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46" i="371" l="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U42" i="371"/>
  <c r="T42" i="371"/>
  <c r="V42" i="371" s="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U34" i="371"/>
  <c r="T34" i="371"/>
  <c r="V34" i="371" s="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U30" i="371"/>
  <c r="T30" i="371"/>
  <c r="V30" i="371" s="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U8" i="371"/>
  <c r="T8" i="371"/>
  <c r="V8" i="371" s="1"/>
  <c r="S8" i="371"/>
  <c r="R8" i="371"/>
  <c r="Q8" i="371"/>
  <c r="T7" i="371"/>
  <c r="U7" i="371" s="1"/>
  <c r="S7" i="371"/>
  <c r="V7" i="371" s="1"/>
  <c r="R7" i="371"/>
  <c r="Q7" i="371"/>
  <c r="U6" i="371"/>
  <c r="T6" i="371"/>
  <c r="V6" i="371" s="1"/>
  <c r="S6" i="371"/>
  <c r="R6" i="371"/>
  <c r="Q6" i="371"/>
  <c r="T5" i="371"/>
  <c r="U5" i="371" s="1"/>
  <c r="S5" i="371"/>
  <c r="V5" i="371" s="1"/>
  <c r="R5" i="371"/>
  <c r="Q5" i="371"/>
  <c r="U9" i="371" l="1"/>
  <c r="U11" i="371"/>
  <c r="U15" i="371"/>
  <c r="U17" i="371"/>
  <c r="U19" i="371"/>
  <c r="U21" i="371"/>
  <c r="U23" i="371"/>
  <c r="U27" i="371"/>
  <c r="U29" i="371"/>
  <c r="U31" i="371"/>
  <c r="U33" i="371"/>
  <c r="U35" i="371"/>
  <c r="U37" i="371"/>
  <c r="U39" i="371"/>
  <c r="U41" i="371"/>
  <c r="U43" i="371"/>
  <c r="U45" i="371"/>
  <c r="F3" i="344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H18" i="419" l="1"/>
  <c r="L18" i="419"/>
  <c r="P18" i="419"/>
  <c r="T18" i="419"/>
  <c r="X18" i="419"/>
  <c r="AB18" i="419"/>
  <c r="AF18" i="419"/>
  <c r="J18" i="419"/>
  <c r="V18" i="419"/>
  <c r="J23" i="419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U6" i="419"/>
  <c r="M6" i="419"/>
  <c r="L6" i="419"/>
  <c r="AF6" i="419"/>
  <c r="AB6" i="419"/>
  <c r="X6" i="419"/>
  <c r="T6" i="419"/>
  <c r="P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Y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C19" i="414"/>
  <c r="D4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N3" i="372" l="1"/>
  <c r="H3" i="390"/>
  <c r="Q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<sst xmlns="http://schemas.openxmlformats.org/spreadsheetml/2006/main" count="68357" uniqueCount="7900">
  <si>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</si>
  <si>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</si>
  <si>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</si>
  <si>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</si>
  <si>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</si>
  <si>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</si>
  <si>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</si>
  <si>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</si>
  <si>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</si>
  <si>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</si>
  <si>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</si>
  <si>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</si>
  <si>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</si>
  <si>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</si>
  <si>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</si>
  <si>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</si>
  <si>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</si>
  <si>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</si>
  <si>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</si>
  <si>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</si>
  <si>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</si>
  <si>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</si>
  <si>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</si>
  <si>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</si>
  <si>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</si>
  <si>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</si>
  <si>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</si>
  <si>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</si>
  <si>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</si>
  <si>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</si>
  <si>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</si>
  <si>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</si>
  <si>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</si>
  <si>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</si>
  <si>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</si>
  <si>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</si>
  <si>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</si>
  <si>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</si>
  <si>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</si>
  <si>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</si>
  <si>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</si>
  <si>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</si>
  <si>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</si>
  <si>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</si>
  <si>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</si>
  <si>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</si>
  <si>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</si>
  <si>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</si>
  <si>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</si>
  <si>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</si>
  <si>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</si>
  <si>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</si>
  <si>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</si>
  <si>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</si>
  <si>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</si>
  <si>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</si>
  <si>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</si>
  <si>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</si>
  <si>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</si>
  <si>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</si>
  <si>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</si>
  <si>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</si>
  <si>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</si>
  <si>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</si>
  <si>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</si>
  <si>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</si>
  <si>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</si>
  <si>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</si>
  <si>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</si>
  <si>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</si>
  <si>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</si>
  <si>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</si>
  <si>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</si>
  <si>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</si>
  <si>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</si>
  <si>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</si>
  <si>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</si>
  <si>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</si>
  <si>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</si>
  <si>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</si>
  <si>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</si>
  <si>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</si>
  <si>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</si>
  <si>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</si>
  <si>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</si>
  <si>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</si>
  <si>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</si>
  <si>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</si>
  <si>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</si>
  <si>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</si>
  <si>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</si>
  <si>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</si>
  <si>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</si>
  <si>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</si>
  <si>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</si>
  <si>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</si>
  <si>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</si>
  <si>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</si>
  <si>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</si>
  <si>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</si>
  <si>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</si>
  <si>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</si>
  <si>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</si>
  <si>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</si>
  <si>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</si>
  <si>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</si>
  <si>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</si>
  <si>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</si>
  <si>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</si>
  <si>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</si>
  <si>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</si>
  <si>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</si>
  <si>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</si>
  <si>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</si>
  <si>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</si>
  <si>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</si>
  <si>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</si>
  <si>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</si>
  <si>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</si>
  <si>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</si>
  <si>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</si>
  <si>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</si>
  <si>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</si>
  <si>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</si>
  <si>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</si>
  <si>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</si>
  <si>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</si>
  <si>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</si>
  <si>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</si>
  <si>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</si>
  <si>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</si>
  <si>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</si>
  <si>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</si>
  <si>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</si>
  <si>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</si>
  <si>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</si>
  <si>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</si>
  <si>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</si>
  <si>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</si>
  <si>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</si>
  <si>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</si>
  <si>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</si>
  <si>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</si>
  <si>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</si>
  <si>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</si>
  <si>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</si>
  <si>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</si>
  <si>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</si>
  <si>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</si>
  <si>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</si>
  <si>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</si>
  <si>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</si>
  <si>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</si>
  <si>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</si>
  <si>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</si>
  <si>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</si>
  <si>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</si>
  <si>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</si>
  <si>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</si>
  <si>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</si>
  <si>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</si>
  <si>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</si>
  <si>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</si>
  <si>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</si>
  <si>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</si>
  <si>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</si>
  <si>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</si>
  <si>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</si>
  <si>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</si>
  <si>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</si>
  <si>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</si>
  <si>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</si>
  <si>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</si>
  <si>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</si>
  <si>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</si>
  <si>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</si>
  <si>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</si>
  <si>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</si>
  <si>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</si>
  <si>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</si>
  <si>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</si>
  <si>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</si>
  <si>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</si>
  <si>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</si>
  <si>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</si>
  <si>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</si>
  <si>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</si>
  <si>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</si>
  <si>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</si>
  <si>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</si>
  <si>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</si>
  <si>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</si>
  <si>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</si>
  <si>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</si>
  <si>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</si>
  <si>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</si>
  <si>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</si>
  <si>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</si>
  <si>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</si>
  <si>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</si>
  <si>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</si>
  <si>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</si>
  <si>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</si>
  <si>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</si>
  <si>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</si>
  <si>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</si>
  <si>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</si>
  <si>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</si>
  <si>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</si>
  <si>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</si>
  <si>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</si>
  <si>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</si>
  <si>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</si>
  <si>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</si>
  <si>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</si>
  <si>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</si>
  <si>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</si>
  <si>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</si>
  <si>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</si>
  <si>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</si>
  <si>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</si>
  <si>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</si>
  <si>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</si>
  <si>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</si>
  <si>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</si>
  <si>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</si>
  <si>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</si>
  <si>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</si>
  <si>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</si>
  <si>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</si>
  <si>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</si>
  <si>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</si>
  <si>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</si>
  <si>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</si>
  <si>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</si>
  <si>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</si>
  <si>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</si>
  <si>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</si>
  <si>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</si>
  <si>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</si>
  <si>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</si>
  <si>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</si>
  <si>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</si>
  <si>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</si>
  <si>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</si>
  <si>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</si>
  <si>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</si>
  <si>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</si>
  <si>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</si>
  <si>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</si>
  <si>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</si>
  <si>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</si>
  <si>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</si>
  <si>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</si>
  <si>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</si>
  <si>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</si>
  <si>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</si>
  <si>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</si>
  <si>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</si>
  <si>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</si>
  <si>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</si>
  <si>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</si>
  <si>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</si>
  <si>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</si>
  <si>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</si>
  <si>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</si>
  <si>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</si>
  <si>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</si>
  <si>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</si>
  <si>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</si>
  <si>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</si>
  <si>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</si>
  <si>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</si>
  <si>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</si>
  <si>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</si>
  <si>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</si>
  <si>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</si>
  <si>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</si>
  <si>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</si>
  <si>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</si>
  <si>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</si>
  <si>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</si>
  <si>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</si>
  <si>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</si>
  <si>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</si>
  <si>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</si>
  <si>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</si>
  <si>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</si>
  <si>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</si>
  <si>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</si>
  <si>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</si>
  <si>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</si>
  <si>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</si>
  <si>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</si>
  <si>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</si>
  <si>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</si>
  <si>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</si>
  <si>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</si>
  <si>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</si>
  <si>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</si>
  <si>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</si>
  <si>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</si>
  <si>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</si>
  <si>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</si>
  <si>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</si>
  <si>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</si>
  <si>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</si>
  <si>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</si>
  <si>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</si>
  <si>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</si>
  <si>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</si>
  <si>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</si>
  <si>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</si>
  <si>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</si>
  <si>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</si>
  <si>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</si>
  <si>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</si>
  <si>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</si>
  <si>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</si>
  <si>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</si>
  <si>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</si>
  <si>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</si>
  <si>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</si>
  <si>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</si>
  <si>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</si>
  <si>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</si>
  <si>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</si>
  <si>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</si>
  <si>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</si>
  <si>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</si>
  <si>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</si>
  <si>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</si>
  <si>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</si>
  <si>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</si>
  <si>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</si>
  <si>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</si>
  <si>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</si>
  <si>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</si>
  <si>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</si>
  <si>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</si>
  <si>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</si>
  <si>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</si>
  <si>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</si>
  <si>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</si>
  <si>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</si>
  <si>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</si>
  <si>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</si>
  <si>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</si>
  <si>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</si>
  <si>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</si>
  <si>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</si>
  <si>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</si>
  <si>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</si>
  <si>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</si>
  <si>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</si>
  <si>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</si>
  <si>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</si>
  <si>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</si>
  <si>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</si>
  <si>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</si>
  <si>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</si>
  <si>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</si>
  <si>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</si>
  <si>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</si>
  <si>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</si>
  <si>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</si>
  <si>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</si>
  <si>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</si>
  <si>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</si>
  <si>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</si>
  <si>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</si>
  <si>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</si>
  <si>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</si>
  <si>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</si>
  <si>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</si>
  <si>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</si>
  <si>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</si>
  <si>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</si>
  <si>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</si>
  <si>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</si>
  <si>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</si>
  <si>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</si>
  <si>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</si>
  <si>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</si>
  <si>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</si>
  <si>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</si>
  <si>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</si>
  <si>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</si>
  <si>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</si>
  <si>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</si>
  <si>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</si>
  <si>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</si>
  <si>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</si>
  <si>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</si>
  <si>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</si>
  <si>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</si>
  <si>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</si>
  <si>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</si>
  <si>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</si>
  <si>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</si>
  <si>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</si>
  <si>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</si>
  <si>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</si>
  <si>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</si>
  <si>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</si>
  <si>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</si>
  <si>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</si>
  <si>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</si>
  <si>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</si>
  <si>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</si>
  <si>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</si>
  <si>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</si>
  <si>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51102029     opravy - vodní hospodářství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</si>
  <si>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</si>
  <si>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</si>
  <si>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</si>
  <si>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</si>
  <si>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</si>
  <si>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</si>
  <si>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</si>
  <si>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</si>
  <si>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</si>
  <si>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</si>
  <si>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</si>
  <si>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</si>
  <si>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</si>
  <si>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</si>
  <si>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</si>
  <si>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</si>
  <si>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</si>
  <si>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51806003     úklid (ostatní)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</si>
  <si>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</si>
  <si>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</si>
  <si>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</si>
  <si>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</si>
  <si>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</si>
  <si>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</si>
  <si>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</si>
  <si>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</si>
  <si>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</si>
  <si>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</si>
  <si>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</si>
  <si>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</si>
  <si>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</si>
  <si>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</si>
  <si>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</si>
  <si>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</si>
  <si>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</si>
  <si>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</si>
  <si>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</si>
  <si>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</si>
  <si>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</si>
  <si>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</si>
  <si>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</si>
  <si>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</si>
  <si>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</si>
  <si>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</si>
  <si>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</si>
  <si>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</si>
  <si>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</si>
  <si>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</si>
  <si>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</si>
  <si>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</si>
  <si>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</si>
  <si>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</si>
  <si>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</si>
  <si>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</si>
  <si>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</si>
  <si>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</si>
  <si>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</si>
  <si>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</si>
  <si>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</si>
  <si>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</si>
  <si>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</si>
  <si>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</si>
  <si>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</si>
  <si>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</si>
  <si>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</si>
  <si>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</si>
  <si>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</si>
  <si>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</si>
  <si>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</si>
  <si>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</si>
  <si>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</si>
  <si>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</si>
  <si>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</si>
  <si>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</si>
  <si>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</si>
  <si>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</si>
  <si>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</si>
  <si>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</si>
  <si>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</si>
  <si>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</si>
  <si>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</si>
  <si>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</si>
  <si>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</si>
  <si>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</si>
  <si>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</si>
  <si>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</si>
  <si>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</si>
  <si>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</si>
  <si>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</si>
  <si>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</si>
  <si>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</si>
  <si>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</si>
  <si>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</si>
  <si>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</si>
  <si>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</si>
  <si>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</si>
  <si>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</si>
  <si>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</si>
  <si>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</si>
  <si>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</si>
  <si>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</si>
  <si>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</si>
  <si>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</si>
  <si>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</si>
  <si>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</si>
  <si>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</si>
  <si>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</si>
  <si>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</si>
  <si>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</si>
  <si>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</si>
  <si>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</si>
  <si>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</si>
  <si>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</si>
  <si>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</si>
  <si>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</si>
  <si>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</si>
  <si>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</si>
  <si>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</si>
  <si>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</si>
  <si>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</si>
  <si>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</si>
  <si>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</si>
  <si>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</si>
  <si>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</si>
  <si>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</si>
  <si>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</si>
  <si>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</si>
  <si>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</si>
  <si>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</si>
  <si>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</si>
  <si>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</si>
  <si>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</si>
  <si>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</si>
  <si>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</si>
  <si>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</si>
  <si>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</si>
  <si>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</si>
  <si>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</si>
  <si>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</si>
  <si>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</si>
  <si>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</si>
  <si>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</si>
  <si>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</si>
  <si>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</si>
  <si>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</si>
  <si>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</si>
  <si>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</si>
  <si>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</si>
  <si>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</si>
  <si>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</si>
  <si>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</si>
  <si>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</si>
  <si>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</si>
  <si>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</si>
  <si>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</si>
  <si>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</si>
  <si>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</si>
  <si>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</si>
  <si>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</si>
  <si>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</si>
  <si>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</si>
  <si>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</si>
  <si>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</si>
  <si>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</si>
  <si>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</si>
  <si>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</si>
  <si>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</si>
  <si>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</si>
  <si>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</si>
  <si>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</si>
  <si>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</si>
  <si>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</si>
  <si>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</si>
  <si>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</si>
  <si>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</si>
  <si>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</si>
  <si>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</si>
  <si>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</si>
  <si>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</si>
  <si>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</si>
  <si>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</si>
  <si>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</si>
  <si>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</si>
  <si>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</si>
  <si>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</si>
  <si>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</si>
  <si>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</si>
  <si>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</si>
  <si>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</si>
  <si>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</si>
  <si>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</si>
  <si>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</si>
  <si>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</si>
  <si>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</si>
  <si>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rutinního provozu</t>
  </si>
  <si>
    <t>laboratoř rutinního provozu Celkem</t>
  </si>
  <si>
    <t>3248</t>
  </si>
  <si>
    <t>laboratoř tkáňových kultur</t>
  </si>
  <si>
    <t>laboratoř tkáňových kultur Celkem</t>
  </si>
  <si>
    <t>50113001</t>
  </si>
  <si>
    <t>186204</t>
  </si>
  <si>
    <t>ISOPTIN 80 MG</t>
  </si>
  <si>
    <t>POR TBL FLM 50X80MG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</si>
  <si>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</si>
  <si>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</si>
  <si>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</si>
  <si>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</si>
  <si>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</si>
  <si>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</si>
  <si>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</si>
  <si>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</si>
  <si>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</si>
  <si>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</si>
  <si>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</si>
  <si>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</si>
  <si>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</si>
  <si>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</si>
  <si>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</si>
  <si>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</si>
  <si>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</si>
  <si>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</si>
  <si>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</si>
  <si>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</si>
  <si>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</si>
  <si>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</si>
  <si>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</si>
  <si>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</si>
  <si>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</si>
  <si>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</si>
  <si>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</si>
  <si>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</si>
  <si>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</si>
  <si>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</si>
  <si>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</si>
  <si>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</si>
  <si>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</si>
  <si>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</si>
  <si>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</si>
  <si>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</si>
  <si>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</si>
  <si>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</si>
  <si>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</si>
  <si>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</si>
  <si>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</si>
  <si>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</si>
  <si>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</si>
  <si>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</si>
  <si>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</si>
  <si>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</si>
  <si>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</si>
  <si>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</si>
  <si>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</si>
  <si>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</si>
  <si>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</si>
  <si>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</si>
  <si>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</si>
  <si>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</si>
  <si>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</si>
  <si>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</si>
  <si>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</si>
  <si>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</si>
  <si>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</si>
  <si>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</si>
  <si>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</si>
  <si>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</si>
  <si>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</si>
  <si>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</si>
  <si>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</si>
  <si>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</si>
  <si>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</si>
  <si>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</si>
  <si>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</si>
  <si>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</si>
  <si>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</si>
  <si>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</si>
  <si>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</si>
  <si>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</si>
  <si>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</si>
  <si>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</si>
  <si>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</si>
  <si>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</si>
  <si>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</si>
  <si>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</si>
  <si>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</si>
  <si>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</si>
  <si>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</si>
  <si>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</si>
  <si>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</si>
  <si>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</si>
  <si>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</si>
  <si>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</si>
  <si>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</si>
  <si>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</si>
  <si>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103575</t>
  </si>
  <si>
    <t>3575</t>
  </si>
  <si>
    <t>HEPAROID LECIVA</t>
  </si>
  <si>
    <t>UNG 1X30GM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</si>
  <si>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</si>
  <si>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</si>
  <si>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</si>
  <si>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</si>
  <si>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</si>
  <si>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</si>
  <si>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</si>
  <si>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</si>
  <si>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</si>
  <si>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</si>
  <si>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</si>
  <si>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</si>
  <si>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</si>
  <si>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</si>
  <si>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</si>
  <si>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</si>
  <si>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</si>
  <si>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</si>
  <si>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</si>
  <si>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</si>
  <si>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</si>
  <si>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</si>
  <si>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</si>
  <si>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</si>
  <si>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114937</t>
  </si>
  <si>
    <t>14937</t>
  </si>
  <si>
    <t>ROCALTROL 0.25 MCG</t>
  </si>
  <si>
    <t>POR CPSMOL30X0.25RG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</si>
  <si>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</si>
  <si>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</si>
  <si>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</si>
  <si>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</si>
  <si>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</si>
  <si>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</si>
  <si>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</si>
  <si>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</si>
  <si>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</si>
  <si>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</si>
  <si>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</si>
  <si>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</si>
  <si>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</si>
  <si>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</si>
  <si>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</si>
  <si>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</si>
  <si>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</si>
  <si>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</si>
  <si>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</si>
  <si>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</si>
  <si>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</si>
  <si>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</si>
  <si>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</si>
  <si>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</si>
  <si>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</si>
  <si>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</si>
  <si>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</si>
  <si>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</si>
  <si>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</si>
  <si>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</si>
  <si>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</si>
  <si>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131215</t>
  </si>
  <si>
    <t>31215</t>
  </si>
  <si>
    <t>TENSIOMIN</t>
  </si>
  <si>
    <t>TBL 30X25MG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</si>
  <si>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</si>
  <si>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</si>
  <si>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</si>
  <si>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</si>
  <si>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</si>
  <si>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</si>
  <si>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</si>
  <si>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</si>
  <si>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</si>
  <si>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</si>
  <si>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</si>
  <si>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</si>
  <si>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</si>
  <si>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</si>
  <si>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</si>
  <si>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</si>
  <si>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</si>
  <si>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</si>
  <si>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</si>
  <si>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</si>
  <si>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</si>
  <si>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</si>
  <si>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</si>
  <si>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</si>
  <si>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</si>
  <si>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</si>
  <si>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</si>
  <si>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</si>
  <si>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</si>
  <si>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</si>
  <si>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</si>
  <si>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</si>
  <si>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</si>
  <si>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</si>
  <si>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</si>
  <si>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</si>
  <si>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</si>
  <si>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</si>
  <si>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</si>
  <si>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</si>
  <si>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</si>
  <si>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</si>
  <si>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</si>
  <si>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</si>
  <si>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</si>
  <si>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</si>
  <si>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</si>
  <si>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</si>
  <si>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</si>
  <si>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</si>
  <si>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</si>
  <si>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</si>
  <si>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</si>
  <si>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</si>
  <si>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</si>
  <si>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</si>
  <si>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</si>
  <si>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</si>
  <si>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</si>
  <si>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</si>
  <si>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</si>
  <si>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</si>
  <si>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</si>
  <si>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</si>
  <si>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</si>
  <si>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</si>
  <si>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</si>
  <si>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</si>
  <si>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</si>
  <si>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</si>
  <si>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</si>
  <si>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</si>
  <si>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</si>
  <si>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</si>
  <si>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</si>
  <si>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</si>
  <si>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</si>
  <si>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</si>
  <si>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</si>
  <si>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</si>
  <si>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</si>
  <si>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</si>
  <si>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</si>
  <si>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</si>
  <si>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</si>
  <si>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</si>
  <si>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</si>
  <si>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</si>
  <si>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</si>
  <si>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</si>
  <si>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</si>
  <si>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</si>
  <si>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</si>
  <si>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</si>
  <si>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</si>
  <si>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</si>
  <si>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</si>
  <si>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</si>
  <si>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</si>
  <si>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</si>
  <si>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</si>
  <si>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</si>
  <si>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</si>
  <si>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</si>
  <si>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</si>
  <si>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</si>
  <si>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</si>
  <si>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</si>
  <si>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</si>
  <si>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</si>
  <si>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</si>
  <si>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</si>
  <si>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</si>
  <si>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</si>
  <si>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</si>
  <si>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</si>
  <si>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</si>
  <si>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</si>
  <si>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</si>
  <si>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</si>
  <si>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</si>
  <si>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</si>
  <si>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</si>
  <si>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</si>
  <si>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</si>
  <si>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</si>
  <si>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</si>
  <si>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</si>
  <si>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</si>
  <si>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</si>
  <si>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</si>
  <si>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</si>
  <si>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</si>
  <si>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</si>
  <si>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</si>
  <si>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</si>
  <si>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</si>
  <si>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</si>
  <si>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</si>
  <si>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</si>
  <si>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</si>
  <si>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</si>
  <si>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</si>
  <si>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</si>
  <si>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</si>
  <si>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</si>
  <si>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</si>
  <si>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</si>
  <si>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</si>
  <si>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</si>
  <si>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</si>
  <si>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</si>
  <si>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</si>
  <si>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</si>
  <si>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</si>
  <si>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</si>
  <si>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</si>
  <si>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</si>
  <si>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</si>
  <si>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</si>
  <si>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</si>
  <si>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</si>
  <si>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</si>
  <si>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</si>
  <si>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</si>
  <si>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</si>
  <si>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</si>
  <si>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</si>
  <si>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</si>
  <si>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</si>
  <si>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</si>
  <si>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</si>
  <si>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</si>
  <si>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</si>
  <si>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</si>
  <si>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</si>
  <si>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</si>
  <si>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</si>
  <si>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840143</t>
  </si>
  <si>
    <t>Heřmánek Spofa her.20x1g nálev.sáčky LEROS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</si>
  <si>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</si>
  <si>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</si>
  <si>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</si>
  <si>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</si>
  <si>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</si>
  <si>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</si>
  <si>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</si>
  <si>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</si>
  <si>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</si>
  <si>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</si>
  <si>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</si>
  <si>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</si>
  <si>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</si>
  <si>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</si>
  <si>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</si>
  <si>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</si>
  <si>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</si>
  <si>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</si>
  <si>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SPC 20X1.5GM(SÁČKY)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</si>
  <si>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</si>
  <si>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</si>
  <si>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</si>
  <si>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</si>
  <si>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</si>
  <si>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</si>
  <si>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</si>
  <si>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</si>
  <si>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</si>
  <si>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</si>
  <si>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</si>
  <si>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</si>
  <si>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</si>
  <si>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</si>
  <si>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</si>
  <si>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</si>
  <si>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</si>
  <si>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</si>
  <si>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</si>
  <si>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</si>
  <si>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</si>
  <si>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</si>
  <si>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</si>
  <si>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</si>
  <si>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</si>
  <si>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</si>
  <si>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</si>
  <si>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</si>
  <si>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</si>
  <si>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</si>
  <si>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</si>
  <si>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</si>
  <si>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</si>
  <si>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</si>
  <si>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</si>
  <si>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848402</t>
  </si>
  <si>
    <t>100273</t>
  </si>
  <si>
    <t>LIPOBASE</t>
  </si>
  <si>
    <t>DRM CRM 1X100GM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</si>
  <si>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</si>
  <si>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</si>
  <si>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</si>
  <si>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</si>
  <si>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</si>
  <si>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</si>
  <si>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</si>
  <si>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</si>
  <si>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</si>
  <si>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</si>
  <si>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</si>
  <si>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</si>
  <si>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</si>
  <si>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</si>
  <si>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</si>
  <si>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</si>
  <si>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</si>
  <si>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</si>
  <si>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</si>
  <si>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</si>
  <si>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</si>
  <si>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</si>
  <si>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</si>
  <si>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</si>
  <si>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</si>
  <si>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</si>
  <si>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</si>
  <si>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</si>
  <si>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</si>
  <si>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</si>
  <si>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</si>
  <si>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</si>
  <si>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</si>
  <si>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</si>
  <si>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</si>
  <si>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</si>
  <si>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</si>
  <si>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117983</t>
  </si>
  <si>
    <t>17983</t>
  </si>
  <si>
    <t>OXYPHYLLIN</t>
  </si>
  <si>
    <t>121793</t>
  </si>
  <si>
    <t>21793</t>
  </si>
  <si>
    <t>MONOTAB SR</t>
  </si>
  <si>
    <t>POR TBL PRO20X100MG</t>
  </si>
  <si>
    <t>145981</t>
  </si>
  <si>
    <t>45981</t>
  </si>
  <si>
    <t>CERNEVIT</t>
  </si>
  <si>
    <t>INJ PLV SOL10X750MG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</si>
  <si>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</si>
  <si>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</si>
  <si>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</si>
  <si>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</si>
  <si>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</si>
  <si>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</si>
  <si>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</si>
  <si>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</si>
  <si>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</si>
  <si>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</si>
  <si>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</si>
  <si>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164888</t>
  </si>
  <si>
    <t>CALTRATE 600 MG/400 IU D3 POTAHOVANÁ TABLETA</t>
  </si>
  <si>
    <t>POR TBL FLM 90</t>
  </si>
  <si>
    <t>176501</t>
  </si>
  <si>
    <t>IBALGIN DUO EFFECT</t>
  </si>
  <si>
    <t>DRM CRM 1X50GM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</si>
  <si>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</si>
  <si>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</si>
  <si>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</si>
  <si>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</si>
  <si>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</si>
  <si>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</si>
  <si>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</si>
  <si>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</si>
  <si>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</si>
  <si>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</si>
  <si>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</si>
  <si>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</si>
  <si>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193124</t>
  </si>
  <si>
    <t>93124</t>
  </si>
  <si>
    <t>FAKTU</t>
  </si>
  <si>
    <t>UNG 1X20GM</t>
  </si>
  <si>
    <t>194919</t>
  </si>
  <si>
    <t>94919</t>
  </si>
  <si>
    <t>AMBROBENE 7.5MG/ML</t>
  </si>
  <si>
    <t>SOL 1X40ML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</si>
  <si>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</si>
  <si>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</si>
  <si>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</si>
  <si>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</si>
  <si>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</si>
  <si>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</si>
  <si>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</si>
  <si>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</si>
  <si>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</si>
  <si>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</si>
  <si>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</si>
  <si>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</si>
  <si>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</si>
  <si>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</si>
  <si>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</si>
  <si>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</si>
  <si>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</si>
  <si>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</si>
  <si>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847635</t>
  </si>
  <si>
    <t>Biopron9    PREMIUM tob.120</t>
  </si>
  <si>
    <t>848560</t>
  </si>
  <si>
    <t>125752</t>
  </si>
  <si>
    <t>ESSENTIALE FORTE N</t>
  </si>
  <si>
    <t>POR CPS DUR 50</t>
  </si>
  <si>
    <t>849026</t>
  </si>
  <si>
    <t>163135</t>
  </si>
  <si>
    <t>VASOCARDIN 100</t>
  </si>
  <si>
    <t>POR TBL NOB 50X100MG</t>
  </si>
  <si>
    <t>102684</t>
  </si>
  <si>
    <t>2684</t>
  </si>
  <si>
    <t>GEL 1X20GM</t>
  </si>
  <si>
    <t>185071</t>
  </si>
  <si>
    <t>85071</t>
  </si>
  <si>
    <t>NITROMINT</t>
  </si>
  <si>
    <t>ORM SPR SLG 1X10GM</t>
  </si>
  <si>
    <t>920170</t>
  </si>
  <si>
    <t>DZ TRIXO 500 ML</t>
  </si>
  <si>
    <t>47247</t>
  </si>
  <si>
    <t>INF SOL 10X1000ML-PE</t>
  </si>
  <si>
    <t>100409</t>
  </si>
  <si>
    <t>409</t>
  </si>
  <si>
    <t>CALCIUM CHLORATUM BIOTIKA</t>
  </si>
  <si>
    <t>INJ 5X10ML 10%</t>
  </si>
  <si>
    <t>112319</t>
  </si>
  <si>
    <t>12319</t>
  </si>
  <si>
    <t>TRANSMETIL 500MG INJEKCE</t>
  </si>
  <si>
    <t>INJ SIC 5X500MG+5ML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</si>
  <si>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</si>
  <si>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</si>
  <si>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</si>
  <si>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</si>
  <si>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</si>
  <si>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</si>
  <si>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</si>
  <si>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</si>
  <si>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196885</t>
  </si>
  <si>
    <t>96885</t>
  </si>
  <si>
    <t>0.9% W/V SODIUM CHLORIDE I.V.   REF. 3500403</t>
  </si>
  <si>
    <t>INF 1X1000ML(PE)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</si>
  <si>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</si>
  <si>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</si>
  <si>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</si>
  <si>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</si>
  <si>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</si>
  <si>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</si>
  <si>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</si>
  <si>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</si>
  <si>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</si>
  <si>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</si>
  <si>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</si>
  <si>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</si>
  <si>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</si>
  <si>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</si>
  <si>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</si>
  <si>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</si>
  <si>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</si>
  <si>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</si>
  <si>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</si>
  <si>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</si>
  <si>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</si>
  <si>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</si>
  <si>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101127</t>
  </si>
  <si>
    <t>1127</t>
  </si>
  <si>
    <t>INJ 10X2ML/20MG</t>
  </si>
  <si>
    <t>102123</t>
  </si>
  <si>
    <t>2123</t>
  </si>
  <si>
    <t>PAMBA</t>
  </si>
  <si>
    <t>TBL 10X250MG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</si>
  <si>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</si>
  <si>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</si>
  <si>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</si>
  <si>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</si>
  <si>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</si>
  <si>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</si>
  <si>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</si>
  <si>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</si>
  <si>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159449</t>
  </si>
  <si>
    <t>59449</t>
  </si>
  <si>
    <t>DUROGESIC 50MCG/H</t>
  </si>
  <si>
    <t>EMP 5X5MG(20CM2)</t>
  </si>
  <si>
    <t>183730</t>
  </si>
  <si>
    <t>83730</t>
  </si>
  <si>
    <t>GOPTEN 2MG</t>
  </si>
  <si>
    <t>CPS 28X2MG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</si>
  <si>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</si>
  <si>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</si>
  <si>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</si>
  <si>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</si>
  <si>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</si>
  <si>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</si>
  <si>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</si>
  <si>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850235</t>
  </si>
  <si>
    <t>160806</t>
  </si>
  <si>
    <t>PICOPREP PRÁŠEK PRO PŘÍPRAVU PERORÁLNÍHO ROZTOKU</t>
  </si>
  <si>
    <t>POR PLV SOL 2</t>
  </si>
  <si>
    <t>987563</t>
  </si>
  <si>
    <t>Masážní roztok Sportovka základní A 200ml</t>
  </si>
  <si>
    <t>103065</t>
  </si>
  <si>
    <t>ZOVIRAX</t>
  </si>
  <si>
    <t>DRM CRM 1X2GM/100MG</t>
  </si>
  <si>
    <t>104178</t>
  </si>
  <si>
    <t>4178</t>
  </si>
  <si>
    <t>TRIAMCINOLON E LECIVA</t>
  </si>
  <si>
    <t>115518</t>
  </si>
  <si>
    <t>187418</t>
  </si>
  <si>
    <t>SPERSALLERG</t>
  </si>
  <si>
    <t>OPH GTT SOL 1X10ML</t>
  </si>
  <si>
    <t>116547</t>
  </si>
  <si>
    <t>16547</t>
  </si>
  <si>
    <t>CYMEVENE</t>
  </si>
  <si>
    <t>INF SIC 1X500MG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</si>
  <si>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</si>
  <si>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</si>
  <si>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</si>
  <si>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</si>
  <si>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</si>
  <si>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</si>
  <si>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</si>
  <si>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</si>
  <si>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</si>
  <si>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</si>
  <si>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</si>
  <si>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</si>
  <si>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187764</t>
  </si>
  <si>
    <t>87764</t>
  </si>
  <si>
    <t>ARDEAELYTOSOL NA.HYDR.CARB.4.2%</t>
  </si>
  <si>
    <t>INF 1X200ML</t>
  </si>
  <si>
    <t>840987</t>
  </si>
  <si>
    <t>IR  AQUA STERILE OPLACH.6x1000 ml</t>
  </si>
  <si>
    <t>IR OPLACH-FR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</si>
  <si>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</si>
  <si>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</si>
  <si>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</si>
  <si>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</si>
  <si>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</si>
  <si>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</si>
  <si>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</si>
  <si>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</si>
  <si>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</si>
  <si>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</si>
  <si>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</si>
  <si>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</si>
  <si>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</si>
  <si>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</si>
  <si>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</si>
  <si>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</si>
  <si>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</si>
  <si>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</si>
  <si>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</si>
  <si>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</si>
  <si>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</si>
  <si>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113703</t>
  </si>
  <si>
    <t>13703</t>
  </si>
  <si>
    <t>ZOVIRAX 200 MG</t>
  </si>
  <si>
    <t>POR TBL NOB25X200MG</t>
  </si>
  <si>
    <t>114725</t>
  </si>
  <si>
    <t>14725</t>
  </si>
  <si>
    <t>TUSSIN</t>
  </si>
  <si>
    <t>POR GTT SOL 1X25ML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</si>
  <si>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</si>
  <si>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</si>
  <si>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</si>
  <si>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</si>
  <si>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</si>
  <si>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</si>
  <si>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</si>
  <si>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</si>
  <si>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</si>
  <si>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</si>
  <si>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</si>
  <si>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</si>
  <si>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</si>
  <si>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</si>
  <si>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</si>
  <si>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</si>
  <si>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</si>
  <si>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</si>
  <si>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</si>
  <si>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</si>
  <si>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840155</t>
  </si>
  <si>
    <t>Vincentka nosní sprej  25ml (30ml)</t>
  </si>
  <si>
    <t>840333</t>
  </si>
  <si>
    <t>Vincentka přírod.0.7l-nevrat.láhev</t>
  </si>
  <si>
    <t>845813</t>
  </si>
  <si>
    <t>Deca durabolin 50mg amp.1x1ml</t>
  </si>
  <si>
    <t>900071</t>
  </si>
  <si>
    <t>KL TBL MAGN.LACT 0,5G+B6 0,02G, 100TBL</t>
  </si>
  <si>
    <t>900881</t>
  </si>
  <si>
    <t>KL BALS.VISNEVSKI 100G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</si>
  <si>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</si>
  <si>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</si>
  <si>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</si>
  <si>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</si>
  <si>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</si>
  <si>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</si>
  <si>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</si>
  <si>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</si>
  <si>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</si>
  <si>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</si>
  <si>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</si>
  <si>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</si>
  <si>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</si>
  <si>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</si>
  <si>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</si>
  <si>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</si>
  <si>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</si>
  <si>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</si>
  <si>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</si>
  <si>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</si>
  <si>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163183</t>
  </si>
  <si>
    <t>PLATIDIAM 10</t>
  </si>
  <si>
    <t>INF CNC SOL 10X20ML</t>
  </si>
  <si>
    <t>191017</t>
  </si>
  <si>
    <t>91017</t>
  </si>
  <si>
    <t>URSOFALK</t>
  </si>
  <si>
    <t>CPS 100X250MG</t>
  </si>
  <si>
    <t>197249</t>
  </si>
  <si>
    <t>97249</t>
  </si>
  <si>
    <t>VALCYTE 450 MG</t>
  </si>
  <si>
    <t>POR TBL FLM60X450MG</t>
  </si>
  <si>
    <t>850442</t>
  </si>
  <si>
    <t>150726</t>
  </si>
  <si>
    <t>THYMOGLOBULINE</t>
  </si>
  <si>
    <t>INF PLV SOL 1X25MG</t>
  </si>
  <si>
    <t>911953</t>
  </si>
  <si>
    <t>KL CPS DEXAMETHASON 20MG 100CPS</t>
  </si>
  <si>
    <t>158653</t>
  </si>
  <si>
    <t>58653</t>
  </si>
  <si>
    <t>CLOTRIMAZOL AL 100</t>
  </si>
  <si>
    <t>TBL VAG 6X100MG+APL</t>
  </si>
  <si>
    <t>198880</t>
  </si>
  <si>
    <t>98880</t>
  </si>
  <si>
    <t>FYZIOLOGICKÝ ROZTOK VIAFLO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</si>
  <si>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</si>
  <si>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</si>
  <si>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</si>
  <si>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</si>
  <si>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</si>
  <si>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</si>
  <si>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</si>
  <si>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</si>
  <si>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</si>
  <si>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</si>
  <si>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</si>
  <si>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</si>
  <si>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</si>
  <si>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</si>
  <si>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930043</t>
  </si>
  <si>
    <t>DZ TRIXO LIND 100 ml</t>
  </si>
  <si>
    <t>192204</t>
  </si>
  <si>
    <t>ELOCOM</t>
  </si>
  <si>
    <t>DRM UNG 1X15GM 0.1%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</si>
  <si>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</si>
  <si>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</si>
  <si>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</si>
  <si>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</si>
  <si>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</si>
  <si>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</si>
  <si>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</si>
  <si>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</si>
  <si>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846116</t>
  </si>
  <si>
    <t>125226</t>
  </si>
  <si>
    <t>NORETHISTERON ZENTIVA</t>
  </si>
  <si>
    <t>187906</t>
  </si>
  <si>
    <t>87906</t>
  </si>
  <si>
    <t>KORYLAN</t>
  </si>
  <si>
    <t>TBL 10</t>
  </si>
  <si>
    <t>191763</t>
  </si>
  <si>
    <t>91763</t>
  </si>
  <si>
    <t>ZINERYT</t>
  </si>
  <si>
    <t>LOT 1X30ML</t>
  </si>
  <si>
    <t>127698</t>
  </si>
  <si>
    <t>27698</t>
  </si>
  <si>
    <t>TAMIFLU 75 MG</t>
  </si>
  <si>
    <t>POR CPS DUR 10X75MG</t>
  </si>
  <si>
    <t>155939</t>
  </si>
  <si>
    <t>HERPESIN 250</t>
  </si>
  <si>
    <t>INF PLV SOL 10X250MG</t>
  </si>
  <si>
    <t>850305</t>
  </si>
  <si>
    <t>Biopron9 tob.120</t>
  </si>
  <si>
    <t>911930</t>
  </si>
  <si>
    <t>KL KAL.PERMANGANAS 5 G</t>
  </si>
  <si>
    <t>194763</t>
  </si>
  <si>
    <t>94763</t>
  </si>
  <si>
    <t>NALOXONE POLFA</t>
  </si>
  <si>
    <t>INJ 10X1ML/0.4MG</t>
  </si>
  <si>
    <t>847085</t>
  </si>
  <si>
    <t>115401</t>
  </si>
  <si>
    <t>inj sol  10x0,4ml/40 mg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</si>
  <si>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</si>
  <si>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</si>
  <si>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</si>
  <si>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</si>
  <si>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</si>
  <si>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</si>
  <si>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</si>
  <si>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840135</t>
  </si>
  <si>
    <t>Ovocný čaj  20x2g nál.s.</t>
  </si>
  <si>
    <t>109413</t>
  </si>
  <si>
    <t>9413</t>
  </si>
  <si>
    <t>NASIVIN</t>
  </si>
  <si>
    <t>GTT NAS 10ML 0.025%</t>
  </si>
  <si>
    <t>395164</t>
  </si>
  <si>
    <t>Hylo-Comod gtt. 2 x10 ml</t>
  </si>
  <si>
    <t>845827</t>
  </si>
  <si>
    <t>Recugel oční gel 10g</t>
  </si>
  <si>
    <t>911928</t>
  </si>
  <si>
    <t>KL ETHANOL.C.BENZINO 250G</t>
  </si>
  <si>
    <t>921117</t>
  </si>
  <si>
    <t>KL ONDREJOVA MAST,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</si>
  <si>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</si>
  <si>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</si>
  <si>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</si>
  <si>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</si>
  <si>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</si>
  <si>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</si>
  <si>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</si>
  <si>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</si>
  <si>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</si>
  <si>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</si>
  <si>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</si>
  <si>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</si>
  <si>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</si>
  <si>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</si>
  <si>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</si>
  <si>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</si>
  <si>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</si>
  <si>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</si>
  <si>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</si>
  <si>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</si>
  <si>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</si>
  <si>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</si>
  <si>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</si>
  <si>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</si>
  <si>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</si>
  <si>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</si>
  <si>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</si>
  <si>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</si>
  <si>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</si>
  <si>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</si>
  <si>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</si>
  <si>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</si>
  <si>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</si>
  <si>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</si>
  <si>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</si>
  <si>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</si>
  <si>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</si>
  <si>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</si>
  <si>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</si>
  <si>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</si>
  <si>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</si>
  <si>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</si>
  <si>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</si>
  <si>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</si>
  <si>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</si>
  <si>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</si>
  <si>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</si>
  <si>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</si>
  <si>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</si>
  <si>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</si>
  <si>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</si>
  <si>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841310</t>
  </si>
  <si>
    <t>9999999</t>
  </si>
  <si>
    <t>DAUNOBLASTIN INJ</t>
  </si>
  <si>
    <t>INJ SICC 1X20MG+SOLV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</si>
  <si>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</si>
  <si>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</si>
  <si>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</si>
  <si>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</si>
  <si>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</si>
  <si>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</si>
  <si>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</si>
  <si>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107121</t>
  </si>
  <si>
    <t>KABIVEN PERIPHERAL</t>
  </si>
  <si>
    <t>INF EML 4X1440ML</t>
  </si>
  <si>
    <t>847025</t>
  </si>
  <si>
    <t>137119</t>
  </si>
  <si>
    <t>CALCIUM 500 MG PHARMAVIT</t>
  </si>
  <si>
    <t>POR TBL EFF 20X500MG</t>
  </si>
  <si>
    <t>920219</t>
  </si>
  <si>
    <t>DZ TRIXO 100 ML</t>
  </si>
  <si>
    <t>159750</t>
  </si>
  <si>
    <t>59750</t>
  </si>
  <si>
    <t>MÁTOVÝ ČAJ</t>
  </si>
  <si>
    <t>SPC 20X2.0GM(SCCKY)</t>
  </si>
  <si>
    <t>846024</t>
  </si>
  <si>
    <t>100097</t>
  </si>
  <si>
    <t>VOLTAREN EMULGEL</t>
  </si>
  <si>
    <t>DRM GEL 1X100GM LAM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</si>
  <si>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</si>
  <si>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</si>
  <si>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</si>
  <si>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</si>
  <si>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</si>
  <si>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</si>
  <si>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</si>
  <si>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</si>
  <si>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</si>
  <si>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</si>
  <si>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198203</t>
  </si>
  <si>
    <t>98203</t>
  </si>
  <si>
    <t>NAVELBINE</t>
  </si>
  <si>
    <t>INJ 10X5ML/50MG</t>
  </si>
  <si>
    <t>394970</t>
  </si>
  <si>
    <t>172174</t>
  </si>
  <si>
    <t>1x25ml/1000mg</t>
  </si>
  <si>
    <t>146929</t>
  </si>
  <si>
    <t>46929</t>
  </si>
  <si>
    <t>DUROGESIC 100MCG/H</t>
  </si>
  <si>
    <t>EMP 5X10MG(40CM2)</t>
  </si>
  <si>
    <t>500566</t>
  </si>
  <si>
    <t>ZARZIO 30 MU/0,5 ML</t>
  </si>
  <si>
    <t>INJ+INF SOL 5X0.5ML</t>
  </si>
  <si>
    <t>115641</t>
  </si>
  <si>
    <t>15641</t>
  </si>
  <si>
    <t>SANDIMMUN NEORAL 50MG</t>
  </si>
  <si>
    <t>CPS 50X50MG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</si>
  <si>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</si>
  <si>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</si>
  <si>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</si>
  <si>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</si>
  <si>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</si>
  <si>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</si>
  <si>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</si>
  <si>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</si>
  <si>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196874</t>
  </si>
  <si>
    <t>96874</t>
  </si>
  <si>
    <t>INF 1X1000ML-PE</t>
  </si>
  <si>
    <t>500570</t>
  </si>
  <si>
    <t>ZARZIO 48 MU/0,5 ML</t>
  </si>
  <si>
    <t>175569</t>
  </si>
  <si>
    <t>75569</t>
  </si>
  <si>
    <t>SALOFALK 500</t>
  </si>
  <si>
    <t>SUP 30X500MG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</si>
  <si>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</si>
  <si>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</si>
  <si>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</si>
  <si>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</si>
  <si>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</si>
  <si>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</si>
  <si>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</si>
  <si>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</si>
  <si>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</si>
  <si>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</si>
  <si>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</si>
  <si>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847521</t>
  </si>
  <si>
    <t>Leros Meduňka n.s.</t>
  </si>
  <si>
    <t>20x1g</t>
  </si>
  <si>
    <t>116463</t>
  </si>
  <si>
    <t>16463</t>
  </si>
  <si>
    <t>EXCIPIAL KRÉM</t>
  </si>
  <si>
    <t>157666</t>
  </si>
  <si>
    <t>KOPŘIVOVÝ ČAJ</t>
  </si>
  <si>
    <t>SPC 20X1.5GM(SACKY)</t>
  </si>
  <si>
    <t>162698</t>
  </si>
  <si>
    <t>FOSCAVIR 24MG/ML I.V.</t>
  </si>
  <si>
    <t>INF 1X250ML 24MG/ML</t>
  </si>
  <si>
    <t>167598</t>
  </si>
  <si>
    <t>TEPADINA 15 MG</t>
  </si>
  <si>
    <t>INF PLV CSL 1X15MG</t>
  </si>
  <si>
    <t>196963</t>
  </si>
  <si>
    <t>96963</t>
  </si>
  <si>
    <t>CALCIUMFOLINAT-EBEWE</t>
  </si>
  <si>
    <t>CPS 20X15MG</t>
  </si>
  <si>
    <t>394672</t>
  </si>
  <si>
    <t>MILFORD Ovocný čaj  n.s. 20x2,5 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</si>
  <si>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</si>
  <si>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</si>
  <si>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</si>
  <si>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</si>
  <si>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</si>
  <si>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</si>
  <si>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</si>
  <si>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</si>
  <si>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</t>
  </si>
  <si>
    <t>900628</t>
  </si>
  <si>
    <t>IR  ACD/A 500 ML</t>
  </si>
  <si>
    <t>IR</t>
  </si>
  <si>
    <t>395593</t>
  </si>
  <si>
    <t>Megafyt Jahody a granátové jablko n.s.20x2 g</t>
  </si>
  <si>
    <t>845927</t>
  </si>
  <si>
    <t>Apotheke Borůvka a brusinka čaj n.s.</t>
  </si>
  <si>
    <t>845928</t>
  </si>
  <si>
    <t>Apotheke Brusinka a malina caj n.s.</t>
  </si>
  <si>
    <t>500117</t>
  </si>
  <si>
    <t>Sportovka C chladivá</t>
  </si>
  <si>
    <t>180g/200ml</t>
  </si>
  <si>
    <t>842936</t>
  </si>
  <si>
    <t>MENALIND Ošetřující šampon 500ml</t>
  </si>
  <si>
    <t>199011</t>
  </si>
  <si>
    <t>LIST SENNY</t>
  </si>
  <si>
    <t>POR SPC 20X1GM(SÁČKY)</t>
  </si>
  <si>
    <t>394588</t>
  </si>
  <si>
    <t>115325</t>
  </si>
  <si>
    <t>ČAJ Z LISTU SENNY</t>
  </si>
  <si>
    <t>POR SPC 20 I</t>
  </si>
  <si>
    <t>194460</t>
  </si>
  <si>
    <t>94460</t>
  </si>
  <si>
    <t>BONEFOS</t>
  </si>
  <si>
    <t>CPS 100X400MG</t>
  </si>
  <si>
    <t>158893</t>
  </si>
  <si>
    <t>58893</t>
  </si>
  <si>
    <t>XALATAN</t>
  </si>
  <si>
    <t>GTT OPH 1X2.5ML</t>
  </si>
  <si>
    <t>843678</t>
  </si>
  <si>
    <t>Apotheke Divoká třešeň čaj 20x2g</t>
  </si>
  <si>
    <t>107678</t>
  </si>
  <si>
    <t>INF CNC SOL 20X20ML</t>
  </si>
  <si>
    <t>988192</t>
  </si>
  <si>
    <t>Bepanthen Care mast 30g</t>
  </si>
  <si>
    <t>843319</t>
  </si>
  <si>
    <t>Apotheke Meduňka 20x1,5g</t>
  </si>
  <si>
    <t>280863</t>
  </si>
  <si>
    <t>80863</t>
  </si>
  <si>
    <t>CAVILON NSBF-SPRAY</t>
  </si>
  <si>
    <t>28ML PRO OŠETŘENÍ RAN</t>
  </si>
  <si>
    <t>176954</t>
  </si>
  <si>
    <t>ALGIFEN NEO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</si>
  <si>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</si>
  <si>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</si>
  <si>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</si>
  <si>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</si>
  <si>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</si>
  <si>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</si>
  <si>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</si>
  <si>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</si>
  <si>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</si>
  <si>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843534</t>
  </si>
  <si>
    <t>Apotheke Malina+jahoda s echinaceou čaj 20x2g n.s.</t>
  </si>
  <si>
    <t>192841</t>
  </si>
  <si>
    <t>ALKERAN</t>
  </si>
  <si>
    <t>INJ PSO LQF 50MG</t>
  </si>
  <si>
    <t>394153</t>
  </si>
  <si>
    <t>Calcium pantotenicum mast 30g Generica</t>
  </si>
  <si>
    <t>841318</t>
  </si>
  <si>
    <t>HBF Calcium panthotenát mast 100ml</t>
  </si>
  <si>
    <t>201992</t>
  </si>
  <si>
    <t>POR TBL FLM 120X500MG</t>
  </si>
  <si>
    <t>192521</t>
  </si>
  <si>
    <t>NASONEX</t>
  </si>
  <si>
    <t>NAS SPR SUS 140X50RG</t>
  </si>
  <si>
    <t>989354</t>
  </si>
  <si>
    <t>3M Cavilon Ochranný bariérový krém tuba 28g</t>
  </si>
  <si>
    <t>397238</t>
  </si>
  <si>
    <t>KL ETHANOLUM BENZ.DENAT. 500ml /400g/</t>
  </si>
  <si>
    <t>UN 1170</t>
  </si>
  <si>
    <t>202701</t>
  </si>
  <si>
    <t>AESCIN-TEVA</t>
  </si>
  <si>
    <t>POR TBL ENT 90X20MG</t>
  </si>
  <si>
    <t>198054</t>
  </si>
  <si>
    <t>SANVAL 10 MG</t>
  </si>
  <si>
    <t>POR TBL FLM 20X10MG</t>
  </si>
  <si>
    <t>198058</t>
  </si>
  <si>
    <t>POR TBL FLM 100X10MG</t>
  </si>
  <si>
    <t>201312</t>
  </si>
  <si>
    <t>VITAMIN C-INJEKTOPAS 7.5 G</t>
  </si>
  <si>
    <t>INF CNC SOL 7.5G/50ML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</si>
  <si>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</si>
  <si>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</si>
  <si>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</si>
  <si>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</si>
  <si>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</si>
  <si>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</si>
  <si>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</si>
  <si>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</si>
  <si>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</si>
  <si>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</si>
  <si>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</si>
  <si>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</si>
  <si>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</si>
  <si>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</si>
  <si>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</si>
  <si>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171031</t>
  </si>
  <si>
    <t>NASIVIN SENSITIVE 0,05%</t>
  </si>
  <si>
    <t>NAS SPR SOL 1X10ML/5MG</t>
  </si>
  <si>
    <t>185811</t>
  </si>
  <si>
    <t>85811</t>
  </si>
  <si>
    <t>LERIVON</t>
  </si>
  <si>
    <t>TBL 30X60MG</t>
  </si>
  <si>
    <t>183840</t>
  </si>
  <si>
    <t>MOMETASON FUROÁT CIPLA 50 MIKROGRAMŮ/DÁVKU</t>
  </si>
  <si>
    <t>989914</t>
  </si>
  <si>
    <t>Apotheke Jahoda se smetanou čaj 20x2g</t>
  </si>
  <si>
    <t>989960</t>
  </si>
  <si>
    <t>Apotheke Lesní směs čaj 20x2g</t>
  </si>
  <si>
    <t>397116</t>
  </si>
  <si>
    <t>Vitamin A-POS oční mast 5g</t>
  </si>
  <si>
    <t>137275</t>
  </si>
  <si>
    <t>CALCIUM RESONIUM</t>
  </si>
  <si>
    <t>POR+RCT PLV SUS 300GM</t>
  </si>
  <si>
    <t>501386</t>
  </si>
  <si>
    <t xml:space="preserve">KL CPS DEXAMETHASON 4 MG </t>
  </si>
  <si>
    <t>987821</t>
  </si>
  <si>
    <t>Megafyt Dětský čaj jahoda a borůvka 20x2g</t>
  </si>
  <si>
    <t>990138</t>
  </si>
  <si>
    <t>Megafyt Plody lesa n.s.20x2g</t>
  </si>
  <si>
    <t>990139</t>
  </si>
  <si>
    <t>Megafyt Ovocný Brusinky &amp; borůvky 20x2g</t>
  </si>
  <si>
    <t>990021</t>
  </si>
  <si>
    <t>Calcium pantothenicum mast 100 g Dr.Muller</t>
  </si>
  <si>
    <t>987860</t>
  </si>
  <si>
    <t>Biopron9 tob.60+20 ZDARMA VÁNOČNÍ BALENÍ 2012</t>
  </si>
  <si>
    <t>397412</t>
  </si>
  <si>
    <t>IR  0.9%SOD.CHLOR.FOR IRR. 6X1000 ML</t>
  </si>
  <si>
    <t>IR-Fres. 6X1000 ML 15%</t>
  </si>
  <si>
    <t>201607</t>
  </si>
  <si>
    <t>ZALDIAR</t>
  </si>
  <si>
    <t>POR TBL FLM 10</t>
  </si>
  <si>
    <t>843532</t>
  </si>
  <si>
    <t>Apotheke Citron+zázvor s lípou čaj 20x2g n.s.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</si>
  <si>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</si>
  <si>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</si>
  <si>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</si>
  <si>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</si>
  <si>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</si>
  <si>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</si>
  <si>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147717</t>
  </si>
  <si>
    <t>192844</t>
  </si>
  <si>
    <t>LEUKERAN</t>
  </si>
  <si>
    <t>POR TBL FLM 25X2MG</t>
  </si>
  <si>
    <t>164652</t>
  </si>
  <si>
    <t>64652</t>
  </si>
  <si>
    <t>CEENU LOMUSTINE (CCNU) 40MG</t>
  </si>
  <si>
    <t>CPS 20X40MG</t>
  </si>
  <si>
    <t>990275</t>
  </si>
  <si>
    <t>ActiMaris Gel na rány 20g</t>
  </si>
  <si>
    <t>990276</t>
  </si>
  <si>
    <t>ActiMaris Sensitiv 300ml roztok výplach a čišt.ran</t>
  </si>
  <si>
    <t>930561</t>
  </si>
  <si>
    <t>DZ SKINSEPT F 500 ml</t>
  </si>
  <si>
    <t>UN 1219</t>
  </si>
  <si>
    <t>990241</t>
  </si>
  <si>
    <t>115522</t>
  </si>
  <si>
    <t>15522</t>
  </si>
  <si>
    <t>VIBROCIL</t>
  </si>
  <si>
    <t>NAS GTT SOL 1X15ML</t>
  </si>
  <si>
    <t>199963</t>
  </si>
  <si>
    <t>MEGACE 160 MG</t>
  </si>
  <si>
    <t>POR TBL NOB 30X160MG</t>
  </si>
  <si>
    <t>P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</si>
  <si>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</si>
  <si>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</si>
  <si>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</si>
  <si>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</si>
  <si>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</si>
  <si>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</si>
  <si>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</si>
  <si>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</si>
  <si>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</si>
  <si>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</si>
  <si>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</si>
  <si>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</si>
  <si>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</si>
  <si>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</si>
  <si>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</si>
  <si>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</si>
  <si>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</si>
  <si>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</si>
  <si>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</si>
  <si>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</si>
  <si>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</si>
  <si>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</si>
  <si>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</si>
  <si>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</si>
  <si>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</si>
  <si>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</si>
  <si>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</si>
  <si>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</si>
  <si>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</si>
  <si>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</si>
  <si>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</si>
  <si>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</si>
  <si>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</si>
  <si>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</si>
  <si>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</si>
  <si>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</si>
  <si>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</si>
  <si>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</si>
  <si>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</si>
  <si>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</si>
  <si>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</si>
  <si>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</si>
  <si>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</si>
  <si>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</si>
  <si>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</si>
  <si>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</si>
  <si>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</si>
  <si>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</si>
  <si>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</si>
  <si>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</si>
  <si>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</si>
  <si>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</si>
  <si>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</si>
  <si>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</si>
  <si>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</si>
  <si>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</si>
  <si>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</si>
  <si>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</si>
  <si>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</si>
  <si>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</si>
  <si>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POR TBL FLM 30X5MG</t>
  </si>
  <si>
    <t>149909</t>
  </si>
  <si>
    <t>49909</t>
  </si>
  <si>
    <t>LOKREN 20 MG</t>
  </si>
  <si>
    <t>POR TBL FLM 28X20MG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</si>
  <si>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</si>
  <si>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</si>
  <si>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</si>
  <si>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</si>
  <si>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</si>
  <si>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</si>
  <si>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</si>
  <si>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</si>
  <si>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</si>
  <si>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</si>
  <si>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</si>
  <si>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</si>
  <si>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</si>
  <si>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</si>
  <si>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</si>
  <si>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</si>
  <si>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166030</t>
  </si>
  <si>
    <t>66030</t>
  </si>
  <si>
    <t>TBL OBD 30X10MG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</si>
  <si>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</si>
  <si>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</si>
  <si>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</si>
  <si>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</si>
  <si>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</si>
  <si>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</si>
  <si>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184399</t>
  </si>
  <si>
    <t>84399</t>
  </si>
  <si>
    <t>NEURONTIN 300MG</t>
  </si>
  <si>
    <t>CPS 50X300MG</t>
  </si>
  <si>
    <t>187788</t>
  </si>
  <si>
    <t>TONARSSA 4 MG/5 MG</t>
  </si>
  <si>
    <t>POR TBL NOB 30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</si>
  <si>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</si>
  <si>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</si>
  <si>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</si>
  <si>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</si>
  <si>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</si>
  <si>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</si>
  <si>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</si>
  <si>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</si>
  <si>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</si>
  <si>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</si>
  <si>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</si>
  <si>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</si>
  <si>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</si>
  <si>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</si>
  <si>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</si>
  <si>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849059</t>
  </si>
  <si>
    <t>107885</t>
  </si>
  <si>
    <t>APO-SERTRAL 50</t>
  </si>
  <si>
    <t>POR CPS DUR 30X50MG</t>
  </si>
  <si>
    <t>850078</t>
  </si>
  <si>
    <t>102608</t>
  </si>
  <si>
    <t>CARVESAN 25</t>
  </si>
  <si>
    <t>POR TBL NOB 30X25MG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</si>
  <si>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</si>
  <si>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</si>
  <si>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</si>
  <si>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</si>
  <si>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</si>
  <si>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</si>
  <si>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</si>
  <si>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</si>
  <si>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</si>
  <si>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</si>
  <si>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</si>
  <si>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</si>
  <si>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</si>
  <si>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</si>
  <si>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</si>
  <si>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</si>
  <si>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</si>
  <si>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</si>
  <si>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</si>
  <si>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</si>
  <si>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</si>
  <si>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</si>
  <si>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</si>
  <si>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</si>
  <si>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</si>
  <si>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</si>
  <si>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</si>
  <si>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</si>
  <si>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</si>
  <si>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</si>
  <si>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</si>
  <si>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846824</t>
  </si>
  <si>
    <t>124087</t>
  </si>
  <si>
    <t>PRESTANCE 5 MG/5 MG</t>
  </si>
  <si>
    <t>846980</t>
  </si>
  <si>
    <t>124129</t>
  </si>
  <si>
    <t>PRESTANCE 10 MG/10 MG</t>
  </si>
  <si>
    <t>848947</t>
  </si>
  <si>
    <t>135928</t>
  </si>
  <si>
    <t>ESOPREX 10 MG</t>
  </si>
  <si>
    <t>POR TBL FLM 30X10MG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</si>
  <si>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</si>
  <si>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</si>
  <si>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</si>
  <si>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</si>
  <si>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</si>
  <si>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</si>
  <si>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</si>
  <si>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</si>
  <si>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</si>
  <si>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132059</t>
  </si>
  <si>
    <t>32059</t>
  </si>
  <si>
    <t>INJ SOL 10X0.4ML</t>
  </si>
  <si>
    <t>194882</t>
  </si>
  <si>
    <t>94882</t>
  </si>
  <si>
    <t>INJ SIC 1X250MG+4ML</t>
  </si>
  <si>
    <t>846823</t>
  </si>
  <si>
    <t>124101</t>
  </si>
  <si>
    <t>PRESTANCE 5 MG/10 MG</t>
  </si>
  <si>
    <t>848477</t>
  </si>
  <si>
    <t>124346</t>
  </si>
  <si>
    <t>CEZERA 5 MG</t>
  </si>
  <si>
    <t>POR TBL FLM 90X5MG</t>
  </si>
  <si>
    <t>110820</t>
  </si>
  <si>
    <t>10820</t>
  </si>
  <si>
    <t>ZOFRAN</t>
  </si>
  <si>
    <t>INJ SOL 5X4ML/8MG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</si>
  <si>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</si>
  <si>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</si>
  <si>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</si>
  <si>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</si>
  <si>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</si>
  <si>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</si>
  <si>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</si>
  <si>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</si>
  <si>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</si>
  <si>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</si>
  <si>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</si>
  <si>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184396</t>
  </si>
  <si>
    <t>84396</t>
  </si>
  <si>
    <t>NEURONTIN 100MG</t>
  </si>
  <si>
    <t>CPS 20X100MG</t>
  </si>
  <si>
    <t>150699</t>
  </si>
  <si>
    <t>50699</t>
  </si>
  <si>
    <t>PAMIDRONATE MEDAC 3 MG/ML</t>
  </si>
  <si>
    <t>INF CNC SOL 1X20ML</t>
  </si>
  <si>
    <t>850003</t>
  </si>
  <si>
    <t>135600</t>
  </si>
  <si>
    <t>GRANISETRON KABI 1 MG/ML</t>
  </si>
  <si>
    <t>INJ+INF CNC SOL 5X3ML/3MG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</si>
  <si>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</si>
  <si>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</si>
  <si>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</si>
  <si>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</si>
  <si>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</si>
  <si>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</si>
  <si>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</si>
  <si>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</si>
  <si>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</si>
  <si>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</si>
  <si>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</si>
  <si>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</si>
  <si>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</si>
  <si>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</si>
  <si>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987892</t>
  </si>
  <si>
    <t>117457</t>
  </si>
  <si>
    <t>MONTELUKAST TEVA 4 MG, ŽVÝKACÍ TABLETA</t>
  </si>
  <si>
    <t>POR TBL MND 28X4MG</t>
  </si>
  <si>
    <t>191922</t>
  </si>
  <si>
    <t>SIOFOR 1000</t>
  </si>
  <si>
    <t>POR TBL FLM 60X1000MG</t>
  </si>
  <si>
    <t>169714</t>
  </si>
  <si>
    <t>LETROX 125</t>
  </si>
  <si>
    <t>POR TBL NOB 100X125MCG</t>
  </si>
  <si>
    <t>119592</t>
  </si>
  <si>
    <t>19592</t>
  </si>
  <si>
    <t>TORVACARD 20</t>
  </si>
  <si>
    <t>POR TBL FLM 30X20MG</t>
  </si>
  <si>
    <t>33850</t>
  </si>
  <si>
    <t>NUTRIDRINK PROTEIN S PŘÍCHUTÍ ČOKOLÁDOVOU</t>
  </si>
  <si>
    <t>POR SOL 4X200ML</t>
  </si>
  <si>
    <t>50113006</t>
  </si>
  <si>
    <t>142607</t>
  </si>
  <si>
    <t>42607</t>
  </si>
  <si>
    <t>OLICLINOMEL N7-1000E</t>
  </si>
  <si>
    <t>INF EML 4X2000ML</t>
  </si>
  <si>
    <t>902081</t>
  </si>
  <si>
    <t>151112</t>
  </si>
  <si>
    <t>IR  SMOFKABIVEN 1970ml</t>
  </si>
  <si>
    <t>IR 4x1970 ml</t>
  </si>
  <si>
    <t>103414</t>
  </si>
  <si>
    <t>3414</t>
  </si>
  <si>
    <t>NUTRIFLEX PERI</t>
  </si>
  <si>
    <t>INF SOL 5X2000ML</t>
  </si>
  <si>
    <t>142603</t>
  </si>
  <si>
    <t>42603</t>
  </si>
  <si>
    <t>OLICLINOMEL N6-900E</t>
  </si>
  <si>
    <t>397302</t>
  </si>
  <si>
    <t>3290</t>
  </si>
  <si>
    <t>INF SOL 5X1000ML</t>
  </si>
  <si>
    <t>133331</t>
  </si>
  <si>
    <t>33331</t>
  </si>
  <si>
    <t>NUTRIDRINK BALÍČEK 5+1</t>
  </si>
  <si>
    <t>POR SOL 6X200ML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</si>
  <si>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</si>
  <si>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</si>
  <si>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</si>
  <si>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</si>
  <si>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</si>
  <si>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</si>
  <si>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</si>
  <si>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</si>
  <si>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</si>
  <si>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</si>
  <si>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</si>
  <si>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</si>
  <si>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</si>
  <si>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</si>
  <si>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</si>
  <si>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</si>
  <si>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</si>
  <si>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</si>
  <si>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</si>
  <si>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</si>
  <si>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</si>
  <si>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</si>
  <si>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</si>
  <si>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</si>
  <si>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</si>
  <si>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987792</t>
  </si>
  <si>
    <t>33749</t>
  </si>
  <si>
    <t>NUTRIDRINK CREME S PŘÍCHUTÍ BANÁNOVOU</t>
  </si>
  <si>
    <t>33851</t>
  </si>
  <si>
    <t>NUTRIDRINK PROTEIN S PŘÍCHUTÍ VANILKOVOU</t>
  </si>
  <si>
    <t>33852</t>
  </si>
  <si>
    <t>NUTRIDRINK PROTEIN S PŘÍCHUTÍ LESNÍHO OVOCE</t>
  </si>
  <si>
    <t>50113007</t>
  </si>
  <si>
    <t>185516</t>
  </si>
  <si>
    <t>85516</t>
  </si>
  <si>
    <t>FLEBOGAMMA 5% 10G</t>
  </si>
  <si>
    <t>INF SOL1X200ML/10GM</t>
  </si>
  <si>
    <t>50113013</t>
  </si>
  <si>
    <t>847476</t>
  </si>
  <si>
    <t>112782</t>
  </si>
  <si>
    <t xml:space="preserve">GENTAMICIN B.BRAUN 3 MG/ML INFUZNÍ ROZTOK </t>
  </si>
  <si>
    <t>INF SOL 20X80ML</t>
  </si>
  <si>
    <t>162496</t>
  </si>
  <si>
    <t>TAZIP 4 G/0,5 G</t>
  </si>
  <si>
    <t>INJ+INF PLV SOL 10X4,5GM</t>
  </si>
  <si>
    <t>156835</t>
  </si>
  <si>
    <t>MEROPENEM KABI 1 G</t>
  </si>
  <si>
    <t>INJ+INF PLV SOL 10X1000MG</t>
  </si>
  <si>
    <t>185482</t>
  </si>
  <si>
    <t>EDICIN 1 G</t>
  </si>
  <si>
    <t>INF PLV SOL 10X1GM</t>
  </si>
  <si>
    <t>145634</t>
  </si>
  <si>
    <t>MEROPENEM RANBAXY 1 G</t>
  </si>
  <si>
    <t>INJ+INF PLV SOL 10X1GM</t>
  </si>
  <si>
    <t>101066</t>
  </si>
  <si>
    <t>1066</t>
  </si>
  <si>
    <t>FRAMYKOIN</t>
  </si>
  <si>
    <t>UNG 1X10GM</t>
  </si>
  <si>
    <t>102427</t>
  </si>
  <si>
    <t>2427</t>
  </si>
  <si>
    <t>TBL 20X250MG</t>
  </si>
  <si>
    <t>103377</t>
  </si>
  <si>
    <t>3377</t>
  </si>
  <si>
    <t>BISEPTOL 480</t>
  </si>
  <si>
    <t>TBL 20X480MG</t>
  </si>
  <si>
    <t>106264</t>
  </si>
  <si>
    <t>6264</t>
  </si>
  <si>
    <t>SUMETROLIM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</si>
  <si>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</si>
  <si>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</si>
  <si>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</si>
  <si>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</si>
  <si>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</si>
  <si>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</si>
  <si>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</si>
  <si>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</si>
  <si>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</si>
  <si>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</si>
  <si>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</si>
  <si>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</si>
  <si>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</si>
  <si>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</si>
  <si>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</si>
  <si>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190778</t>
  </si>
  <si>
    <t>90778</t>
  </si>
  <si>
    <t>BACTROBAN</t>
  </si>
  <si>
    <t>DRM UNG 1X15GM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</si>
  <si>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</si>
  <si>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</si>
  <si>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</si>
  <si>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</si>
  <si>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</si>
  <si>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</si>
  <si>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</si>
  <si>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</si>
  <si>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</si>
  <si>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</si>
  <si>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</si>
  <si>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</si>
  <si>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</si>
  <si>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</si>
  <si>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</si>
  <si>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</si>
  <si>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</si>
  <si>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</si>
  <si>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</si>
  <si>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175490</t>
  </si>
  <si>
    <t>75490</t>
  </si>
  <si>
    <t>KLACID 250MG</t>
  </si>
  <si>
    <t>TBL OBD 14X250MG</t>
  </si>
  <si>
    <t>105113</t>
  </si>
  <si>
    <t>5113</t>
  </si>
  <si>
    <t>TARGOCID 400MG</t>
  </si>
  <si>
    <t>INJ SIC 1X400MG+SOL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</si>
  <si>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</si>
  <si>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</si>
  <si>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</si>
  <si>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</si>
  <si>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</si>
  <si>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</si>
  <si>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</si>
  <si>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</si>
  <si>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110857</t>
  </si>
  <si>
    <t>10857</t>
  </si>
  <si>
    <t>ROXITHROMYCIN-RATIOPHARM 150 MG</t>
  </si>
  <si>
    <t>POR TBL FLM14X150MG</t>
  </si>
  <si>
    <t>110855</t>
  </si>
  <si>
    <t>10855</t>
  </si>
  <si>
    <t>POR TBL FLM10X150MG</t>
  </si>
  <si>
    <t>162187</t>
  </si>
  <si>
    <t>CIPROFLOXACIN KABI 400 MG/200 ML INFUZNÍ ROZTOK</t>
  </si>
  <si>
    <t>INF SOL 10X400MG/200ML</t>
  </si>
  <si>
    <t>202740</t>
  </si>
  <si>
    <t>POR TBL FLM 28X200MG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</si>
  <si>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</si>
  <si>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</si>
  <si>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</si>
  <si>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</si>
  <si>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</si>
  <si>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</si>
  <si>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</si>
  <si>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</si>
  <si>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</si>
  <si>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</si>
  <si>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</si>
  <si>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166137</t>
  </si>
  <si>
    <t>66137</t>
  </si>
  <si>
    <t>OFLOXIN INF</t>
  </si>
  <si>
    <t>INF 1X100ML/200MG</t>
  </si>
  <si>
    <t>145010</t>
  </si>
  <si>
    <t>45010</t>
  </si>
  <si>
    <t>AZITROMYCIN SANDOZ 500 MG</t>
  </si>
  <si>
    <t>POR TBL FLM 3X500MG</t>
  </si>
  <si>
    <t>103952</t>
  </si>
  <si>
    <t>3952</t>
  </si>
  <si>
    <t>AMIKIN</t>
  </si>
  <si>
    <t>INJ 1X2ML/500MG</t>
  </si>
  <si>
    <t>147977</t>
  </si>
  <si>
    <t>MEROPENEM HOSPIRA 1 G</t>
  </si>
  <si>
    <t>121240</t>
  </si>
  <si>
    <t>CEFTRIAXON KABI 2 G</t>
  </si>
  <si>
    <t>INF PLV SOL 10X2GM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</si>
  <si>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</si>
  <si>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</si>
  <si>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</si>
  <si>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</si>
  <si>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</si>
  <si>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</si>
  <si>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</si>
  <si>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</si>
  <si>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</si>
  <si>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</si>
  <si>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</si>
  <si>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</si>
  <si>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</si>
  <si>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</si>
  <si>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</si>
  <si>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</si>
  <si>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</si>
  <si>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</si>
  <si>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</si>
  <si>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</si>
  <si>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</si>
  <si>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</si>
  <si>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</si>
  <si>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</si>
  <si>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</si>
  <si>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</si>
  <si>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</si>
  <si>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</si>
  <si>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</si>
  <si>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</si>
  <si>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</si>
  <si>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</si>
  <si>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</si>
  <si>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</si>
  <si>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</si>
  <si>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</si>
  <si>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</si>
  <si>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</si>
  <si>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</si>
  <si>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199248</t>
  </si>
  <si>
    <t>99248</t>
  </si>
  <si>
    <t>MYFUNGAR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</si>
  <si>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</si>
  <si>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</si>
  <si>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</si>
  <si>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</si>
  <si>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</si>
  <si>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</si>
  <si>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</si>
  <si>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</si>
  <si>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</si>
  <si>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</si>
  <si>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</si>
  <si>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</si>
  <si>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</si>
  <si>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</si>
  <si>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</si>
  <si>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</si>
  <si>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150352</t>
  </si>
  <si>
    <t>50352</t>
  </si>
  <si>
    <t>PROKANAZOL</t>
  </si>
  <si>
    <t>POR CPS DUR28X100MG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</si>
  <si>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</si>
  <si>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</si>
  <si>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</si>
  <si>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</si>
  <si>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</si>
  <si>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</si>
  <si>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</si>
  <si>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</si>
  <si>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</si>
  <si>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</si>
  <si>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</si>
  <si>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164401</t>
  </si>
  <si>
    <t>FLUCONAZOL KABI 2 MG/ML</t>
  </si>
  <si>
    <t>INF SOL 10X100ML/200MG</t>
  </si>
  <si>
    <t>50113016</t>
  </si>
  <si>
    <t>179308</t>
  </si>
  <si>
    <t>LEVACT 2,5 MG/ML</t>
  </si>
  <si>
    <t>INF PLV CSL 20X25MG</t>
  </si>
  <si>
    <t>395604</t>
  </si>
  <si>
    <t>179310</t>
  </si>
  <si>
    <t>INF PLV CSL 5X100MG</t>
  </si>
  <si>
    <t>50113008</t>
  </si>
  <si>
    <t>26041</t>
  </si>
  <si>
    <t>KIOVIG 5 g CZ Baxter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</si>
  <si>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</si>
  <si>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</si>
  <si>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</si>
  <si>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</si>
  <si>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</si>
  <si>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</si>
  <si>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26042</t>
  </si>
  <si>
    <t>KIOVIG 10 g CZ Baxter</t>
  </si>
  <si>
    <t>137484</t>
  </si>
  <si>
    <t>ANBINEX 500 I.U. Grifols</t>
  </si>
  <si>
    <t>0062464</t>
  </si>
  <si>
    <t>Haemocomplettan P 1000mg</t>
  </si>
  <si>
    <t>137483</t>
  </si>
  <si>
    <t>ANBINEX 1000 I.U. Grifols</t>
  </si>
  <si>
    <t>75634</t>
  </si>
  <si>
    <t>Prothromplex Total 600 I.U.BAXTER</t>
  </si>
  <si>
    <t>0138455</t>
  </si>
  <si>
    <t>ALBUNORM 20%</t>
  </si>
  <si>
    <t>INF SOL 1X100ML</t>
  </si>
  <si>
    <t>0026043</t>
  </si>
  <si>
    <t>KIOVIG 100 MG/ML</t>
  </si>
  <si>
    <t>INF SOL 1X20GM/200ML</t>
  </si>
  <si>
    <t>0192353</t>
  </si>
  <si>
    <t>FLEXBUMIN 200 G/L</t>
  </si>
  <si>
    <t>50113011</t>
  </si>
  <si>
    <t>87240</t>
  </si>
  <si>
    <t>Fanhdi 100 I.U/ml(1000 I.U.)GRIFOLS</t>
  </si>
  <si>
    <t>87239</t>
  </si>
  <si>
    <t>Fanhdi 50 I.U./ml(500 I.U) GRIFOLS</t>
  </si>
  <si>
    <t>89029</t>
  </si>
  <si>
    <t>Immunate Stim Plus 1000 I.U.(fVIII)Baxter</t>
  </si>
  <si>
    <t>50113017</t>
  </si>
  <si>
    <t>988538</t>
  </si>
  <si>
    <t>193650</t>
  </si>
  <si>
    <t>ADCETRIS 50 MG</t>
  </si>
  <si>
    <t>INF PLV CSL 1X50MG/LAH</t>
  </si>
  <si>
    <t>100498</t>
  </si>
  <si>
    <t>498</t>
  </si>
  <si>
    <t>848950</t>
  </si>
  <si>
    <t>155148</t>
  </si>
  <si>
    <t>POR TBL NOB 12X500MG</t>
  </si>
  <si>
    <t>900240</t>
  </si>
  <si>
    <t>DZ TRIXO LIND 500ML</t>
  </si>
  <si>
    <t>930035</t>
  </si>
  <si>
    <t>KL GLUCOSUM 75g</t>
  </si>
  <si>
    <t>198864</t>
  </si>
  <si>
    <t>98864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</si>
  <si>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</si>
  <si>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</si>
  <si>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</si>
  <si>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</si>
  <si>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</si>
  <si>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</si>
  <si>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</si>
  <si>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100641</t>
  </si>
  <si>
    <t>641</t>
  </si>
  <si>
    <t>VITAMIN B12 LECIVA 300RG</t>
  </si>
  <si>
    <t>INJ 5X1ML/300RG</t>
  </si>
  <si>
    <t>156926</t>
  </si>
  <si>
    <t>56926</t>
  </si>
  <si>
    <t>AQUA PRO INJECTIONE BRAUN</t>
  </si>
  <si>
    <t>INJ SOL 20X10ML-PLA</t>
  </si>
  <si>
    <t>155379</t>
  </si>
  <si>
    <t>FERINJECT</t>
  </si>
  <si>
    <t>INJ SOL 1X10ML</t>
  </si>
  <si>
    <t>131385</t>
  </si>
  <si>
    <t>31385</t>
  </si>
  <si>
    <t>TBL 30X12.5MG</t>
  </si>
  <si>
    <t>149993</t>
  </si>
  <si>
    <t>TEVAGRASTIM 30 MU/0,5 ML</t>
  </si>
  <si>
    <t>26244</t>
  </si>
  <si>
    <t>BONDRONAT 6 MG/6 ML</t>
  </si>
  <si>
    <t>INF CNC SOL 1X6ML</t>
  </si>
  <si>
    <t>127103</t>
  </si>
  <si>
    <t>27103</t>
  </si>
  <si>
    <t>ACLASTA 5 MG</t>
  </si>
  <si>
    <t>INF SOL 5MG/100ML</t>
  </si>
  <si>
    <t>921348</t>
  </si>
  <si>
    <t>KL CPS DEXAMETHASON 8MG 50CPS</t>
  </si>
  <si>
    <t>128197</t>
  </si>
  <si>
    <t>28197</t>
  </si>
  <si>
    <t>NEULASTA</t>
  </si>
  <si>
    <t>INJ SOL 1X0.6ML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</si>
  <si>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</si>
  <si>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</si>
  <si>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</si>
  <si>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</si>
  <si>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</si>
  <si>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</si>
  <si>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</si>
  <si>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844086</t>
  </si>
  <si>
    <t>Natulan cps.50x50mg</t>
  </si>
  <si>
    <t>128139</t>
  </si>
  <si>
    <t>28139</t>
  </si>
  <si>
    <t>LITAK</t>
  </si>
  <si>
    <t>INJ SOL 1X5ML</t>
  </si>
  <si>
    <t>850144</t>
  </si>
  <si>
    <t>29892</t>
  </si>
  <si>
    <t>DEPOCYTE 50 MG</t>
  </si>
  <si>
    <t>INJ SUS 1X5ML/50MG</t>
  </si>
  <si>
    <t>397174</t>
  </si>
  <si>
    <t>IR  PosiFlush  1x 10 ml  Fresenius Kabi</t>
  </si>
  <si>
    <t>10 ml F1/1 v předplněné stříkačce</t>
  </si>
  <si>
    <t>194293</t>
  </si>
  <si>
    <t>IMNOVID 4 MG</t>
  </si>
  <si>
    <t>POR CPS DUR 21X4MG</t>
  </si>
  <si>
    <t>185374</t>
  </si>
  <si>
    <t>ENDOXAN</t>
  </si>
  <si>
    <t>POR TBL OBD 50X50MG</t>
  </si>
  <si>
    <t>193474</t>
  </si>
  <si>
    <t>JAKAVI 5 MG</t>
  </si>
  <si>
    <t>POR TBL NOB 60X5MG</t>
  </si>
  <si>
    <t>210187</t>
  </si>
  <si>
    <t>IMBRUVICA 140 MG</t>
  </si>
  <si>
    <t>POR CPS DUR 90</t>
  </si>
  <si>
    <t>210144</t>
  </si>
  <si>
    <t>ZYDELIG 150 MG</t>
  </si>
  <si>
    <t>193476</t>
  </si>
  <si>
    <t>JAKAVI 20 MG</t>
  </si>
  <si>
    <t>POR TBL NOB 60X20MG</t>
  </si>
  <si>
    <t>849455</t>
  </si>
  <si>
    <t>Sulfadiazin - Heyl tbl.100x0,5g</t>
  </si>
  <si>
    <t>193475</t>
  </si>
  <si>
    <t>JAKAVI 15 MG</t>
  </si>
  <si>
    <t>POR TBL NOB 60X15MG</t>
  </si>
  <si>
    <t>185325</t>
  </si>
  <si>
    <t>85325</t>
  </si>
  <si>
    <t>INJ SOL 5X3ML/15MG</t>
  </si>
  <si>
    <t>129240</t>
  </si>
  <si>
    <t>29240</t>
  </si>
  <si>
    <t>TORISEL 25 MG/ML</t>
  </si>
  <si>
    <t>INF CSL LQF 1X1.2ML+1X1.8ML</t>
  </si>
  <si>
    <t>500947</t>
  </si>
  <si>
    <t>VIDAZA 25 MG/ML</t>
  </si>
  <si>
    <t>INJ PLV SUS 1X100MG</t>
  </si>
  <si>
    <t>0026040</t>
  </si>
  <si>
    <t>KIOVIG 2,5 GR Baxter</t>
  </si>
  <si>
    <t>90099</t>
  </si>
  <si>
    <t>Faktor VII Baxter 600 IU</t>
  </si>
  <si>
    <t>29981</t>
  </si>
  <si>
    <t>FLEBOGAMMA DIF 50 MG/ML</t>
  </si>
  <si>
    <t>INF SOL 1X400ML</t>
  </si>
  <si>
    <t>0127717</t>
  </si>
  <si>
    <t>IMMUNINE 600 I.U. BAXTER</t>
  </si>
  <si>
    <t>0127718</t>
  </si>
  <si>
    <t>IMMUNINE 1200 I.U. BAXTER</t>
  </si>
  <si>
    <t>89028</t>
  </si>
  <si>
    <t>Immunate Stim Plus 500 I.U.(fVIII)Baxter</t>
  </si>
  <si>
    <t>0203317</t>
  </si>
  <si>
    <t>IMMUNATE STIM PLUS 1000 IU FVIII/750 IU VWF</t>
  </si>
  <si>
    <t>INJ PSO LQF 1+1X10ML</t>
  </si>
  <si>
    <t>194249</t>
  </si>
  <si>
    <t>ICLUSIG 15 MG</t>
  </si>
  <si>
    <t>POR TBL FLM 60X15MG</t>
  </si>
  <si>
    <t>159942</t>
  </si>
  <si>
    <t>59942</t>
  </si>
  <si>
    <t>PROPANORM 150MG</t>
  </si>
  <si>
    <t>TBL OBD 50X150MG</t>
  </si>
  <si>
    <t>845493</t>
  </si>
  <si>
    <t>105844</t>
  </si>
  <si>
    <t>MIRTAZAPIN ORION 15 MG</t>
  </si>
  <si>
    <t>POR TBL DIS 30X15MG</t>
  </si>
  <si>
    <t>124231</t>
  </si>
  <si>
    <t>VALACICLOVIR MYLAN 500 MG</t>
  </si>
  <si>
    <t>POR TBL FLM 42X500MG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</si>
  <si>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</si>
  <si>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</si>
  <si>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</si>
  <si>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</si>
  <si>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</si>
  <si>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</si>
  <si>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</si>
  <si>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</si>
  <si>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</si>
  <si>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</si>
  <si>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</si>
  <si>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</si>
  <si>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</si>
  <si>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</si>
  <si>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</si>
  <si>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116461</t>
  </si>
  <si>
    <t>16461</t>
  </si>
  <si>
    <t>EXCIPIAL U HYDROLOTIO</t>
  </si>
  <si>
    <t>117293</t>
  </si>
  <si>
    <t>17293</t>
  </si>
  <si>
    <t>CELASKON 500MG ČERVENÝ POMERANČ</t>
  </si>
  <si>
    <t>POR TBLEFF20X500MG</t>
  </si>
  <si>
    <t>119378</t>
  </si>
  <si>
    <t>19378</t>
  </si>
  <si>
    <t>RCT SUP 20</t>
  </si>
  <si>
    <t>128816</t>
  </si>
  <si>
    <t>28816</t>
  </si>
  <si>
    <t>AERIUS 5 MG</t>
  </si>
  <si>
    <t>POR TBL DIS 30X5MG</t>
  </si>
  <si>
    <t>132992</t>
  </si>
  <si>
    <t>32992</t>
  </si>
  <si>
    <t>ATROVENT N</t>
  </si>
  <si>
    <t>INH SOL PSS200X20RG</t>
  </si>
  <si>
    <t>152266</t>
  </si>
  <si>
    <t>52266</t>
  </si>
  <si>
    <t>INFADOLAN</t>
  </si>
  <si>
    <t>DRM UNG 1X30GM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</si>
  <si>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</si>
  <si>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</si>
  <si>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</si>
  <si>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</si>
  <si>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</si>
  <si>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</si>
  <si>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</si>
  <si>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</si>
  <si>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</si>
  <si>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</si>
  <si>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</si>
  <si>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</si>
  <si>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</si>
  <si>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</si>
  <si>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</si>
  <si>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</si>
  <si>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</si>
  <si>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</si>
  <si>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</si>
  <si>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</si>
  <si>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</si>
  <si>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</si>
  <si>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</si>
  <si>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</si>
  <si>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</si>
  <si>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</si>
  <si>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</si>
  <si>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</si>
  <si>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184360</t>
  </si>
  <si>
    <t>84360</t>
  </si>
  <si>
    <t>TENAXUM</t>
  </si>
  <si>
    <t>TBL 30X1MG</t>
  </si>
  <si>
    <t>189079</t>
  </si>
  <si>
    <t>CALCICHEW D3 LEMON 400 IU</t>
  </si>
  <si>
    <t>POR TBL MND 60</t>
  </si>
  <si>
    <t>191880</t>
  </si>
  <si>
    <t>91880</t>
  </si>
  <si>
    <t>MANINIL 5</t>
  </si>
  <si>
    <t>TBL 120X5MG</t>
  </si>
  <si>
    <t>194804</t>
  </si>
  <si>
    <t>94804</t>
  </si>
  <si>
    <t>MODURETIC</t>
  </si>
  <si>
    <t>194959</t>
  </si>
  <si>
    <t>94959</t>
  </si>
  <si>
    <t>ACCUPRO 10</t>
  </si>
  <si>
    <t>196190</t>
  </si>
  <si>
    <t>96190</t>
  </si>
  <si>
    <t>MONOSAN 20MG</t>
  </si>
  <si>
    <t>TBL 30X20MG</t>
  </si>
  <si>
    <t>197402</t>
  </si>
  <si>
    <t>97402</t>
  </si>
  <si>
    <t>SORBIFER DURULES</t>
  </si>
  <si>
    <t>TBL FC 50X100MG</t>
  </si>
  <si>
    <t>199680</t>
  </si>
  <si>
    <t>ERDOMED</t>
  </si>
  <si>
    <t>POR CPS DUR 60X300MG</t>
  </si>
  <si>
    <t>842230</t>
  </si>
  <si>
    <t>Vazelina bílá kosmetic.Valinka  50ml</t>
  </si>
  <si>
    <t>844960</t>
  </si>
  <si>
    <t>125114</t>
  </si>
  <si>
    <t>TBL 60X100 MG</t>
  </si>
  <si>
    <t>845008</t>
  </si>
  <si>
    <t>107806</t>
  </si>
  <si>
    <t>848335</t>
  </si>
  <si>
    <t>155782</t>
  </si>
  <si>
    <t>GODASAL 100</t>
  </si>
  <si>
    <t>POR TBL NOB 100</t>
  </si>
  <si>
    <t>848569</t>
  </si>
  <si>
    <t>163137</t>
  </si>
  <si>
    <t>VASOCARDIN 50</t>
  </si>
  <si>
    <t>POR TBL NOB 50X50MG</t>
  </si>
  <si>
    <t>849559</t>
  </si>
  <si>
    <t>125066</t>
  </si>
  <si>
    <t>POR TBL NOB 100X5MG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</si>
  <si>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</si>
  <si>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</si>
  <si>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</si>
  <si>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</si>
  <si>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</si>
  <si>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</si>
  <si>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</si>
  <si>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</si>
  <si>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</si>
  <si>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</si>
  <si>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</si>
  <si>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</si>
  <si>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</si>
  <si>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</si>
  <si>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</si>
  <si>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</si>
  <si>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100489</t>
  </si>
  <si>
    <t>489</t>
  </si>
  <si>
    <t>INJ 5X1ML/10MG</t>
  </si>
  <si>
    <t>102546</t>
  </si>
  <si>
    <t>2546</t>
  </si>
  <si>
    <t>MAXITROL</t>
  </si>
  <si>
    <t>SUS OPH 1X5ML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</si>
  <si>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</si>
  <si>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</si>
  <si>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</si>
  <si>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</si>
  <si>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</si>
  <si>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</si>
  <si>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</si>
  <si>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</si>
  <si>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172564</t>
  </si>
  <si>
    <t>72564</t>
  </si>
  <si>
    <t>SEROPRAM</t>
  </si>
  <si>
    <t>INF 5X0.5ML/20MG</t>
  </si>
  <si>
    <t>190991</t>
  </si>
  <si>
    <t>90991</t>
  </si>
  <si>
    <t>BROMHEXIN 8</t>
  </si>
  <si>
    <t>GTT 20ML 8MG/ML</t>
  </si>
  <si>
    <t>192757</t>
  </si>
  <si>
    <t>92757</t>
  </si>
  <si>
    <t>CPS 10X300MG</t>
  </si>
  <si>
    <t>394130</t>
  </si>
  <si>
    <t>B-komplex Zentiva 30drg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</si>
  <si>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</si>
  <si>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</si>
  <si>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</si>
  <si>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</si>
  <si>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</si>
  <si>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</si>
  <si>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</si>
  <si>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</si>
  <si>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109415</t>
  </si>
  <si>
    <t>119683</t>
  </si>
  <si>
    <t>NAS SPR SOL 10ML-SK</t>
  </si>
  <si>
    <t>110555</t>
  </si>
  <si>
    <t>10555</t>
  </si>
  <si>
    <t>PAR LQF 20X100ML-PE</t>
  </si>
  <si>
    <t>100392</t>
  </si>
  <si>
    <t>392</t>
  </si>
  <si>
    <t>ATROPIN BIOTIKA 0.5MG</t>
  </si>
  <si>
    <t>100512</t>
  </si>
  <si>
    <t>512</t>
  </si>
  <si>
    <t>NATRIUM CHLORATUM BIOTIKA 10%</t>
  </si>
  <si>
    <t>INJ 10X5ML 10%</t>
  </si>
  <si>
    <t>104207</t>
  </si>
  <si>
    <t>4207</t>
  </si>
  <si>
    <t>PROTHIADEN</t>
  </si>
  <si>
    <t>DRG 30X25MG</t>
  </si>
  <si>
    <t>111035</t>
  </si>
  <si>
    <t>11035</t>
  </si>
  <si>
    <t>OXYCONTIN 80 MG</t>
  </si>
  <si>
    <t>POR TBL PRO 30X80MG</t>
  </si>
  <si>
    <t>144357</t>
  </si>
  <si>
    <t>44357</t>
  </si>
  <si>
    <t>REMESTYP 1.0</t>
  </si>
  <si>
    <t>INJ 5X10ML/1MG</t>
  </si>
  <si>
    <t>155936</t>
  </si>
  <si>
    <t>HERPESIN 400</t>
  </si>
  <si>
    <t>POR TBL NOB 25X400MG</t>
  </si>
  <si>
    <t>183424</t>
  </si>
  <si>
    <t>83424</t>
  </si>
  <si>
    <t>ENTOCORT</t>
  </si>
  <si>
    <t>ENM 7X2MG</t>
  </si>
  <si>
    <t>702260</t>
  </si>
  <si>
    <t>BOROZAN ung.</t>
  </si>
  <si>
    <t>10g</t>
  </si>
  <si>
    <t>119372</t>
  </si>
  <si>
    <t>19372</t>
  </si>
  <si>
    <t>OFTAQUIX 5MG/ML OČNÍ KAPKY</t>
  </si>
  <si>
    <t>OPH GTT SOL 5X5MG</t>
  </si>
  <si>
    <t>155426</t>
  </si>
  <si>
    <t>55426</t>
  </si>
  <si>
    <t>FLAREX</t>
  </si>
  <si>
    <t>GTT OPH 1X5ML 0.1%</t>
  </si>
  <si>
    <t>159714</t>
  </si>
  <si>
    <t>59714</t>
  </si>
  <si>
    <t>BEPANTHEN PLUS</t>
  </si>
  <si>
    <t>169743</t>
  </si>
  <si>
    <t>69743</t>
  </si>
  <si>
    <t>ARDEAOSMOSOL MA 15 (Mannitol)</t>
  </si>
  <si>
    <t>INF 1X80ML</t>
  </si>
  <si>
    <t>184325</t>
  </si>
  <si>
    <t>84325</t>
  </si>
  <si>
    <t>GEL OPH 1X10GM</t>
  </si>
  <si>
    <t>844898</t>
  </si>
  <si>
    <t>115364</t>
  </si>
  <si>
    <t>STOPTUSSIN SIRUP</t>
  </si>
  <si>
    <t>900518</t>
  </si>
  <si>
    <t>KL UNG.LENIENS, 500G</t>
  </si>
  <si>
    <t>102547</t>
  </si>
  <si>
    <t>2547</t>
  </si>
  <si>
    <t>UNG OPH 1X3.5GM</t>
  </si>
  <si>
    <t>144309</t>
  </si>
  <si>
    <t>44309</t>
  </si>
  <si>
    <t>EUPHYLLIN CR N 400</t>
  </si>
  <si>
    <t>CPS RET 50X400MG</t>
  </si>
  <si>
    <t>188900</t>
  </si>
  <si>
    <t>88900</t>
  </si>
  <si>
    <t>191624</t>
  </si>
  <si>
    <t>91624</t>
  </si>
  <si>
    <t>BETOPTIC</t>
  </si>
  <si>
    <t>GTT OPH 1X5ML</t>
  </si>
  <si>
    <t>849382</t>
  </si>
  <si>
    <t>119697</t>
  </si>
  <si>
    <t>COLCHICUM-DISPERT</t>
  </si>
  <si>
    <t>POR TBL OBD 20X500RG</t>
  </si>
  <si>
    <t>841314</t>
  </si>
  <si>
    <t>MENALIND Ochranná pěna 100ml</t>
  </si>
  <si>
    <t>847962</t>
  </si>
  <si>
    <t>AESCIN 30mg tbl.60 VULM</t>
  </si>
  <si>
    <t>988330</t>
  </si>
  <si>
    <t>HBF Borová mast 30g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</si>
  <si>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</si>
  <si>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</si>
  <si>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</si>
  <si>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</si>
  <si>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</si>
  <si>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</si>
  <si>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</si>
  <si>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155911</t>
  </si>
  <si>
    <t>55911</t>
  </si>
  <si>
    <t>PEROXID VODÍKU 3% COO</t>
  </si>
  <si>
    <t>DRM SOL 1X100ML 3%</t>
  </si>
  <si>
    <t>116309</t>
  </si>
  <si>
    <t>16309</t>
  </si>
  <si>
    <t>SANDIMMUN NEORAL 100 MG/ML</t>
  </si>
  <si>
    <t>SOL 1X50ML/5GM</t>
  </si>
  <si>
    <t>790012</t>
  </si>
  <si>
    <t>Emspoma O 500g/hřejivá</t>
  </si>
  <si>
    <t>850638</t>
  </si>
  <si>
    <t>500886</t>
  </si>
  <si>
    <t>IFIRMASTA 150 MG</t>
  </si>
  <si>
    <t>POR TBL FLM 28X150MG</t>
  </si>
  <si>
    <t>901235</t>
  </si>
  <si>
    <t>IR AC.BORICI AQ.OPHTAL.250 ml</t>
  </si>
  <si>
    <t>IR OČNÍ VODA 250 ml</t>
  </si>
  <si>
    <t>101845</t>
  </si>
  <si>
    <t>1845</t>
  </si>
  <si>
    <t>TISERCIN</t>
  </si>
  <si>
    <t>INJ 10X1ML/25MG</t>
  </si>
  <si>
    <t>115643</t>
  </si>
  <si>
    <t>15643</t>
  </si>
  <si>
    <t>SANDIMMUN</t>
  </si>
  <si>
    <t>INF CNC SOL 10X5ML</t>
  </si>
  <si>
    <t>846745</t>
  </si>
  <si>
    <t>Hyal- Drop multi oční kapky</t>
  </si>
  <si>
    <t>842201</t>
  </si>
  <si>
    <t>KL SOL.METHYLROS.CHL. 1% 50g</t>
  </si>
  <si>
    <t>120053</t>
  </si>
  <si>
    <t>20053</t>
  </si>
  <si>
    <t>BENOXI 0.4 % UNIMED PHARMA</t>
  </si>
  <si>
    <t>115520</t>
  </si>
  <si>
    <t>15520</t>
  </si>
  <si>
    <t>FENISTIL</t>
  </si>
  <si>
    <t>POR GTT SOL 1X20ML</t>
  </si>
  <si>
    <t>152307</t>
  </si>
  <si>
    <t>52307</t>
  </si>
  <si>
    <t>NUROFEN PRO DĚTI  pomeranč (od 3 měsíců)</t>
  </si>
  <si>
    <t>POR SUS 1X100ML TRUB</t>
  </si>
  <si>
    <t>841683</t>
  </si>
  <si>
    <t>Leros Šalvěj  lékařská nať 40g</t>
  </si>
  <si>
    <t>500326</t>
  </si>
  <si>
    <t>1000</t>
  </si>
  <si>
    <t>KL BENZINUM 500 ml/333g HVLP</t>
  </si>
  <si>
    <t>849180</t>
  </si>
  <si>
    <t>155941</t>
  </si>
  <si>
    <t>HERPESIN</t>
  </si>
  <si>
    <t>CRM 1X5GM 5%</t>
  </si>
  <si>
    <t>840634</t>
  </si>
  <si>
    <t>ONCASPAR</t>
  </si>
  <si>
    <t>848412</t>
  </si>
  <si>
    <t>Celaskon long Effect cps. 30x500mg</t>
  </si>
  <si>
    <t>850007</t>
  </si>
  <si>
    <t>30778</t>
  </si>
  <si>
    <t>Celaskon long effect cps.60x 500mg</t>
  </si>
  <si>
    <t>900820</t>
  </si>
  <si>
    <t>KL SOL.FORMAL.K FIXACI TKANI,100G</t>
  </si>
  <si>
    <t>849199</t>
  </si>
  <si>
    <t>135827</t>
  </si>
  <si>
    <t>VIGAMOX 5 MG/ML OČNÍ KAPKY</t>
  </si>
  <si>
    <t>OPH GTT SOL 1X25MG/5ML</t>
  </si>
  <si>
    <t>117174</t>
  </si>
  <si>
    <t>17174</t>
  </si>
  <si>
    <t>HYPNOGEN</t>
  </si>
  <si>
    <t>POR TBL FLM100X10MG</t>
  </si>
  <si>
    <t>843973</t>
  </si>
  <si>
    <t>Hylo-care ster.roztok 10 ml</t>
  </si>
  <si>
    <t>847630</t>
  </si>
  <si>
    <t>Hylo-Gel 10ml</t>
  </si>
  <si>
    <t>111045</t>
  </si>
  <si>
    <t>11045</t>
  </si>
  <si>
    <t>POR TBL PRO 60X80MG</t>
  </si>
  <si>
    <t>180081</t>
  </si>
  <si>
    <t>SYMBICORT TURBUHALER 400 MIKROGRAMŮ/12 MIKROGRAMŮ/</t>
  </si>
  <si>
    <t>INH PLV 1X60DÁV</t>
  </si>
  <si>
    <t>840312</t>
  </si>
  <si>
    <t>Dubová kůra her.1x75g LEROS</t>
  </si>
  <si>
    <t>116465</t>
  </si>
  <si>
    <t>16465</t>
  </si>
  <si>
    <t>EXCIPIAL MASTNÝ KRÉM</t>
  </si>
  <si>
    <t>149500</t>
  </si>
  <si>
    <t>ONGLYZA 5 MG</t>
  </si>
  <si>
    <t>POR TBL FLM 30X1X5MG</t>
  </si>
  <si>
    <t>1933</t>
  </si>
  <si>
    <t>FLUDARABINE-TEVA 25 MG/ML</t>
  </si>
  <si>
    <t>INJ CNC SOL 50MG/2ML</t>
  </si>
  <si>
    <t>176434</t>
  </si>
  <si>
    <t>76434</t>
  </si>
  <si>
    <t>DĚTSKÁ ČAJOVÁ SMĚS</t>
  </si>
  <si>
    <t>HER 20X1.5GM(SACKY)</t>
  </si>
  <si>
    <t>185322</t>
  </si>
  <si>
    <t>85322</t>
  </si>
  <si>
    <t>843904</t>
  </si>
  <si>
    <t>Apotheke Lipový čaj n.s.20x1,5g</t>
  </si>
  <si>
    <t>844731</t>
  </si>
  <si>
    <t>Apotheke Limetka a grep čaj n.s. 20x2g</t>
  </si>
  <si>
    <t>847106</t>
  </si>
  <si>
    <t>Apotheke Ovocný koktejl 4v1 20x2g n.s.</t>
  </si>
  <si>
    <t>29896</t>
  </si>
  <si>
    <t>BUSILVEX</t>
  </si>
  <si>
    <t>INF CNC SOL 8X10ML</t>
  </si>
  <si>
    <t>115048</t>
  </si>
  <si>
    <t>15048</t>
  </si>
  <si>
    <t>VESANOID 10 MG</t>
  </si>
  <si>
    <t>CPS 100X10MG</t>
  </si>
  <si>
    <t>500033</t>
  </si>
  <si>
    <t>Epaderm Cream</t>
  </si>
  <si>
    <t>500g</t>
  </si>
  <si>
    <t>850238</t>
  </si>
  <si>
    <t>Altermed dubová kůra gel 50g</t>
  </si>
  <si>
    <t>901084</t>
  </si>
  <si>
    <t>IR SOL.METHYLROSANIL.CHL.1%10ML</t>
  </si>
  <si>
    <t>IR 10ml</t>
  </si>
  <si>
    <t>846948</t>
  </si>
  <si>
    <t>122198</t>
  </si>
  <si>
    <t>VERMOX</t>
  </si>
  <si>
    <t>POR TBL NOB 6X100MG</t>
  </si>
  <si>
    <t>500808</t>
  </si>
  <si>
    <t>IR  0.9%SOD.CHLOR.FOR IRR.1000 ECOTAINER</t>
  </si>
  <si>
    <t>IR OR B/BR</t>
  </si>
  <si>
    <t>191949</t>
  </si>
  <si>
    <t>POR TBL RET 14</t>
  </si>
  <si>
    <t>175744</t>
  </si>
  <si>
    <t>75744</t>
  </si>
  <si>
    <t>SINUPRET</t>
  </si>
  <si>
    <t>988088</t>
  </si>
  <si>
    <t>Walmark Laktobacily FORTE s fruktooligosach.60+60</t>
  </si>
  <si>
    <t>200863</t>
  </si>
  <si>
    <t>OPH GTT SOL 1X10ML PLAST</t>
  </si>
  <si>
    <t>176577</t>
  </si>
  <si>
    <t>Dubová kůra sypaná 50 g Fytopharma</t>
  </si>
  <si>
    <t>395712</t>
  </si>
  <si>
    <t>HBF Calcium panthotenát mast 30g</t>
  </si>
  <si>
    <t>988939</t>
  </si>
  <si>
    <t>Megafyt Ovocný Hruška se švestkou a kardamom 20x2g</t>
  </si>
  <si>
    <t>988956</t>
  </si>
  <si>
    <t>Megafyt Ovocný Meduňka s pomerančem 20x2g</t>
  </si>
  <si>
    <t>140454</t>
  </si>
  <si>
    <t>40454</t>
  </si>
  <si>
    <t>ARGOFAN 150 SR</t>
  </si>
  <si>
    <t>POR TBL PRO 30X150MG</t>
  </si>
  <si>
    <t>155500</t>
  </si>
  <si>
    <t>55500</t>
  </si>
  <si>
    <t>HALSET</t>
  </si>
  <si>
    <t>LOZ 24X1.5MG</t>
  </si>
  <si>
    <t>989607</t>
  </si>
  <si>
    <t>B-Komplex forte Zentiva drg.20</t>
  </si>
  <si>
    <t>848058</t>
  </si>
  <si>
    <t>Apotheke Brusinkový čaj 20x1,5g</t>
  </si>
  <si>
    <t>987686</t>
  </si>
  <si>
    <t>Apotheke Tropické ovocné čaje 4v1 20x2g</t>
  </si>
  <si>
    <t>989666</t>
  </si>
  <si>
    <t>Taurolock hep 100 amp. 10x3ml</t>
  </si>
  <si>
    <t>849363</t>
  </si>
  <si>
    <t>122494</t>
  </si>
  <si>
    <t>INJ SOL 1X30ML/300MG</t>
  </si>
  <si>
    <t>989495</t>
  </si>
  <si>
    <t>LEROS Dětský bylinný čaj s heřmánkem 20x1.5g</t>
  </si>
  <si>
    <t>990003</t>
  </si>
  <si>
    <t>Masážní roztok Sportovka spec.E 200ml eukalypt</t>
  </si>
  <si>
    <t>989187</t>
  </si>
  <si>
    <t>Hemagel 100g</t>
  </si>
  <si>
    <t>988837</t>
  </si>
  <si>
    <t>Calcium pantothenicum krém Generica  30g</t>
  </si>
  <si>
    <t>203092</t>
  </si>
  <si>
    <t>LIDOCAIN EGIS 10 %</t>
  </si>
  <si>
    <t>DRM SPR SOL 1X38GM</t>
  </si>
  <si>
    <t>163346</t>
  </si>
  <si>
    <t>KANAMYCIN-POS</t>
  </si>
  <si>
    <t>OPH GTT SOL 1X5ML/25MG</t>
  </si>
  <si>
    <t>988954</t>
  </si>
  <si>
    <t>Megafyt Ovocný Borůvky s banánem a smetanou 20x2g</t>
  </si>
  <si>
    <t>988957</t>
  </si>
  <si>
    <t>Megafyt Ovocný Opuncie a liči 20x2g</t>
  </si>
  <si>
    <t>178931</t>
  </si>
  <si>
    <t>DESLORATADIN ZENTIVA 5 MG POTAHOVANÉ TABLETY</t>
  </si>
  <si>
    <t>394090</t>
  </si>
  <si>
    <t>Apotheke Mandarinka a granát.jablko čaj 20x2g n.s.</t>
  </si>
  <si>
    <t>990325</t>
  </si>
  <si>
    <t>LEROS Lipový čaj n.s.20x1.5g</t>
  </si>
  <si>
    <t>844484</t>
  </si>
  <si>
    <t>Galmed Magnesium 250mg eff. 20tbl.</t>
  </si>
  <si>
    <t>112892</t>
  </si>
  <si>
    <t>12892</t>
  </si>
  <si>
    <t>AULIN</t>
  </si>
  <si>
    <t>TBL 30X100MG</t>
  </si>
  <si>
    <t>117433</t>
  </si>
  <si>
    <t>17433</t>
  </si>
  <si>
    <t>POR TBL FLM 60X20MG</t>
  </si>
  <si>
    <t>147741</t>
  </si>
  <si>
    <t>47741</t>
  </si>
  <si>
    <t>RIVOCOR 10</t>
  </si>
  <si>
    <t>154316</t>
  </si>
  <si>
    <t>54316</t>
  </si>
  <si>
    <t>FRAXIPARIN MULTI</t>
  </si>
  <si>
    <t>INJ 10X5ML/47.5KU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</si>
  <si>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</si>
  <si>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</si>
  <si>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</si>
  <si>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</si>
  <si>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</si>
  <si>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</si>
  <si>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</si>
  <si>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193013</t>
  </si>
  <si>
    <t>93013</t>
  </si>
  <si>
    <t>SORTIS 10MG</t>
  </si>
  <si>
    <t>193018</t>
  </si>
  <si>
    <t>93018</t>
  </si>
  <si>
    <t>SORTIS 20 MG</t>
  </si>
  <si>
    <t>POR TBL FLM100X20MG</t>
  </si>
  <si>
    <t>845796</t>
  </si>
  <si>
    <t>126031</t>
  </si>
  <si>
    <t>PRENEWEL 4 MG/1,25 MG</t>
  </si>
  <si>
    <t>846446</t>
  </si>
  <si>
    <t>124343</t>
  </si>
  <si>
    <t>848545</t>
  </si>
  <si>
    <t>127546</t>
  </si>
  <si>
    <t>AMESOS 10 MG/5 MG TABLETY</t>
  </si>
  <si>
    <t>848765</t>
  </si>
  <si>
    <t>107938</t>
  </si>
  <si>
    <t>INJ SOL 6X3ML/150MG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</si>
  <si>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</si>
  <si>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</si>
  <si>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</si>
  <si>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</si>
  <si>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</si>
  <si>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</si>
  <si>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</si>
  <si>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</si>
  <si>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</si>
  <si>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</si>
  <si>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</si>
  <si>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</si>
  <si>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</si>
  <si>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</si>
  <si>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</si>
  <si>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</si>
  <si>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</si>
  <si>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</si>
  <si>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</si>
  <si>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</si>
  <si>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</si>
  <si>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149195</t>
  </si>
  <si>
    <t>49195</t>
  </si>
  <si>
    <t>POR CPS RDR 90X0.4MG</t>
  </si>
  <si>
    <t>158191</t>
  </si>
  <si>
    <t>TELMISARTAN SANDOZ 80 MG</t>
  </si>
  <si>
    <t>POR TBL NOB 30X80MG</t>
  </si>
  <si>
    <t>184319</t>
  </si>
  <si>
    <t>ATIMOS 12 MCG</t>
  </si>
  <si>
    <t>INH SOL PSS 100X12RG</t>
  </si>
  <si>
    <t>193019</t>
  </si>
  <si>
    <t>93019</t>
  </si>
  <si>
    <t>SORTIS 40MG</t>
  </si>
  <si>
    <t>TBL OBD 30X40MG</t>
  </si>
  <si>
    <t>126789</t>
  </si>
  <si>
    <t>26789</t>
  </si>
  <si>
    <t>NOVORAPID PENFILL 100 U/ML</t>
  </si>
  <si>
    <t>849666</t>
  </si>
  <si>
    <t>119688</t>
  </si>
  <si>
    <t>CONTROLOC 40 MG</t>
  </si>
  <si>
    <t>POR TBL ENT 100X40MG</t>
  </si>
  <si>
    <t>849767</t>
  </si>
  <si>
    <t>162012</t>
  </si>
  <si>
    <t>153950</t>
  </si>
  <si>
    <t>53950</t>
  </si>
  <si>
    <t>ZOLOFT 50MG</t>
  </si>
  <si>
    <t>TBL OBD 28X50MG</t>
  </si>
  <si>
    <t>197563</t>
  </si>
  <si>
    <t>97563</t>
  </si>
  <si>
    <t>ZOFRAN ZYDIS 8 MG</t>
  </si>
  <si>
    <t>TBL SOL 10X8MG</t>
  </si>
  <si>
    <t>845370</t>
  </si>
  <si>
    <t>105845</t>
  </si>
  <si>
    <t>POR TBL DIS 90X15MG</t>
  </si>
  <si>
    <t>130652</t>
  </si>
  <si>
    <t>30652</t>
  </si>
  <si>
    <t>REASEC</t>
  </si>
  <si>
    <t>TBL 20X2.5MG</t>
  </si>
  <si>
    <t>159505</t>
  </si>
  <si>
    <t>59505</t>
  </si>
  <si>
    <t>LIPANTHYL SUPRA 160 MG</t>
  </si>
  <si>
    <t>POR TBL RET 90X160MG</t>
  </si>
  <si>
    <t>199589</t>
  </si>
  <si>
    <t>99589</t>
  </si>
  <si>
    <t>ZOFRAN 8 MG</t>
  </si>
  <si>
    <t>TBL OBD 10X8MG</t>
  </si>
  <si>
    <t>101182</t>
  </si>
  <si>
    <t>1182</t>
  </si>
  <si>
    <t>ZAVEDOS</t>
  </si>
  <si>
    <t>INJ SIC 1X5MG</t>
  </si>
  <si>
    <t>187425</t>
  </si>
  <si>
    <t>LETROX 50</t>
  </si>
  <si>
    <t>POR TBL NOB 100X50RG II</t>
  </si>
  <si>
    <t>123291</t>
  </si>
  <si>
    <t>23291</t>
  </si>
  <si>
    <t>VENTOLIN</t>
  </si>
  <si>
    <t>POR SIR 1X150ML</t>
  </si>
  <si>
    <t>115572</t>
  </si>
  <si>
    <t>MEDORAM PLUS H 2,5/12,5 MG</t>
  </si>
  <si>
    <t>132599</t>
  </si>
  <si>
    <t>32599</t>
  </si>
  <si>
    <t>OLICLINOMEL N4-550E</t>
  </si>
  <si>
    <t>142003</t>
  </si>
  <si>
    <t>NEPHROTECT</t>
  </si>
  <si>
    <t>INF SOL 10X500ML</t>
  </si>
  <si>
    <t>149415</t>
  </si>
  <si>
    <t>49415</t>
  </si>
  <si>
    <t>AMINOPLASMAL B.BRAUN 10%</t>
  </si>
  <si>
    <t>396914</t>
  </si>
  <si>
    <t>52301</t>
  </si>
  <si>
    <t>AMINOPLASMAL HEPA-10%</t>
  </si>
  <si>
    <t>INF 10X500ML</t>
  </si>
  <si>
    <t>501324</t>
  </si>
  <si>
    <t>151120</t>
  </si>
  <si>
    <t>IR  SMOFKABIVEN elektrrolyte free 1970 ml</t>
  </si>
  <si>
    <t xml:space="preserve">IR 4x1970 ml  </t>
  </si>
  <si>
    <t>846766</t>
  </si>
  <si>
    <t>33420</t>
  </si>
  <si>
    <t>NUTRIDRINK COMPACT S PŘÍCHUTÍ VANILKOVOU</t>
  </si>
  <si>
    <t>33786</t>
  </si>
  <si>
    <t>FORTICARE S PŘÍCHUTÍ BROSKEV A ZÁZVOR</t>
  </si>
  <si>
    <t>153922</t>
  </si>
  <si>
    <t>53922</t>
  </si>
  <si>
    <t>CIPHIN PRO INFUSION.200MG/100ML</t>
  </si>
  <si>
    <t>183417</t>
  </si>
  <si>
    <t>83417</t>
  </si>
  <si>
    <t>MERONEM</t>
  </si>
  <si>
    <t>INJ SIC 10X1GM</t>
  </si>
  <si>
    <t>53283</t>
  </si>
  <si>
    <t>FROMILID 500</t>
  </si>
  <si>
    <t>POR TBL FLM 14X500MG</t>
  </si>
  <si>
    <t>101076</t>
  </si>
  <si>
    <t>1076</t>
  </si>
  <si>
    <t>OPHTHALMO-FRAMYKOIN</t>
  </si>
  <si>
    <t>117149</t>
  </si>
  <si>
    <t>17149</t>
  </si>
  <si>
    <t>UNASYN</t>
  </si>
  <si>
    <t>POR TBL FLM12X375MG</t>
  </si>
  <si>
    <t>850012</t>
  </si>
  <si>
    <t>154748</t>
  </si>
  <si>
    <t>NITROFURANTOIN - RATIOPHARM 100 MG</t>
  </si>
  <si>
    <t>POR CPS PRO 50X100MG</t>
  </si>
  <si>
    <t>126127</t>
  </si>
  <si>
    <t>26127</t>
  </si>
  <si>
    <t>TYGACIL 50 MG</t>
  </si>
  <si>
    <t>INF PLV SOL 10X50MG/5ML</t>
  </si>
  <si>
    <t>113973</t>
  </si>
  <si>
    <t>13973</t>
  </si>
  <si>
    <t>TOBREX LA</t>
  </si>
  <si>
    <t>OPH GTT SOL5ML/15MG</t>
  </si>
  <si>
    <t>175022</t>
  </si>
  <si>
    <t>75022</t>
  </si>
  <si>
    <t>TBL 10X960MG</t>
  </si>
  <si>
    <t>101069</t>
  </si>
  <si>
    <t>1069</t>
  </si>
  <si>
    <t>FUNGICIDIN LECIVA</t>
  </si>
  <si>
    <t>112738</t>
  </si>
  <si>
    <t>12738</t>
  </si>
  <si>
    <t>DOXYHEXAL 200 TABS</t>
  </si>
  <si>
    <t>TBL 20X200MG</t>
  </si>
  <si>
    <t>203854</t>
  </si>
  <si>
    <t>120605</t>
  </si>
  <si>
    <t>20605</t>
  </si>
  <si>
    <t>COLOMYCIN INJEKCE 1000000 IU</t>
  </si>
  <si>
    <t>INJ PLV SOL 10X1MU</t>
  </si>
  <si>
    <t>185525</t>
  </si>
  <si>
    <t>85525</t>
  </si>
  <si>
    <t>AMOKSIKLAV</t>
  </si>
  <si>
    <t>TBL OBD 21X625MG</t>
  </si>
  <si>
    <t>131656</t>
  </si>
  <si>
    <t>CEFTAZIDIM KABI 2 GM</t>
  </si>
  <si>
    <t>INJ+INF PLV SOL 10X2GM</t>
  </si>
  <si>
    <t>127429</t>
  </si>
  <si>
    <t>27429</t>
  </si>
  <si>
    <t>CANCIDAS 50 MG</t>
  </si>
  <si>
    <t>INF PLV SOL 1X50MG</t>
  </si>
  <si>
    <t>0062465</t>
  </si>
  <si>
    <t>HAEMOCOMPLETTAN P</t>
  </si>
  <si>
    <t>INJ+INF PLV SOL 1X2000MG</t>
  </si>
  <si>
    <t>0192558</t>
  </si>
  <si>
    <t>ANTITHROMBIN III NF BAXTER</t>
  </si>
  <si>
    <t>INF PSO LQF 1+1X10ML</t>
  </si>
  <si>
    <t>117190</t>
  </si>
  <si>
    <t>17190</t>
  </si>
  <si>
    <t>LACTULOSA BIOMEDICA</t>
  </si>
  <si>
    <t>POR SIR 250ML 50%</t>
  </si>
  <si>
    <t>110151</t>
  </si>
  <si>
    <t>10151</t>
  </si>
  <si>
    <t>POR CPS DUR 10X2MG</t>
  </si>
  <si>
    <t>156351</t>
  </si>
  <si>
    <t>56351</t>
  </si>
  <si>
    <t>PULMORAN</t>
  </si>
  <si>
    <t>199333</t>
  </si>
  <si>
    <t>99333</t>
  </si>
  <si>
    <t>FUROSEMID BIOTIKA FORTE</t>
  </si>
  <si>
    <t>INJ 10X10ML/125MG</t>
  </si>
  <si>
    <t>846341</t>
  </si>
  <si>
    <t>Indulona Heřmánková</t>
  </si>
  <si>
    <t>1x100g</t>
  </si>
  <si>
    <t>846629</t>
  </si>
  <si>
    <t>100013</t>
  </si>
  <si>
    <t>IBALGIN 400 TBL 24</t>
  </si>
  <si>
    <t xml:space="preserve">POR TBL FLM 24X400MG </t>
  </si>
  <si>
    <t>116594</t>
  </si>
  <si>
    <t>16594</t>
  </si>
  <si>
    <t>MALTOFER TABLETY</t>
  </si>
  <si>
    <t>POR TBL MND30X100MG</t>
  </si>
  <si>
    <t>193724</t>
  </si>
  <si>
    <t>93724</t>
  </si>
  <si>
    <t>INDOMETACIN 100 BERLIN-CHEMIE</t>
  </si>
  <si>
    <t>SUP 10X100MG</t>
  </si>
  <si>
    <t>104071</t>
  </si>
  <si>
    <t>4071</t>
  </si>
  <si>
    <t>INJ 10X2ML</t>
  </si>
  <si>
    <t>169789</t>
  </si>
  <si>
    <t>69789</t>
  </si>
  <si>
    <t>INF 1X500ML</t>
  </si>
  <si>
    <t>841550</t>
  </si>
  <si>
    <t>Emspoma Z 300 ml/proti bolesti</t>
  </si>
  <si>
    <t>705608</t>
  </si>
  <si>
    <t>Indulona modrá 100ml</t>
  </si>
  <si>
    <t>100407</t>
  </si>
  <si>
    <t>407</t>
  </si>
  <si>
    <t>CALCIUM BIOTIKA</t>
  </si>
  <si>
    <t>INJ 10X10ML/1GM</t>
  </si>
  <si>
    <t>846873</t>
  </si>
  <si>
    <t>82012</t>
  </si>
  <si>
    <t>DZ PRONTODERM ROZTOK 500 ml</t>
  </si>
  <si>
    <t>844591</t>
  </si>
  <si>
    <t>107161</t>
  </si>
  <si>
    <t>DIPEPTIVEN</t>
  </si>
  <si>
    <t>112023</t>
  </si>
  <si>
    <t>12023</t>
  </si>
  <si>
    <t>VIGANTOL</t>
  </si>
  <si>
    <t>POR GTT SOL 1x10ML</t>
  </si>
  <si>
    <t>920154</t>
  </si>
  <si>
    <t>DZ PRONTODERM PENA 200ml</t>
  </si>
  <si>
    <t>100812</t>
  </si>
  <si>
    <t>812</t>
  </si>
  <si>
    <t>SANORIN</t>
  </si>
  <si>
    <t>LIQ 10ML 0.1%</t>
  </si>
  <si>
    <t>396754</t>
  </si>
  <si>
    <t>DZ PRONTODERM NASAL GEL  30ML</t>
  </si>
  <si>
    <t>128689</t>
  </si>
  <si>
    <t>OFTAGEL</t>
  </si>
  <si>
    <t>OPH GEL 3X10GM/25MG</t>
  </si>
  <si>
    <t>900558</t>
  </si>
  <si>
    <t>KL PERSTERIL 10% 1000G</t>
  </si>
  <si>
    <t>845766</t>
  </si>
  <si>
    <t>Hylo-Comod 10ml</t>
  </si>
  <si>
    <t>900435</t>
  </si>
  <si>
    <t>KL SOL.FORMALDEHYDI 10%,100G</t>
  </si>
  <si>
    <t>840230</t>
  </si>
  <si>
    <t>KL NOSNI MAST S HG,15G</t>
  </si>
  <si>
    <t>844016</t>
  </si>
  <si>
    <t>27440</t>
  </si>
  <si>
    <t>CELLCEPT 500 MG</t>
  </si>
  <si>
    <t>INF PLV SOL 4X500MG</t>
  </si>
  <si>
    <t>847557</t>
  </si>
  <si>
    <t>Emofix mast 30g</t>
  </si>
  <si>
    <t>500088</t>
  </si>
  <si>
    <t>DZ PRONTORAL 250ML</t>
  </si>
  <si>
    <t>397415</t>
  </si>
  <si>
    <t xml:space="preserve">IR  ALBUMIN - přeplnění </t>
  </si>
  <si>
    <t>IR Brno Bohunice10%</t>
  </si>
  <si>
    <t>395809</t>
  </si>
  <si>
    <t>CYTOTECT BIOTEST</t>
  </si>
  <si>
    <t>INJ.1X10ML/1G</t>
  </si>
  <si>
    <t>159810</t>
  </si>
  <si>
    <t>59810</t>
  </si>
  <si>
    <t>INJ SOL 10X1.0ML</t>
  </si>
  <si>
    <t>166029</t>
  </si>
  <si>
    <t>66029</t>
  </si>
  <si>
    <t>TBL OBD 10X10MG</t>
  </si>
  <si>
    <t>849290</t>
  </si>
  <si>
    <t>107848</t>
  </si>
  <si>
    <t>APO-PAROX</t>
  </si>
  <si>
    <t>POR TBL FLM 100X20MG</t>
  </si>
  <si>
    <t>133473</t>
  </si>
  <si>
    <t>33473</t>
  </si>
  <si>
    <t>NUTRIDRINK JUICE STYLE S PŘÍCHUTÍ JAHODOVOU</t>
  </si>
  <si>
    <t>POR SOL 1X200ML</t>
  </si>
  <si>
    <t>33859</t>
  </si>
  <si>
    <t>NUTRIDRINK JUICE STYLE S PŘÍCHUTÍ JABLEČNOU</t>
  </si>
  <si>
    <t>111592</t>
  </si>
  <si>
    <t>11592</t>
  </si>
  <si>
    <t>METRONIDAZOL 500MG BRAUN</t>
  </si>
  <si>
    <t>INJ 10X100ML(LDPE)</t>
  </si>
  <si>
    <t>197000</t>
  </si>
  <si>
    <t>97000</t>
  </si>
  <si>
    <t>METRONIDAZOLE 0.5% POLFA</t>
  </si>
  <si>
    <t>INJ 1X100ML 5MG/1ML</t>
  </si>
  <si>
    <t>840169</t>
  </si>
  <si>
    <t>Indulona  Měsíčková 100g</t>
  </si>
  <si>
    <t>930224</t>
  </si>
  <si>
    <t>KL BENZINUM 900ml/ 600g</t>
  </si>
  <si>
    <t>UN 3295</t>
  </si>
  <si>
    <t>989978</t>
  </si>
  <si>
    <t>Indulona antimikrobiální 100g</t>
  </si>
  <si>
    <t>990082</t>
  </si>
  <si>
    <t>KL BENZINUM 5l/3.3kg Fagron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</si>
  <si>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</si>
  <si>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</si>
  <si>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</si>
  <si>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</si>
  <si>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</si>
  <si>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</si>
  <si>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</si>
  <si>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</si>
  <si>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</si>
  <si>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</si>
  <si>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</si>
  <si>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</si>
  <si>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</si>
  <si>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</si>
  <si>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</si>
  <si>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</si>
  <si>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</si>
  <si>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</si>
  <si>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</si>
  <si>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</si>
  <si>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</si>
  <si>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</si>
  <si>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</si>
  <si>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</si>
  <si>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</si>
  <si>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</si>
  <si>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</si>
  <si>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</si>
  <si>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</si>
  <si>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</si>
  <si>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</si>
  <si>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</si>
  <si>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</si>
  <si>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</si>
  <si>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</si>
  <si>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</si>
  <si>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</si>
  <si>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</si>
  <si>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</si>
  <si>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</si>
  <si>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</si>
  <si>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</si>
  <si>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27921</t>
  </si>
  <si>
    <t>SPRYCEL 20 MG</t>
  </si>
  <si>
    <t>841195</t>
  </si>
  <si>
    <t>Myrin tbl.30x100mg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</si>
  <si>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</si>
  <si>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</si>
  <si>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</si>
  <si>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</si>
  <si>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</si>
  <si>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</si>
  <si>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</si>
  <si>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</si>
  <si>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</si>
  <si>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</si>
  <si>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</si>
  <si>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</si>
  <si>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Hemato-onkologická klinika, lůžkové oddělení 5A</t>
  </si>
  <si>
    <t>Hemato-onkologická klinika, ambulance</t>
  </si>
  <si>
    <t>Hemato-onkologická klinika, JIP 5B</t>
  </si>
  <si>
    <t>Hemato-onkologická klinika, JIP 5C</t>
  </si>
  <si>
    <t>Hemato-onkologická klinika, laboratoř - SVLS</t>
  </si>
  <si>
    <t>Hemato-onkologická klinika, centrum -  HOK</t>
  </si>
  <si>
    <t>HOK, laboratoř molekulární biologie</t>
  </si>
  <si>
    <t>Lékárna - léčiva</t>
  </si>
  <si>
    <t>Lékárna - enterární výživa</t>
  </si>
  <si>
    <t>Lékárna - deriváty</t>
  </si>
  <si>
    <t>Lékárna - antibiotika</t>
  </si>
  <si>
    <t>Lékárna - antimykotika</t>
  </si>
  <si>
    <t>Lékárna - centrové léky</t>
  </si>
  <si>
    <t>393 TO krevní deriváty IVLP (112 01 003)</t>
  </si>
  <si>
    <t>394 TO krevní deriváty hemofilici (112 01 003)</t>
  </si>
  <si>
    <t>Lékárna - onkologie §16</t>
  </si>
  <si>
    <t>3211 - Hemato-onkologická klinika, lůžkové oddělení 5A</t>
  </si>
  <si>
    <t>3231 - Hemato-onkologická klinika, JIP 5B</t>
  </si>
  <si>
    <t>3232 - Hemato-onkologická klinika, JIP 5C</t>
  </si>
  <si>
    <t>3294 - Hemato-onkologická klinika, centrum -  HOK</t>
  </si>
  <si>
    <t>3221 - Hemato-onkologická klinika, ambulance</t>
  </si>
  <si>
    <t>J01CR05 - Piperacilin a enzymový inhibitor</t>
  </si>
  <si>
    <t>J01DH02 - Meropenem</t>
  </si>
  <si>
    <t>A04AA01 - Ondansetron</t>
  </si>
  <si>
    <t>J01MA02 - Ciprofloxacin</t>
  </si>
  <si>
    <t>J02AC01 - Flukonazol</t>
  </si>
  <si>
    <t>J01XD01 - Metronidazol</t>
  </si>
  <si>
    <t>J01FF01 - Klindamycin</t>
  </si>
  <si>
    <t>J05AB11 - Valaciklovir</t>
  </si>
  <si>
    <t>J01GB03 - Gentamicin</t>
  </si>
  <si>
    <t>J01DC02 - Cefuroxim</t>
  </si>
  <si>
    <t>J01CR02 - Amoxicilin a enzymový inhibitor</t>
  </si>
  <si>
    <t>J01FA09 - Klarithromycin</t>
  </si>
  <si>
    <t>C01BC03 - Propafenon</t>
  </si>
  <si>
    <t>C08DA01 - Verapamil</t>
  </si>
  <si>
    <t>N06AX11 - Mirtazapin</t>
  </si>
  <si>
    <t>A06AD11 - Laktulóza</t>
  </si>
  <si>
    <t>J01XA02 - Teikoplanin</t>
  </si>
  <si>
    <t>N06AB06 - Sertralin</t>
  </si>
  <si>
    <t>L01DB06 - Idarubicin</t>
  </si>
  <si>
    <t>C09AA04 - Perindopril</t>
  </si>
  <si>
    <t>R06AE07 - Cetirizin</t>
  </si>
  <si>
    <t>C09AA05 - Ramipril</t>
  </si>
  <si>
    <t>J02AX04 - Kaspofungin</t>
  </si>
  <si>
    <t>C09BA04 - Perindopril a diuretika</t>
  </si>
  <si>
    <t>N05BA12 - Alprazolam</t>
  </si>
  <si>
    <t>C09BA05 - Ramipril a diuretika</t>
  </si>
  <si>
    <t>R03AC02 - Salbutamol</t>
  </si>
  <si>
    <t>C09BB03 - Lisinopril a amlodipin</t>
  </si>
  <si>
    <t>A03FA07 - Itopridum</t>
  </si>
  <si>
    <t>C09BB04 - Perindopril a amlodipin</t>
  </si>
  <si>
    <t>C07AB07 - Bisoprolol</t>
  </si>
  <si>
    <t>C09CA01 - Losartan</t>
  </si>
  <si>
    <t>C01BD01 - Amiodaron</t>
  </si>
  <si>
    <t>C09CA07 - Telmisartan</t>
  </si>
  <si>
    <t>N03AX12 - Gabapentin</t>
  </si>
  <si>
    <t>C09DA01 - Losartan a diuretika</t>
  </si>
  <si>
    <t>N06AB04 - Citalopram</t>
  </si>
  <si>
    <t>C10AA05 - Atorvastatin</t>
  </si>
  <si>
    <t>C07AG02 - Karvedilol</t>
  </si>
  <si>
    <t>C10AB05 - Fenofibrát</t>
  </si>
  <si>
    <t>R03CC02 - Salbutamol</t>
  </si>
  <si>
    <t>G04CA02 - Tamsulosin</t>
  </si>
  <si>
    <t>V06XX - Potraviny pro zvláštní lékařské účely (PZLÚ)</t>
  </si>
  <si>
    <t>H02AB04 - Methylprednisolon</t>
  </si>
  <si>
    <t>J01XA01 - Vankomycin</t>
  </si>
  <si>
    <t>H03AA01 - Levothyroxin, sodná sůl</t>
  </si>
  <si>
    <t>B01AB06 - Nadroparin</t>
  </si>
  <si>
    <t>J01AA12 - Tigecyklin</t>
  </si>
  <si>
    <t>J02AC03 - Vorikonazol</t>
  </si>
  <si>
    <t>A04AA02 - Granisetron</t>
  </si>
  <si>
    <t>J02AX06 - Anidulafungin</t>
  </si>
  <si>
    <t>L01XE08 - Nilotinib</t>
  </si>
  <si>
    <t>L01AX04 - Dakarbazin</t>
  </si>
  <si>
    <t>M01AX17 - Nimesulid</t>
  </si>
  <si>
    <t>C09AA03 - Lisinopril</t>
  </si>
  <si>
    <t>N02AX02 - Tramadol</t>
  </si>
  <si>
    <t>M05BA03 - Kyselina pamidronová</t>
  </si>
  <si>
    <t>A07DA - Antipropulziva</t>
  </si>
  <si>
    <t>N03AG01 - Kyselina valproová</t>
  </si>
  <si>
    <t>J01DD01 - Cefotaxim</t>
  </si>
  <si>
    <t>N03AX16 - Pregabalin</t>
  </si>
  <si>
    <t>J01DD02 - Ceftazidim</t>
  </si>
  <si>
    <t>N05CD08 - Midazolam</t>
  </si>
  <si>
    <t>J01DD04 - Ceftriaxon</t>
  </si>
  <si>
    <t>N06AB05 - Paroxetin</t>
  </si>
  <si>
    <t>A10AB05 - Inzulin aspart</t>
  </si>
  <si>
    <t>N06AB10 - Escitalopram</t>
  </si>
  <si>
    <t>A02BC02 - Pantoprazol</t>
  </si>
  <si>
    <t>N07CA01 - Betahistin</t>
  </si>
  <si>
    <t>J01FA10 - Azithromycin</t>
  </si>
  <si>
    <t>R03AC13 - Formoterol</t>
  </si>
  <si>
    <t>A10AE05 - Inzulin detemir</t>
  </si>
  <si>
    <t>R03DC03 - Montelukast</t>
  </si>
  <si>
    <t>A10BA02 - Metformin</t>
  </si>
  <si>
    <t>R06AE09 - Levocetirizin</t>
  </si>
  <si>
    <t>J01GB06 - Amikacin</t>
  </si>
  <si>
    <t>R03AK06 - Salmeterol a flutikason</t>
  </si>
  <si>
    <t>J01MA01 - Ofloxacin</t>
  </si>
  <si>
    <t>C07AB05 - Betaxolol</t>
  </si>
  <si>
    <t>A10BB12 - Glimepirid</t>
  </si>
  <si>
    <t>A02BC02</t>
  </si>
  <si>
    <t>A03FA07</t>
  </si>
  <si>
    <t>A04AA01</t>
  </si>
  <si>
    <t>ONDANSETRON B. BRAUN 2 MG/ML INJEKČNÍ ROZTOK</t>
  </si>
  <si>
    <t>A04AA02</t>
  </si>
  <si>
    <t>INJ SOL 5X3ML/3MG</t>
  </si>
  <si>
    <t>A06AD11</t>
  </si>
  <si>
    <t>A10BA02</t>
  </si>
  <si>
    <t>POR TBL FLM 60X500MG</t>
  </si>
  <si>
    <t>B01AB06</t>
  </si>
  <si>
    <t>C01BD01</t>
  </si>
  <si>
    <t>POR TBL NOB 30X200MG</t>
  </si>
  <si>
    <t>C07AB05</t>
  </si>
  <si>
    <t>C07AB07</t>
  </si>
  <si>
    <t>C07AG02</t>
  </si>
  <si>
    <t>C08DA01</t>
  </si>
  <si>
    <t>C09AA03</t>
  </si>
  <si>
    <t>DIROTON 10 MG</t>
  </si>
  <si>
    <t>POR TBL NOB 28X10MG</t>
  </si>
  <si>
    <t>C09AA04</t>
  </si>
  <si>
    <t>C09AA05</t>
  </si>
  <si>
    <t>TRITACE 5 MG</t>
  </si>
  <si>
    <t>C09BB04</t>
  </si>
  <si>
    <t>C09CA01</t>
  </si>
  <si>
    <t>POR TBL FLM 90X50MG</t>
  </si>
  <si>
    <t>C09DA01</t>
  </si>
  <si>
    <t>C10AA05</t>
  </si>
  <si>
    <t>G04CA02</t>
  </si>
  <si>
    <t>POR CPS RDR 30X0.4MG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</si>
  <si>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</si>
  <si>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</si>
  <si>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</si>
  <si>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</si>
  <si>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</si>
  <si>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</si>
  <si>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</si>
  <si>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</si>
  <si>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</si>
  <si>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</si>
  <si>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</si>
  <si>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</si>
  <si>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</si>
  <si>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</si>
  <si>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</si>
  <si>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J01CR05</t>
  </si>
  <si>
    <t>J01DC02</t>
  </si>
  <si>
    <t>POR TBL FLM 10X500MG</t>
  </si>
  <si>
    <t>J01DD01</t>
  </si>
  <si>
    <t>J01DD04</t>
  </si>
  <si>
    <t>J01DH02</t>
  </si>
  <si>
    <t>J01FA09</t>
  </si>
  <si>
    <t>J01FA10</t>
  </si>
  <si>
    <t>J01FF01</t>
  </si>
  <si>
    <t>CLINDAMYCIN KABI 150 MG/ML</t>
  </si>
  <si>
    <t>INJ SOL 10X4ML/600MG</t>
  </si>
  <si>
    <t>J01GB03</t>
  </si>
  <si>
    <t>GENTAMICIN B.BRAUN 3 MG/ML INFUZNÍ ROZTOK</t>
  </si>
  <si>
    <t>J01GB06</t>
  </si>
  <si>
    <t>AMIKIN 500 MG</t>
  </si>
  <si>
    <t>INJ SOL 1X2ML/500MG</t>
  </si>
  <si>
    <t>J01MA01</t>
  </si>
  <si>
    <t>J01MA02</t>
  </si>
  <si>
    <t>J01XA01</t>
  </si>
  <si>
    <t>J01XA02</t>
  </si>
  <si>
    <t>TARGOCID 400 MG</t>
  </si>
  <si>
    <t>INJ+POR PSO LQF 1X400MG</t>
  </si>
  <si>
    <t>J02AC01</t>
  </si>
  <si>
    <t>MYCOMAX INF</t>
  </si>
  <si>
    <t>POR CPS DUR 28X100MG</t>
  </si>
  <si>
    <t>J02AC03</t>
  </si>
  <si>
    <t>POR TBL FLM 14X200MG</t>
  </si>
  <si>
    <t>J02AX06</t>
  </si>
  <si>
    <t>INF PLV CSL 1X100MG</t>
  </si>
  <si>
    <t>J05AB11</t>
  </si>
  <si>
    <t>L01AX04</t>
  </si>
  <si>
    <t>M05BA03</t>
  </si>
  <si>
    <t>N02AX02</t>
  </si>
  <si>
    <t>POR TBL PRO 50X100MG</t>
  </si>
  <si>
    <t>N03AG01</t>
  </si>
  <si>
    <t>DEPAKINE CHRONO 500 MG SÉCABLE</t>
  </si>
  <si>
    <t>POR TBL RET 30X500MG</t>
  </si>
  <si>
    <t>N03AX12</t>
  </si>
  <si>
    <t>NEURONTIN 100 MG</t>
  </si>
  <si>
    <t>POR CPS DUR 20X100MG</t>
  </si>
  <si>
    <t>NEURONTIN 300 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</si>
  <si>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</si>
  <si>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</si>
  <si>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</si>
  <si>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</si>
  <si>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</si>
  <si>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</si>
  <si>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</si>
  <si>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</si>
  <si>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N05CD08</t>
  </si>
  <si>
    <t>N06AB04</t>
  </si>
  <si>
    <t>POR TBL FLM 30X10 MG</t>
  </si>
  <si>
    <t>POR TBL FLM 30X20 MG</t>
  </si>
  <si>
    <t>N06AB06</t>
  </si>
  <si>
    <t>N06AB10</t>
  </si>
  <si>
    <t>N07CA01</t>
  </si>
  <si>
    <t>R03AC02</t>
  </si>
  <si>
    <t>INH SUS PSS 200X100RG</t>
  </si>
  <si>
    <t>R03AK06</t>
  </si>
  <si>
    <t>INH PLV 1X60X50/500MCG</t>
  </si>
  <si>
    <t>R03DC03</t>
  </si>
  <si>
    <t>R06AE07</t>
  </si>
  <si>
    <t>POR TBL FLM 60X10MG</t>
  </si>
  <si>
    <t>R06AE09</t>
  </si>
  <si>
    <t>V06XX</t>
  </si>
  <si>
    <t>POR SOL 1X430GM</t>
  </si>
  <si>
    <t>POR SOL 1X1000ML</t>
  </si>
  <si>
    <t>NUTRIDRINK CREME S PŘÍCHUTÍ LESNÍHO OVOCE</t>
  </si>
  <si>
    <t>POR TBL ENT 100X40MG I</t>
  </si>
  <si>
    <t>ORM TBL BUC 10X8MG</t>
  </si>
  <si>
    <t>POR TBL FLM 10X8MG</t>
  </si>
  <si>
    <t>A07DA</t>
  </si>
  <si>
    <t>POR TBL NOB 20X2.5MG</t>
  </si>
  <si>
    <t>A10AB05</t>
  </si>
  <si>
    <t>SDR+IVN INJ SOL 1X10ML</t>
  </si>
  <si>
    <t>SDR+IVN INJ SOL 5X3ML</t>
  </si>
  <si>
    <t>A10AE05</t>
  </si>
  <si>
    <t>A10BB12</t>
  </si>
  <si>
    <t>INJ SOL 10X5ML</t>
  </si>
  <si>
    <t>C01BC03</t>
  </si>
  <si>
    <t>PROPANORM 150 MG</t>
  </si>
  <si>
    <t>POR TBL FLM 50X150MG</t>
  </si>
  <si>
    <t>C09BA04</t>
  </si>
  <si>
    <t>C09BA05</t>
  </si>
  <si>
    <t>C09BB03</t>
  </si>
  <si>
    <t>C09CA07</t>
  </si>
  <si>
    <t>SORTIS 10 MG</t>
  </si>
  <si>
    <t>SORTIS 40 MG</t>
  </si>
  <si>
    <t>POR TBL FLM 30X40MG</t>
  </si>
  <si>
    <t>C10AB05</t>
  </si>
  <si>
    <t>POR TBL FLM 90X160MG</t>
  </si>
  <si>
    <t>J01AA12</t>
  </si>
  <si>
    <t>INF PLV SOL 10X50MG</t>
  </si>
  <si>
    <t>AMOKSIKLAV 625 MG</t>
  </si>
  <si>
    <t>J01DD02</t>
  </si>
  <si>
    <t>CEFTAZIDIM KABI 2 G</t>
  </si>
  <si>
    <t>MERONEM 1 G</t>
  </si>
  <si>
    <t>CIPHIN PRO INFUSIONE 200 MG/100 ML</t>
  </si>
  <si>
    <t>INF SOL 1X100ML/200MG</t>
  </si>
  <si>
    <t>J02AX04</t>
  </si>
  <si>
    <t>INF PLV CSL 1X50MG</t>
  </si>
  <si>
    <t>L01DB06</t>
  </si>
  <si>
    <t>INJ PLV SOL 1X5MG</t>
  </si>
  <si>
    <t>M01AX17</t>
  </si>
  <si>
    <t>POR TBL NOB 15X100MG</t>
  </si>
  <si>
    <t>POR TBL NOB 30X100MG</t>
  </si>
  <si>
    <t>POR TBL FLM 60X20 MG</t>
  </si>
  <si>
    <t>ZOLOFT 50 MG</t>
  </si>
  <si>
    <t>N06AX11</t>
  </si>
  <si>
    <t>R03AC13</t>
  </si>
  <si>
    <t>R03CC02</t>
  </si>
  <si>
    <t>POR SIR 1X250ML 50%</t>
  </si>
  <si>
    <t>J01XD01</t>
  </si>
  <si>
    <t>METRONIDAZOL B. BRAUN 5 MG/ML</t>
  </si>
  <si>
    <t>INF SOL 10X100ML</t>
  </si>
  <si>
    <t>METRONIDAZOLE 0.5%-POLPHARMA</t>
  </si>
  <si>
    <t>INF SOL 1X100ML/500MG</t>
  </si>
  <si>
    <t>N06AB05</t>
  </si>
  <si>
    <t>POR TBL FLM 10X10MG</t>
  </si>
  <si>
    <t>L01XE08</t>
  </si>
  <si>
    <t>POR CPS DUR 112(4X28)X150MG I</t>
  </si>
  <si>
    <t>POR CPS DUR 112(4X28)X200MG I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</si>
  <si>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</si>
  <si>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</si>
  <si>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</si>
  <si>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</si>
  <si>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</si>
  <si>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</si>
  <si>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</si>
  <si>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3247 - laboratoř molekulární biologie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</si>
  <si>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</si>
  <si>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</si>
  <si>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</si>
  <si>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</si>
  <si>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</si>
  <si>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</si>
  <si>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</si>
  <si>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</si>
  <si>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</si>
  <si>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</si>
  <si>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</si>
  <si>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</si>
  <si>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</si>
  <si>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</si>
  <si>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</si>
  <si>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</si>
  <si>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Faber Edgar</t>
  </si>
  <si>
    <t>Hluší Antonín</t>
  </si>
  <si>
    <t>Hubáček Jaromír</t>
  </si>
  <si>
    <t>Indrák Karel</t>
  </si>
  <si>
    <t>Kuba Adam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</si>
  <si>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</si>
  <si>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</si>
  <si>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</si>
  <si>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</si>
  <si>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</si>
  <si>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</si>
  <si>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</si>
  <si>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</si>
  <si>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</si>
  <si>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</si>
  <si>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</si>
  <si>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</si>
  <si>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</si>
  <si>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</si>
  <si>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</si>
  <si>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</si>
  <si>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Zinráková Pavlína</t>
  </si>
  <si>
    <t>Rusiňáková Zuzana</t>
  </si>
  <si>
    <t>Lukášová Marie</t>
  </si>
  <si>
    <t>Puščiznová Petra</t>
  </si>
  <si>
    <t>Kubová Zuzana</t>
  </si>
  <si>
    <t>Acetylcystein</t>
  </si>
  <si>
    <t>162244</t>
  </si>
  <si>
    <t>ACC 100 NEO</t>
  </si>
  <si>
    <t>POR TBL EFF 10X100MG</t>
  </si>
  <si>
    <t>162249</t>
  </si>
  <si>
    <t>ACC 200 NEO</t>
  </si>
  <si>
    <t>POR TBL EFF 10X200MG</t>
  </si>
  <si>
    <t>Aciklovir</t>
  </si>
  <si>
    <t>POR TBL NOB 70X400MG</t>
  </si>
  <si>
    <t>Alopurinol</t>
  </si>
  <si>
    <t>POR TBL NOB 30X300MG</t>
  </si>
  <si>
    <t>1711</t>
  </si>
  <si>
    <t>POR TBL NOB 100X300MG</t>
  </si>
  <si>
    <t>MILURIT 100</t>
  </si>
  <si>
    <t>Amiodaron</t>
  </si>
  <si>
    <t>13768</t>
  </si>
  <si>
    <t>POR TBL NOB 60X200MG</t>
  </si>
  <si>
    <t>Amlodipin</t>
  </si>
  <si>
    <t>125061</t>
  </si>
  <si>
    <t>POR TBL NOB 56X5MG</t>
  </si>
  <si>
    <t>Amoxicilin a enzymový inhibitor</t>
  </si>
  <si>
    <t>Bromazepam</t>
  </si>
  <si>
    <t>LEXAURIN 1,5</t>
  </si>
  <si>
    <t>POR TBL NOB 30X1.5MG</t>
  </si>
  <si>
    <t>Cefuroxim</t>
  </si>
  <si>
    <t>Cetirizin</t>
  </si>
  <si>
    <t>Citalopram</t>
  </si>
  <si>
    <t>Dexamethason</t>
  </si>
  <si>
    <t>52334</t>
  </si>
  <si>
    <t>FORTECORTIN 4</t>
  </si>
  <si>
    <t>POR TBL NOB 20X4MG</t>
  </si>
  <si>
    <t>52335</t>
  </si>
  <si>
    <t>Enoxaparin</t>
  </si>
  <si>
    <t>INJ SOL ISP 10X0.6ML/6KU</t>
  </si>
  <si>
    <t>Erdostein</t>
  </si>
  <si>
    <t>POR CPS DUR 20X300MG</t>
  </si>
  <si>
    <t>95560</t>
  </si>
  <si>
    <t>POR CPS DUR 30X300MG</t>
  </si>
  <si>
    <t>Fludarabin</t>
  </si>
  <si>
    <t>176522</t>
  </si>
  <si>
    <t>FLUDARA</t>
  </si>
  <si>
    <t>176521</t>
  </si>
  <si>
    <t>POR TBL FLM 15X10MG</t>
  </si>
  <si>
    <t>Flukonazol</t>
  </si>
  <si>
    <t>Fluoxetin</t>
  </si>
  <si>
    <t>54423</t>
  </si>
  <si>
    <t>MAGRILAN</t>
  </si>
  <si>
    <t>POR CPS DUR 30X20MG</t>
  </si>
  <si>
    <t>Furosemid</t>
  </si>
  <si>
    <t>98218</t>
  </si>
  <si>
    <t>FURON 40 MG</t>
  </si>
  <si>
    <t>POR TBL NOB 20X40MG</t>
  </si>
  <si>
    <t>POR TBL NOB 50X40MG</t>
  </si>
  <si>
    <t>Hydrochlorothiazid</t>
  </si>
  <si>
    <t>HYDROCHLOROTHIAZID LÉČIVA</t>
  </si>
  <si>
    <t>POR TBL NOB 20X25MG</t>
  </si>
  <si>
    <t>Itrakonazol</t>
  </si>
  <si>
    <t>Kalcium-folinát</t>
  </si>
  <si>
    <t>41629</t>
  </si>
  <si>
    <t>CALCIUMFOLINAT 'EBEWE' 15 MG</t>
  </si>
  <si>
    <t>POR CPS DUR 20X15MG</t>
  </si>
  <si>
    <t>Karvedilol</t>
  </si>
  <si>
    <t>21955</t>
  </si>
  <si>
    <t>CORYOL 12,5 MG</t>
  </si>
  <si>
    <t>POR TBL NOB 56X12.5 MG</t>
  </si>
  <si>
    <t>Klarithromycin</t>
  </si>
  <si>
    <t>53189</t>
  </si>
  <si>
    <t>POR TBL RET 7X500MG</t>
  </si>
  <si>
    <t>53190</t>
  </si>
  <si>
    <t>POR TBL RET 14X500MG</t>
  </si>
  <si>
    <t>Kyselina listová</t>
  </si>
  <si>
    <t>ACIDUM FOLICUM LÉČIVA</t>
  </si>
  <si>
    <t>POR TBL OBD 30X10MG</t>
  </si>
  <si>
    <t>Magnesium-laktát</t>
  </si>
  <si>
    <t>TBL.MAGNESII LACTICI 0,5 GLO</t>
  </si>
  <si>
    <t>POR TBL NOB 100X500MG</t>
  </si>
  <si>
    <t>Megestrol</t>
  </si>
  <si>
    <t>100027</t>
  </si>
  <si>
    <t>Metoklopramid</t>
  </si>
  <si>
    <t>DEGAN 10 MG TABLETY</t>
  </si>
  <si>
    <t>POR TBL NOB 40X10MG</t>
  </si>
  <si>
    <t>Midodrin</t>
  </si>
  <si>
    <t>6094</t>
  </si>
  <si>
    <t>GUTRON 5 MG</t>
  </si>
  <si>
    <t>POR TBL NOB 20X5MG</t>
  </si>
  <si>
    <t>Nadroparin</t>
  </si>
  <si>
    <t>Nitrendipin</t>
  </si>
  <si>
    <t>111898</t>
  </si>
  <si>
    <t>NITRESAN 10 MG</t>
  </si>
  <si>
    <t>POR TBL NOB 30X10MG</t>
  </si>
  <si>
    <t>Ofloxacin</t>
  </si>
  <si>
    <t>POR TBL FLM 10X200MG</t>
  </si>
  <si>
    <t>Omeprazol</t>
  </si>
  <si>
    <t>132530</t>
  </si>
  <si>
    <t>HELICID 20</t>
  </si>
  <si>
    <t>POR CPS ETD 28X20MG</t>
  </si>
  <si>
    <t>Ondansetron</t>
  </si>
  <si>
    <t>97776</t>
  </si>
  <si>
    <t>ZOFRAN ZYDIS 4 MG</t>
  </si>
  <si>
    <t>ORM TBL BUC 10X4MG</t>
  </si>
  <si>
    <t>Prednison</t>
  </si>
  <si>
    <t>PREDNISON 20 LÉČIVA</t>
  </si>
  <si>
    <t>POR TBL NOB 20X20MG</t>
  </si>
  <si>
    <t>Promethazin</t>
  </si>
  <si>
    <t>Pseudoefedrin, kombinace</t>
  </si>
  <si>
    <t>POR TBL RET 7</t>
  </si>
  <si>
    <t>Rilmenidin</t>
  </si>
  <si>
    <t>POR TBL NOB 30X1MG</t>
  </si>
  <si>
    <t>Různé jiné kombinace železa</t>
  </si>
  <si>
    <t>POR TBL FLM 50X100MG</t>
  </si>
  <si>
    <t>Sodná sůl metamizolu</t>
  </si>
  <si>
    <t>NOVALGIN TABLETY</t>
  </si>
  <si>
    <t>POR TBL FLM 20X500MG</t>
  </si>
  <si>
    <t>Spironolakton</t>
  </si>
  <si>
    <t>POR TBL NOB 100X25MG</t>
  </si>
  <si>
    <t>Sulfamethoxazol a trimethoprim</t>
  </si>
  <si>
    <t>POR TBL NOB 20X480MG</t>
  </si>
  <si>
    <t>POR TBL NOB 10X960MG</t>
  </si>
  <si>
    <t>POR TBL NOB 20X960MG</t>
  </si>
  <si>
    <t>Tianeptin</t>
  </si>
  <si>
    <t>67436</t>
  </si>
  <si>
    <t>POR TBL OBD 30X12.5MG</t>
  </si>
  <si>
    <t>Tramadol</t>
  </si>
  <si>
    <t>Tramadol, kombinace</t>
  </si>
  <si>
    <t>17925</t>
  </si>
  <si>
    <t>POR TBL FLM 20</t>
  </si>
  <si>
    <t>Vápník, kombinace s vitaminem D a/nebo jinými léčivy</t>
  </si>
  <si>
    <t>164887</t>
  </si>
  <si>
    <t>Vorikonazol</t>
  </si>
  <si>
    <t>84129</t>
  </si>
  <si>
    <t>POR TBL NOB 50X400MG</t>
  </si>
  <si>
    <t>119773</t>
  </si>
  <si>
    <t>POR TBL NOB 100X100MG</t>
  </si>
  <si>
    <t>Chlorid draselný</t>
  </si>
  <si>
    <t>17189</t>
  </si>
  <si>
    <t>KALIUM CHLORATUM BIOMEDICA</t>
  </si>
  <si>
    <t>POR TBL ENT 100X500MG</t>
  </si>
  <si>
    <t>200935</t>
  </si>
  <si>
    <t>Jiná</t>
  </si>
  <si>
    <t>999999</t>
  </si>
  <si>
    <t>Jiný</t>
  </si>
  <si>
    <t>132531</t>
  </si>
  <si>
    <t>PREDNISON 5 LÉČIVA</t>
  </si>
  <si>
    <t>Sertralin</t>
  </si>
  <si>
    <t>138843</t>
  </si>
  <si>
    <t>DORETA 37,5 MG/325 MG</t>
  </si>
  <si>
    <t>POR TBL FLM 5X10</t>
  </si>
  <si>
    <t>Posakonazol</t>
  </si>
  <si>
    <t>NOXAFIL 40 MG/ML</t>
  </si>
  <si>
    <t>POR SUS 1X105ML</t>
  </si>
  <si>
    <t>*1023</t>
  </si>
  <si>
    <t>*1024</t>
  </si>
  <si>
    <t>Pantoprazol</t>
  </si>
  <si>
    <t>49113</t>
  </si>
  <si>
    <t>CONTROLOC 20 MG</t>
  </si>
  <si>
    <t>POR TBL ENT 28X20MG I</t>
  </si>
  <si>
    <t>119653</t>
  </si>
  <si>
    <t>POR TBL FLM 60X100MG</t>
  </si>
  <si>
    <t>Alprazolam</t>
  </si>
  <si>
    <t>Atenolol</t>
  </si>
  <si>
    <t>42461</t>
  </si>
  <si>
    <t>ATEHEXAL 100</t>
  </si>
  <si>
    <t>POR TBL FLM 100X100MG BLI I</t>
  </si>
  <si>
    <t>52336</t>
  </si>
  <si>
    <t>POR TBL NOB 100X4MG</t>
  </si>
  <si>
    <t>Diosmin, kombinace</t>
  </si>
  <si>
    <t>66037</t>
  </si>
  <si>
    <t>POR CPS DUR 7X100MG</t>
  </si>
  <si>
    <t>132788</t>
  </si>
  <si>
    <t>Fosinopril</t>
  </si>
  <si>
    <t>19119</t>
  </si>
  <si>
    <t>FOSINOPRIL-TEVA 20 MG</t>
  </si>
  <si>
    <t>POR TBL NOB 56X20MG</t>
  </si>
  <si>
    <t>56802</t>
  </si>
  <si>
    <t>FURORESE 40</t>
  </si>
  <si>
    <t>Hydroxymočovina</t>
  </si>
  <si>
    <t>POR CPS DUR 100X500MG</t>
  </si>
  <si>
    <t>17188</t>
  </si>
  <si>
    <t>POR TBL ENT 50X500MG</t>
  </si>
  <si>
    <t>Ibuprofen</t>
  </si>
  <si>
    <t>11064</t>
  </si>
  <si>
    <t>IBALGIN 600</t>
  </si>
  <si>
    <t>POR TBL FLM 100X600MG</t>
  </si>
  <si>
    <t>132575</t>
  </si>
  <si>
    <t>Jiná antihistaminika pro systémovou aplikaci</t>
  </si>
  <si>
    <t>POR TBL NOB 20X2MG</t>
  </si>
  <si>
    <t>Kortikosteroidy</t>
  </si>
  <si>
    <t>84700</t>
  </si>
  <si>
    <t>OTOBACID N</t>
  </si>
  <si>
    <t>AUR GTT SOL 1X5ML</t>
  </si>
  <si>
    <t>Kyselina acetylsalicylová</t>
  </si>
  <si>
    <t>200214</t>
  </si>
  <si>
    <t>ANOPYRIN 100 MG</t>
  </si>
  <si>
    <t>POR TBL NOB 56X100MG</t>
  </si>
  <si>
    <t>Kyselina ursodeoxycholová</t>
  </si>
  <si>
    <t>POR CPS DUR 100X250MG</t>
  </si>
  <si>
    <t>Laktulóza</t>
  </si>
  <si>
    <t>MAGNESII LACTICI 0,5 TBL. MEDICAMENTA</t>
  </si>
  <si>
    <t>POR TBL NOB 100X0.5GM</t>
  </si>
  <si>
    <t>Methotrexát (pouze perorální)</t>
  </si>
  <si>
    <t>184701</t>
  </si>
  <si>
    <t>METHOTREXAT EBEWE 2,5 MG TABLETY</t>
  </si>
  <si>
    <t>POR TBL NOB 50X2.5MG</t>
  </si>
  <si>
    <t>32057</t>
  </si>
  <si>
    <t>INJ SOL 2X0.3ML</t>
  </si>
  <si>
    <t>32060</t>
  </si>
  <si>
    <t>INJ SOL 2X0.6ML</t>
  </si>
  <si>
    <t>Naftidrofuryl</t>
  </si>
  <si>
    <t>66015</t>
  </si>
  <si>
    <t>ENELBIN 100 RETARD</t>
  </si>
  <si>
    <t>POR TBL PRO 100X100MG</t>
  </si>
  <si>
    <t>122114</t>
  </si>
  <si>
    <t>APO-OME 20</t>
  </si>
  <si>
    <t>POR CPS ETD 100X20MG</t>
  </si>
  <si>
    <t>Perindopril</t>
  </si>
  <si>
    <t>101211</t>
  </si>
  <si>
    <t>Síran železnatý</t>
  </si>
  <si>
    <t>14712</t>
  </si>
  <si>
    <t>TARDYFERON</t>
  </si>
  <si>
    <t>POR TBL RET 100</t>
  </si>
  <si>
    <t>Telmisartan a diuretika</t>
  </si>
  <si>
    <t>29679</t>
  </si>
  <si>
    <t>MICARDISPLUS 80/12,5 MG</t>
  </si>
  <si>
    <t>POR TBL NOB 90X1</t>
  </si>
  <si>
    <t>Valaciklovir</t>
  </si>
  <si>
    <t>189080</t>
  </si>
  <si>
    <t>POR TBL MND 90</t>
  </si>
  <si>
    <t>Jodovaný povidon</t>
  </si>
  <si>
    <t>62320</t>
  </si>
  <si>
    <t>BETADINE</t>
  </si>
  <si>
    <t>DRM UNG 1X20GM 10%</t>
  </si>
  <si>
    <t>12494</t>
  </si>
  <si>
    <t>AUGMENTIN 1 G</t>
  </si>
  <si>
    <t>POR TBL FLM 14 I</t>
  </si>
  <si>
    <t>Ciprofloxacin</t>
  </si>
  <si>
    <t>Etamsylát</t>
  </si>
  <si>
    <t>40539</t>
  </si>
  <si>
    <t>DICYNONE 500</t>
  </si>
  <si>
    <t>POR CPS DUR 60X500MG</t>
  </si>
  <si>
    <t>Kyselina aminomethylbenzoová</t>
  </si>
  <si>
    <t>214914</t>
  </si>
  <si>
    <t>POR TBL NOB 20X250MG</t>
  </si>
  <si>
    <t>Levocetirizin</t>
  </si>
  <si>
    <t>124339</t>
  </si>
  <si>
    <t>POR TBL FLM 10X5MG</t>
  </si>
  <si>
    <t>59687</t>
  </si>
  <si>
    <t>Theofylin</t>
  </si>
  <si>
    <t>44302</t>
  </si>
  <si>
    <t>POR CPS PRO 20X100MG</t>
  </si>
  <si>
    <t>84127</t>
  </si>
  <si>
    <t>84128</t>
  </si>
  <si>
    <t>Betaxolol</t>
  </si>
  <si>
    <t>Cyklosporin</t>
  </si>
  <si>
    <t>SANDIMMUN NEORAL 50 MG</t>
  </si>
  <si>
    <t>POR CPS MOL 50X50MG</t>
  </si>
  <si>
    <t>15642</t>
  </si>
  <si>
    <t>SANDIMMUN NEORAL 100 MG</t>
  </si>
  <si>
    <t>POR CPS MOL 50X100MG</t>
  </si>
  <si>
    <t>POR SOL 1X50ML/5GM</t>
  </si>
  <si>
    <t>Glycerol</t>
  </si>
  <si>
    <t>SUPPOSITORIA GLYCERINI LÉČIVA</t>
  </si>
  <si>
    <t>RCT SUP 10X2.06GM</t>
  </si>
  <si>
    <t>Cholekalciferol</t>
  </si>
  <si>
    <t>POR GTT SOL 1X10ML</t>
  </si>
  <si>
    <t>Ipratropium-bromid</t>
  </si>
  <si>
    <t>INH SOL PSS 200X20 MCG</t>
  </si>
  <si>
    <t>Klindamycin</t>
  </si>
  <si>
    <t>132671</t>
  </si>
  <si>
    <t>DALACIN C 300 MG</t>
  </si>
  <si>
    <t>POR CPS DUR 16X300MG</t>
  </si>
  <si>
    <t>Kodein</t>
  </si>
  <si>
    <t>CODEIN SLOVAKOFARMA 15 MG</t>
  </si>
  <si>
    <t>POR TBL NOB 10X15MG</t>
  </si>
  <si>
    <t>97864</t>
  </si>
  <si>
    <t>POR CPS DUR 50X250MG</t>
  </si>
  <si>
    <t>Kyselina valproová</t>
  </si>
  <si>
    <t>44997</t>
  </si>
  <si>
    <t>POR TBL RET 100X500MG</t>
  </si>
  <si>
    <t>Léčiva k terapii onemocnění jater</t>
  </si>
  <si>
    <t>POR CPS DUR 100</t>
  </si>
  <si>
    <t>86393</t>
  </si>
  <si>
    <t>POR TBL NOB 50X0.5GM</t>
  </si>
  <si>
    <t>Metoprolol</t>
  </si>
  <si>
    <t>32225</t>
  </si>
  <si>
    <t>BETALOC ZOK 25 MG</t>
  </si>
  <si>
    <t>POR TBL PRO 28X25MG</t>
  </si>
  <si>
    <t>49937</t>
  </si>
  <si>
    <t>BETALOC ZOK 50 MG</t>
  </si>
  <si>
    <t>POR TBL PRO 28X50MG</t>
  </si>
  <si>
    <t>Metronidazol</t>
  </si>
  <si>
    <t>94357</t>
  </si>
  <si>
    <t>VAG TBL 50X500MG</t>
  </si>
  <si>
    <t>32056</t>
  </si>
  <si>
    <t>INJ SOL 10X0.2ML</t>
  </si>
  <si>
    <t>213494</t>
  </si>
  <si>
    <t>Nimesulid</t>
  </si>
  <si>
    <t>Rutosid, kombinace</t>
  </si>
  <si>
    <t>ASCORUTIN</t>
  </si>
  <si>
    <t>POR TBL FLM 50</t>
  </si>
  <si>
    <t>Silikony</t>
  </si>
  <si>
    <t>20583</t>
  </si>
  <si>
    <t>POR CPS MOL 50X40MG</t>
  </si>
  <si>
    <t>180444</t>
  </si>
  <si>
    <t>POR TBL FLM 90X500MG</t>
  </si>
  <si>
    <t>Warfarin</t>
  </si>
  <si>
    <t>94113</t>
  </si>
  <si>
    <t>WARFARIN ORION 3 MG</t>
  </si>
  <si>
    <t>POR TBL NOB 100X3MG</t>
  </si>
  <si>
    <t>POR TBL EFF 10X600MG</t>
  </si>
  <si>
    <t>125062</t>
  </si>
  <si>
    <t>Betahistin</t>
  </si>
  <si>
    <t>BETAHISTIN ACTAVIS 16 MG</t>
  </si>
  <si>
    <t>POR TBL NOB 60X16MG</t>
  </si>
  <si>
    <t>163140</t>
  </si>
  <si>
    <t>BETAXA 20</t>
  </si>
  <si>
    <t>Cyklofosfamid</t>
  </si>
  <si>
    <t>66035</t>
  </si>
  <si>
    <t>POR CPS DUR 70X100MG</t>
  </si>
  <si>
    <t>Gabapentin</t>
  </si>
  <si>
    <t>59893</t>
  </si>
  <si>
    <t>EGILOK 100 MG</t>
  </si>
  <si>
    <t>POR TBL NOB 60X100MG</t>
  </si>
  <si>
    <t>Mometason</t>
  </si>
  <si>
    <t>16456</t>
  </si>
  <si>
    <t>NAS SPR SUS 60X50RG</t>
  </si>
  <si>
    <t>Potraviny pro zvláštní lékařské účely (PZLÚ)</t>
  </si>
  <si>
    <t>33785</t>
  </si>
  <si>
    <t>FORTICARE S PŘÍCHUTÍ POMERANČ A CITRÓN</t>
  </si>
  <si>
    <t>33787</t>
  </si>
  <si>
    <t>FORTICARE S PŘÍCHUTÍ CAPPUCCINO</t>
  </si>
  <si>
    <t>Ramipril</t>
  </si>
  <si>
    <t>56978</t>
  </si>
  <si>
    <t>TRITACE 2,5 MG</t>
  </si>
  <si>
    <t>51677</t>
  </si>
  <si>
    <t>RAMIPRIL ACTAVIS 5 MG</t>
  </si>
  <si>
    <t>POR TBL NOB 50X5MG</t>
  </si>
  <si>
    <t>119654</t>
  </si>
  <si>
    <t>POR TBL FLM 100X100MG</t>
  </si>
  <si>
    <t>Sulodexid</t>
  </si>
  <si>
    <t>96118</t>
  </si>
  <si>
    <t>VESSEL DUE F</t>
  </si>
  <si>
    <t>POR CPS MOL 50X250LSU</t>
  </si>
  <si>
    <t>Valganciklovir</t>
  </si>
  <si>
    <t>POR TBL FLM 60X450MG</t>
  </si>
  <si>
    <t>47728</t>
  </si>
  <si>
    <t>Chlorprotixen</t>
  </si>
  <si>
    <t>75428</t>
  </si>
  <si>
    <t>CHLORPROTHIXEN 50 LÉČIVA</t>
  </si>
  <si>
    <t>10081</t>
  </si>
  <si>
    <t>98168</t>
  </si>
  <si>
    <t>Lerkanidipin</t>
  </si>
  <si>
    <t>169623</t>
  </si>
  <si>
    <t>KAPIDIN 10 MG</t>
  </si>
  <si>
    <t>16457</t>
  </si>
  <si>
    <t>49115</t>
  </si>
  <si>
    <t>POR TBL ENT 100X20MG</t>
  </si>
  <si>
    <t>Telmisartan</t>
  </si>
  <si>
    <t>17926</t>
  </si>
  <si>
    <t>26891</t>
  </si>
  <si>
    <t>125059</t>
  </si>
  <si>
    <t>Bisoprolol</t>
  </si>
  <si>
    <t>INJ SOL ISP 10X0.4ML/4KU</t>
  </si>
  <si>
    <t>50353</t>
  </si>
  <si>
    <t>POR CPS DUR 30X100MG</t>
  </si>
  <si>
    <t>Kalcitriol</t>
  </si>
  <si>
    <t>14095</t>
  </si>
  <si>
    <t>OSTEOD 0,25 MIKROGRAMŮ</t>
  </si>
  <si>
    <t>POR CPS MOL 30X0.25MCG</t>
  </si>
  <si>
    <t>14096</t>
  </si>
  <si>
    <t>POR CPS MOL 100X0.25MCG</t>
  </si>
  <si>
    <t>203295</t>
  </si>
  <si>
    <t>POR TBL RET 20X500MG-DOUBLE BL</t>
  </si>
  <si>
    <t>151142</t>
  </si>
  <si>
    <t>Melperon</t>
  </si>
  <si>
    <t>69447</t>
  </si>
  <si>
    <t>BURONIL 25 MG</t>
  </si>
  <si>
    <t>POR TBL OBD 50X25MG</t>
  </si>
  <si>
    <t>Moxonidin</t>
  </si>
  <si>
    <t>16913</t>
  </si>
  <si>
    <t>MOXOSTAD 0,2 MG</t>
  </si>
  <si>
    <t>POR TBL FLM 30X0.2MG</t>
  </si>
  <si>
    <t>25365</t>
  </si>
  <si>
    <t>Pregabalin</t>
  </si>
  <si>
    <t>28217</t>
  </si>
  <si>
    <t>POR CPS DUR 56X75MG</t>
  </si>
  <si>
    <t>3550</t>
  </si>
  <si>
    <t>17924</t>
  </si>
  <si>
    <t>Vápník, kombinace různých solí</t>
  </si>
  <si>
    <t>184279</t>
  </si>
  <si>
    <t>CALCIUM-SANDOZ FORTE 500 MG</t>
  </si>
  <si>
    <t>Zolpidem</t>
  </si>
  <si>
    <t>146892</t>
  </si>
  <si>
    <t>ZOLPIDEM MYLAN 10 MG</t>
  </si>
  <si>
    <t>POR TBL FLM 14X10MG</t>
  </si>
  <si>
    <t>Homeopatika (česká ATC skupina)</t>
  </si>
  <si>
    <t>115226</t>
  </si>
  <si>
    <t>KALIUM CHLORATUM</t>
  </si>
  <si>
    <t>POR TBL NOB 80 D5-D30</t>
  </si>
  <si>
    <t>Dále nespecifikované pomůcky</t>
  </si>
  <si>
    <t>278</t>
  </si>
  <si>
    <t>PARUKA</t>
  </si>
  <si>
    <t>PŘÍSPĚVEK POJIŠŤOVNY DO VÝŠE</t>
  </si>
  <si>
    <t>Aceklofenak</t>
  </si>
  <si>
    <t>160839</t>
  </si>
  <si>
    <t>BIOFENAC 100 MG POTAHOVANÉ TABLETY</t>
  </si>
  <si>
    <t>107869</t>
  </si>
  <si>
    <t>APO-ALLOPURINOL</t>
  </si>
  <si>
    <t>91788</t>
  </si>
  <si>
    <t>NEUROL 0,25</t>
  </si>
  <si>
    <t>Anagrelid</t>
  </si>
  <si>
    <t>47614</t>
  </si>
  <si>
    <t>THROMBOREDUCTIN 0,5 MG</t>
  </si>
  <si>
    <t>POR CPS DUR 100X0.5MG</t>
  </si>
  <si>
    <t>Atorvastatin</t>
  </si>
  <si>
    <t>19591</t>
  </si>
  <si>
    <t>TORVACARD 10</t>
  </si>
  <si>
    <t>93015</t>
  </si>
  <si>
    <t>3801</t>
  </si>
  <si>
    <t>CONCOR COR 2,5 MG</t>
  </si>
  <si>
    <t>POR TBL FLM 28X2.5MG</t>
  </si>
  <si>
    <t>LEXAURIN 3</t>
  </si>
  <si>
    <t>Diazepam</t>
  </si>
  <si>
    <t>DIAZEPAM SLOVAKOFARMA 5 MG</t>
  </si>
  <si>
    <t>Diklofenak</t>
  </si>
  <si>
    <t>119672</t>
  </si>
  <si>
    <t>DICLOFENAC DUO PHARMASWISS 75 MG</t>
  </si>
  <si>
    <t>POR CPS RDR 30X75MG</t>
  </si>
  <si>
    <t>169278</t>
  </si>
  <si>
    <t>132647</t>
  </si>
  <si>
    <t>132660</t>
  </si>
  <si>
    <t>132634</t>
  </si>
  <si>
    <t>132806</t>
  </si>
  <si>
    <t>84400</t>
  </si>
  <si>
    <t>POR CPS DUR 100X300MG</t>
  </si>
  <si>
    <t>Guajfenesin</t>
  </si>
  <si>
    <t>94234</t>
  </si>
  <si>
    <t>GUAJACURAN</t>
  </si>
  <si>
    <t>POR TBL OBD 30X200MG</t>
  </si>
  <si>
    <t>Hořčík (různé sole v kombinaci)</t>
  </si>
  <si>
    <t>POR GRA SOL SCC 30X365MG</t>
  </si>
  <si>
    <t>Chinapril a diuretika</t>
  </si>
  <si>
    <t>76710</t>
  </si>
  <si>
    <t>ACCUZIDE 10</t>
  </si>
  <si>
    <t>POR TBL FLM 100</t>
  </si>
  <si>
    <t>IBALGIN 400</t>
  </si>
  <si>
    <t>POR TBL FLM 24X400MG</t>
  </si>
  <si>
    <t>Interferon alfa-2a</t>
  </si>
  <si>
    <t>16558</t>
  </si>
  <si>
    <t>ROFERON-A 3 MIU/0,5ML</t>
  </si>
  <si>
    <t>INJ SOL 5X0.5ML/3MU S</t>
  </si>
  <si>
    <t>Isradipin</t>
  </si>
  <si>
    <t>125866</t>
  </si>
  <si>
    <t>POR CPS PRO 100X5MG</t>
  </si>
  <si>
    <t>187413</t>
  </si>
  <si>
    <t>10680</t>
  </si>
  <si>
    <t>POR TBL NOB 30X12.5MG</t>
  </si>
  <si>
    <t>Klonazepam</t>
  </si>
  <si>
    <t>85256</t>
  </si>
  <si>
    <t>RIVOTRIL 2,5 MG/ML</t>
  </si>
  <si>
    <t>Kodein, kombinace kromě psycholeptik</t>
  </si>
  <si>
    <t>POR TBL NOB 10</t>
  </si>
  <si>
    <t>Komplex železa s isomaltosou</t>
  </si>
  <si>
    <t>POR TBL MND 30X100MG</t>
  </si>
  <si>
    <t>Komplex železa s isomaltosou a kyselina listová</t>
  </si>
  <si>
    <t>16593</t>
  </si>
  <si>
    <t>MALTOFER FOL TABLETY</t>
  </si>
  <si>
    <t>POR TBL MND 30</t>
  </si>
  <si>
    <t>Kyanokobalamin</t>
  </si>
  <si>
    <t>VITAMIN B12 LÉČIVA 1000 MCG</t>
  </si>
  <si>
    <t>INJ SOL 5X1ML/1000RG</t>
  </si>
  <si>
    <t>162859</t>
  </si>
  <si>
    <t>ASPIRIN PROTECT 100</t>
  </si>
  <si>
    <t>POR TBL ENT 98X100MG</t>
  </si>
  <si>
    <t>Kyselina ibandronová</t>
  </si>
  <si>
    <t>26242</t>
  </si>
  <si>
    <t>BONDRONAT 50 MG</t>
  </si>
  <si>
    <t>Kyselina klodronová</t>
  </si>
  <si>
    <t>132822</t>
  </si>
  <si>
    <t>BONEFOS 800 MG</t>
  </si>
  <si>
    <t>POR TBL FLM 60X800MG</t>
  </si>
  <si>
    <t>132805</t>
  </si>
  <si>
    <t>Lansoprazol</t>
  </si>
  <si>
    <t>17122</t>
  </si>
  <si>
    <t>LANZUL 30 MG</t>
  </si>
  <si>
    <t>POR CPS DUR 56X30MG</t>
  </si>
  <si>
    <t>Levothyroxin, sodná sůl</t>
  </si>
  <si>
    <t>Loperamid</t>
  </si>
  <si>
    <t>Losartan</t>
  </si>
  <si>
    <t>13892</t>
  </si>
  <si>
    <t>POR TBL OBD 50</t>
  </si>
  <si>
    <t>Melfalan</t>
  </si>
  <si>
    <t>192842</t>
  </si>
  <si>
    <t>2181</t>
  </si>
  <si>
    <t>POR GRA SUS 6X100MG I</t>
  </si>
  <si>
    <t>119512</t>
  </si>
  <si>
    <t>LOSEPRAZOL 20 MG</t>
  </si>
  <si>
    <t>POR CPS ETD 56X20MG</t>
  </si>
  <si>
    <t>49114</t>
  </si>
  <si>
    <t>POR TBL ENT 56X20MG</t>
  </si>
  <si>
    <t>Paracetamol, kombinace kromě psycholeptik</t>
  </si>
  <si>
    <t>POR TBL FLM 24</t>
  </si>
  <si>
    <t>28223</t>
  </si>
  <si>
    <t>LYRICA 150 MG</t>
  </si>
  <si>
    <t>POR CPS DUR 56X150MG</t>
  </si>
  <si>
    <t>Propafenon</t>
  </si>
  <si>
    <t>186337</t>
  </si>
  <si>
    <t>RYTMONORM 150 MG</t>
  </si>
  <si>
    <t>POR TBL FLM 100X150MG</t>
  </si>
  <si>
    <t>83059</t>
  </si>
  <si>
    <t>56977</t>
  </si>
  <si>
    <t>POR TBL NOB 30X2.5MG</t>
  </si>
  <si>
    <t>56982</t>
  </si>
  <si>
    <t>Rivaroxaban</t>
  </si>
  <si>
    <t>168906</t>
  </si>
  <si>
    <t>XARELTO 20 MG</t>
  </si>
  <si>
    <t>POR TBL FLM 100X1X20MG</t>
  </si>
  <si>
    <t>VEROSPIRON 100 MG</t>
  </si>
  <si>
    <t>Sumatriptan</t>
  </si>
  <si>
    <t>115448</t>
  </si>
  <si>
    <t>SUMATRIPTAN ACTAVIS 50 MG</t>
  </si>
  <si>
    <t>POR TBL OBD 4X50MG</t>
  </si>
  <si>
    <t>132631</t>
  </si>
  <si>
    <t>EUPHYLLIN CR N 200</t>
  </si>
  <si>
    <t>POR CPS PRO 50X200MG</t>
  </si>
  <si>
    <t>84262</t>
  </si>
  <si>
    <t>TRALGIT GTT.</t>
  </si>
  <si>
    <t>POR GTT SOL 1X96ML</t>
  </si>
  <si>
    <t>189077</t>
  </si>
  <si>
    <t>94114</t>
  </si>
  <si>
    <t>WARFARIN ORION 5 MG</t>
  </si>
  <si>
    <t>146893</t>
  </si>
  <si>
    <t>Železo v kombinaci s kyanokobalaminem a kyselinou listovou</t>
  </si>
  <si>
    <t>59571</t>
  </si>
  <si>
    <t>FERRO-FOLGAMMA</t>
  </si>
  <si>
    <t>POR CPS MOL 100</t>
  </si>
  <si>
    <t>191730</t>
  </si>
  <si>
    <t>155937</t>
  </si>
  <si>
    <t>107868</t>
  </si>
  <si>
    <t>1631</t>
  </si>
  <si>
    <t>PURINOL 100 MG</t>
  </si>
  <si>
    <t>6618</t>
  </si>
  <si>
    <t>NEUROL 0,5</t>
  </si>
  <si>
    <t>86656</t>
  </si>
  <si>
    <t>NEUROL 1,0</t>
  </si>
  <si>
    <t>Azithromycin</t>
  </si>
  <si>
    <t>132524</t>
  </si>
  <si>
    <t>15166</t>
  </si>
  <si>
    <t>CITALON 20 MG</t>
  </si>
  <si>
    <t>POR TBL FLM 98X20MG</t>
  </si>
  <si>
    <t>10184</t>
  </si>
  <si>
    <t>EQUORAL 50 MG</t>
  </si>
  <si>
    <t>SANDIMMUN NEORAL 25 MG</t>
  </si>
  <si>
    <t>POR CPS MOL 50X25MG</t>
  </si>
  <si>
    <t>Desloratadin</t>
  </si>
  <si>
    <t>28831</t>
  </si>
  <si>
    <t>AERIUS 2,5 MG</t>
  </si>
  <si>
    <t>POR TBL DIS 30X2.5MG</t>
  </si>
  <si>
    <t>Digoxin</t>
  </si>
  <si>
    <t>DIGOXIN 0,125 LÉČIVA</t>
  </si>
  <si>
    <t>POR TBL NOB 30X0.125MG</t>
  </si>
  <si>
    <t>46622</t>
  </si>
  <si>
    <t>UNO</t>
  </si>
  <si>
    <t>POR TBL PRO 50X150MG</t>
  </si>
  <si>
    <t>202787</t>
  </si>
  <si>
    <t>VERAL 1% GEL</t>
  </si>
  <si>
    <t>DRM GEL 1X100GM I</t>
  </si>
  <si>
    <t>185435</t>
  </si>
  <si>
    <t>Escitalopram</t>
  </si>
  <si>
    <t>197407</t>
  </si>
  <si>
    <t>ESCITALOPRAM +PHARMA 10 MG</t>
  </si>
  <si>
    <t>Famotidin</t>
  </si>
  <si>
    <t>47863</t>
  </si>
  <si>
    <t>FAMOSAN 40 MG</t>
  </si>
  <si>
    <t>POR TBL FLM 100X40MG</t>
  </si>
  <si>
    <t>59596</t>
  </si>
  <si>
    <t>POR TBL FLM 50X40MG</t>
  </si>
  <si>
    <t>122122</t>
  </si>
  <si>
    <t>APO-FAMOTIDINE 40 MG</t>
  </si>
  <si>
    <t>Fenoterol</t>
  </si>
  <si>
    <t>Formoterol</t>
  </si>
  <si>
    <t>Glycerol-trinitrát</t>
  </si>
  <si>
    <t>Hydrochlorothiazid a kalium šetřící diuretika</t>
  </si>
  <si>
    <t>94805</t>
  </si>
  <si>
    <t>Chlorambucil</t>
  </si>
  <si>
    <t>47717</t>
  </si>
  <si>
    <t>11063</t>
  </si>
  <si>
    <t>POR TBL FLM 30X600MG</t>
  </si>
  <si>
    <t>32081</t>
  </si>
  <si>
    <t>Indobufen</t>
  </si>
  <si>
    <t>47845</t>
  </si>
  <si>
    <t>IBUSTRIN</t>
  </si>
  <si>
    <t>Isosorbid-mononitrát</t>
  </si>
  <si>
    <t>21795</t>
  </si>
  <si>
    <t>Jiná antiinfektiva</t>
  </si>
  <si>
    <t>OPH UNG 1X5GM/5MG</t>
  </si>
  <si>
    <t>Jiná střevní antiinfektiva</t>
  </si>
  <si>
    <t>POR TBL FLM 20X250MG</t>
  </si>
  <si>
    <t>Klopidogrel</t>
  </si>
  <si>
    <t>141036</t>
  </si>
  <si>
    <t>TROMBEX 75 MG POTAHOVANÉ TABLETY</t>
  </si>
  <si>
    <t>POR TBL FLM 90X75MG</t>
  </si>
  <si>
    <t>169252</t>
  </si>
  <si>
    <t>Klotrimazol</t>
  </si>
  <si>
    <t>86397</t>
  </si>
  <si>
    <t>CLOTRIMAZOL AL 1%</t>
  </si>
  <si>
    <t>DRM CRM 1X50GM 1%</t>
  </si>
  <si>
    <t>90</t>
  </si>
  <si>
    <t>CODEIN SLOVAKOFARMA 30 MG</t>
  </si>
  <si>
    <t>POR TBL NOB 10X30MG</t>
  </si>
  <si>
    <t>91019</t>
  </si>
  <si>
    <t>ANOPYRIN 400 MG</t>
  </si>
  <si>
    <t>POR TBL NOB 100X400MG</t>
  </si>
  <si>
    <t>46221</t>
  </si>
  <si>
    <t>ASPIRIN 100</t>
  </si>
  <si>
    <t>56638</t>
  </si>
  <si>
    <t>Lamivudin</t>
  </si>
  <si>
    <t>27036</t>
  </si>
  <si>
    <t>ZEFFIX 100 MG</t>
  </si>
  <si>
    <t>POR TBL FLM 84X100MG</t>
  </si>
  <si>
    <t>Makrogol</t>
  </si>
  <si>
    <t>POR PLV SOL 1X4</t>
  </si>
  <si>
    <t>Měkký parafin a tukové produkty</t>
  </si>
  <si>
    <t>BETALOC SR 200 MG</t>
  </si>
  <si>
    <t>POR TBL PRO 30X200MG</t>
  </si>
  <si>
    <t>49934</t>
  </si>
  <si>
    <t>POR TBL PRO 30X25MG</t>
  </si>
  <si>
    <t>Nifedipin</t>
  </si>
  <si>
    <t>93460</t>
  </si>
  <si>
    <t>CORDIPIN RETARD</t>
  </si>
  <si>
    <t>POR TBL PRO 30X20MG</t>
  </si>
  <si>
    <t>12893</t>
  </si>
  <si>
    <t>12895</t>
  </si>
  <si>
    <t>POR GRA SUS 30X100MG I</t>
  </si>
  <si>
    <t>17187</t>
  </si>
  <si>
    <t>NIMESIL</t>
  </si>
  <si>
    <t>POR GRA SUS 30X100MG</t>
  </si>
  <si>
    <t>Nitrofurantoin</t>
  </si>
  <si>
    <t>158355</t>
  </si>
  <si>
    <t>OMEPRAZOL MYLAN 20 MG</t>
  </si>
  <si>
    <t>49112</t>
  </si>
  <si>
    <t>POR TBL ENT 14X20MG I</t>
  </si>
  <si>
    <t>Pitofenon a analgetika</t>
  </si>
  <si>
    <t>50335</t>
  </si>
  <si>
    <t>56974</t>
  </si>
  <si>
    <t>TRITACE 1,25 MG</t>
  </si>
  <si>
    <t>POR TBL NOB 50X1.25MG</t>
  </si>
  <si>
    <t>Rifaximin</t>
  </si>
  <si>
    <t>94584</t>
  </si>
  <si>
    <t>AKTIFERRIN</t>
  </si>
  <si>
    <t>POR CPS MOL 50</t>
  </si>
  <si>
    <t>Silymarin</t>
  </si>
  <si>
    <t>19571</t>
  </si>
  <si>
    <t>LAGOSA</t>
  </si>
  <si>
    <t>POR TBL OBD 100X150MG</t>
  </si>
  <si>
    <t>146283</t>
  </si>
  <si>
    <t>SUMATRIPTAN MYLAN 50 MG</t>
  </si>
  <si>
    <t>POR TBL FLM 6X50MG</t>
  </si>
  <si>
    <t>Tiotropium-bromid</t>
  </si>
  <si>
    <t>18959</t>
  </si>
  <si>
    <t>SPIRIVA</t>
  </si>
  <si>
    <t>INH PLV CPS 90X18RG</t>
  </si>
  <si>
    <t>104503</t>
  </si>
  <si>
    <t>MABRON RETARD 200</t>
  </si>
  <si>
    <t>POR TBL PRO 60X200MG</t>
  </si>
  <si>
    <t>Triamcinolon</t>
  </si>
  <si>
    <t>Trimetazidin</t>
  </si>
  <si>
    <t>Urea</t>
  </si>
  <si>
    <t>94776</t>
  </si>
  <si>
    <t>ZOLPINOX</t>
  </si>
  <si>
    <t>POR TBL FLM 50X10MG</t>
  </si>
  <si>
    <t>163145</t>
  </si>
  <si>
    <t>214602</t>
  </si>
  <si>
    <t>Ruxolitinib</t>
  </si>
  <si>
    <t>107234</t>
  </si>
  <si>
    <t>POR TBL EFF 20X600MG</t>
  </si>
  <si>
    <t>201642</t>
  </si>
  <si>
    <t>Betamethason a antibiotika</t>
  </si>
  <si>
    <t>17171</t>
  </si>
  <si>
    <t>BELOGENT MAST</t>
  </si>
  <si>
    <t>DRM UNG 30GM</t>
  </si>
  <si>
    <t>132600</t>
  </si>
  <si>
    <t>6408</t>
  </si>
  <si>
    <t>EQUORAL</t>
  </si>
  <si>
    <t>Cyproheptadin</t>
  </si>
  <si>
    <t>2868</t>
  </si>
  <si>
    <t>PERITOL</t>
  </si>
  <si>
    <t>56804</t>
  </si>
  <si>
    <t>Jiná antibiotika pro lokální aplikaci</t>
  </si>
  <si>
    <t>48262</t>
  </si>
  <si>
    <t>DRM PLV ADS 1X5GM</t>
  </si>
  <si>
    <t>55760</t>
  </si>
  <si>
    <t>PAMYCON NA PŘÍPRAVU KAPEK</t>
  </si>
  <si>
    <t>DRM PLV SOL 1X10LAH</t>
  </si>
  <si>
    <t>32544</t>
  </si>
  <si>
    <t>POR TBL RET 10X500MG-DOUBLE BL</t>
  </si>
  <si>
    <t>202905</t>
  </si>
  <si>
    <t>KLACID 250</t>
  </si>
  <si>
    <t>POR TBL FLM 14X250MG</t>
  </si>
  <si>
    <t>88</t>
  </si>
  <si>
    <t>16592</t>
  </si>
  <si>
    <t>MALTOFER</t>
  </si>
  <si>
    <t>POR SIR 150ML</t>
  </si>
  <si>
    <t>155781</t>
  </si>
  <si>
    <t>POR TBL NOB 50</t>
  </si>
  <si>
    <t>47141</t>
  </si>
  <si>
    <t>POR TBL NOB 100X50RG I</t>
  </si>
  <si>
    <t>132604</t>
  </si>
  <si>
    <t>IMODIUM</t>
  </si>
  <si>
    <t>Methylprednisolon</t>
  </si>
  <si>
    <t>40373</t>
  </si>
  <si>
    <t>MEDROL 16 MG</t>
  </si>
  <si>
    <t>POR TBL NOB 50X16MG</t>
  </si>
  <si>
    <t>Multienzymové přípravky (lipáza, proteáza apod.)</t>
  </si>
  <si>
    <t>14812</t>
  </si>
  <si>
    <t>KREON 25 000</t>
  </si>
  <si>
    <t>POR CPS ETD 100</t>
  </si>
  <si>
    <t>200310</t>
  </si>
  <si>
    <t>122113</t>
  </si>
  <si>
    <t>POR CPS ETD 50X20MG</t>
  </si>
  <si>
    <t>POR TBL NOB 20</t>
  </si>
  <si>
    <t>46755</t>
  </si>
  <si>
    <t>VEROSPIRON 50 MG</t>
  </si>
  <si>
    <t>Sultamicilin</t>
  </si>
  <si>
    <t>POR TBL FLM 12X375MG</t>
  </si>
  <si>
    <t>32083</t>
  </si>
  <si>
    <t>59672</t>
  </si>
  <si>
    <t>POR TBL PRO 30X100MG</t>
  </si>
  <si>
    <t>189078</t>
  </si>
  <si>
    <t>POR TBL MND 50</t>
  </si>
  <si>
    <t>189081</t>
  </si>
  <si>
    <t>POR TBL MND 100</t>
  </si>
  <si>
    <t>189082</t>
  </si>
  <si>
    <t>POR TBL MND 120</t>
  </si>
  <si>
    <t>192342</t>
  </si>
  <si>
    <t>WARFARIN PMCS 5 MG</t>
  </si>
  <si>
    <t>Kompresní punčochy a návleky</t>
  </si>
  <si>
    <t>45763</t>
  </si>
  <si>
    <t>PUNČOCHY KOMPRESNÍ LÝTKOVÉ II.K.T.</t>
  </si>
  <si>
    <t>MAXIS B/BRILANT/ A-D</t>
  </si>
  <si>
    <t>Acebutolol</t>
  </si>
  <si>
    <t>SECTRAL 400 MG</t>
  </si>
  <si>
    <t>47724</t>
  </si>
  <si>
    <t>ZINNAT 125 MG</t>
  </si>
  <si>
    <t>POR TBL FLM 14X125MG</t>
  </si>
  <si>
    <t>Deferipron</t>
  </si>
  <si>
    <t>167767</t>
  </si>
  <si>
    <t>FERRIPROX 1000 MG</t>
  </si>
  <si>
    <t>POR TBL FLM 100X1000MG</t>
  </si>
  <si>
    <t>Finasterid</t>
  </si>
  <si>
    <t>107594</t>
  </si>
  <si>
    <t>PENESTER</t>
  </si>
  <si>
    <t>POR TBL FLM 30X5MG BLI P</t>
  </si>
  <si>
    <t>84401</t>
  </si>
  <si>
    <t>NEURONTIN 400 MG</t>
  </si>
  <si>
    <t>POR CPS DUR 50X400MG</t>
  </si>
  <si>
    <t>47478</t>
  </si>
  <si>
    <t>LORADUR MITE</t>
  </si>
  <si>
    <t>202362</t>
  </si>
  <si>
    <t>POR TBL FLM 48X400MG</t>
  </si>
  <si>
    <t>DRM PLV SOL 1X1LAH</t>
  </si>
  <si>
    <t>Merkaptopurin</t>
  </si>
  <si>
    <t>136446</t>
  </si>
  <si>
    <t>PURI-NETHOL</t>
  </si>
  <si>
    <t>POR TBL NOB 25X50MG</t>
  </si>
  <si>
    <t>Metformin</t>
  </si>
  <si>
    <t>23797</t>
  </si>
  <si>
    <t>GLUCOPHAGE 1000 MG</t>
  </si>
  <si>
    <t>184705</t>
  </si>
  <si>
    <t>POR TBL NOB 100X2.5MG</t>
  </si>
  <si>
    <t>132559</t>
  </si>
  <si>
    <t>Perindopril a diuretika</t>
  </si>
  <si>
    <t>122685</t>
  </si>
  <si>
    <t>PRESTARIUM NEO COMBI 5 MG/1,25 MG</t>
  </si>
  <si>
    <t>53535</t>
  </si>
  <si>
    <t>PROPAFENON AL 150</t>
  </si>
  <si>
    <t>Tretinoin</t>
  </si>
  <si>
    <t>POR CPS MOL 100X10MG</t>
  </si>
  <si>
    <t>1013</t>
  </si>
  <si>
    <t>15375</t>
  </si>
  <si>
    <t>OPH UNG 1X4.5GM</t>
  </si>
  <si>
    <t>45011</t>
  </si>
  <si>
    <t>POR TBL FLM 6X500MG</t>
  </si>
  <si>
    <t>132632</t>
  </si>
  <si>
    <t>31089</t>
  </si>
  <si>
    <t>NITROMINT 2,6 MG</t>
  </si>
  <si>
    <t>POR TBL RET 60X2.6MG</t>
  </si>
  <si>
    <t>91679</t>
  </si>
  <si>
    <t>OLICARD 60 MG RETARD</t>
  </si>
  <si>
    <t>POR CPS PRO 100X60MG</t>
  </si>
  <si>
    <t>Kandesartan a diuretika</t>
  </si>
  <si>
    <t>159003</t>
  </si>
  <si>
    <t>CANCOMBINO 16 MG/12,5 MG</t>
  </si>
  <si>
    <t>POR TBL NOB 90 I</t>
  </si>
  <si>
    <t>149483</t>
  </si>
  <si>
    <t>ZYLLT 75 MG</t>
  </si>
  <si>
    <t>POR TBL FLM 56X75MG</t>
  </si>
  <si>
    <t>3033</t>
  </si>
  <si>
    <t>CORDIPIN XL</t>
  </si>
  <si>
    <t>POR TBL RET 30X40MG</t>
  </si>
  <si>
    <t>115396</t>
  </si>
  <si>
    <t>HELICID 10 ZENTIVA</t>
  </si>
  <si>
    <t>POR CPS ETD 90X10MG</t>
  </si>
  <si>
    <t>Pikosíran sodný, kombinace</t>
  </si>
  <si>
    <t>199163</t>
  </si>
  <si>
    <t>PICOPREP PRÁŠEK PRO PERORÁLNÍ ROZTOK</t>
  </si>
  <si>
    <t>POR PLV SOL 150X2</t>
  </si>
  <si>
    <t>56973</t>
  </si>
  <si>
    <t>POR TBL NOB 30X1.25MG</t>
  </si>
  <si>
    <t>125641</t>
  </si>
  <si>
    <t>POR TBL NOB 90X1MG</t>
  </si>
  <si>
    <t>3424</t>
  </si>
  <si>
    <t>AKTIFERRIN COMPOSITUM</t>
  </si>
  <si>
    <t>Valsartan</t>
  </si>
  <si>
    <t>125598</t>
  </si>
  <si>
    <t>VALSACOR 160 MG</t>
  </si>
  <si>
    <t>POR TBL FLM 84X160MG</t>
  </si>
  <si>
    <t>192341</t>
  </si>
  <si>
    <t>Deferasirox</t>
  </si>
  <si>
    <t>27804</t>
  </si>
  <si>
    <t>POR TBL SUS 84X500MG</t>
  </si>
  <si>
    <t>53913</t>
  </si>
  <si>
    <t>AZITROMYCIN SANDOZ 250 MG</t>
  </si>
  <si>
    <t>POR TBL FLM 6X250MG</t>
  </si>
  <si>
    <t>49910</t>
  </si>
  <si>
    <t>132676</t>
  </si>
  <si>
    <t>Budesonid</t>
  </si>
  <si>
    <t>ENTOCORT KLYZMA 2 MG</t>
  </si>
  <si>
    <t>RCT TBL SUS 7X2MG+SOL</t>
  </si>
  <si>
    <t>Hydrokortison</t>
  </si>
  <si>
    <t>180827</t>
  </si>
  <si>
    <t>HYDROCORTISON 10 MG JENAPHARM</t>
  </si>
  <si>
    <t>Kyselina alendronová a cholekalciferol</t>
  </si>
  <si>
    <t>25416</t>
  </si>
  <si>
    <t>FOSAVANCE 70 MG/2800 IU</t>
  </si>
  <si>
    <t>POR TBL NOB 12</t>
  </si>
  <si>
    <t>30021</t>
  </si>
  <si>
    <t>203954</t>
  </si>
  <si>
    <t>POR TBL NOB 28X480MG</t>
  </si>
  <si>
    <t>13705</t>
  </si>
  <si>
    <t>ZOVIRAX 800 MG</t>
  </si>
  <si>
    <t>POR TBL NOB 35X800MG</t>
  </si>
  <si>
    <t>Amisulprid</t>
  </si>
  <si>
    <t>107953</t>
  </si>
  <si>
    <t>DENIBAN</t>
  </si>
  <si>
    <t>POR TBL NOB 60X50MG</t>
  </si>
  <si>
    <t>42848</t>
  </si>
  <si>
    <t>HIPRES 5</t>
  </si>
  <si>
    <t>19590</t>
  </si>
  <si>
    <t>Baklofen</t>
  </si>
  <si>
    <t>40274</t>
  </si>
  <si>
    <t>BACLOFEN-POLPHARMA 10 MG</t>
  </si>
  <si>
    <t>POR TBL NOB 50X10MG</t>
  </si>
  <si>
    <t>DRM CRM 30GM</t>
  </si>
  <si>
    <t>192354</t>
  </si>
  <si>
    <t>29317</t>
  </si>
  <si>
    <t>FERRIPROX 500 MG</t>
  </si>
  <si>
    <t>POR TBL FLM 100X500MG</t>
  </si>
  <si>
    <t>Enalapril</t>
  </si>
  <si>
    <t>45273</t>
  </si>
  <si>
    <t>ENAP 5 MG</t>
  </si>
  <si>
    <t>Esomeprazol</t>
  </si>
  <si>
    <t>180051</t>
  </si>
  <si>
    <t>HELIDES 20 MG ENTEROSOLVENTNÍ TVRDÉ TOBOLKY</t>
  </si>
  <si>
    <t>Fenofibrát</t>
  </si>
  <si>
    <t>59503</t>
  </si>
  <si>
    <t>POR TBL FLM 30X160MG</t>
  </si>
  <si>
    <t>58897</t>
  </si>
  <si>
    <t>84398</t>
  </si>
  <si>
    <t>POR CPS DUR 100X100MG</t>
  </si>
  <si>
    <t>Indometacin</t>
  </si>
  <si>
    <t>67408</t>
  </si>
  <si>
    <t>INDOBENE</t>
  </si>
  <si>
    <t>DRM GEL 1X50GM</t>
  </si>
  <si>
    <t>164344</t>
  </si>
  <si>
    <t>MONO MACK DEPOT</t>
  </si>
  <si>
    <t>POR TBL PRO 28X100MG</t>
  </si>
  <si>
    <t>44504</t>
  </si>
  <si>
    <t>POR TBL PRO 20X100MG</t>
  </si>
  <si>
    <t>137824</t>
  </si>
  <si>
    <t>203290</t>
  </si>
  <si>
    <t>26099</t>
  </si>
  <si>
    <t>BONVIVA 3 MG/3 ML</t>
  </si>
  <si>
    <t>IVN INJ SOL 1X3MG/3ML</t>
  </si>
  <si>
    <t>181293</t>
  </si>
  <si>
    <t>ESSENTIALE FORTE 600 MG</t>
  </si>
  <si>
    <t>POR CPS DUR 30X600MG</t>
  </si>
  <si>
    <t>Losartan a diuretika</t>
  </si>
  <si>
    <t>171577</t>
  </si>
  <si>
    <t>MAGNESIUM LACTATE BIOMEDICA 500 MG TABLETY</t>
  </si>
  <si>
    <t>POR TBL NOB 50X500MG</t>
  </si>
  <si>
    <t>Mefenoxalon</t>
  </si>
  <si>
    <t>85656</t>
  </si>
  <si>
    <t>DORSIFLEX 200 MG</t>
  </si>
  <si>
    <t>Mupirocin</t>
  </si>
  <si>
    <t>Norfloxacin</t>
  </si>
  <si>
    <t>93465</t>
  </si>
  <si>
    <t>NOLICIN</t>
  </si>
  <si>
    <t>POR TBL FLM 20X400MG</t>
  </si>
  <si>
    <t>Organo-heparinoid</t>
  </si>
  <si>
    <t>HEPAROID LÉČIVA</t>
  </si>
  <si>
    <t>Oseltamivir</t>
  </si>
  <si>
    <t>Ramipril a felodipin</t>
  </si>
  <si>
    <t>50117</t>
  </si>
  <si>
    <t>TRIASYN 5/5 MG</t>
  </si>
  <si>
    <t>POR TBL RET 30</t>
  </si>
  <si>
    <t>98194</t>
  </si>
  <si>
    <t>CYCLO 3 FORT</t>
  </si>
  <si>
    <t>POR CPS DUR 30</t>
  </si>
  <si>
    <t>Thiethylperazin</t>
  </si>
  <si>
    <t>9847</t>
  </si>
  <si>
    <t>TORECAN</t>
  </si>
  <si>
    <t>RCT SUP 6X6.5MG</t>
  </si>
  <si>
    <t>57609</t>
  </si>
  <si>
    <t>KOMBI-KALZ 1000/880</t>
  </si>
  <si>
    <t>POR GRA SOL SCC 20</t>
  </si>
  <si>
    <t>198056</t>
  </si>
  <si>
    <t>198055</t>
  </si>
  <si>
    <t>POR TBL FLM 28X10MG</t>
  </si>
  <si>
    <t>132803</t>
  </si>
  <si>
    <t>STILNOX</t>
  </si>
  <si>
    <t>Ademethionin</t>
  </si>
  <si>
    <t>46988</t>
  </si>
  <si>
    <t>TRANSMETIL 500 MG TABLETY</t>
  </si>
  <si>
    <t>POR TBL ENT 30X500MG</t>
  </si>
  <si>
    <t>Alfakalcidol</t>
  </si>
  <si>
    <t>14330</t>
  </si>
  <si>
    <t>ALPHA D3 0,25 MIKROGRAMU</t>
  </si>
  <si>
    <t>POR CPS MOL 100X0.25RG</t>
  </si>
  <si>
    <t>Ambroxol</t>
  </si>
  <si>
    <t>100282</t>
  </si>
  <si>
    <t>MUCOSOLVAN JUNIOR</t>
  </si>
  <si>
    <t>125052</t>
  </si>
  <si>
    <t>49006</t>
  </si>
  <si>
    <t>ATORIS 10</t>
  </si>
  <si>
    <t>158715</t>
  </si>
  <si>
    <t>BISOPROLOL MYLAN 10 MG</t>
  </si>
  <si>
    <t>POR TBL FLM 98X10MG</t>
  </si>
  <si>
    <t>53201</t>
  </si>
  <si>
    <t>CIPHIN 250</t>
  </si>
  <si>
    <t>POR TBL FLM 10X250MG</t>
  </si>
  <si>
    <t>15162</t>
  </si>
  <si>
    <t>CITALON 10 MG</t>
  </si>
  <si>
    <t>203106</t>
  </si>
  <si>
    <t>2478</t>
  </si>
  <si>
    <t>DIAZEPAM SLOVAKOFARMA 10 MG</t>
  </si>
  <si>
    <t>POR TBL NOB 20X10MG</t>
  </si>
  <si>
    <t>185471</t>
  </si>
  <si>
    <t>169875</t>
  </si>
  <si>
    <t>ENALAPRIL VITABALANS 10 MG TABLETY</t>
  </si>
  <si>
    <t>115404</t>
  </si>
  <si>
    <t>INJ SOL ISP 10X1ML/10KU</t>
  </si>
  <si>
    <t>56808</t>
  </si>
  <si>
    <t>FURORESE 125</t>
  </si>
  <si>
    <t>POR TBL NOB 50X125MG</t>
  </si>
  <si>
    <t>56809</t>
  </si>
  <si>
    <t>POR TBL NOB 100X125MG</t>
  </si>
  <si>
    <t>32082</t>
  </si>
  <si>
    <t>Imidapril</t>
  </si>
  <si>
    <t>176484</t>
  </si>
  <si>
    <t>TANATRIL 10 MG</t>
  </si>
  <si>
    <t>23305</t>
  </si>
  <si>
    <t>MONOSAN 20 MG</t>
  </si>
  <si>
    <t>POR TBL NOB 100X20MG</t>
  </si>
  <si>
    <t>132644</t>
  </si>
  <si>
    <t>POR TBL NOB 14X500MG</t>
  </si>
  <si>
    <t>143531</t>
  </si>
  <si>
    <t>CLOPIDOGREL ACTAVIS 75 MG</t>
  </si>
  <si>
    <t>POR TBL FLM 100X75MG</t>
  </si>
  <si>
    <t>188850</t>
  </si>
  <si>
    <t>STACYL 100 MG ENTEROSOLVENTNÍ TABLETY</t>
  </si>
  <si>
    <t>POR TBL ENT 100X100MG I</t>
  </si>
  <si>
    <t>26243</t>
  </si>
  <si>
    <t>POR TBL FLM 84X50MG</t>
  </si>
  <si>
    <t>132612</t>
  </si>
  <si>
    <t>106344</t>
  </si>
  <si>
    <t>LANZUL 15 MG</t>
  </si>
  <si>
    <t>POR CPS ETD 28X15MG</t>
  </si>
  <si>
    <t>46694</t>
  </si>
  <si>
    <t>EUTHYROX 125 MIKROGRAMŮ</t>
  </si>
  <si>
    <t>POR TBL NOB 100X125RG</t>
  </si>
  <si>
    <t>47133</t>
  </si>
  <si>
    <t>LETROX 150</t>
  </si>
  <si>
    <t>POR TBL NOB 100X150RG</t>
  </si>
  <si>
    <t>69190</t>
  </si>
  <si>
    <t>POR TBL NOB 50X50RG</t>
  </si>
  <si>
    <t>97186</t>
  </si>
  <si>
    <t>EUTHYROX 100 MIKROGRAMŮ</t>
  </si>
  <si>
    <t>POR TBL NOB 100X100RG</t>
  </si>
  <si>
    <t>15317</t>
  </si>
  <si>
    <t>Meloxikam</t>
  </si>
  <si>
    <t>112562</t>
  </si>
  <si>
    <t>RECOXA 15</t>
  </si>
  <si>
    <t>12354</t>
  </si>
  <si>
    <t>125391</t>
  </si>
  <si>
    <t>CYNT 0,4</t>
  </si>
  <si>
    <t>POR TBL FLM 98X0.4MG</t>
  </si>
  <si>
    <t>100338</t>
  </si>
  <si>
    <t>115318</t>
  </si>
  <si>
    <t>Paracetamol</t>
  </si>
  <si>
    <t>59092</t>
  </si>
  <si>
    <t>POR TBL NOB 20X500MG</t>
  </si>
  <si>
    <t>85162</t>
  </si>
  <si>
    <t>PRENESSA 4 MG</t>
  </si>
  <si>
    <t>POR TBL NOB 90X4MG</t>
  </si>
  <si>
    <t>122690</t>
  </si>
  <si>
    <t>136249</t>
  </si>
  <si>
    <t>53536</t>
  </si>
  <si>
    <t>15864</t>
  </si>
  <si>
    <t>TRITACE 10 MG</t>
  </si>
  <si>
    <t>23965</t>
  </si>
  <si>
    <t>AMPRILAN 5</t>
  </si>
  <si>
    <t>POR TBL NOB 90X5MG</t>
  </si>
  <si>
    <t>51689</t>
  </si>
  <si>
    <t>169178</t>
  </si>
  <si>
    <t>Rosuvastatin</t>
  </si>
  <si>
    <t>148074</t>
  </si>
  <si>
    <t>ROSUCARD 20 MG POTAHOVANÉ TABLETY</t>
  </si>
  <si>
    <t>POR TBL FLM 90X20MG</t>
  </si>
  <si>
    <t>Tamsulosin</t>
  </si>
  <si>
    <t>49196</t>
  </si>
  <si>
    <t>POR CPS RDR 100X0.4MG</t>
  </si>
  <si>
    <t>167670</t>
  </si>
  <si>
    <t>TOLURA 40 MG</t>
  </si>
  <si>
    <t>POR TBL NOB 90X40MG</t>
  </si>
  <si>
    <t>210155</t>
  </si>
  <si>
    <t>POR TBL NOB 100X40MG</t>
  </si>
  <si>
    <t>42776</t>
  </si>
  <si>
    <t>TRALGIT SR 150</t>
  </si>
  <si>
    <t>138844</t>
  </si>
  <si>
    <t>POR TBL FLM 6X10</t>
  </si>
  <si>
    <t>192727</t>
  </si>
  <si>
    <t>TRAMYLPA 37,5 MG/325 MG</t>
  </si>
  <si>
    <t>138847</t>
  </si>
  <si>
    <t>POR TBL FLM 9X10</t>
  </si>
  <si>
    <t>199405</t>
  </si>
  <si>
    <t>PARTRAMEC 37,5 MG/325 MG</t>
  </si>
  <si>
    <t>138848</t>
  </si>
  <si>
    <t>POR TBL FLM 10X10</t>
  </si>
  <si>
    <t>179372</t>
  </si>
  <si>
    <t>FOXIS 37,5MG/325 MG</t>
  </si>
  <si>
    <t>POR TBL FLM 100 I</t>
  </si>
  <si>
    <t>Trospium</t>
  </si>
  <si>
    <t>17163</t>
  </si>
  <si>
    <t>SPASMED 15</t>
  </si>
  <si>
    <t>POR TBL FLM 50X15MG</t>
  </si>
  <si>
    <t>Urapidil</t>
  </si>
  <si>
    <t>83271</t>
  </si>
  <si>
    <t>POR CPS PRO 100X30MG</t>
  </si>
  <si>
    <t>125591</t>
  </si>
  <si>
    <t>POR TBL FLM 98X80MG</t>
  </si>
  <si>
    <t>189076</t>
  </si>
  <si>
    <t>POR TBL MND 20</t>
  </si>
  <si>
    <t>Vildagliptin</t>
  </si>
  <si>
    <t>29202</t>
  </si>
  <si>
    <t>GALVUS 50 MG</t>
  </si>
  <si>
    <t>POR TBL NOB 112X50MG</t>
  </si>
  <si>
    <t>29199</t>
  </si>
  <si>
    <t>POR TBL NOB 56X50MG</t>
  </si>
  <si>
    <t>16286</t>
  </si>
  <si>
    <t>163149</t>
  </si>
  <si>
    <t>132603</t>
  </si>
  <si>
    <t>132619</t>
  </si>
  <si>
    <t>*1014</t>
  </si>
  <si>
    <t>*2075</t>
  </si>
  <si>
    <t>Amorolfin</t>
  </si>
  <si>
    <t>45304</t>
  </si>
  <si>
    <t>LOCERYL 5% LÉČIVÝ LAK NA NEHTY</t>
  </si>
  <si>
    <t>DRM LAC UGC 1X2.5ML</t>
  </si>
  <si>
    <t>Cinchokain</t>
  </si>
  <si>
    <t>Dexamethason a antiinfektiva</t>
  </si>
  <si>
    <t>OPH GTT SUS 1X5ML</t>
  </si>
  <si>
    <t>32062</t>
  </si>
  <si>
    <t>INJ SOL 2X0.8ML</t>
  </si>
  <si>
    <t>HERPESIN KRÉM</t>
  </si>
  <si>
    <t>DRM CRM 1X2GM 5%</t>
  </si>
  <si>
    <t>DRM CRM 1X5GM 5%</t>
  </si>
  <si>
    <t>2954</t>
  </si>
  <si>
    <t>AGEN 10</t>
  </si>
  <si>
    <t>Azathioprin</t>
  </si>
  <si>
    <t>164999</t>
  </si>
  <si>
    <t>IMURAN 50 MG</t>
  </si>
  <si>
    <t>POR TBL FLM 100X50MG</t>
  </si>
  <si>
    <t>3802</t>
  </si>
  <si>
    <t>POR TBL FLM 56X2.5MG</t>
  </si>
  <si>
    <t>16303</t>
  </si>
  <si>
    <t>MIFLONID 200</t>
  </si>
  <si>
    <t>INH PLV CPS 60X200RG</t>
  </si>
  <si>
    <t>47725</t>
  </si>
  <si>
    <t>ZINNAT 250 MG</t>
  </si>
  <si>
    <t>OPH UNG 1X3.5GM</t>
  </si>
  <si>
    <t>201656</t>
  </si>
  <si>
    <t>DICLOFENAC GALMED 1% GEL</t>
  </si>
  <si>
    <t>201657</t>
  </si>
  <si>
    <t>DRM GEL 1X100GM</t>
  </si>
  <si>
    <t>201659</t>
  </si>
  <si>
    <t>DRM GEL 1X120GM</t>
  </si>
  <si>
    <t>11014</t>
  </si>
  <si>
    <t>LIPANTHYL 267 M</t>
  </si>
  <si>
    <t>POR CPS DUR 90X267MG</t>
  </si>
  <si>
    <t>Fentanyl</t>
  </si>
  <si>
    <t>134689</t>
  </si>
  <si>
    <t>BREAKYL 400 MIKROGRAMŮ</t>
  </si>
  <si>
    <t>ORM FLM BUC 30X400MCG I</t>
  </si>
  <si>
    <t>58898</t>
  </si>
  <si>
    <t>Granisetron</t>
  </si>
  <si>
    <t>76380</t>
  </si>
  <si>
    <t>RHEFLUIN</t>
  </si>
  <si>
    <t>858</t>
  </si>
  <si>
    <t>HYDROCORTISON LÉČIVA</t>
  </si>
  <si>
    <t>DRM UNG 1X10GM 1%</t>
  </si>
  <si>
    <t>Imidazolové a triazolové deriváty, kombinace</t>
  </si>
  <si>
    <t>93723</t>
  </si>
  <si>
    <t>INDOMETACIN 50 BERLIN-CHEMIE</t>
  </si>
  <si>
    <t>RCT SUP 10X50MG</t>
  </si>
  <si>
    <t>150537</t>
  </si>
  <si>
    <t>83615</t>
  </si>
  <si>
    <t>71960</t>
  </si>
  <si>
    <t>POR TBL NOB 5X10X100MG</t>
  </si>
  <si>
    <t>Kyselina askorbová (vitamin C)</t>
  </si>
  <si>
    <t>40522</t>
  </si>
  <si>
    <t>169627</t>
  </si>
  <si>
    <t>POR TBL FLM 56X10MG</t>
  </si>
  <si>
    <t>Levokabastin</t>
  </si>
  <si>
    <t>119923</t>
  </si>
  <si>
    <t>LIVOSTIN</t>
  </si>
  <si>
    <t>OPH GTT SUS 4ML/2MG</t>
  </si>
  <si>
    <t>119924</t>
  </si>
  <si>
    <t>NAS SPR SUS 1X10ML/5MG</t>
  </si>
  <si>
    <t>Mesalazin</t>
  </si>
  <si>
    <t>75567</t>
  </si>
  <si>
    <t>140084</t>
  </si>
  <si>
    <t>SALOFALK 1 G ČÍPKY</t>
  </si>
  <si>
    <t>RCT SUP 90X1GM</t>
  </si>
  <si>
    <t>58036</t>
  </si>
  <si>
    <t>POR TBL PRO 56X50MG</t>
  </si>
  <si>
    <t>163155</t>
  </si>
  <si>
    <t>VASOCARDIN SR 200</t>
  </si>
  <si>
    <t>POR TBL PRO 100X200MG</t>
  </si>
  <si>
    <t>132522</t>
  </si>
  <si>
    <t>EGILOK 25 MG</t>
  </si>
  <si>
    <t>POR TBL NOB 60X25MG</t>
  </si>
  <si>
    <t>163152</t>
  </si>
  <si>
    <t>Nebivolol</t>
  </si>
  <si>
    <t>53761</t>
  </si>
  <si>
    <t>NEBILET</t>
  </si>
  <si>
    <t>POR TBL NOB 28X5MG</t>
  </si>
  <si>
    <t>14450</t>
  </si>
  <si>
    <t>OMEPRAZOL 20 GALMED</t>
  </si>
  <si>
    <t>POR CPS DUR 14X20MG</t>
  </si>
  <si>
    <t>500714</t>
  </si>
  <si>
    <t>XARELTO 10 MG</t>
  </si>
  <si>
    <t>Sulpirid</t>
  </si>
  <si>
    <t>54432</t>
  </si>
  <si>
    <t>PROSULPIN 50 MG</t>
  </si>
  <si>
    <t>POR TBL NOB 30X50MG</t>
  </si>
  <si>
    <t>44305</t>
  </si>
  <si>
    <t>32392</t>
  </si>
  <si>
    <t>INH PLV CPS 30X18RG+HH</t>
  </si>
  <si>
    <t>4306</t>
  </si>
  <si>
    <t>TRAMAL TOBOLKY 50 MG</t>
  </si>
  <si>
    <t>POR CPS DUR 20X50MG I</t>
  </si>
  <si>
    <t>Xylometazolin</t>
  </si>
  <si>
    <t>17172</t>
  </si>
  <si>
    <t>OLYNTH 0,05%</t>
  </si>
  <si>
    <t>94744</t>
  </si>
  <si>
    <t>134228</t>
  </si>
  <si>
    <t>ZOLPIDEM ORION 10 MG</t>
  </si>
  <si>
    <t>Itopridum</t>
  </si>
  <si>
    <t>166760</t>
  </si>
  <si>
    <t>191729</t>
  </si>
  <si>
    <t>POR TBL FLM 20X100MG</t>
  </si>
  <si>
    <t>1630</t>
  </si>
  <si>
    <t>125064</t>
  </si>
  <si>
    <t>125063</t>
  </si>
  <si>
    <t>POR TBL NOB 84X5MG</t>
  </si>
  <si>
    <t>155686</t>
  </si>
  <si>
    <t>ZYRTEC</t>
  </si>
  <si>
    <t>Ciklesonid</t>
  </si>
  <si>
    <t>137279</t>
  </si>
  <si>
    <t>ALVESCO 160 INHALER</t>
  </si>
  <si>
    <t>INH SOL PSS 60X160RG</t>
  </si>
  <si>
    <t>132523</t>
  </si>
  <si>
    <t>10185</t>
  </si>
  <si>
    <t>EQUORAL 100 MG</t>
  </si>
  <si>
    <t>85239</t>
  </si>
  <si>
    <t>POR CPS MOL 60X100MG</t>
  </si>
  <si>
    <t>85237</t>
  </si>
  <si>
    <t>POR CPS MOL 60X50MG</t>
  </si>
  <si>
    <t>26325</t>
  </si>
  <si>
    <t>POR TBL FLM 14X5MG</t>
  </si>
  <si>
    <t>75633</t>
  </si>
  <si>
    <t>DICLOFENAC AL RETARD</t>
  </si>
  <si>
    <t>POR TBL RET 100X100MG</t>
  </si>
  <si>
    <t>125183</t>
  </si>
  <si>
    <t>CIPRALEX 10 MG</t>
  </si>
  <si>
    <t>POR TBL FLM 56X10MG I</t>
  </si>
  <si>
    <t>20132</t>
  </si>
  <si>
    <t>POR TBL FLM 28X10MG I</t>
  </si>
  <si>
    <t>POR CPS DUR 30X500MG</t>
  </si>
  <si>
    <t>80537</t>
  </si>
  <si>
    <t>QUAMATEL 20 MG</t>
  </si>
  <si>
    <t>47285</t>
  </si>
  <si>
    <t>DUROGESIC 75 MCG/H</t>
  </si>
  <si>
    <t>DRM EMP TDR 5X12.6MG</t>
  </si>
  <si>
    <t>84530</t>
  </si>
  <si>
    <t>MONOPRIL 20 MG</t>
  </si>
  <si>
    <t>POR TBL NOB 28X20MG</t>
  </si>
  <si>
    <t>200207</t>
  </si>
  <si>
    <t>Gliklazid</t>
  </si>
  <si>
    <t>112664</t>
  </si>
  <si>
    <t>GLYCLADA 30 MG</t>
  </si>
  <si>
    <t>POR TBL RET 30X30MG</t>
  </si>
  <si>
    <t>187411</t>
  </si>
  <si>
    <t>Ibuprofen, kombinace</t>
  </si>
  <si>
    <t>87178</t>
  </si>
  <si>
    <t>NUROFEN STOPGRIP</t>
  </si>
  <si>
    <t>POR TBL FLM 12</t>
  </si>
  <si>
    <t>Indapamid</t>
  </si>
  <si>
    <t>120328</t>
  </si>
  <si>
    <t>INDAPAMID STADA 1,5 MG</t>
  </si>
  <si>
    <t>POR TBL PRO 90X1.5MG</t>
  </si>
  <si>
    <t>Inzulin lidský</t>
  </si>
  <si>
    <t>180180</t>
  </si>
  <si>
    <t>HUMULIN R CARTRIDGE</t>
  </si>
  <si>
    <t>INJ SOL ZVL 5X3MLKWIKPEN</t>
  </si>
  <si>
    <t>92607</t>
  </si>
  <si>
    <t>HUMULIN N (NPH) CARTRIDGE</t>
  </si>
  <si>
    <t>INJ SUS 5X3ML</t>
  </si>
  <si>
    <t>92608</t>
  </si>
  <si>
    <t>INJ SOL ZVL 5X3ML</t>
  </si>
  <si>
    <t>DRM UNG 10GM</t>
  </si>
  <si>
    <t>Jiná imunostimulancia</t>
  </si>
  <si>
    <t>55676</t>
  </si>
  <si>
    <t>RIBOMUNYL</t>
  </si>
  <si>
    <t>Jiná léčiva k terapii onemocnění žlučových cest</t>
  </si>
  <si>
    <t>699</t>
  </si>
  <si>
    <t>CHOLAGOL</t>
  </si>
  <si>
    <t>Levetiracetam</t>
  </si>
  <si>
    <t>25836</t>
  </si>
  <si>
    <t>KEPPRA 500 MG</t>
  </si>
  <si>
    <t>25837</t>
  </si>
  <si>
    <t>30018</t>
  </si>
  <si>
    <t>LETROX 75</t>
  </si>
  <si>
    <t>POR TBL NOB 100X75MCG I</t>
  </si>
  <si>
    <t>189240</t>
  </si>
  <si>
    <t>IMODIUM RAPID 2 MG</t>
  </si>
  <si>
    <t>POR TBL DIS 24X2MG</t>
  </si>
  <si>
    <t>13894</t>
  </si>
  <si>
    <t>23795</t>
  </si>
  <si>
    <t>GLUCOPHAGE 850 MG</t>
  </si>
  <si>
    <t>POR TBL FLM 100X850MG</t>
  </si>
  <si>
    <t>45499</t>
  </si>
  <si>
    <t>BETALOC ZOK 100 MG</t>
  </si>
  <si>
    <t>203974</t>
  </si>
  <si>
    <t>METOPROLOL MYLAN 50 MG</t>
  </si>
  <si>
    <t>POR TBL PRO 100X47.5MG</t>
  </si>
  <si>
    <t>13316</t>
  </si>
  <si>
    <t>LUSOPRESS</t>
  </si>
  <si>
    <t>Palonosetron</t>
  </si>
  <si>
    <t>ALOXI 250 MIKROGRAMŮ</t>
  </si>
  <si>
    <t>IVN INJ SOL 250RG/5ML</t>
  </si>
  <si>
    <t>180563</t>
  </si>
  <si>
    <t>POR TBL ENT 90X20MG I</t>
  </si>
  <si>
    <t>109418</t>
  </si>
  <si>
    <t>NOLPAZA 40 MG ENTEROSOLVENTNÍ TABLETY</t>
  </si>
  <si>
    <t>POR TBL ENT 140X40MG</t>
  </si>
  <si>
    <t>Síran hořečnatý</t>
  </si>
  <si>
    <t>MAGNESIUM SULFURICUM BIOTIKA 10%</t>
  </si>
  <si>
    <t>INJ SOL 5X10ML 10%</t>
  </si>
  <si>
    <t>Tadalafil</t>
  </si>
  <si>
    <t>29258</t>
  </si>
  <si>
    <t>CIALIS 5 MG</t>
  </si>
  <si>
    <t>POR TBL FLM 28X5MG</t>
  </si>
  <si>
    <t>185350</t>
  </si>
  <si>
    <t>CIALIS 20 MG</t>
  </si>
  <si>
    <t>POR TBL FLM 4X20MG</t>
  </si>
  <si>
    <t>29261</t>
  </si>
  <si>
    <t>POR TBL FLM 12X20MG</t>
  </si>
  <si>
    <t>14499</t>
  </si>
  <si>
    <t>OMNIC TOCAS 0,4</t>
  </si>
  <si>
    <t>POR TBL PRO 30X0.4MG</t>
  </si>
  <si>
    <t>Tolperison</t>
  </si>
  <si>
    <t>MYDOCALM 150 MG</t>
  </si>
  <si>
    <t>POR TBL FLM 30X150MG</t>
  </si>
  <si>
    <t>Trazodon</t>
  </si>
  <si>
    <t>54094</t>
  </si>
  <si>
    <t>TRITTICO AC 75</t>
  </si>
  <si>
    <t>POR TBL RET 30X75MG</t>
  </si>
  <si>
    <t>47516</t>
  </si>
  <si>
    <t>CALCICHEW D3 200 IU</t>
  </si>
  <si>
    <t>186538</t>
  </si>
  <si>
    <t>146898</t>
  </si>
  <si>
    <t>198057</t>
  </si>
  <si>
    <t>Ibrutinib</t>
  </si>
  <si>
    <t>*1004</t>
  </si>
  <si>
    <t>15526</t>
  </si>
  <si>
    <t>ALPHA D3 0,5 MIKROGRAMU</t>
  </si>
  <si>
    <t>POR CPS MOL 100X0.5RG</t>
  </si>
  <si>
    <t>Aminokyseliny včetně kombinací s polypeptidy</t>
  </si>
  <si>
    <t>88116</t>
  </si>
  <si>
    <t>KETOSTERIL</t>
  </si>
  <si>
    <t>POR TBL FLM 300</t>
  </si>
  <si>
    <t>150655</t>
  </si>
  <si>
    <t>CARDILOPIN 2,5 MG</t>
  </si>
  <si>
    <t>POR TBL NOB 90X2.5MG</t>
  </si>
  <si>
    <t>125050</t>
  </si>
  <si>
    <t>POR TBL NOB 90X10MG</t>
  </si>
  <si>
    <t>162906</t>
  </si>
  <si>
    <t>ORCAL NEO 5 MG</t>
  </si>
  <si>
    <t>Antitusika a expektorancia</t>
  </si>
  <si>
    <t>62857</t>
  </si>
  <si>
    <t>ATENOBENE 50 MG</t>
  </si>
  <si>
    <t>POR TBL FLM 50X50MG</t>
  </si>
  <si>
    <t>Atenolol a thiazidy</t>
  </si>
  <si>
    <t>76715</t>
  </si>
  <si>
    <t>TENORETIC</t>
  </si>
  <si>
    <t>50318</t>
  </si>
  <si>
    <t>TULIP 20 MG POTAHOVANÉ TABLETY</t>
  </si>
  <si>
    <t>202809</t>
  </si>
  <si>
    <t>APO-ATORVASTATIN 40 MG POTAHOVANÉ TABLETY</t>
  </si>
  <si>
    <t>163141</t>
  </si>
  <si>
    <t>3823</t>
  </si>
  <si>
    <t>CONCOR COR 5 MG</t>
  </si>
  <si>
    <t>POR TBL FLM 56X5MG</t>
  </si>
  <si>
    <t>94163</t>
  </si>
  <si>
    <t>CONCOR 10</t>
  </si>
  <si>
    <t>94164</t>
  </si>
  <si>
    <t>CONCOR 5</t>
  </si>
  <si>
    <t>199668</t>
  </si>
  <si>
    <t>BISOPROLOL PMCS 2,5 MG</t>
  </si>
  <si>
    <t>POR TBL NOB 60X2.5MG</t>
  </si>
  <si>
    <t>5476</t>
  </si>
  <si>
    <t>POR TBL FLM 7X10MG</t>
  </si>
  <si>
    <t>Cinarizin</t>
  </si>
  <si>
    <t>28834</t>
  </si>
  <si>
    <t>POR TBL DIS 90X2.5MG</t>
  </si>
  <si>
    <t>Doxycyklin</t>
  </si>
  <si>
    <t>32954</t>
  </si>
  <si>
    <t>DOXYHEXAL TABS</t>
  </si>
  <si>
    <t>POR TBL NOB 20X100MG</t>
  </si>
  <si>
    <t>97654</t>
  </si>
  <si>
    <t>DOXYBENE 100 MG</t>
  </si>
  <si>
    <t>POR CPS MOL 10X100MG</t>
  </si>
  <si>
    <t>97655</t>
  </si>
  <si>
    <t>POR CPS MOL 20X100MG</t>
  </si>
  <si>
    <t>Draslík</t>
  </si>
  <si>
    <t>88356</t>
  </si>
  <si>
    <t>CARDILAN</t>
  </si>
  <si>
    <t>23528</t>
  </si>
  <si>
    <t>FENOFIX 200 MG</t>
  </si>
  <si>
    <t>POR CPS DUR 90X200MG</t>
  </si>
  <si>
    <t>Fluocinolon-acetonid</t>
  </si>
  <si>
    <t>3388</t>
  </si>
  <si>
    <t>FLUCINAR</t>
  </si>
  <si>
    <t>DRM UNG 1X15GM 0.025%</t>
  </si>
  <si>
    <t>Flutikason</t>
  </si>
  <si>
    <t>95604</t>
  </si>
  <si>
    <t>FLIXOTIDE 50 INHALER N</t>
  </si>
  <si>
    <t>INH SUS PSS 120X50RG</t>
  </si>
  <si>
    <t>13462</t>
  </si>
  <si>
    <t>FUROSEMID - SLOVAKOFARMA FORTE</t>
  </si>
  <si>
    <t>POR TBL NOB 100X250MG</t>
  </si>
  <si>
    <t>47477</t>
  </si>
  <si>
    <t>RCT SUP 10X100MG</t>
  </si>
  <si>
    <t>Ketotifen</t>
  </si>
  <si>
    <t>66003</t>
  </si>
  <si>
    <t>KETOTIFEN AL</t>
  </si>
  <si>
    <t>POR CPS DUR 50X1MG</t>
  </si>
  <si>
    <t>Kombinace různých antibiotik</t>
  </si>
  <si>
    <t>OPH UNG 1X5GM</t>
  </si>
  <si>
    <t>147452</t>
  </si>
  <si>
    <t>EUTHYROX 88 MIKROGRAMŮ</t>
  </si>
  <si>
    <t>POR TBL NOB 100X88RG I</t>
  </si>
  <si>
    <t>184245</t>
  </si>
  <si>
    <t>POR TBL NOB 100X75MCG II</t>
  </si>
  <si>
    <t>46692</t>
  </si>
  <si>
    <t>EUTHYROX 75 MIKROGRAMŮ</t>
  </si>
  <si>
    <t>POR TBL NOB 100X75RG</t>
  </si>
  <si>
    <t>69191</t>
  </si>
  <si>
    <t>EUTHYROX 150 MIKROGRAMŮ</t>
  </si>
  <si>
    <t>Lisinopril a amlodipin</t>
  </si>
  <si>
    <t>163923</t>
  </si>
  <si>
    <t>LORISTA H 50 MG/12,5 MG</t>
  </si>
  <si>
    <t>22569</t>
  </si>
  <si>
    <t>ARTRILOM 15 MG</t>
  </si>
  <si>
    <t>107228</t>
  </si>
  <si>
    <t>199465</t>
  </si>
  <si>
    <t>Methyldopa (levotočivá)</t>
  </si>
  <si>
    <t>1328</t>
  </si>
  <si>
    <t>DOPEGYT</t>
  </si>
  <si>
    <t>POR TBL NOB 50X250MG</t>
  </si>
  <si>
    <t>31536</t>
  </si>
  <si>
    <t>POR TBL PRO 100X25MG</t>
  </si>
  <si>
    <t>58038</t>
  </si>
  <si>
    <t>POR TBL PRO 100X50MG</t>
  </si>
  <si>
    <t>6092</t>
  </si>
  <si>
    <t>Montelukast</t>
  </si>
  <si>
    <t>125133</t>
  </si>
  <si>
    <t>SINGULAIR 5 JUNIOR</t>
  </si>
  <si>
    <t>POR TBL MND 98X5MG</t>
  </si>
  <si>
    <t>53076</t>
  </si>
  <si>
    <t>POR TBL MND 28X5MG</t>
  </si>
  <si>
    <t>16926</t>
  </si>
  <si>
    <t>MOXOSTAD 0,3 MG</t>
  </si>
  <si>
    <t>POR TBL FLM 100X0.3MG</t>
  </si>
  <si>
    <t>16932</t>
  </si>
  <si>
    <t>MOXOSTAD 0,4 MG</t>
  </si>
  <si>
    <t>POR TBL FLM 30X0.4MG</t>
  </si>
  <si>
    <t>111904</t>
  </si>
  <si>
    <t>NITRESAN 20 MG</t>
  </si>
  <si>
    <t>Nystatin</t>
  </si>
  <si>
    <t>FUNGICIDIN LÉČIVA</t>
  </si>
  <si>
    <t>DRM UNG 1X10GM</t>
  </si>
  <si>
    <t>119513</t>
  </si>
  <si>
    <t>POR CPS ETD 98X20MG</t>
  </si>
  <si>
    <t>Oxazepam</t>
  </si>
  <si>
    <t>1940</t>
  </si>
  <si>
    <t>OXAZEPAM LÉČIVA</t>
  </si>
  <si>
    <t>109416</t>
  </si>
  <si>
    <t>101233</t>
  </si>
  <si>
    <t>PRESTARIUM NEO FORTE</t>
  </si>
  <si>
    <t>POR TBL FLM 90X10 MG</t>
  </si>
  <si>
    <t>Perindopril a amlodipin</t>
  </si>
  <si>
    <t>124091</t>
  </si>
  <si>
    <t>POR TBL NOB 90</t>
  </si>
  <si>
    <t>124105</t>
  </si>
  <si>
    <t>124133</t>
  </si>
  <si>
    <t>33326</t>
  </si>
  <si>
    <t>NUTRIDRINK MULTI FIBRE S PŘÍCHUTÍ VANILKOVOU</t>
  </si>
  <si>
    <t>33863</t>
  </si>
  <si>
    <t>NUTRIDRINK MULTI FIBRE S PŘÍCHUTÍ JAHODOVOU</t>
  </si>
  <si>
    <t>33864</t>
  </si>
  <si>
    <t>23957</t>
  </si>
  <si>
    <t>AMPRILAN 1,25</t>
  </si>
  <si>
    <t>POR TBL NOB 90X1.25MG</t>
  </si>
  <si>
    <t>Repaglinid</t>
  </si>
  <si>
    <t>158211</t>
  </si>
  <si>
    <t>DIBETIX 2 MG TABLETY</t>
  </si>
  <si>
    <t>POR TBL NOB 90X2MG</t>
  </si>
  <si>
    <t>202882</t>
  </si>
  <si>
    <t>166423</t>
  </si>
  <si>
    <t>RILMENIDIN TEVA 1 MG TABLETY</t>
  </si>
  <si>
    <t>166422</t>
  </si>
  <si>
    <t>POR TBL NOB 60X1MG</t>
  </si>
  <si>
    <t>107887</t>
  </si>
  <si>
    <t>POR CPS DUR 100X50MG</t>
  </si>
  <si>
    <t>Simvastatin</t>
  </si>
  <si>
    <t>125077</t>
  </si>
  <si>
    <t>APO-SIMVA 10</t>
  </si>
  <si>
    <t>164411</t>
  </si>
  <si>
    <t>146952</t>
  </si>
  <si>
    <t>BLESSIN 160 MG</t>
  </si>
  <si>
    <t>POR TBL FLM 98X160MG</t>
  </si>
  <si>
    <t>Valsartan a diuretika</t>
  </si>
  <si>
    <t>140373</t>
  </si>
  <si>
    <t>BLESSIN PLUS H 80/12,5 MG</t>
  </si>
  <si>
    <t>POR TBL FLM 98</t>
  </si>
  <si>
    <t>146897</t>
  </si>
  <si>
    <t>146901</t>
  </si>
  <si>
    <t>Pomalidomid</t>
  </si>
  <si>
    <t>45605</t>
  </si>
  <si>
    <t>PUNČOCHY KOMPRESNÍ POLOSTEHENNÍ II.K.T.</t>
  </si>
  <si>
    <t>DEONA B-UZAVŘENÁ, OTEVŘENÁ ŠPIČKA A-F SAMODRŽÍCÍ LEM</t>
  </si>
  <si>
    <t>140409</t>
  </si>
  <si>
    <t>ROZTOK K VÝPLACHŮM ÚSTNí DUTINY CAPHOSOL, MAXIMÁLN</t>
  </si>
  <si>
    <t>AMPULE 15 ML X 60</t>
  </si>
  <si>
    <t>202888</t>
  </si>
  <si>
    <t>POR TBL ENT 10X500MG</t>
  </si>
  <si>
    <t>202889</t>
  </si>
  <si>
    <t>132711</t>
  </si>
  <si>
    <t>Aprepitant</t>
  </si>
  <si>
    <t>26637</t>
  </si>
  <si>
    <t>EMEND 125 MG + 80 MG</t>
  </si>
  <si>
    <t>POR CPS DUR 1(125MG)+2(80MG)</t>
  </si>
  <si>
    <t>16306</t>
  </si>
  <si>
    <t>MIFLONID 400</t>
  </si>
  <si>
    <t>INH PLV CPS 60X400RG</t>
  </si>
  <si>
    <t>132689</t>
  </si>
  <si>
    <t>Flutikason-furoát</t>
  </si>
  <si>
    <t>29815</t>
  </si>
  <si>
    <t>AVAMYS 27,5 MIKROGRAMŮ/DÁVKA</t>
  </si>
  <si>
    <t>NAS SPR SUS 60X27.5RG</t>
  </si>
  <si>
    <t>Heparin</t>
  </si>
  <si>
    <t>11265</t>
  </si>
  <si>
    <t>LIOTON 100 000 GEL</t>
  </si>
  <si>
    <t>DRM GEL 30GM</t>
  </si>
  <si>
    <t>83106</t>
  </si>
  <si>
    <t>DRM GEL 50GM</t>
  </si>
  <si>
    <t>47476</t>
  </si>
  <si>
    <t>LORADUR</t>
  </si>
  <si>
    <t>Hydrokortison a antibiotika</t>
  </si>
  <si>
    <t>61980</t>
  </si>
  <si>
    <t>PIMAFUCORT</t>
  </si>
  <si>
    <t>Inosin pranobex</t>
  </si>
  <si>
    <t>107676</t>
  </si>
  <si>
    <t>ISOPRINOSINE</t>
  </si>
  <si>
    <t>Jiná kapiláry stabilizující látky</t>
  </si>
  <si>
    <t>POR TBL ENT 30X20MG</t>
  </si>
  <si>
    <t>POR TBL RET 14X500MG-DOUBLE BL</t>
  </si>
  <si>
    <t>72812</t>
  </si>
  <si>
    <t>ANOPYRIN 30 MG</t>
  </si>
  <si>
    <t>POR TBL NOB 50X30MG</t>
  </si>
  <si>
    <t>169628</t>
  </si>
  <si>
    <t>163153</t>
  </si>
  <si>
    <t>VAG TBL 10X500MG</t>
  </si>
  <si>
    <t>33855</t>
  </si>
  <si>
    <t>NUTRIDRINK BALÍČEK 5 + 1</t>
  </si>
  <si>
    <t>Prednisolon a antiseptika</t>
  </si>
  <si>
    <t>Pyridoxin (vitamin B6)</t>
  </si>
  <si>
    <t>PYRIDOXIN LÉČIVA</t>
  </si>
  <si>
    <t>194193</t>
  </si>
  <si>
    <t>POR TBL FLM 100X(10X10X1)X10MG</t>
  </si>
  <si>
    <t>500719</t>
  </si>
  <si>
    <t>POR TBL FLM 100X1X10MG</t>
  </si>
  <si>
    <t>Rupatadin</t>
  </si>
  <si>
    <t>114303</t>
  </si>
  <si>
    <t>TAMALIS 10 MG TABLETY</t>
  </si>
  <si>
    <t>125086</t>
  </si>
  <si>
    <t>APO-SIMVA 20</t>
  </si>
  <si>
    <t>POR TBL OBD 90X12.5MG</t>
  </si>
  <si>
    <t>104486</t>
  </si>
  <si>
    <t>MABRON RETARD 100</t>
  </si>
  <si>
    <t>POR TBL PRO 90X100MG</t>
  </si>
  <si>
    <t>2828</t>
  </si>
  <si>
    <t>TRIAMCINOLON LÉČIVA CRM</t>
  </si>
  <si>
    <t>DRM CRM 1X10GM/10MG</t>
  </si>
  <si>
    <t>2829</t>
  </si>
  <si>
    <t>TRIAMCINOLON LÉČIVA UNG</t>
  </si>
  <si>
    <t>Vitamin B1 v kombinaci s vitaminem B6 a/nebo B12</t>
  </si>
  <si>
    <t>11485</t>
  </si>
  <si>
    <t>MILGAMMA N</t>
  </si>
  <si>
    <t>INJ SOL 5X2ML</t>
  </si>
  <si>
    <t>146900</t>
  </si>
  <si>
    <t>Fenoterol a ipratropium-bromid</t>
  </si>
  <si>
    <t>Formoterol a budesonid</t>
  </si>
  <si>
    <t>180087</t>
  </si>
  <si>
    <t>SYMBICORT TURBUHALER 200 MIKROGRAMŮ/ 6 MIKROGRAMŮ/ INHALACE</t>
  </si>
  <si>
    <t>INH PLV 1X120DÁV</t>
  </si>
  <si>
    <t>*2062</t>
  </si>
  <si>
    <t>75939</t>
  </si>
  <si>
    <t>ACECOR 400</t>
  </si>
  <si>
    <t>Avokádový a sójový olej, nezmýdelnitelné</t>
  </si>
  <si>
    <t>49688</t>
  </si>
  <si>
    <t>PIASCLEDINE 300</t>
  </si>
  <si>
    <t>114291</t>
  </si>
  <si>
    <t>APO-CITAL 20 MG</t>
  </si>
  <si>
    <t>132582</t>
  </si>
  <si>
    <t>2146</t>
  </si>
  <si>
    <t>POR TBL RET 30X100MG</t>
  </si>
  <si>
    <t>199296</t>
  </si>
  <si>
    <t>POR CPS PRO 50X60MG</t>
  </si>
  <si>
    <t>Kyselina tiaprofenová</t>
  </si>
  <si>
    <t>96484</t>
  </si>
  <si>
    <t>SURGAM LÉČIVA</t>
  </si>
  <si>
    <t>POR TBL NOB 20X300MG</t>
  </si>
  <si>
    <t>85143</t>
  </si>
  <si>
    <t>XYZAL</t>
  </si>
  <si>
    <t>POR TBL FLM 100X5MG</t>
  </si>
  <si>
    <t>Mirtazapin</t>
  </si>
  <si>
    <t>47300</t>
  </si>
  <si>
    <t>DRM CRM 1X30GM 0.1%</t>
  </si>
  <si>
    <t>115317</t>
  </si>
  <si>
    <t>124119</t>
  </si>
  <si>
    <t>PRESTANCE 10 MG/5 MG</t>
  </si>
  <si>
    <t>POR TBL FLM 12X200MG</t>
  </si>
  <si>
    <t>168903</t>
  </si>
  <si>
    <t>148070</t>
  </si>
  <si>
    <t>ROSUCARD 10 MG POTAHOVANÉ TABLETY</t>
  </si>
  <si>
    <t>1147</t>
  </si>
  <si>
    <t>SILYMARIN AL 50</t>
  </si>
  <si>
    <t>POR TBL OBD 100X50MG</t>
  </si>
  <si>
    <t>115449</t>
  </si>
  <si>
    <t>POR TBL OBD 6X50MG</t>
  </si>
  <si>
    <t>119115</t>
  </si>
  <si>
    <t>14498</t>
  </si>
  <si>
    <t>POR TBL PRO 100X0.4MG</t>
  </si>
  <si>
    <t>Telmisartan a amlodipin</t>
  </si>
  <si>
    <t>167863</t>
  </si>
  <si>
    <t>TWYNSTA 80 MG/10 MG</t>
  </si>
  <si>
    <t>POR TBL NOB 98</t>
  </si>
  <si>
    <t>Tetryzolin, kombinace</t>
  </si>
  <si>
    <t>15518</t>
  </si>
  <si>
    <t>9844</t>
  </si>
  <si>
    <t>POR TBL OBD 50X6.5MG</t>
  </si>
  <si>
    <t>192339</t>
  </si>
  <si>
    <t>WARFARIN PMCS 2 MG</t>
  </si>
  <si>
    <t>POR TBL NOB 50X2MG</t>
  </si>
  <si>
    <t>Dienogest a ethinylestradiol</t>
  </si>
  <si>
    <t>58138</t>
  </si>
  <si>
    <t>JEANINE</t>
  </si>
  <si>
    <t>POR TBL OBD 3X21</t>
  </si>
  <si>
    <t>132749</t>
  </si>
  <si>
    <t>132670</t>
  </si>
  <si>
    <t>125058</t>
  </si>
  <si>
    <t>180825</t>
  </si>
  <si>
    <t>158288</t>
  </si>
  <si>
    <t>INDAP 2,5 MG</t>
  </si>
  <si>
    <t>DRM SOL 1X120ML</t>
  </si>
  <si>
    <t>203293</t>
  </si>
  <si>
    <t>Lornoxikam</t>
  </si>
  <si>
    <t>119899</t>
  </si>
  <si>
    <t>XEFO RAPID 8 MG</t>
  </si>
  <si>
    <t>POR TBL FLM 30X8MG</t>
  </si>
  <si>
    <t>Mianserin</t>
  </si>
  <si>
    <t>LERIVON 60 MG</t>
  </si>
  <si>
    <t>POR TBL FLM 30X60MG</t>
  </si>
  <si>
    <t>Umělé slzy a jiné indiferentní přípravky</t>
  </si>
  <si>
    <t>49629</t>
  </si>
  <si>
    <t>TEARS NATURALE II</t>
  </si>
  <si>
    <t>OPH GTT SOL 1X15ML</t>
  </si>
  <si>
    <t>146889</t>
  </si>
  <si>
    <t>*1019</t>
  </si>
  <si>
    <t>132710</t>
  </si>
  <si>
    <t>Fluvastatin</t>
  </si>
  <si>
    <t>200995</t>
  </si>
  <si>
    <t>POR TBL PRO 98X80MG</t>
  </si>
  <si>
    <t>Irbesartan</t>
  </si>
  <si>
    <t>194144</t>
  </si>
  <si>
    <t>POR TBL FLM 90X150MG</t>
  </si>
  <si>
    <t>147456</t>
  </si>
  <si>
    <t>EUTHYROX 112 MIKROGRAMŮ</t>
  </si>
  <si>
    <t>POR TBL NOB 100X112RG I</t>
  </si>
  <si>
    <t>Rozpouštědla močových kamenů</t>
  </si>
  <si>
    <t>115527</t>
  </si>
  <si>
    <t>URALYT U</t>
  </si>
  <si>
    <t>POR GRA 1X280GM</t>
  </si>
  <si>
    <t>146891</t>
  </si>
  <si>
    <t>1002</t>
  </si>
  <si>
    <t>Atorvastatin a amlodipin</t>
  </si>
  <si>
    <t>159819</t>
  </si>
  <si>
    <t>AMLATOR 20 MG/5 MG POTAHOVANÉ TABLETY</t>
  </si>
  <si>
    <t>132810</t>
  </si>
  <si>
    <t>114292</t>
  </si>
  <si>
    <t>17435</t>
  </si>
  <si>
    <t>POR TBL FLM 100X20 MG</t>
  </si>
  <si>
    <t>26323</t>
  </si>
  <si>
    <t>POR TBL FLM 7X5MG</t>
  </si>
  <si>
    <t>Dienogest a estradiol</t>
  </si>
  <si>
    <t>129928</t>
  </si>
  <si>
    <t>QLAIRA</t>
  </si>
  <si>
    <t>POR TBL FLM 1X28</t>
  </si>
  <si>
    <t>129929</t>
  </si>
  <si>
    <t>POR TBL FLM 3X28</t>
  </si>
  <si>
    <t>87073</t>
  </si>
  <si>
    <t>POR PLV SOL 20</t>
  </si>
  <si>
    <t>162748</t>
  </si>
  <si>
    <t>102596</t>
  </si>
  <si>
    <t>CARVESAN 6,25</t>
  </si>
  <si>
    <t>POR TBL NOB 30X6,25MG</t>
  </si>
  <si>
    <t>VITAMIN B12 LÉČIVA 300 MCG</t>
  </si>
  <si>
    <t>INJ SOL 5X1ML/300RG</t>
  </si>
  <si>
    <t>180714</t>
  </si>
  <si>
    <t>LAKTULOSA SANDOZ 670 MG/ML</t>
  </si>
  <si>
    <t>POR SOL 1X500ML/335GM IIB</t>
  </si>
  <si>
    <t>147458</t>
  </si>
  <si>
    <t>POR TBL NOB 100X112RG II</t>
  </si>
  <si>
    <t>192520</t>
  </si>
  <si>
    <t>92259</t>
  </si>
  <si>
    <t>PANZYTRAT 25 000</t>
  </si>
  <si>
    <t>POR CPS DUR 100-PLAST</t>
  </si>
  <si>
    <t>128710</t>
  </si>
  <si>
    <t>POR TBL NOB 98X20MG</t>
  </si>
  <si>
    <t>14449</t>
  </si>
  <si>
    <t>POR CPS DUR 56X20MG</t>
  </si>
  <si>
    <t>161623</t>
  </si>
  <si>
    <t>PRENEWEL 8 MG/2,5 MG</t>
  </si>
  <si>
    <t>33421</t>
  </si>
  <si>
    <t>NUTRIDRINK COMPACT S PŘÍCHUTÍ KÁVY</t>
  </si>
  <si>
    <t>Prednisolon</t>
  </si>
  <si>
    <t>92411</t>
  </si>
  <si>
    <t>ALPICORT</t>
  </si>
  <si>
    <t>DRM SOL 1X100ML</t>
  </si>
  <si>
    <t>Rabeprazol</t>
  </si>
  <si>
    <t>157145</t>
  </si>
  <si>
    <t>ZULBEX 20 MG</t>
  </si>
  <si>
    <t>500715</t>
  </si>
  <si>
    <t>Sodná sůl dokusátu, včetně kombinací</t>
  </si>
  <si>
    <t>12770</t>
  </si>
  <si>
    <t>RCT SOL 2X67.5ML</t>
  </si>
  <si>
    <t>152959</t>
  </si>
  <si>
    <t>TEZEO 80 MG</t>
  </si>
  <si>
    <t>POR TBL NOB 90X80MG</t>
  </si>
  <si>
    <t>42780</t>
  </si>
  <si>
    <t>TRALGIT SR 200</t>
  </si>
  <si>
    <t>Amoxicilin</t>
  </si>
  <si>
    <t>19751</t>
  </si>
  <si>
    <t>DUOMOX 1000</t>
  </si>
  <si>
    <t>POR TBL SUS 14X1000MG</t>
  </si>
  <si>
    <t>Analgetika a anestetika, kombinace</t>
  </si>
  <si>
    <t>107143</t>
  </si>
  <si>
    <t>OTIPAX</t>
  </si>
  <si>
    <t>AUR GTT SOL 1X16GM</t>
  </si>
  <si>
    <t>Brinzolamid</t>
  </si>
  <si>
    <t>26249</t>
  </si>
  <si>
    <t>AZOPT 10 MG/ML</t>
  </si>
  <si>
    <t>OPH GTT SUS 3X5ML</t>
  </si>
  <si>
    <t>89811</t>
  </si>
  <si>
    <t>151832</t>
  </si>
  <si>
    <t>RCT UNG 30GM</t>
  </si>
  <si>
    <t>RCT UNG 20GM</t>
  </si>
  <si>
    <t>17427</t>
  </si>
  <si>
    <t>POR TBL FLM 60X10 MG</t>
  </si>
  <si>
    <t>DRM CRM 1X20GM/200MG</t>
  </si>
  <si>
    <t>213480</t>
  </si>
  <si>
    <t>111900</t>
  </si>
  <si>
    <t>Timolol</t>
  </si>
  <si>
    <t>162304</t>
  </si>
  <si>
    <t>TIMO-COMOD 0,5%</t>
  </si>
  <si>
    <t>47465</t>
  </si>
  <si>
    <t>16285</t>
  </si>
  <si>
    <t>Antiagregancia kromě heparinu, kombinace</t>
  </si>
  <si>
    <t>57364</t>
  </si>
  <si>
    <t>AGGRENOX</t>
  </si>
  <si>
    <t>POR CPS RDR 60</t>
  </si>
  <si>
    <t>Ciklopirox</t>
  </si>
  <si>
    <t>76150</t>
  </si>
  <si>
    <t>BATRAFEN KRÉM</t>
  </si>
  <si>
    <t>85234</t>
  </si>
  <si>
    <t>EQUORAL 25 MG</t>
  </si>
  <si>
    <t>POR CPS MOL 60X25MG</t>
  </si>
  <si>
    <t>Dabigatran-etexilát</t>
  </si>
  <si>
    <t>193503</t>
  </si>
  <si>
    <t>PRADAXA 150 MG</t>
  </si>
  <si>
    <t>POR CPS DUR 100X150MG</t>
  </si>
  <si>
    <t>120810</t>
  </si>
  <si>
    <t>APO-PERINDO 8 MG</t>
  </si>
  <si>
    <t>POR TBL NOB 100X8MG</t>
  </si>
  <si>
    <t>201417</t>
  </si>
  <si>
    <t>PIRAMIL 5 MG</t>
  </si>
  <si>
    <t>POR TBL NOB 100X5MG II</t>
  </si>
  <si>
    <t>201324</t>
  </si>
  <si>
    <t>19593</t>
  </si>
  <si>
    <t>Butamirát</t>
  </si>
  <si>
    <t>15374</t>
  </si>
  <si>
    <t>SINECOD 50 MG</t>
  </si>
  <si>
    <t>POR TBL PRO 10X50MG</t>
  </si>
  <si>
    <t>25263</t>
  </si>
  <si>
    <t>POR PLV SOL 10</t>
  </si>
  <si>
    <t>56811</t>
  </si>
  <si>
    <t>FURORESE 250</t>
  </si>
  <si>
    <t>56067</t>
  </si>
  <si>
    <t>SPORANOX</t>
  </si>
  <si>
    <t>POR SOL 1X150ML</t>
  </si>
  <si>
    <t>Karbamazepin</t>
  </si>
  <si>
    <t>3417</t>
  </si>
  <si>
    <t>BISTON</t>
  </si>
  <si>
    <t>POR TBL NOB 50X200MG</t>
  </si>
  <si>
    <t>203853</t>
  </si>
  <si>
    <t>86023</t>
  </si>
  <si>
    <t>TALVOSILEN FORTE</t>
  </si>
  <si>
    <t>POR CPS DUR 20</t>
  </si>
  <si>
    <t>Kyselina alendronová</t>
  </si>
  <si>
    <t>41671</t>
  </si>
  <si>
    <t>ALENDRONATE-TEVA 70 MG</t>
  </si>
  <si>
    <t>POR TBL NOB 12X70MG</t>
  </si>
  <si>
    <t>Lisinopril</t>
  </si>
  <si>
    <t>56504</t>
  </si>
  <si>
    <t>SIOFOR 850</t>
  </si>
  <si>
    <t>POR TBL FLM 60X850MG</t>
  </si>
  <si>
    <t>Metformin a sitagliptin</t>
  </si>
  <si>
    <t>JANUMET 50 MG/850 MG</t>
  </si>
  <si>
    <t>POR TBL FLM 60X50MG/850MG</t>
  </si>
  <si>
    <t>194598</t>
  </si>
  <si>
    <t>POR TBL FLM 168X50MG/850MG</t>
  </si>
  <si>
    <t>87225</t>
  </si>
  <si>
    <t>POR TBL FLM 20X200MG</t>
  </si>
  <si>
    <t>122112</t>
  </si>
  <si>
    <t>Pentoxifylin</t>
  </si>
  <si>
    <t>20028</t>
  </si>
  <si>
    <t>AGAPURIN SR 400</t>
  </si>
  <si>
    <t>POR TBL PRO 100X400 MG</t>
  </si>
  <si>
    <t>170659</t>
  </si>
  <si>
    <t>AMLESSA 4 MG/5 MG</t>
  </si>
  <si>
    <t>148068</t>
  </si>
  <si>
    <t>Sildenafil</t>
  </si>
  <si>
    <t>26909</t>
  </si>
  <si>
    <t>VIAGRA 50 MG</t>
  </si>
  <si>
    <t>POR TBL FLM 8X50MG</t>
  </si>
  <si>
    <t>Stroncium-ranelát</t>
  </si>
  <si>
    <t>28272</t>
  </si>
  <si>
    <t>PROTELOS 2 G</t>
  </si>
  <si>
    <t>POR GRA SUS 100X2GM</t>
  </si>
  <si>
    <t>164388</t>
  </si>
  <si>
    <t>EUPHYLLIN CR N 300</t>
  </si>
  <si>
    <t>POR CPS PRO 50X300MG</t>
  </si>
  <si>
    <t>92645</t>
  </si>
  <si>
    <t>AFONILUM SR 125 MG</t>
  </si>
  <si>
    <t>POR CPS PRO 100X125MG</t>
  </si>
  <si>
    <t>169790</t>
  </si>
  <si>
    <t>TRAMADOL/PARACETAMOL TEVA 37,5 MG/325 MG</t>
  </si>
  <si>
    <t>Tribenosid</t>
  </si>
  <si>
    <t>18118</t>
  </si>
  <si>
    <t>GLYVENOL 400</t>
  </si>
  <si>
    <t>POR CPS MOL 50X400MG</t>
  </si>
  <si>
    <t>83272</t>
  </si>
  <si>
    <t>EBRANTIL 60 RETARD</t>
  </si>
  <si>
    <t>164886</t>
  </si>
  <si>
    <t>164889</t>
  </si>
  <si>
    <t>POR TBL FLM 180</t>
  </si>
  <si>
    <t>Antipropulziva</t>
  </si>
  <si>
    <t>165000</t>
  </si>
  <si>
    <t>155864</t>
  </si>
  <si>
    <t>SUMAMED FORTE SIRUP</t>
  </si>
  <si>
    <t>POR PLV SUS 1X30ML</t>
  </si>
  <si>
    <t>16595</t>
  </si>
  <si>
    <t>POR GTT SOL 30 ML</t>
  </si>
  <si>
    <t>50771</t>
  </si>
  <si>
    <t>AGAPURIN SR 600</t>
  </si>
  <si>
    <t>POR TBL PRO 100X600MG</t>
  </si>
  <si>
    <t>59718</t>
  </si>
  <si>
    <t>PENTOMER RETARD 600 MG</t>
  </si>
  <si>
    <t>146895</t>
  </si>
  <si>
    <t>194117</t>
  </si>
  <si>
    <t>*3010</t>
  </si>
  <si>
    <t>155859</t>
  </si>
  <si>
    <t>SUMAMED 500 MG</t>
  </si>
  <si>
    <t>15658</t>
  </si>
  <si>
    <t>CIPLOX 500</t>
  </si>
  <si>
    <t>26330</t>
  </si>
  <si>
    <t>POR TBL FLM 50X5MG</t>
  </si>
  <si>
    <t>Ganciklovir</t>
  </si>
  <si>
    <t>48461</t>
  </si>
  <si>
    <t>VIRGAN 1.5MG/G OČNÍ GEL</t>
  </si>
  <si>
    <t>OPH GEL 1X5GM</t>
  </si>
  <si>
    <t>96188</t>
  </si>
  <si>
    <t>MONOSAN 40 MG</t>
  </si>
  <si>
    <t>169495</t>
  </si>
  <si>
    <t>201971</t>
  </si>
  <si>
    <t>Jiná léčiva pro lokální léčbu v dutině ústní</t>
  </si>
  <si>
    <t>ORM GEL 1X8GM/697MG</t>
  </si>
  <si>
    <t>40369</t>
  </si>
  <si>
    <t>20027</t>
  </si>
  <si>
    <t>POR TBL PRO 50X400 MG</t>
  </si>
  <si>
    <t>13388</t>
  </si>
  <si>
    <t>POR CPS MOL 25X40MG</t>
  </si>
  <si>
    <t>Retinol (vitamin A)</t>
  </si>
  <si>
    <t>347</t>
  </si>
  <si>
    <t>VITAMIN A-SLOVAKOFARMA</t>
  </si>
  <si>
    <t>POR CPS MOL 50X30KU</t>
  </si>
  <si>
    <t>58880</t>
  </si>
  <si>
    <t>DOLMINA 100 SR</t>
  </si>
  <si>
    <t>Roxithromycin</t>
  </si>
  <si>
    <t>10875</t>
  </si>
  <si>
    <t>ROXITHROMYCIN-RATIOPHARM 300 MG</t>
  </si>
  <si>
    <t>POR TBL FLM 10X300MG</t>
  </si>
  <si>
    <t>125065</t>
  </si>
  <si>
    <t>Betamethason</t>
  </si>
  <si>
    <t>17166</t>
  </si>
  <si>
    <t>BELOSALIC</t>
  </si>
  <si>
    <t>17168</t>
  </si>
  <si>
    <t>DRM SOL 50ML</t>
  </si>
  <si>
    <t>125524</t>
  </si>
  <si>
    <t>APO-AMILZIDE 5/50 MG</t>
  </si>
  <si>
    <t>POR TBL NOB 100X5MG/50MG</t>
  </si>
  <si>
    <t>186334</t>
  </si>
  <si>
    <t>54534</t>
  </si>
  <si>
    <t>POR CPS DUR 50-SKLO</t>
  </si>
  <si>
    <t>54535</t>
  </si>
  <si>
    <t>POR CPS DUR 100-SKLO</t>
  </si>
  <si>
    <t>25363</t>
  </si>
  <si>
    <t>157143</t>
  </si>
  <si>
    <t>202895</t>
  </si>
  <si>
    <t>POR TBL PRO 28 II</t>
  </si>
  <si>
    <t>Acetazolamid</t>
  </si>
  <si>
    <t>113</t>
  </si>
  <si>
    <t>DILURAN</t>
  </si>
  <si>
    <t>163112</t>
  </si>
  <si>
    <t>ZOREM 5 MG</t>
  </si>
  <si>
    <t>Bemiparin</t>
  </si>
  <si>
    <t>30521</t>
  </si>
  <si>
    <t>ZIBOR 2500 IU</t>
  </si>
  <si>
    <t>INJ SOL ISP 10X0.2ML</t>
  </si>
  <si>
    <t>Benzydamin</t>
  </si>
  <si>
    <t>20509</t>
  </si>
  <si>
    <t>ORM GGR 1X150ML-PET DÁV</t>
  </si>
  <si>
    <t>28839</t>
  </si>
  <si>
    <t>AERIUS 0,5 MG/ML</t>
  </si>
  <si>
    <t>POR SOL 1X120ML LŽIČKA</t>
  </si>
  <si>
    <t>125121</t>
  </si>
  <si>
    <t>APO-DICLO SR 100</t>
  </si>
  <si>
    <t>107950</t>
  </si>
  <si>
    <t>CLEXANE FORTE</t>
  </si>
  <si>
    <t>INJ SOL ISP 10X0.8ML/12KU</t>
  </si>
  <si>
    <t>115406</t>
  </si>
  <si>
    <t>INJ SOL ISP 2X0.4ML/4KU</t>
  </si>
  <si>
    <t>56805</t>
  </si>
  <si>
    <t>102600</t>
  </si>
  <si>
    <t>POR TBL NOB 100X6,25MG</t>
  </si>
  <si>
    <t>100339</t>
  </si>
  <si>
    <t>Kyselina tranexamová</t>
  </si>
  <si>
    <t>42613</t>
  </si>
  <si>
    <t>EXACYL</t>
  </si>
  <si>
    <t>147454</t>
  </si>
  <si>
    <t>POR TBL NOB 100X88RG II</t>
  </si>
  <si>
    <t>119901</t>
  </si>
  <si>
    <t>POR TBL FLM 100X8MG</t>
  </si>
  <si>
    <t>192090</t>
  </si>
  <si>
    <t>PENTASA SLOW RELEASE TABLETS 500 MG</t>
  </si>
  <si>
    <t>RCT SUP 30X500MG</t>
  </si>
  <si>
    <t>Oxymetazolin</t>
  </si>
  <si>
    <t>49123</t>
  </si>
  <si>
    <t>POR TBL ENT 28X40MG I</t>
  </si>
  <si>
    <t>180703</t>
  </si>
  <si>
    <t>POR TBL ENT 168X40MG</t>
  </si>
  <si>
    <t>Piracetam</t>
  </si>
  <si>
    <t>66648</t>
  </si>
  <si>
    <t>PIRACETAM AL 800</t>
  </si>
  <si>
    <t>POR TBL FLM 100X800MG</t>
  </si>
  <si>
    <t>125082</t>
  </si>
  <si>
    <t>POR CPS PRO 50X400MG</t>
  </si>
  <si>
    <t>201608</t>
  </si>
  <si>
    <t>POR TBL RET 60X150MG</t>
  </si>
  <si>
    <t>151074</t>
  </si>
  <si>
    <t>KYLOTAN 80 MG</t>
  </si>
  <si>
    <t>Venlafaxin</t>
  </si>
  <si>
    <t>24994</t>
  </si>
  <si>
    <t>OLWEXYA 150 MG</t>
  </si>
  <si>
    <t>POR CPS PRO 100X150MG</t>
  </si>
  <si>
    <t>198051</t>
  </si>
  <si>
    <t>198052</t>
  </si>
  <si>
    <t>Saxagliptin</t>
  </si>
  <si>
    <t>149493</t>
  </si>
  <si>
    <t>125057</t>
  </si>
  <si>
    <t>POR TBL NOB 4X5MG</t>
  </si>
  <si>
    <t>178622</t>
  </si>
  <si>
    <t>VIDONORM 8 MG/5 MG TABLETY</t>
  </si>
  <si>
    <t>158681</t>
  </si>
  <si>
    <t>BISOPROLOL MYLAN 2,5 MG</t>
  </si>
  <si>
    <t>POR TBL FLM 30X2.5MG</t>
  </si>
  <si>
    <t>Lidokain</t>
  </si>
  <si>
    <t>14676</t>
  </si>
  <si>
    <t>DOBEXIL H SUP</t>
  </si>
  <si>
    <t>RCT SUP 10</t>
  </si>
  <si>
    <t>1605</t>
  </si>
  <si>
    <t>10860</t>
  </si>
  <si>
    <t>OPH GEL 3X10GM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</si>
  <si>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</si>
  <si>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</si>
  <si>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</si>
  <si>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</si>
  <si>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</si>
  <si>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</si>
  <si>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</si>
  <si>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B01AC04 - Klopidogrel</t>
  </si>
  <si>
    <t>C02AC05 - Moxonidin</t>
  </si>
  <si>
    <t>C10BX03 - Atorvastatin a amlodipin</t>
  </si>
  <si>
    <t>A10AC01 - Inzulin lidský</t>
  </si>
  <si>
    <t>A10AB01 - Inzulin lidský</t>
  </si>
  <si>
    <t>N05AL05 - Amisulprid</t>
  </si>
  <si>
    <t>C08CA08 - Nitrendipin</t>
  </si>
  <si>
    <t>J01AA02 - Doxycyklin</t>
  </si>
  <si>
    <t>N02CC01 - Sumatriptan</t>
  </si>
  <si>
    <t>A02BC05 - Esomeprazol</t>
  </si>
  <si>
    <t>C10AA01 - Simvastatin</t>
  </si>
  <si>
    <t>G04CB01 - Finasterid</t>
  </si>
  <si>
    <t>R03BA05 - Flutikason</t>
  </si>
  <si>
    <t>C09BA06 - Chinapril a diuretika</t>
  </si>
  <si>
    <t>A02BC03 - Lansoprazol</t>
  </si>
  <si>
    <t>B01AA03 - Warfarin</t>
  </si>
  <si>
    <t>L03AB04 - Interferon alfa-2a</t>
  </si>
  <si>
    <t>R06AX17 - Ketotifen</t>
  </si>
  <si>
    <t>M01AC06 - Meloxikam</t>
  </si>
  <si>
    <t>C10AA07 - Rosuvastatin</t>
  </si>
  <si>
    <t>M05BA04 - Kyselina alendronová</t>
  </si>
  <si>
    <t>A02BC03</t>
  </si>
  <si>
    <t>B01AA03</t>
  </si>
  <si>
    <t>C09BA06</t>
  </si>
  <si>
    <t>L03AB04</t>
  </si>
  <si>
    <t>N02CC01</t>
  </si>
  <si>
    <t>B01AC04</t>
  </si>
  <si>
    <t>G04CB01</t>
  </si>
  <si>
    <t>C10AA01</t>
  </si>
  <si>
    <t>C10AA07</t>
  </si>
  <si>
    <t>A02BC05</t>
  </si>
  <si>
    <t>C08CA08</t>
  </si>
  <si>
    <t>N05AL05</t>
  </si>
  <si>
    <t>ESOPREX 15 MG</t>
  </si>
  <si>
    <t>C02AC05</t>
  </si>
  <si>
    <t>M01AC06</t>
  </si>
  <si>
    <t>A10AB01</t>
  </si>
  <si>
    <t>A10AC01</t>
  </si>
  <si>
    <t>N03AX14</t>
  </si>
  <si>
    <t>J01AA02</t>
  </si>
  <si>
    <t>R03BA05</t>
  </si>
  <si>
    <t>R06AX17</t>
  </si>
  <si>
    <t>C10BX03</t>
  </si>
  <si>
    <t>M05BA04</t>
  </si>
  <si>
    <t>Přehled plnění PL - Preskripce léčivých přípravků - orientační přehled</t>
  </si>
  <si>
    <t>3242</t>
  </si>
  <si>
    <t>tkáňová banka</t>
  </si>
  <si>
    <t>tkáňová banka Celkem</t>
  </si>
  <si>
    <t>3244</t>
  </si>
  <si>
    <t>laboratoř koagulační</t>
  </si>
  <si>
    <t>laboratoř koagulační Celkem</t>
  </si>
  <si>
    <t>ZA006</t>
  </si>
  <si>
    <t>Obvaz elastický síťový pruban č. 8 427308</t>
  </si>
  <si>
    <t>ZA329</t>
  </si>
  <si>
    <t>Obinadlo fixa crep   6 cm x 4 m 1323100102</t>
  </si>
  <si>
    <t>ZA413</t>
  </si>
  <si>
    <t>Kompresa gáza 10 x 10 cm / 100 ks 17 nití, 8 vrstev 06003</t>
  </si>
  <si>
    <t>ZA439</t>
  </si>
  <si>
    <t>Obvaz elastický síťový pruban č. 6 427306</t>
  </si>
  <si>
    <t>ZA444</t>
  </si>
  <si>
    <t>Tampon nesterilní stáčený 20 x 19 cm bez RTG nití bal. á 100 ks 1320300404</t>
  </si>
  <si>
    <t>ZA446</t>
  </si>
  <si>
    <t>Vata buničitá přířezy 20 x 30 cm 1230200129</t>
  </si>
  <si>
    <t>ZA447</t>
  </si>
  <si>
    <t>Vata obvazová 200 g nesterilní skládaná 1102352</t>
  </si>
  <si>
    <t>ZA459</t>
  </si>
  <si>
    <t>Kompresa AB 10 x 20 cm / 1 ks sterilní NT savá 1230114021</t>
  </si>
  <si>
    <t>ZA561</t>
  </si>
  <si>
    <t>Kompresa AB 20 x 40 cm / 1 ks sterilní NT savá 1230114051</t>
  </si>
  <si>
    <t>ZA593</t>
  </si>
  <si>
    <t>Tampon stáčený sterilní 20 x 20 cm / 5 ks 28003</t>
  </si>
  <si>
    <t>ZB084</t>
  </si>
  <si>
    <t>Náplast transpore 2,50 cm x 9,14 m 1527-1</t>
  </si>
  <si>
    <t>ZC701</t>
  </si>
  <si>
    <t>Náplast tegaderm 10,0 cm x 11,5 cm bal. á 50 ks oválný 9546HP</t>
  </si>
  <si>
    <t>ZC702</t>
  </si>
  <si>
    <t>Náplast tegaderm 6,0 cm x 7,0 cm bal. á 100 ks 1624W</t>
  </si>
  <si>
    <t>ZD668</t>
  </si>
  <si>
    <t>Kompresa gáza 10 x 10 cm / 5 ks sterilní 1325019275</t>
  </si>
  <si>
    <t>ZE483</t>
  </si>
  <si>
    <t>Náplast easi-v transparentní fixace perif.a centr.ven.k 49-664-M</t>
  </si>
  <si>
    <t>ZH403</t>
  </si>
  <si>
    <t>Krytí excilon 5 x 5 cm NT i.v. s nástřihem do kříže antiseptický bal. á 70 ks 7089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</si>
  <si>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</si>
  <si>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</si>
  <si>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</si>
  <si>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</si>
  <si>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</si>
  <si>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Krytí gelitaspon standard 80 x 50 mm x 10 mm bal. á 10 ks A2107861</t>
  </si>
  <si>
    <t>ZK646</t>
  </si>
  <si>
    <t>Náplast tegaderm CHG 8,5 cm x 11,5 cm na CŽK-antibakt. bal. á 25 ks 1657R</t>
  </si>
  <si>
    <t>ZL667</t>
  </si>
  <si>
    <t>Náplast tegaderm i.v. advanced 6,5 cm x 7,0 cm bal. á 100 ks 1683</t>
  </si>
  <si>
    <t>ZL669</t>
  </si>
  <si>
    <t>Náplast tegaderm diamond 10,0 cm x 12,0 cm bal. á 50 ks 1686</t>
  </si>
  <si>
    <t>ZL684</t>
  </si>
  <si>
    <t>Náplast santiband standard poinjekční jednotl. baleno 19 mm x 72 mm 652</t>
  </si>
  <si>
    <t>ZL662</t>
  </si>
  <si>
    <t>Krytí mastný tyl pharmatull   5 x   5 cm bal. á 10 ks P-Tull5050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</si>
  <si>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</si>
  <si>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</si>
  <si>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</si>
  <si>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</si>
  <si>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</si>
  <si>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</si>
  <si>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</si>
  <si>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</si>
  <si>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</si>
  <si>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</si>
  <si>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</si>
  <si>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</si>
  <si>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</si>
  <si>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</si>
  <si>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</si>
  <si>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</si>
  <si>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ZB006</t>
  </si>
  <si>
    <t>Teploměr digitální thermoval basic 9250391</t>
  </si>
  <si>
    <t>ZB117</t>
  </si>
  <si>
    <t>Lanceta haemolance modrá bal. á 100 ks DIS7575</t>
  </si>
  <si>
    <t>ZB231</t>
  </si>
  <si>
    <t>Pinzeta anatomická 14 cm P00894</t>
  </si>
  <si>
    <t>ZB249</t>
  </si>
  <si>
    <t>Sáček močový s křížovou výpustí sterilní 2000 ml ZAR-TNU201601</t>
  </si>
  <si>
    <t>ZB351</t>
  </si>
  <si>
    <t>Miska petri UH pr. 60 mm á 20 ks 400927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</si>
  <si>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</si>
  <si>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</si>
  <si>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</si>
  <si>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</si>
  <si>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</si>
  <si>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</si>
  <si>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</si>
  <si>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</si>
  <si>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</si>
  <si>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</si>
  <si>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</si>
  <si>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</si>
  <si>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</si>
  <si>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</si>
  <si>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</si>
  <si>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</si>
  <si>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</si>
  <si>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</si>
  <si>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</si>
  <si>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</si>
  <si>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</si>
  <si>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</si>
  <si>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</si>
  <si>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</si>
  <si>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ZB780</t>
  </si>
  <si>
    <t>Kontejner 120 ml sterilní 331690250350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</si>
  <si>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</si>
  <si>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</si>
  <si>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</si>
  <si>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</si>
  <si>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</si>
  <si>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</si>
  <si>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</si>
  <si>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</si>
  <si>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</si>
  <si>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</si>
  <si>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</si>
  <si>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</si>
  <si>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</si>
  <si>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</si>
  <si>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ZC765</t>
  </si>
  <si>
    <t>Nůžky oční P00908</t>
  </si>
  <si>
    <t>ZC768</t>
  </si>
  <si>
    <t>Zkumavka 10 ml sterilní bal. á 1250 ks 1009/TE/SG</t>
  </si>
  <si>
    <t>ZC798</t>
  </si>
  <si>
    <t>Fonendoskop oboustranný 47 mm pro dospělé KVS-30L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</si>
  <si>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</si>
  <si>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</si>
  <si>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</si>
  <si>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</si>
  <si>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</si>
  <si>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</si>
  <si>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ZD808</t>
  </si>
  <si>
    <t>Kanyla vasofix 22G modrá safety 4269098S-01</t>
  </si>
  <si>
    <t>ZD903</t>
  </si>
  <si>
    <t>Kontejner+lopatka 30 ml nesterilní 331690251330</t>
  </si>
  <si>
    <t>ZD945</t>
  </si>
  <si>
    <t>Filtr bakteriální a virový 1544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</si>
  <si>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</si>
  <si>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</si>
  <si>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</si>
  <si>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</si>
  <si>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</si>
  <si>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</si>
  <si>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</si>
  <si>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</si>
  <si>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</si>
  <si>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</si>
  <si>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</si>
  <si>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</si>
  <si>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</si>
  <si>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</si>
  <si>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</si>
  <si>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</si>
  <si>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</si>
  <si>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</si>
  <si>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</si>
  <si>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</si>
  <si>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</si>
  <si>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</si>
  <si>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</si>
  <si>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</si>
  <si>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ZK435</t>
  </si>
  <si>
    <t>Rampa 5 kohouty discofix bal. á 50 ks 4085450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</si>
  <si>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</si>
  <si>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</si>
  <si>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</si>
  <si>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</si>
  <si>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</si>
  <si>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</si>
  <si>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</si>
  <si>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</si>
  <si>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</si>
  <si>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</si>
  <si>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ZC086</t>
  </si>
  <si>
    <t>Manžeta TK k tonometru dvouhadičková dospělá zavinovací 14 x 50 cm KVS M2 50</t>
  </si>
  <si>
    <t>ZB908</t>
  </si>
  <si>
    <t>Hadička spojovací stíněná 1 mm/150 cm bal. á 20 ks 1100 1150 E</t>
  </si>
  <si>
    <t>ZE339</t>
  </si>
  <si>
    <t>Kanyla TS 11,0 kovová 100020002</t>
  </si>
  <si>
    <t>ZD557</t>
  </si>
  <si>
    <t>Kanyla TS 8,0 bez manžety bal. á 2 ks 100/526/080</t>
  </si>
  <si>
    <t>ZG852</t>
  </si>
  <si>
    <t>Kanyla TS 9,0 bez manžety s nastav. úchytem 100/526/090</t>
  </si>
  <si>
    <t>ZC065</t>
  </si>
  <si>
    <t>Kapilára hep. sodný 140 ul+drátek 125/140</t>
  </si>
  <si>
    <t>ZA205</t>
  </si>
  <si>
    <t>Katetr hemodialyzační 2 lumen 12Fr bal. á 5 ks CS-12122-F</t>
  </si>
  <si>
    <t>ZD848</t>
  </si>
  <si>
    <t>Katetr CVC 2 lumen certofix duo 730 bal. á 10 ks 4162307E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</si>
  <si>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</si>
  <si>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</si>
  <si>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</si>
  <si>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</si>
  <si>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</si>
  <si>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</si>
  <si>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ZB834</t>
  </si>
  <si>
    <t>Šití nurolon bk 2-0 bal. á 36 ks EH6604H</t>
  </si>
  <si>
    <t>ZA309</t>
  </si>
  <si>
    <t>Jehla sternální mielo-can 15G 1,8MM x 4,8 cm MCN 02</t>
  </si>
  <si>
    <t>ZA834</t>
  </si>
  <si>
    <t>Jehla injekční 0,7 x 40 mm černá 4660021</t>
  </si>
  <si>
    <t>ZB468</t>
  </si>
  <si>
    <t>Jehla chirurgická G14</t>
  </si>
  <si>
    <t>ZB556</t>
  </si>
  <si>
    <t>Jehla injekční 1,2 x 40 mm růžová 4665120</t>
  </si>
  <si>
    <t>ZB272</t>
  </si>
  <si>
    <t>Jehla spinální spinocan G22 88 mm černá 4507908-01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</si>
  <si>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</si>
  <si>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</si>
  <si>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</si>
  <si>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</si>
  <si>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</si>
  <si>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</si>
  <si>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</si>
  <si>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</si>
  <si>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</si>
  <si>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</si>
  <si>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</si>
  <si>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</si>
  <si>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</si>
  <si>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</si>
  <si>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ZN125</t>
  </si>
  <si>
    <t>Rukavice operační  gamex ansell PF bez pudru 7,5 A351145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</si>
  <si>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</si>
  <si>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</si>
  <si>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</si>
  <si>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</si>
  <si>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</si>
  <si>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</si>
  <si>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</si>
  <si>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</si>
  <si>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ZB173</t>
  </si>
  <si>
    <t>Maska kyslíková s hadičkou a nosní svorkou dospělá H-103013, OS/100</t>
  </si>
  <si>
    <t>ZC706</t>
  </si>
  <si>
    <t>Maska tracheostomická P00110</t>
  </si>
  <si>
    <t>ZB233</t>
  </si>
  <si>
    <t>Maska anesteziologická obličej.č.5 7095</t>
  </si>
  <si>
    <t>ZA004</t>
  </si>
  <si>
    <t>Obvaz elastický síťový pruban č. 5 427305</t>
  </si>
  <si>
    <t>ZA314</t>
  </si>
  <si>
    <t>Obinadlo idealast-haft 8 cm x   4 m 9311113</t>
  </si>
  <si>
    <t>ZA339</t>
  </si>
  <si>
    <t>Obinadlo hydrofilní   8 cm x   5 m 13006</t>
  </si>
  <si>
    <t>ZA421</t>
  </si>
  <si>
    <t>Obinadlo elastické idealtex 10 cm x 5 m 931062</t>
  </si>
  <si>
    <t>ZA429</t>
  </si>
  <si>
    <t>Obinadlo elastické idealtex   8 cm x 5 m 931061</t>
  </si>
  <si>
    <t>ZB404</t>
  </si>
  <si>
    <t>Náplast cosmos 8 cm x 1 m 5403353</t>
  </si>
  <si>
    <t>ZD740</t>
  </si>
  <si>
    <t>Kompresa gáza sterilkompres 7,5 x 7,5 cm / 5 ks sterilní 1325019265(1230119225)</t>
  </si>
  <si>
    <t>ZI558</t>
  </si>
  <si>
    <t>Náplast curapor   7 x   5 cm 22120 ( náhrada za cosmopor )</t>
  </si>
  <si>
    <t>ZL997</t>
  </si>
  <si>
    <t>Obinadlo hyrofilní sterilní 10 cm x 5 m  004310174</t>
  </si>
  <si>
    <t>ZA750</t>
  </si>
  <si>
    <t>Kanyla venofix 21G zelená ( malé křidýlko ) 4056337</t>
  </si>
  <si>
    <t>ZA808</t>
  </si>
  <si>
    <t>Kanyla venofix safety 23G modrá 4056353</t>
  </si>
  <si>
    <t>ZB755</t>
  </si>
  <si>
    <t>Zkumavka 1,0 ml K3 edta fialová 454034</t>
  </si>
  <si>
    <t>ZB761</t>
  </si>
  <si>
    <t>Zkumavka červená 4 ml 454092</t>
  </si>
  <si>
    <t>ZB763</t>
  </si>
  <si>
    <t>Zkumavka červená 9 ml 455092</t>
  </si>
  <si>
    <t>ZB771</t>
  </si>
  <si>
    <t>Držák jehly základní 450201</t>
  </si>
  <si>
    <t>ZB777</t>
  </si>
  <si>
    <t>Zkumavka červená 4 ml gel 454071</t>
  </si>
  <si>
    <t>ZD212</t>
  </si>
  <si>
    <t>Brýle kyslíkové pro dospělé 1161000/L</t>
  </si>
  <si>
    <t>ZD383</t>
  </si>
  <si>
    <t>Vak suchý 500 ml bal. á 50 ks 814-0503</t>
  </si>
  <si>
    <t>ZE468</t>
  </si>
  <si>
    <t>Zkumavka modrá 1 ml 454320</t>
  </si>
  <si>
    <t>ZF233</t>
  </si>
  <si>
    <t>Stříkačka injekční arteriální 3 ml bez jehly line draw L/S bal. á 200 ks 4043E</t>
  </si>
  <si>
    <t>ZL689</t>
  </si>
  <si>
    <t>Roztok Accu-Check Performa Int´l Controls 1+2 level 04861736</t>
  </si>
  <si>
    <t>ZM625</t>
  </si>
  <si>
    <t>Lopatka lékařská sterilizovaná dřevěná ústní bal. á 100 ks 922600</t>
  </si>
  <si>
    <t>ZC774</t>
  </si>
  <si>
    <t>Sklo podložní řezané, čiré 76 x 26 mm VTRA635901000076</t>
  </si>
  <si>
    <t>ZA833</t>
  </si>
  <si>
    <t>Jehla injekční 0,8 x 40 mm zelená 4657527</t>
  </si>
  <si>
    <t>ZA836</t>
  </si>
  <si>
    <t>Jehla injekční 0,9 x 70 mm žlutá 4665791</t>
  </si>
  <si>
    <t>ZA999</t>
  </si>
  <si>
    <t>Jehla injekční 0,5 x 16 mm oranžová 4657853</t>
  </si>
  <si>
    <t>ZB551</t>
  </si>
  <si>
    <t>Jehla trepanobioptická BSL 1110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</si>
  <si>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</si>
  <si>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</si>
  <si>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</si>
  <si>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</si>
  <si>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</si>
  <si>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</si>
  <si>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ZA124</t>
  </si>
  <si>
    <t>Jehla surecan 90°G22 černá zahnutá 20 mm ke krátkodobé infuzi bal. á 50 ks 4439821</t>
  </si>
  <si>
    <t>ZA008</t>
  </si>
  <si>
    <t>Obvaz elastický síťový pruban č. 10 427310</t>
  </si>
  <si>
    <t>ZA330</t>
  </si>
  <si>
    <t>Obinadlo fixa crep   8 cm x 4 m 1323100103</t>
  </si>
  <si>
    <t>ZA466</t>
  </si>
  <si>
    <t>Tyčinka vatová sterilní 14 cm bal. á 200 ks 9679501</t>
  </si>
  <si>
    <t>ZA476</t>
  </si>
  <si>
    <t>Krytí mepilex border lite 10 x 10 cm bal. á 5 ks 281300-00</t>
  </si>
  <si>
    <t>ZA498</t>
  </si>
  <si>
    <t>Krytí bactigras 10 x 10 cm bal. á 10 ks 7457</t>
  </si>
  <si>
    <t>ZA537</t>
  </si>
  <si>
    <t>Krytí mepilex heel 13 x 20 cm bal. á 5 ks 288100-01</t>
  </si>
  <si>
    <t>ZA539</t>
  </si>
  <si>
    <t>Kompresa NT 10 x 10 cm nesterilní 06103</t>
  </si>
  <si>
    <t>ZA572</t>
  </si>
  <si>
    <t>Mediset pro přev.rány 4706321</t>
  </si>
  <si>
    <t>ZA604</t>
  </si>
  <si>
    <t>Tyčinka vatová sterilní jednotlivě balalená bal. á 1000 ks 5100/SG/CS</t>
  </si>
  <si>
    <t>ZC506</t>
  </si>
  <si>
    <t>Kompresa NT 10 x 10 cm / 5 ks sterilní 1325020275</t>
  </si>
  <si>
    <t>ZC550</t>
  </si>
  <si>
    <t>Krytí mepilex silikonový Ag 10 x 10 cm bal. á 5 ks 287110-00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</si>
  <si>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</si>
  <si>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</si>
  <si>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</si>
  <si>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</si>
  <si>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</si>
  <si>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</si>
  <si>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</si>
  <si>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</si>
  <si>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ZF108</t>
  </si>
  <si>
    <t>Krytí mepilex lite 6 x  8,5 cm bal. á 5 ks 284000-01</t>
  </si>
  <si>
    <t>ZD746</t>
  </si>
  <si>
    <t>Krytí atrauman Ag 10 x 10 cm bal. á 3 ks 499572</t>
  </si>
  <si>
    <t>ZF838</t>
  </si>
  <si>
    <t>Krytí hydroclean (tenderwet 24 active-609213) 7,5 x 7,5 cm bal. á 10 ks 609306</t>
  </si>
  <si>
    <t>ZG612</t>
  </si>
  <si>
    <t>Krytí mepilex 10 x 10 cm bal. á 5 ks 294100</t>
  </si>
  <si>
    <t>ZL663</t>
  </si>
  <si>
    <t>Krytí mastný tyl pharmatull 10 x 10 cm bal. á 10 ks P-Tull1010</t>
  </si>
  <si>
    <t>ZL664</t>
  </si>
  <si>
    <t>Krytí mastný tyl pharmatull 10 x 20 cm bal. á 10 ks P-Tull1020</t>
  </si>
  <si>
    <t>ZD229</t>
  </si>
  <si>
    <t>Krytí hydrosorb gel 15 g 7031320</t>
  </si>
  <si>
    <t>ZK087</t>
  </si>
  <si>
    <t>Krém cavilon ochranný bariérový á 28 g bal. á 12 ks 3391E</t>
  </si>
  <si>
    <t>ZA472</t>
  </si>
  <si>
    <t>Krytí melgisorb alginátové 10 x 10 cm bal. á 10 ks 251100  - již se nevyrábí</t>
  </si>
  <si>
    <t>ZL996</t>
  </si>
  <si>
    <t>Obinadlo hyrofilní sterilní  8 cm x 5 m  004310182</t>
  </si>
  <si>
    <t>ZL995</t>
  </si>
  <si>
    <t>Obinadlo hyrofilní sterilní  6 cm x 5 m  004310190</t>
  </si>
  <si>
    <t>ZD599</t>
  </si>
  <si>
    <t>Krytí atrauman 7,5 x 10 cm bal. á 10 ks 499513</t>
  </si>
  <si>
    <t>ZA003</t>
  </si>
  <si>
    <t>Obvaz elastický síťový pruban č. 2 4273020</t>
  </si>
  <si>
    <t>ZE775</t>
  </si>
  <si>
    <t>Náplast tegaderm CHG 10 cm x 12 cm na CŽK-antibakt. bal. á 25 ks 1658R</t>
  </si>
  <si>
    <t>ZM769</t>
  </si>
  <si>
    <t>Ubrousky cavilon pro péči při inkontinenci 8 ubrousků 20 x 30 cm bal. á 96 ks 9274 DH888843488</t>
  </si>
  <si>
    <t>ZA639</t>
  </si>
  <si>
    <t>Krytí hydroclean (tenderwet 24 active-609214) 10 x 10 cm bal. á 20 ks 609307</t>
  </si>
  <si>
    <t>ZA691</t>
  </si>
  <si>
    <t>Rampa 3 kohouty discofix 16600C/4085434/</t>
  </si>
  <si>
    <t>ZA749</t>
  </si>
  <si>
    <t>Stříkačka injekční 3-dílná 50 ml LL Omnifix Solo 4617509F</t>
  </si>
  <si>
    <t>ZA965</t>
  </si>
  <si>
    <t>Stříkačka inzulínová omnican 1 ml 100j bal. á 100 ks 9151141S</t>
  </si>
  <si>
    <t>ZC498</t>
  </si>
  <si>
    <t>Držák močových sáčků UH 800800100</t>
  </si>
  <si>
    <t>ZD809</t>
  </si>
  <si>
    <t>Kanyla vasofix 20G růžová safety 4269110S-01</t>
  </si>
  <si>
    <t>ZH168</t>
  </si>
  <si>
    <t>Stříkačka injekční 3-dílná 1 ml L tuberculin s jehlou KD-JECT III 831786</t>
  </si>
  <si>
    <t>ZJ278</t>
  </si>
  <si>
    <t>Zkumavka PP 10 ml sterilní bal. á 200 ks 331690211500</t>
  </si>
  <si>
    <t>ZA776</t>
  </si>
  <si>
    <t>Průbojník stiefel pr. 5 mm bal. á 10 ks I4 1005</t>
  </si>
  <si>
    <t>ZL952</t>
  </si>
  <si>
    <t>Stříkačka injekční 3-dílná 50 ml LL light protected bal.á 60 ks 2022920A</t>
  </si>
  <si>
    <t>ZL951</t>
  </si>
  <si>
    <t>Hadička prodlužovací PVC 150 cm pro světlocitlivé léky NO DOP bal. á 20  ks V686423</t>
  </si>
  <si>
    <t>ZB585</t>
  </si>
  <si>
    <t>Vzduchovod nosní PVC 6/8 579208</t>
  </si>
  <si>
    <t>ZB584</t>
  </si>
  <si>
    <t>Vzduchovod nosní PVC 5/7 KVS 321020 (579207)</t>
  </si>
  <si>
    <t>ZD254</t>
  </si>
  <si>
    <t>Souprava flexi seal FMS pro fekální inkont. 411100</t>
  </si>
  <si>
    <t>ZF142</t>
  </si>
  <si>
    <t>Cévka odsávací CH16 100-068-001-016</t>
  </si>
  <si>
    <t>ZD881</t>
  </si>
  <si>
    <t>Katetr CVC 3 lumen certofix trio SB730 bal. á 10 ks 4163303E</t>
  </si>
  <si>
    <t>ZE027</t>
  </si>
  <si>
    <t>Katetr CVC 1 lumen certofix mono 330 4160282E</t>
  </si>
  <si>
    <t>ZA162</t>
  </si>
  <si>
    <t>Katetr implantofix perfusní 24x370 mm 4438647</t>
  </si>
  <si>
    <t>ZI435</t>
  </si>
  <si>
    <t>Katetr 7.5F Port singl titanium detached silicon bílý 8 F Introducer H787SSDX14I0</t>
  </si>
  <si>
    <t>ZD246</t>
  </si>
  <si>
    <t>Šití dafilon modrý 2/0 (3) bal. á 36 ks C0932361</t>
  </si>
  <si>
    <t>ZA832</t>
  </si>
  <si>
    <t>Jehla injekční 0,9 x 40 mm žlutá 4657519</t>
  </si>
  <si>
    <t>ZB288</t>
  </si>
  <si>
    <t>Jehla spinální spinocan G20 88 mm žlutá 4509900</t>
  </si>
  <si>
    <t>ZB466</t>
  </si>
  <si>
    <t>Jehla chirurgická B14</t>
  </si>
  <si>
    <t>ZC305</t>
  </si>
  <si>
    <t>Jehla injekční 0,4 x 20 mm šedá 4657705</t>
  </si>
  <si>
    <t>ZK477</t>
  </si>
  <si>
    <t>Rukavice operační latexové s pudrem ansell medigrip plus vel. 8,0 303506(303366)</t>
  </si>
  <si>
    <t>ZN108</t>
  </si>
  <si>
    <t>Rukavice operační  gamex ansell PF bez pudru 8,0 A351146</t>
  </si>
  <si>
    <t>DG388</t>
  </si>
  <si>
    <t>Játrový bujon (10ml)</t>
  </si>
  <si>
    <t>ZC698</t>
  </si>
  <si>
    <t>Maska kyslíková + hadička pro dosp.1105000</t>
  </si>
  <si>
    <t>ZA324</t>
  </si>
  <si>
    <t>Náplast tegaderm 10,0 cm x 12,0 cm bal. á 50 ks 1626W</t>
  </si>
  <si>
    <t>ZA423</t>
  </si>
  <si>
    <t>Obinadlo elastické idealtex 12 cm x 5 m 9310633</t>
  </si>
  <si>
    <t>ZC854</t>
  </si>
  <si>
    <t>Kompresa NT 7,5 x 7,5 cm / 2 ks sterilní 26510</t>
  </si>
  <si>
    <t>ZA471</t>
  </si>
  <si>
    <t>Náplast curaplast poinjekční bal. á 250 ks 30625</t>
  </si>
  <si>
    <t>ZL668</t>
  </si>
  <si>
    <t>Náplast silikon tape 2,5 cm x 5 m bal. á 12 ks 2770-1</t>
  </si>
  <si>
    <t>ZA005</t>
  </si>
  <si>
    <t>Obvaz elastický síťový pruban č. 7 427307</t>
  </si>
  <si>
    <t>ZA688</t>
  </si>
  <si>
    <t>Sáček močový curity s hod.diurézou 400 ml hadička 150 cm 8150</t>
  </si>
  <si>
    <t>ZB424</t>
  </si>
  <si>
    <t>Elektroda EKG H34SG 31.1946.21</t>
  </si>
  <si>
    <t>ZB488</t>
  </si>
  <si>
    <t>Sprej cavilon 28 ml bal. á 12 ks 3346E</t>
  </si>
  <si>
    <t>ZB773</t>
  </si>
  <si>
    <t>Zkumavka šedá-glykemie 454085</t>
  </si>
  <si>
    <t>ZB890</t>
  </si>
  <si>
    <t>Souprava pro měření CVP délka hadičky 150 cm MP 100</t>
  </si>
  <si>
    <t>ZC753</t>
  </si>
  <si>
    <t>Čepelka skalpelová 20 BB520</t>
  </si>
  <si>
    <t>ZD748</t>
  </si>
  <si>
    <t>Mediset pro žilní katetrizaci a rouškování bal. á 10 ks CVK Kit</t>
  </si>
  <si>
    <t>ZK977</t>
  </si>
  <si>
    <t>Cévka odsávací CH14 s přerušovačem sání P01173a</t>
  </si>
  <si>
    <t>ZK979</t>
  </si>
  <si>
    <t>Cévka odsávací CH18 s přerušovačem sání P01177a</t>
  </si>
  <si>
    <t>ZB947</t>
  </si>
  <si>
    <t>Manžeta TK dospělá 27 - 35 cm M1574A</t>
  </si>
  <si>
    <t>ZG228</t>
  </si>
  <si>
    <t>Stojan na zkumavky typ Z žlutý B3 184083</t>
  </si>
  <si>
    <t>ZG398</t>
  </si>
  <si>
    <t>Spojka se závitem 4090705</t>
  </si>
  <si>
    <t>ZC601</t>
  </si>
  <si>
    <t>Katetr dialyzační 3 lumen 12,0Fr bal. á 5 ks CS-12123-F</t>
  </si>
  <si>
    <t>ZA941</t>
  </si>
  <si>
    <t>Set transplantační ASD1T</t>
  </si>
  <si>
    <t>ZB781</t>
  </si>
  <si>
    <t>Jehla cytocan žlutá bal. á 25 ks 4439767</t>
  </si>
  <si>
    <t>ZL073</t>
  </si>
  <si>
    <t>Rukavice operační gammex bez pudru PF EnLite vel. 7,5 353385</t>
  </si>
  <si>
    <t>ZN041</t>
  </si>
  <si>
    <t>Rukavice operační  gamex ansell PF bez pudru 6,5 A351143</t>
  </si>
  <si>
    <t>ZN126</t>
  </si>
  <si>
    <t>Rukavice operační  gamex ansell PF bez pudru 7,0 A351144</t>
  </si>
  <si>
    <t>ZF751</t>
  </si>
  <si>
    <t>Maska anesteziologická č.6 7096</t>
  </si>
  <si>
    <t>ZA321</t>
  </si>
  <si>
    <t>Kompresa gáza 7,5 cm x 7,5 cm / 100 ks 17 nití, 8 vrstev 06002</t>
  </si>
  <si>
    <t>ZF352</t>
  </si>
  <si>
    <t>Náplast transpore bílá 2,50 cm x 9,14 m bal. á 12 ks 1534-1</t>
  </si>
  <si>
    <t>ZB440</t>
  </si>
  <si>
    <t>Kyveta na analyzátor ACL TOP á 2400 ks, 6 x 100 x 4 29400100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</si>
  <si>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</si>
  <si>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</si>
  <si>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</si>
  <si>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</si>
  <si>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</si>
  <si>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</si>
  <si>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</si>
  <si>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</si>
  <si>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ZH478</t>
  </si>
  <si>
    <t>Kyveta Sample cups 0,5 ml 6799200</t>
  </si>
  <si>
    <t>ZC298</t>
  </si>
  <si>
    <t>Nástavec combitips plus 1,0 ml bal. á 100 ks 0030089430</t>
  </si>
  <si>
    <t>ZB554</t>
  </si>
  <si>
    <t>Rotory ACL 00/000 á 100 ks 6800000</t>
  </si>
  <si>
    <t>ZC302</t>
  </si>
  <si>
    <t>Nástavec combitips plus 2,5 ml bal. á 100 ks 0030089448</t>
  </si>
  <si>
    <t>ZH573</t>
  </si>
  <si>
    <t>Box na skladování zkumavek 10x10 papírový 95.64.997</t>
  </si>
  <si>
    <t>ZM867</t>
  </si>
  <si>
    <t>Pipeta serologická 5 ml bal. á 500 ks 86.1253.001</t>
  </si>
  <si>
    <t>ZG222</t>
  </si>
  <si>
    <t>Stojan na mikrozkumavky blokové R377522</t>
  </si>
  <si>
    <t>ZC544</t>
  </si>
  <si>
    <t>Kyveta micro with á 500 ks 211-01-100-00</t>
  </si>
  <si>
    <t>ZH753</t>
  </si>
  <si>
    <t>Destička pro RT-PCR FramerStar bal. á 480 ks 4Ti-0952</t>
  </si>
  <si>
    <t>ZE324</t>
  </si>
  <si>
    <t>Krabička 9*9 pro mikrozkumavky I428041.N</t>
  </si>
  <si>
    <t>ZK913</t>
  </si>
  <si>
    <t>Kryozkumavky s vnitřním závitem kulaté stojící objem 1 ml. bal. á 500 ks 366656/4</t>
  </si>
  <si>
    <t>ZB808</t>
  </si>
  <si>
    <t>Mikrozkumavka 1,5 ml 72.692.105</t>
  </si>
  <si>
    <t>ZB426</t>
  </si>
  <si>
    <t>Mikrozkumavka eppendorf 1,5 ml BSA 0220</t>
  </si>
  <si>
    <t>ZC036</t>
  </si>
  <si>
    <t>Baňka erlenmeyera širokohrdlá 250 ml 632417106250</t>
  </si>
  <si>
    <t>ZC077</t>
  </si>
  <si>
    <t>Sklo podložní superfrost 25 x 75 x 1 mm á 72 ks 1820.1106</t>
  </si>
  <si>
    <t>ZC590</t>
  </si>
  <si>
    <t>Zkumavky centrifugační 50 ml á 360 ks 91050</t>
  </si>
  <si>
    <t>ZC716</t>
  </si>
  <si>
    <t>Špička žlutá pipetovací dlouhá manžeta 1123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</si>
  <si>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</si>
  <si>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</si>
  <si>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</si>
  <si>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</si>
  <si>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</si>
  <si>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nesterilní 12 x 75 mm 352008</t>
  </si>
  <si>
    <t>ZG353</t>
  </si>
  <si>
    <t>Špička pipetovací s filtrem 200ul á 960 ks BAN0200L-MRS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</si>
  <si>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</si>
  <si>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</si>
  <si>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</si>
  <si>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</si>
  <si>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</si>
  <si>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</si>
  <si>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ZB605</t>
  </si>
  <si>
    <t>Špička modrá krátká manžeta 1108</t>
  </si>
  <si>
    <t>ZC066</t>
  </si>
  <si>
    <t>Kádinka 100 ml nízká s výlevkou sklo 632417010100</t>
  </si>
  <si>
    <t>ZD574</t>
  </si>
  <si>
    <t>Mikrozkumavka flat cap tubes 0.2 ml AB-0620</t>
  </si>
  <si>
    <t>ZC005</t>
  </si>
  <si>
    <t>Špička DF30ST 2-30ul bal. 10 x 96 ks F171303</t>
  </si>
  <si>
    <t>ZB125</t>
  </si>
  <si>
    <t>Láhev kultivační 25 cm2 á 360 ks 90026</t>
  </si>
  <si>
    <t>ZI812</t>
  </si>
  <si>
    <t>Mikrozkumavka 0,6 ml eppendorf á 1 000 ks U 343 500.N</t>
  </si>
  <si>
    <t>ZN015</t>
  </si>
  <si>
    <t>Vývěva vodní plastová Z1331850191395</t>
  </si>
  <si>
    <t>ZI359</t>
  </si>
  <si>
    <t>Válec odměrný nízký sklo 1645/BH třída přesnosti B 100 ml 632432351230</t>
  </si>
  <si>
    <t>ZM658</t>
  </si>
  <si>
    <t>Špička pipetovací 0,1-20µl DL10ST sterilní bal. á 10 x 96 F171201</t>
  </si>
  <si>
    <t>802126</t>
  </si>
  <si>
    <t>-TBE pufr 10xkonc. 500 ml</t>
  </si>
  <si>
    <t>DC858</t>
  </si>
  <si>
    <t>PRIMER</t>
  </si>
  <si>
    <t>DE696</t>
  </si>
  <si>
    <t>IL Rinse Solution -TOP 4l</t>
  </si>
  <si>
    <t>DB737</t>
  </si>
  <si>
    <t>PUREGENE Blood Kit</t>
  </si>
  <si>
    <t>DB454</t>
  </si>
  <si>
    <t>*100BP DNA LADDER,250UL 50LANE</t>
  </si>
  <si>
    <t>DD126</t>
  </si>
  <si>
    <t>TRIZOL Reagent 200 ml</t>
  </si>
  <si>
    <t>DG129</t>
  </si>
  <si>
    <t>Acrylamide/Bis sol. 500 ml</t>
  </si>
  <si>
    <t>DA647</t>
  </si>
  <si>
    <t>Agarose SFR J234 super fine resolution</t>
  </si>
  <si>
    <t>ZG346</t>
  </si>
  <si>
    <t>Kryovak Cryostore bal. á 24 ks CS 500n</t>
  </si>
  <si>
    <t>ZB657</t>
  </si>
  <si>
    <t>Vak transfer 600 ml 814-0631</t>
  </si>
  <si>
    <t>ZD887</t>
  </si>
  <si>
    <t>Set closed cryo prep bal. á 20 ks HPF0643</t>
  </si>
  <si>
    <t>ZG347</t>
  </si>
  <si>
    <t>Obal na zamrazovací vak bal á 10 ks OW1430</t>
  </si>
  <si>
    <t>ZH480</t>
  </si>
  <si>
    <t>Miska petri 150 x 25 mm TPPA93150</t>
  </si>
  <si>
    <t>ZE194</t>
  </si>
  <si>
    <t>Set III-dvoucestný 50 ml, 9990 3003E</t>
  </si>
  <si>
    <t>ZE395</t>
  </si>
  <si>
    <t>Set na separaci leukocytů FC WBC bal. á 6 ks 70620</t>
  </si>
  <si>
    <t>ZB456</t>
  </si>
  <si>
    <t>Set na odběr granulocytů a deplece WBC i Plt Spectra Optia IDL 10300</t>
  </si>
  <si>
    <t>ZC488</t>
  </si>
  <si>
    <t>Jehla rozplňovací gauge blunt 28110</t>
  </si>
  <si>
    <t>804536</t>
  </si>
  <si>
    <t xml:space="preserve">-Diagnostikum připr. </t>
  </si>
  <si>
    <t>803447</t>
  </si>
  <si>
    <t>-PBS PUFR 10X KONC steril. 500 ml</t>
  </si>
  <si>
    <t>805084</t>
  </si>
  <si>
    <t>-Pufr KCL 0,075M, pH 7,3 1000 ml</t>
  </si>
  <si>
    <t>DG146</t>
  </si>
  <si>
    <t>kyselina OCTOVA 99,8%  P.A. - ledova</t>
  </si>
  <si>
    <t>DG393</t>
  </si>
  <si>
    <t>Ethanol 96%</t>
  </si>
  <si>
    <t>DD045</t>
  </si>
  <si>
    <t>DAPI II (32-804831)</t>
  </si>
  <si>
    <t>DE042</t>
  </si>
  <si>
    <t>Medium pro KD, 100 ml(BONE MARROW KARYTYPING MEDI</t>
  </si>
  <si>
    <t>DG420</t>
  </si>
  <si>
    <t>Sterilní voda - 500 ml sklo</t>
  </si>
  <si>
    <t>DG396</t>
  </si>
  <si>
    <t>XL Del (7q31/7q22)</t>
  </si>
  <si>
    <t>DG229</t>
  </si>
  <si>
    <t>METHANOL P.A.</t>
  </si>
  <si>
    <t>DE299</t>
  </si>
  <si>
    <t>Anti-human Kappa Chain,AMCA labeled</t>
  </si>
  <si>
    <t>DA752</t>
  </si>
  <si>
    <t>XL IGH plus</t>
  </si>
  <si>
    <t>DE371</t>
  </si>
  <si>
    <t>RPMI-1640 medium,w l-glutamine and s</t>
  </si>
  <si>
    <t>DF261</t>
  </si>
  <si>
    <t>24XCyte kit</t>
  </si>
  <si>
    <t>DG314</t>
  </si>
  <si>
    <t>Taq DNA polymerase Kit 400x25ul rxn</t>
  </si>
  <si>
    <t>DD290</t>
  </si>
  <si>
    <t>EARLES BAL. SALT SOLUTION, W CA,MG.PHRED</t>
  </si>
  <si>
    <t>DG687</t>
  </si>
  <si>
    <t>CEP 8 Spectrum Green</t>
  </si>
  <si>
    <t>DG630</t>
  </si>
  <si>
    <t>XL EVI 1probe</t>
  </si>
  <si>
    <t>DA756</t>
  </si>
  <si>
    <t>MYC FISH probe ss</t>
  </si>
  <si>
    <t>DG715</t>
  </si>
  <si>
    <t>XL ETV6</t>
  </si>
  <si>
    <t>DA550</t>
  </si>
  <si>
    <t>ChromoLympho-B prolif. factor, 500nmol (107-18A)</t>
  </si>
  <si>
    <t>DD652</t>
  </si>
  <si>
    <t>Imersní olej pro mikroskopii 500 ml OLYMPUS</t>
  </si>
  <si>
    <t>DG236</t>
  </si>
  <si>
    <t>TRYPSIN Powder-10g</t>
  </si>
  <si>
    <t>DG761</t>
  </si>
  <si>
    <t>BCL2 FISH probe</t>
  </si>
  <si>
    <t>DA767</t>
  </si>
  <si>
    <t>ON BLIMP1/6p22contr</t>
  </si>
  <si>
    <t>DG727</t>
  </si>
  <si>
    <t>CEP 17SpGreen</t>
  </si>
  <si>
    <t>DG477</t>
  </si>
  <si>
    <t>XL-TP53/CEP 17</t>
  </si>
  <si>
    <t>DG276</t>
  </si>
  <si>
    <t>XL TEL/AML1</t>
  </si>
  <si>
    <t>DG980</t>
  </si>
  <si>
    <t>CEP 3 (Alpha Satelite) orange</t>
  </si>
  <si>
    <t>DG978</t>
  </si>
  <si>
    <t>CEP X (DXZ1) green</t>
  </si>
  <si>
    <t>DE300</t>
  </si>
  <si>
    <t>Anti-human Lamda Chain,AMCA labeled</t>
  </si>
  <si>
    <t>DH206</t>
  </si>
  <si>
    <t>Recombinant Human IL-10, 1x2ug</t>
  </si>
  <si>
    <t>DB297</t>
  </si>
  <si>
    <t>XL IGH/BCL2</t>
  </si>
  <si>
    <t>DB315</t>
  </si>
  <si>
    <t>XL IGH/MYC</t>
  </si>
  <si>
    <t>DH190</t>
  </si>
  <si>
    <t>XL E2A sonda</t>
  </si>
  <si>
    <t>DH192</t>
  </si>
  <si>
    <t>CEP X/CEP Y (sp. Orange/Green)</t>
  </si>
  <si>
    <t>DH191</t>
  </si>
  <si>
    <t>CEP 15 spectrum Green</t>
  </si>
  <si>
    <t>DG067</t>
  </si>
  <si>
    <t>CRLF2 Break Apart probe</t>
  </si>
  <si>
    <t>DH210</t>
  </si>
  <si>
    <t>CEP 9 Alpha Satellite SpectrumGreen</t>
  </si>
  <si>
    <t>DH217</t>
  </si>
  <si>
    <t>Fixo gum 50g</t>
  </si>
  <si>
    <t>DD052</t>
  </si>
  <si>
    <t>kyselina CITRONOVA MONOHYDRAT P.A.</t>
  </si>
  <si>
    <t>DA255</t>
  </si>
  <si>
    <t>FGFR2 (10q26/SE10)</t>
  </si>
  <si>
    <t>DH094</t>
  </si>
  <si>
    <t>CEP 10 spectrum orange</t>
  </si>
  <si>
    <t>DH220</t>
  </si>
  <si>
    <t>XCyte 12</t>
  </si>
  <si>
    <t>DH219</t>
  </si>
  <si>
    <t>ChromoLympho-B prolif. MIX</t>
  </si>
  <si>
    <t>DB318</t>
  </si>
  <si>
    <t>XL CBFB/MYH11</t>
  </si>
  <si>
    <t>DG728</t>
  </si>
  <si>
    <t>XL 5q31</t>
  </si>
  <si>
    <t>DA924</t>
  </si>
  <si>
    <t>XL 5q31/5q33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</si>
  <si>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</si>
  <si>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</si>
  <si>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</si>
  <si>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</si>
  <si>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</si>
  <si>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</si>
  <si>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DC417</t>
  </si>
  <si>
    <t>BSA 22%</t>
  </si>
  <si>
    <t>DC085</t>
  </si>
  <si>
    <t>FACS Flow sheath fluid</t>
  </si>
  <si>
    <t>DB254</t>
  </si>
  <si>
    <t>CD10 FITC BD</t>
  </si>
  <si>
    <t>DB217</t>
  </si>
  <si>
    <t>FMC-7 FITC BD</t>
  </si>
  <si>
    <t>DG468</t>
  </si>
  <si>
    <t>CD138 PerCP Exbio</t>
  </si>
  <si>
    <t>DG362</t>
  </si>
  <si>
    <t>CD33 PerCP Exbio</t>
  </si>
  <si>
    <t>DG128</t>
  </si>
  <si>
    <t>FIXAČNÍ A PERMEABIL. MÉDIUM</t>
  </si>
  <si>
    <t>DA218</t>
  </si>
  <si>
    <t>CD138 FITC 100 tests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</si>
  <si>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</si>
  <si>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</si>
  <si>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</si>
  <si>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</si>
  <si>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</si>
  <si>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</si>
  <si>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</si>
  <si>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</si>
  <si>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</si>
  <si>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</si>
  <si>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</si>
  <si>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</si>
  <si>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</si>
  <si>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</si>
  <si>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DC593</t>
  </si>
  <si>
    <t>CD23  FITC</t>
  </si>
  <si>
    <t>DA830</t>
  </si>
  <si>
    <t>CD34-PE BectonDickin</t>
  </si>
  <si>
    <t>DG849</t>
  </si>
  <si>
    <t>CD33 FITC Exbio(100TESTŮ)</t>
  </si>
  <si>
    <t>DB844</t>
  </si>
  <si>
    <t>CD19-FITC/CD5-PE DUAL COLOR</t>
  </si>
  <si>
    <t>DG309</t>
  </si>
  <si>
    <t>CD15 FITC Exbio</t>
  </si>
  <si>
    <t>DB120</t>
  </si>
  <si>
    <t>Kappa Light Chains APC</t>
  </si>
  <si>
    <t>DG462</t>
  </si>
  <si>
    <t>CD103 FITC</t>
  </si>
  <si>
    <t>DA256</t>
  </si>
  <si>
    <t>CD56 PE Exbio 100 tests</t>
  </si>
  <si>
    <t>DG504</t>
  </si>
  <si>
    <t>HLA-DR FITC Exbio</t>
  </si>
  <si>
    <t>DG502</t>
  </si>
  <si>
    <t>Cd7 FITC Exbio</t>
  </si>
  <si>
    <t>805386</t>
  </si>
  <si>
    <t>-PBS pufr s EDTA, pH 7,2-7,6 (HEM) 100 ml</t>
  </si>
  <si>
    <t>DG364</t>
  </si>
  <si>
    <t>Lambda chain PE Exb.</t>
  </si>
  <si>
    <t>DG544</t>
  </si>
  <si>
    <t>CD38 FITC</t>
  </si>
  <si>
    <t>DA974</t>
  </si>
  <si>
    <t>CD20 FITC Exbio Exbio 100 tests</t>
  </si>
  <si>
    <t>DG483</t>
  </si>
  <si>
    <t>CD28 PE Exbio</t>
  </si>
  <si>
    <t>DB214</t>
  </si>
  <si>
    <t>CD 13 PE DB</t>
  </si>
  <si>
    <t>DG465</t>
  </si>
  <si>
    <t>CD117 PE Exbio</t>
  </si>
  <si>
    <t>910058</t>
  </si>
  <si>
    <t>-CHLORID AMONNY P.A. 1000 G</t>
  </si>
  <si>
    <t>800469</t>
  </si>
  <si>
    <t>-4x HORNÍ PUFR pH=6,8 250 ML</t>
  </si>
  <si>
    <t>801565</t>
  </si>
  <si>
    <t>-CHELATON III P.A. 1000 G</t>
  </si>
  <si>
    <t>DA293</t>
  </si>
  <si>
    <t>SALSA MLPA EK1 reagent kit –100rxn -FAM</t>
  </si>
  <si>
    <t>DF914</t>
  </si>
  <si>
    <t>SALSA MLPA kit HBA-100 react.</t>
  </si>
  <si>
    <t>DC199</t>
  </si>
  <si>
    <t>BCR-ABL b3a2 Mbcr (FGRS-10)</t>
  </si>
  <si>
    <t>DD304</t>
  </si>
  <si>
    <t>FusionQuant Standard ABL (CGRS-01)</t>
  </si>
  <si>
    <t>DG230</t>
  </si>
  <si>
    <t>ISOPROPYLALKOHOL P.A.</t>
  </si>
  <si>
    <t>DE235</t>
  </si>
  <si>
    <t>ABI PRISM BigDye Terminator v 1.1 ( 100 reakcí )</t>
  </si>
  <si>
    <t>DE556</t>
  </si>
  <si>
    <t>Blue/Orange 6x loading Dye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</si>
  <si>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</si>
  <si>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</si>
  <si>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</si>
  <si>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</si>
  <si>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</si>
  <si>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</si>
  <si>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</si>
  <si>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</si>
  <si>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</si>
  <si>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</si>
  <si>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DF529</t>
  </si>
  <si>
    <t>JAK2 MUTAQUANT (MQPP-02)</t>
  </si>
  <si>
    <t>DD060</t>
  </si>
  <si>
    <t>FG,HI-DI FORMAMIDE 25 ml</t>
  </si>
  <si>
    <t>DD451</t>
  </si>
  <si>
    <t>UltraPure Glycogen 100 ul</t>
  </si>
  <si>
    <t>DC257</t>
  </si>
  <si>
    <t>Generi Biotech SONDA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</si>
  <si>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</si>
  <si>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</si>
  <si>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</si>
  <si>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</si>
  <si>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</si>
  <si>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</si>
  <si>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</si>
  <si>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</si>
  <si>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</si>
  <si>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</si>
  <si>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DF957</t>
  </si>
  <si>
    <t>Phenol solutionSaturated with 0.1 M citrate buffer, pH 4.3 ± 0.2</t>
  </si>
  <si>
    <t>800872</t>
  </si>
  <si>
    <t>-Pufr elektrodový 10x 1000 ml</t>
  </si>
  <si>
    <t>801372</t>
  </si>
  <si>
    <t>-4x SPODNÍ PUFR pH=8,8 250 ML</t>
  </si>
  <si>
    <t>DF079</t>
  </si>
  <si>
    <t>High Capacity RNA-to-cDNA Kit</t>
  </si>
  <si>
    <t>801583</t>
  </si>
  <si>
    <t>-TRANSFORMACNI ROZTOK 1000 G</t>
  </si>
  <si>
    <t>802057</t>
  </si>
  <si>
    <t>-Hydrogenuhličitan amonný p.a. 1000g</t>
  </si>
  <si>
    <t>DG589</t>
  </si>
  <si>
    <t>Restrikční endonukleáza BSiEI 1000U</t>
  </si>
  <si>
    <t>DG862</t>
  </si>
  <si>
    <t>ipsogen BAALC ProfileQuant Kit (24)</t>
  </si>
  <si>
    <t>DC873</t>
  </si>
  <si>
    <t>AGAROSE I,GENERAL APPLICATIONS - 500g</t>
  </si>
  <si>
    <t>DG379</t>
  </si>
  <si>
    <t>Doprava 21%</t>
  </si>
  <si>
    <t>DG209</t>
  </si>
  <si>
    <t>MAY-GRUNWALD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</si>
  <si>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</si>
  <si>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</si>
  <si>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</si>
  <si>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</si>
  <si>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</si>
  <si>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</si>
  <si>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</si>
  <si>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</si>
  <si>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</si>
  <si>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</si>
  <si>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</si>
  <si>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</si>
  <si>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</si>
  <si>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</si>
  <si>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</si>
  <si>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</si>
  <si>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</si>
  <si>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</si>
  <si>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</si>
  <si>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</si>
  <si>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</si>
  <si>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</si>
  <si>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</si>
  <si>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</si>
  <si>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</si>
  <si>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</si>
  <si>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</si>
  <si>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</si>
  <si>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</si>
  <si>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</si>
  <si>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</si>
  <si>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</si>
  <si>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</si>
  <si>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</si>
  <si>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</si>
  <si>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</si>
  <si>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</si>
  <si>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</si>
  <si>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</si>
  <si>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</si>
  <si>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</si>
  <si>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</si>
  <si>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</si>
  <si>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</si>
  <si>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</si>
  <si>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</si>
  <si>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</si>
  <si>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</si>
  <si>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</si>
  <si>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</si>
  <si>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</si>
  <si>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</si>
  <si>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</si>
  <si>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</si>
  <si>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DH195</t>
  </si>
  <si>
    <t>LEUCOGNOST Fixační směs</t>
  </si>
  <si>
    <t>DH193</t>
  </si>
  <si>
    <t>TRIS -100g (Tris(hydroxymethyl)aminomethane)</t>
  </si>
  <si>
    <t>DG909</t>
  </si>
  <si>
    <t>Cellpack DFL - 2x1.5L</t>
  </si>
  <si>
    <t>DH194</t>
  </si>
  <si>
    <t>DAB - 1g (3,3′-Diaminobenzidine tetrahydrochloride hydrate)</t>
  </si>
  <si>
    <t>DG145</t>
  </si>
  <si>
    <t>kyselina CHLOROVOD.35% P.A.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</si>
  <si>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</si>
  <si>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</si>
  <si>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</si>
  <si>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</si>
  <si>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</si>
  <si>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</si>
  <si>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</si>
  <si>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</si>
  <si>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</si>
  <si>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</si>
  <si>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</si>
  <si>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</si>
  <si>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</si>
  <si>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</si>
  <si>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</si>
  <si>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</si>
  <si>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</si>
  <si>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</si>
  <si>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</si>
  <si>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</si>
  <si>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</si>
  <si>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</si>
  <si>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</si>
  <si>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</si>
  <si>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</si>
  <si>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</si>
  <si>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</si>
  <si>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</si>
  <si>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DB762</t>
  </si>
  <si>
    <t>TC PAI 1 ELISA KIT</t>
  </si>
  <si>
    <t>DD571</t>
  </si>
  <si>
    <t>IL wWF activity</t>
  </si>
  <si>
    <t>DC798</t>
  </si>
  <si>
    <t>IL TEST FACTOR XI,10x1 ML</t>
  </si>
  <si>
    <t>DA822</t>
  </si>
  <si>
    <t>IL FDP</t>
  </si>
  <si>
    <t>DA907</t>
  </si>
  <si>
    <t>TC Apixaban high kontrol</t>
  </si>
  <si>
    <t>DD040</t>
  </si>
  <si>
    <t>TC COAGULATION CONTROL A 1 ML</t>
  </si>
  <si>
    <t>DB579</t>
  </si>
  <si>
    <t>IL TEST VON WILLEBRAND FACTOR</t>
  </si>
  <si>
    <t>DC632</t>
  </si>
  <si>
    <t>DG FIX (5x1 ml)</t>
  </si>
  <si>
    <t>DC686</t>
  </si>
  <si>
    <t>TC t-PA antigen kit</t>
  </si>
  <si>
    <t>DB425</t>
  </si>
  <si>
    <t>IL TEST FACTOR II,10x1 ML</t>
  </si>
  <si>
    <t>DC622</t>
  </si>
  <si>
    <t>TC COAGULATION CONTROL N 1 ML</t>
  </si>
  <si>
    <t>DC255</t>
  </si>
  <si>
    <t>TC AT III TH1 substrate</t>
  </si>
  <si>
    <t>DA817</t>
  </si>
  <si>
    <t>IL AcuStar Triggers 500 ml</t>
  </si>
  <si>
    <t>DA760</t>
  </si>
  <si>
    <t>IL AcuStar Anti-Cardiolipin IgG</t>
  </si>
  <si>
    <t>DB702</t>
  </si>
  <si>
    <t>TC PCR MULTIPLEX KIT</t>
  </si>
  <si>
    <t>DB574</t>
  </si>
  <si>
    <t>IL TEST FACTOR VIII,10x1 ML</t>
  </si>
  <si>
    <t>DA761</t>
  </si>
  <si>
    <t>IL AcuStar Anti-Cardiolipin IgM</t>
  </si>
  <si>
    <t>DD482</t>
  </si>
  <si>
    <t>PLATELET NEUTRALIZING REAGENT</t>
  </si>
  <si>
    <t>DG374</t>
  </si>
  <si>
    <t>HemosIL AcuStar Controls Anti-ß2 Glycoprot.-I IgM</t>
  </si>
  <si>
    <t>DG371</t>
  </si>
  <si>
    <t>HemosIL AcuStar Controls Anti-Cardiolipin IgG</t>
  </si>
  <si>
    <t>DG827</t>
  </si>
  <si>
    <t>TC ADAMTS 13</t>
  </si>
  <si>
    <t>DG062</t>
  </si>
  <si>
    <t>ABP Arachidonic Acid</t>
  </si>
  <si>
    <t>DB939</t>
  </si>
  <si>
    <t>SYBR GREEN I   0,5 ml</t>
  </si>
  <si>
    <t>DG828</t>
  </si>
  <si>
    <t>TC ADAMTS 13 INH</t>
  </si>
  <si>
    <t>DA425</t>
  </si>
  <si>
    <t>TC Rivaroxaban Control Medium 5x1ml</t>
  </si>
  <si>
    <t>DA762</t>
  </si>
  <si>
    <t>IL AcuStar Anti-ß2 Glycoprotein-I IgG</t>
  </si>
  <si>
    <t>DG373</t>
  </si>
  <si>
    <t>HemosIL AcuStar Controls Anti-ß2 Glycoprot.-I IgG</t>
  </si>
  <si>
    <t>DA821</t>
  </si>
  <si>
    <t>IL FDP kalibrator</t>
  </si>
  <si>
    <t>DB219</t>
  </si>
  <si>
    <t>IL AcuStar Anti-ß2 Glycoprotein-I IgM</t>
  </si>
  <si>
    <t>DA053</t>
  </si>
  <si>
    <t>HYPHEN Dabigatran calibrator</t>
  </si>
  <si>
    <t>DA908</t>
  </si>
  <si>
    <t>TC Apixaban low kontrol</t>
  </si>
  <si>
    <t>DA054</t>
  </si>
  <si>
    <t>HYPHEN Hemoclot Thrombin Inhibitor</t>
  </si>
  <si>
    <t>DC254</t>
  </si>
  <si>
    <t>TC FIBRINOGEN</t>
  </si>
  <si>
    <t>DA763</t>
  </si>
  <si>
    <t>IL Acustar Rinse</t>
  </si>
  <si>
    <t>DC584</t>
  </si>
  <si>
    <t>RISTOCETIN  10x0,5 ml</t>
  </si>
  <si>
    <t>DF082</t>
  </si>
  <si>
    <t>ROCHE LightCycler 480 HRM Master 5 x 1 ml</t>
  </si>
  <si>
    <t>DG372</t>
  </si>
  <si>
    <t>HemosIL AcuStar Controls  Anti-Cardiolipin IgM</t>
  </si>
  <si>
    <t>805203</t>
  </si>
  <si>
    <t>-PBS pufr pro cytogenetiku, pH 7,4 (HEM) 100 ml</t>
  </si>
  <si>
    <t>DG383</t>
  </si>
  <si>
    <t>Bactec PEDS</t>
  </si>
  <si>
    <t>DG252</t>
  </si>
  <si>
    <t>HANK´S BALANCED SALT SOL.MOD. 100 ml</t>
  </si>
  <si>
    <t>DE610</t>
  </si>
  <si>
    <t>MethoCult GF H4434, 100 mL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</si>
  <si>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</si>
  <si>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</si>
  <si>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</si>
  <si>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</si>
  <si>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</si>
  <si>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</si>
  <si>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</si>
  <si>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</si>
  <si>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</si>
  <si>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</si>
  <si>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</si>
  <si>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</si>
  <si>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</si>
  <si>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</si>
  <si>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</si>
  <si>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</si>
  <si>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</si>
  <si>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</si>
  <si>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</si>
  <si>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</si>
  <si>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Tkáňová banka</t>
  </si>
  <si>
    <t>HOK, laboratoř cytogenetiky a molekul.cytogenetiky</t>
  </si>
  <si>
    <t>HOK, laboratoř průtokové cytometrie</t>
  </si>
  <si>
    <t>HOK, laboratoř rutinního provozu</t>
  </si>
  <si>
    <t>HOK, laboratoř koagulační</t>
  </si>
  <si>
    <t>HOK, laboratoř tkáňových kultur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</si>
  <si>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</si>
  <si>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</si>
  <si>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</si>
  <si>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</si>
  <si>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</si>
  <si>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</si>
  <si>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</si>
  <si>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</si>
  <si>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</si>
  <si>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</si>
  <si>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Zdravotní výkony vykázané na pracovišti v rámci ambulantní péče dle lékařů *</t>
  </si>
  <si>
    <t>202</t>
  </si>
  <si>
    <t>1</t>
  </si>
  <si>
    <t>0001181</t>
  </si>
  <si>
    <t>0001182</t>
  </si>
  <si>
    <t>0011420</t>
  </si>
  <si>
    <t>VINCRISTINE TEVA 1 MG/ML</t>
  </si>
  <si>
    <t>0011421</t>
  </si>
  <si>
    <t>0012669</t>
  </si>
  <si>
    <t>0014982</t>
  </si>
  <si>
    <t>EPREX 40 000 IU/ML</t>
  </si>
  <si>
    <t>0016470</t>
  </si>
  <si>
    <t>0026041</t>
  </si>
  <si>
    <t>0026042</t>
  </si>
  <si>
    <t>0026244</t>
  </si>
  <si>
    <t>0026543</t>
  </si>
  <si>
    <t>MABTHE</t>
  </si>
  <si>
    <t>0026544</t>
  </si>
  <si>
    <t>MABTHERA 500 MG</t>
  </si>
  <si>
    <t>0027803</t>
  </si>
  <si>
    <t>EXJADE</t>
  </si>
  <si>
    <t>0027928</t>
  </si>
  <si>
    <t>SPRYCE</t>
  </si>
  <si>
    <t>0028026</t>
  </si>
  <si>
    <t>GLIVEC</t>
  </si>
  <si>
    <t>0028028</t>
  </si>
  <si>
    <t>0028070</t>
  </si>
  <si>
    <t>NEORECORMON 30 000 IU</t>
  </si>
  <si>
    <t>0028139</t>
  </si>
  <si>
    <t>0028140</t>
  </si>
  <si>
    <t>VELCAD</t>
  </si>
  <si>
    <t>VELCADE 3,5 MG</t>
  </si>
  <si>
    <t>0028194</t>
  </si>
  <si>
    <t>ARANESP 500 MIKROGRAMŮ</t>
  </si>
  <si>
    <t>0028197</t>
  </si>
  <si>
    <t>NEULASTA 6 MG</t>
  </si>
  <si>
    <t>0028937</t>
  </si>
  <si>
    <t>REVLIM</t>
  </si>
  <si>
    <t>0028938</t>
  </si>
  <si>
    <t>0028939</t>
  </si>
  <si>
    <t>0029240</t>
  </si>
  <si>
    <t>TORISEL 30 MG</t>
  </si>
  <si>
    <t>0029246</t>
  </si>
  <si>
    <t>TASIGN</t>
  </si>
  <si>
    <t>0029892</t>
  </si>
  <si>
    <t>0029979</t>
  </si>
  <si>
    <t>0029980</t>
  </si>
  <si>
    <t>0031134</t>
  </si>
  <si>
    <t>VINBLASTIN-RICHTER 5MG</t>
  </si>
  <si>
    <t>0031966</t>
  </si>
  <si>
    <t>0031968</t>
  </si>
  <si>
    <t>CYTOSAR 1 G</t>
  </si>
  <si>
    <t>0042267</t>
  </si>
  <si>
    <t>0042270</t>
  </si>
  <si>
    <t>0050699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</si>
  <si>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</si>
  <si>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</si>
  <si>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</si>
  <si>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</si>
  <si>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</si>
  <si>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</si>
  <si>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</si>
  <si>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</si>
  <si>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</si>
  <si>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 200 MG</t>
  </si>
  <si>
    <t>0087239</t>
  </si>
  <si>
    <t>FANHDI 50 I.U./ML</t>
  </si>
  <si>
    <t>0087240</t>
  </si>
  <si>
    <t>FANHDI 100 I.U./ML</t>
  </si>
  <si>
    <t>0088441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</si>
  <si>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</si>
  <si>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</si>
  <si>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</si>
  <si>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</si>
  <si>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</si>
  <si>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</si>
  <si>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</si>
  <si>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0092290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</si>
  <si>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</si>
  <si>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</si>
  <si>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</si>
  <si>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</si>
  <si>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</si>
  <si>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</si>
  <si>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</si>
  <si>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</si>
  <si>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</si>
  <si>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0147814</t>
  </si>
  <si>
    <t>OCTAGAM 10 %</t>
  </si>
  <si>
    <t>0151436</t>
  </si>
  <si>
    <t>FERRLECIT</t>
  </si>
  <si>
    <t>0155379</t>
  </si>
  <si>
    <t>0162207</t>
  </si>
  <si>
    <t>0163175</t>
  </si>
  <si>
    <t>0167973</t>
  </si>
  <si>
    <t>0191565</t>
  </si>
  <si>
    <t>BLEOMEDAC</t>
  </si>
  <si>
    <t>0500566</t>
  </si>
  <si>
    <t>0500570</t>
  </si>
  <si>
    <t>0500682</t>
  </si>
  <si>
    <t>0500683</t>
  </si>
  <si>
    <t>0500687</t>
  </si>
  <si>
    <t>TEVAGRASTIM 48 MU/0,8 ML</t>
  </si>
  <si>
    <t>0500947</t>
  </si>
  <si>
    <t>VIDAZA</t>
  </si>
  <si>
    <t>9999990</t>
  </si>
  <si>
    <t>Nespecifikovany LEK</t>
  </si>
  <si>
    <t>9999997</t>
  </si>
  <si>
    <t>0027800</t>
  </si>
  <si>
    <t>TRISENOX 1MG/ML</t>
  </si>
  <si>
    <t>TRISEN</t>
  </si>
  <si>
    <t>0179310</t>
  </si>
  <si>
    <t>LEVACT</t>
  </si>
  <si>
    <t>0027921</t>
  </si>
  <si>
    <t>0193650</t>
  </si>
  <si>
    <t>0029976</t>
  </si>
  <si>
    <t>0167471</t>
  </si>
  <si>
    <t>REVOLADE 25 MG</t>
  </si>
  <si>
    <t>REVOLA</t>
  </si>
  <si>
    <t>0149572</t>
  </si>
  <si>
    <t>0050702</t>
  </si>
  <si>
    <t>0149570</t>
  </si>
  <si>
    <t>0179308</t>
  </si>
  <si>
    <t>0010820</t>
  </si>
  <si>
    <t>0031967</t>
  </si>
  <si>
    <t>CYTOSAR 500 MG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</si>
  <si>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</si>
  <si>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</si>
  <si>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</si>
  <si>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</si>
  <si>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</si>
  <si>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</si>
  <si>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</si>
  <si>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</si>
  <si>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</si>
  <si>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</si>
  <si>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</si>
  <si>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</si>
  <si>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</si>
  <si>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</si>
  <si>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</si>
  <si>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</si>
  <si>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</si>
  <si>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</si>
  <si>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</si>
  <si>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</si>
  <si>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</si>
  <si>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</si>
  <si>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</si>
  <si>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</si>
  <si>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</si>
  <si>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</si>
  <si>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</si>
  <si>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</si>
  <si>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</si>
  <si>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</si>
  <si>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</si>
  <si>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</si>
  <si>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</si>
  <si>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</si>
  <si>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</si>
  <si>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</si>
  <si>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</si>
  <si>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</si>
  <si>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</si>
  <si>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</si>
  <si>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</si>
  <si>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</si>
  <si>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</si>
  <si>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</si>
  <si>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</si>
  <si>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</si>
  <si>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</si>
  <si>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</si>
  <si>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</si>
  <si>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</si>
  <si>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</si>
  <si>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</si>
  <si>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</si>
  <si>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</si>
  <si>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</si>
  <si>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</si>
  <si>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</si>
  <si>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</si>
  <si>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</si>
  <si>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</si>
  <si>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</si>
  <si>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</si>
  <si>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</si>
  <si>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</si>
  <si>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</si>
  <si>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</si>
  <si>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</si>
  <si>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</si>
  <si>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</si>
  <si>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</si>
  <si>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</si>
  <si>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</si>
  <si>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</si>
  <si>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22021</t>
  </si>
  <si>
    <t>KOMPLEXNÍ VYŠETŘENÍ HEMATOLOGEM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</si>
  <si>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</si>
  <si>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</si>
  <si>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</si>
  <si>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</si>
  <si>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</si>
  <si>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</si>
  <si>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</si>
  <si>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</si>
  <si>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</si>
  <si>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</si>
  <si>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</si>
  <si>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</si>
  <si>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</si>
  <si>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</si>
  <si>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</si>
  <si>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</si>
  <si>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</si>
  <si>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</si>
  <si>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</si>
  <si>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</si>
  <si>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</si>
  <si>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</si>
  <si>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</si>
  <si>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</si>
  <si>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</si>
  <si>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</si>
  <si>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</si>
  <si>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</si>
  <si>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</si>
  <si>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</si>
  <si>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</si>
  <si>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</si>
  <si>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</si>
  <si>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</si>
  <si>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</si>
  <si>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</si>
  <si>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</si>
  <si>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</si>
  <si>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</si>
  <si>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</si>
  <si>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</si>
  <si>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</si>
  <si>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</si>
  <si>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</si>
  <si>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</si>
  <si>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</si>
  <si>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</si>
  <si>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</si>
  <si>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</si>
  <si>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</si>
  <si>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</si>
  <si>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</si>
  <si>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</si>
  <si>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</si>
  <si>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</si>
  <si>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</si>
  <si>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</si>
  <si>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</si>
  <si>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</si>
  <si>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</si>
  <si>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</si>
  <si>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</si>
  <si>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</si>
  <si>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</si>
  <si>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</si>
  <si>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</si>
  <si>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</si>
  <si>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</si>
  <si>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</si>
  <si>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</si>
  <si>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</si>
  <si>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</si>
  <si>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</si>
  <si>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</si>
  <si>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</si>
  <si>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</si>
  <si>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</si>
  <si>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</si>
  <si>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</si>
  <si>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</si>
  <si>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</si>
  <si>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</si>
  <si>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</si>
  <si>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</si>
  <si>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</si>
  <si>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</si>
  <si>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</si>
  <si>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</si>
  <si>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</si>
  <si>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</si>
  <si>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</si>
  <si>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</si>
  <si>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</si>
  <si>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</si>
  <si>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</si>
  <si>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</si>
  <si>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</si>
  <si>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</si>
  <si>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</si>
  <si>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</si>
  <si>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</si>
  <si>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</si>
  <si>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</si>
  <si>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</si>
  <si>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</si>
  <si>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</si>
  <si>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</si>
  <si>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</si>
  <si>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</si>
  <si>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</si>
  <si>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</si>
  <si>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</si>
  <si>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</si>
  <si>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</si>
  <si>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</si>
  <si>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</si>
  <si>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</si>
  <si>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</si>
  <si>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</si>
  <si>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</si>
  <si>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</si>
  <si>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</si>
  <si>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</si>
  <si>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</si>
  <si>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</si>
  <si>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</si>
  <si>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</si>
  <si>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</si>
  <si>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</si>
  <si>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</si>
  <si>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</si>
  <si>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</si>
  <si>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</si>
  <si>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</si>
  <si>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</si>
  <si>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</si>
  <si>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</si>
  <si>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</si>
  <si>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</si>
  <si>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</si>
  <si>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</si>
  <si>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</si>
  <si>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</si>
  <si>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</si>
  <si>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</si>
  <si>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</si>
  <si>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</si>
  <si>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</si>
  <si>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</si>
  <si>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</si>
  <si>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</si>
  <si>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</si>
  <si>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</si>
  <si>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</si>
  <si>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</si>
  <si>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</si>
  <si>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</si>
  <si>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</si>
  <si>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</si>
  <si>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</si>
  <si>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</si>
  <si>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</si>
  <si>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</si>
  <si>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</si>
  <si>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</si>
  <si>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</si>
  <si>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</si>
  <si>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</si>
  <si>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</si>
  <si>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</si>
  <si>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</si>
  <si>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</si>
  <si>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</si>
  <si>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</si>
  <si>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</si>
  <si>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</si>
  <si>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</si>
  <si>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</si>
  <si>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</si>
  <si>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</si>
  <si>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</si>
  <si>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</si>
  <si>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</si>
  <si>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</si>
  <si>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</si>
  <si>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</si>
  <si>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</si>
  <si>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</si>
  <si>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</si>
  <si>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</si>
  <si>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</si>
  <si>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</si>
  <si>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</si>
  <si>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</si>
  <si>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</si>
  <si>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</si>
  <si>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</si>
  <si>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22365</t>
  </si>
  <si>
    <t>ODBĚR PERIFERNÍCH KMENOVÝCH BUŇEK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</si>
  <si>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</si>
  <si>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</si>
  <si>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</si>
  <si>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</si>
  <si>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</si>
  <si>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</si>
  <si>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</si>
  <si>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</si>
  <si>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</si>
  <si>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</si>
  <si>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</si>
  <si>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</si>
  <si>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</si>
  <si>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</si>
  <si>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</si>
  <si>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</si>
  <si>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</si>
  <si>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</si>
  <si>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</si>
  <si>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</si>
  <si>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</si>
  <si>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</si>
  <si>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</si>
  <si>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</si>
  <si>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</si>
  <si>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</si>
  <si>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</si>
  <si>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</si>
  <si>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</si>
  <si>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>0003952</t>
  </si>
  <si>
    <t>0004234</t>
  </si>
  <si>
    <t>DALACIN C</t>
  </si>
  <si>
    <t>0005113</t>
  </si>
  <si>
    <t>0006480</t>
  </si>
  <si>
    <t>OCPLEX</t>
  </si>
  <si>
    <t>0008807</t>
  </si>
  <si>
    <t>0013873</t>
  </si>
  <si>
    <t>ALEXAN 50 MG/ML</t>
  </si>
  <si>
    <t>0015643</t>
  </si>
  <si>
    <t>0016547</t>
  </si>
  <si>
    <t>0018634</t>
  </si>
  <si>
    <t>0020605</t>
  </si>
  <si>
    <t>0026127</t>
  </si>
  <si>
    <t>0026902</t>
  </si>
  <si>
    <t>0027429</t>
  </si>
  <si>
    <t>0049193</t>
  </si>
  <si>
    <t>0049983</t>
  </si>
  <si>
    <t>0053666</t>
  </si>
  <si>
    <t>0053922</t>
  </si>
  <si>
    <t>0056801</t>
  </si>
  <si>
    <t>0059058</t>
  </si>
  <si>
    <t>0059830</t>
  </si>
  <si>
    <t>CIPRINOL 200 MG/100 ML</t>
  </si>
  <si>
    <t>0064783</t>
  </si>
  <si>
    <t>0065989</t>
  </si>
  <si>
    <t>0066020</t>
  </si>
  <si>
    <t>AUGMENTIN 1,2 G</t>
  </si>
  <si>
    <t>0066137</t>
  </si>
  <si>
    <t>0072972</t>
  </si>
  <si>
    <t>0075634</t>
  </si>
  <si>
    <t>PROTHROMPLEX TOTAL NF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</si>
  <si>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</si>
  <si>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</si>
  <si>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</si>
  <si>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</si>
  <si>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</si>
  <si>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</si>
  <si>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</si>
  <si>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0085515</t>
  </si>
  <si>
    <t>FLEBOGAMMA 5%</t>
  </si>
  <si>
    <t>0087199</t>
  </si>
  <si>
    <t>MAXIPIME 1 G</t>
  </si>
  <si>
    <t>0092012</t>
  </si>
  <si>
    <t>METHOTREXAT EBEWE</t>
  </si>
  <si>
    <t>0092300</t>
  </si>
  <si>
    <t>CISPLATIN EBEWE</t>
  </si>
  <si>
    <t>0092302</t>
  </si>
  <si>
    <t>0093173</t>
  </si>
  <si>
    <t>ANTITHROMBIN III IMMUNO</t>
  </si>
  <si>
    <t>0093174</t>
  </si>
  <si>
    <t>0093260</t>
  </si>
  <si>
    <t>0096414</t>
  </si>
  <si>
    <t>0097910</t>
  </si>
  <si>
    <t>HUMAN ALBUMIN GRIFOLS 20%</t>
  </si>
  <si>
    <t>0112782</t>
  </si>
  <si>
    <t>0119440</t>
  </si>
  <si>
    <t>0121238</t>
  </si>
  <si>
    <t>CEFTRIAXON KABI 1 G</t>
  </si>
  <si>
    <t>0125298</t>
  </si>
  <si>
    <t>0131654</t>
  </si>
  <si>
    <t>CEFTAZIDIM KABI 1 G</t>
  </si>
  <si>
    <t>0137484</t>
  </si>
  <si>
    <t>ANBINEX</t>
  </si>
  <si>
    <t>0137499</t>
  </si>
  <si>
    <t>0147813</t>
  </si>
  <si>
    <t>0149993</t>
  </si>
  <si>
    <t>0149996</t>
  </si>
  <si>
    <t>0150726</t>
  </si>
  <si>
    <t>0155939</t>
  </si>
  <si>
    <t>0162187</t>
  </si>
  <si>
    <t>0163179</t>
  </si>
  <si>
    <t>0163187</t>
  </si>
  <si>
    <t>0164350</t>
  </si>
  <si>
    <t>TAZOCIN 4 G/0,5 G</t>
  </si>
  <si>
    <t>0167598</t>
  </si>
  <si>
    <t>0167599</t>
  </si>
  <si>
    <t>TEPADINA 100 MG</t>
  </si>
  <si>
    <t>0500720</t>
  </si>
  <si>
    <t>0129056</t>
  </si>
  <si>
    <t>ATENATIV</t>
  </si>
  <si>
    <t>0129057</t>
  </si>
  <si>
    <t>0087200</t>
  </si>
  <si>
    <t>MAXIPIME 2 G</t>
  </si>
  <si>
    <t>0084336</t>
  </si>
  <si>
    <t>GEMZAR 1 G</t>
  </si>
  <si>
    <t>0137483</t>
  </si>
  <si>
    <t>0178955</t>
  </si>
  <si>
    <t>0149384</t>
  </si>
  <si>
    <t>0156835</t>
  </si>
  <si>
    <t>0151460</t>
  </si>
  <si>
    <t>0129836</t>
  </si>
  <si>
    <t>0032851</t>
  </si>
  <si>
    <t>0168008</t>
  </si>
  <si>
    <t>0178169</t>
  </si>
  <si>
    <t>GEMCITABINE ACCORD 100 MG/ML KONCENTRÁT PRO INFUZN</t>
  </si>
  <si>
    <t>0178953</t>
  </si>
  <si>
    <t>0168010</t>
  </si>
  <si>
    <t>0007905</t>
  </si>
  <si>
    <t>Erytrocyty z odběru plné krve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</si>
  <si>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</si>
  <si>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</si>
  <si>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</si>
  <si>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</si>
  <si>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</si>
  <si>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</si>
  <si>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</si>
  <si>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</si>
  <si>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0034972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</si>
  <si>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</si>
  <si>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</si>
  <si>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</si>
  <si>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</si>
  <si>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</si>
  <si>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</si>
  <si>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</si>
  <si>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</si>
  <si>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</si>
  <si>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</si>
  <si>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</si>
  <si>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</si>
  <si>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</si>
  <si>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</si>
  <si>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</si>
  <si>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</si>
  <si>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</si>
  <si>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</si>
  <si>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</si>
  <si>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</si>
  <si>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0014570</t>
  </si>
  <si>
    <t>0055768</t>
  </si>
  <si>
    <t>CARBOPLATIN EBEWE</t>
  </si>
  <si>
    <t>0119095</t>
  </si>
  <si>
    <t>0029896</t>
  </si>
  <si>
    <t>BUSILVEX 6 MG/ML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</si>
  <si>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</si>
  <si>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</si>
  <si>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</si>
  <si>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</si>
  <si>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</si>
  <si>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</si>
  <si>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</si>
  <si>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</si>
  <si>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</si>
  <si>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</si>
  <si>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</si>
  <si>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</si>
  <si>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6F6</t>
  </si>
  <si>
    <t>66893</t>
  </si>
  <si>
    <t>PUNKČNÍ BIOPSIE KOSTI NEBO KLOUBU</t>
  </si>
  <si>
    <t>708</t>
  </si>
  <si>
    <t>78860</t>
  </si>
  <si>
    <t>TUNELIZACE KATÉTRU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</si>
  <si>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</si>
  <si>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</si>
  <si>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</si>
  <si>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</si>
  <si>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</si>
  <si>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</si>
  <si>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</si>
  <si>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</si>
  <si>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</si>
  <si>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</si>
  <si>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</si>
  <si>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</si>
  <si>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</si>
  <si>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</si>
  <si>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</si>
  <si>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</si>
  <si>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</si>
  <si>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</si>
  <si>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</si>
  <si>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</si>
  <si>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07321</t>
  </si>
  <si>
    <t xml:space="preserve">PORUCHY PANKREATU, KROMĚ MALIGNÍHO ONEMOCNĚNÍ BEZ CC                                                </t>
  </si>
  <si>
    <t>16011</t>
  </si>
  <si>
    <t xml:space="preserve">VÝKONY NA SLEZINĚ BEZ CC                                                                            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</si>
  <si>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</si>
  <si>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</si>
  <si>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</si>
  <si>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</si>
  <si>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</si>
  <si>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</si>
  <si>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</si>
  <si>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</si>
  <si>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</si>
  <si>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</si>
  <si>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</si>
  <si>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</si>
  <si>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</si>
  <si>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</si>
  <si>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</si>
  <si>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</si>
  <si>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</si>
  <si>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</si>
  <si>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</si>
  <si>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</si>
  <si>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</si>
  <si>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</si>
  <si>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</si>
  <si>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</si>
  <si>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</si>
  <si>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</si>
  <si>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</si>
  <si>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</si>
  <si>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</si>
  <si>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</si>
  <si>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</si>
  <si>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</si>
  <si>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</si>
  <si>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</si>
  <si>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</si>
  <si>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</si>
  <si>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</si>
  <si>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</si>
  <si>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</si>
  <si>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</si>
  <si>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</si>
  <si>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</si>
  <si>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</si>
  <si>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</si>
  <si>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</si>
  <si>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</si>
  <si>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</si>
  <si>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</si>
  <si>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</si>
  <si>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</si>
  <si>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</si>
  <si>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</si>
  <si>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</si>
  <si>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</si>
  <si>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</si>
  <si>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</si>
  <si>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</si>
  <si>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</si>
  <si>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</si>
  <si>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</si>
  <si>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</si>
  <si>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</si>
  <si>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</si>
  <si>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</si>
  <si>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</si>
  <si>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</si>
  <si>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</si>
  <si>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</si>
  <si>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</si>
  <si>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</si>
  <si>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</si>
  <si>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</si>
  <si>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</si>
  <si>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</si>
  <si>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</si>
  <si>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</si>
  <si>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</si>
  <si>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</si>
  <si>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</si>
  <si>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</si>
  <si>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</si>
  <si>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</si>
  <si>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</si>
  <si>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</si>
  <si>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</si>
  <si>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</si>
  <si>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</si>
  <si>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</si>
  <si>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</si>
  <si>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</si>
  <si>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</si>
  <si>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</si>
  <si>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</si>
  <si>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</si>
  <si>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</si>
  <si>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</si>
  <si>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</si>
  <si>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</si>
  <si>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</si>
  <si>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</si>
  <si>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</si>
  <si>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</si>
  <si>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</si>
  <si>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0002061</t>
  </si>
  <si>
    <t>99mTc-leukocyty značené HM PAO</t>
  </si>
  <si>
    <t>0002066</t>
  </si>
  <si>
    <t>51Cr-trombocyty</t>
  </si>
  <si>
    <t>0002073</t>
  </si>
  <si>
    <t>99mTc-oxidronát disodný inj.</t>
  </si>
  <si>
    <t>0002087</t>
  </si>
  <si>
    <t>18F-FDG</t>
  </si>
  <si>
    <t>0002097</t>
  </si>
  <si>
    <t>99Y-IB</t>
  </si>
  <si>
    <t>99Y-ibritumomab tiuxetan inj.</t>
  </si>
  <si>
    <t>0110740</t>
  </si>
  <si>
    <t>VÁLCE (DVA) STERILNÍ, JEDNORÁZOVÉ DO INJEKTORU, CE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</si>
  <si>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</si>
  <si>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</si>
  <si>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</si>
  <si>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</si>
  <si>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</si>
  <si>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</si>
  <si>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47245</t>
  </si>
  <si>
    <t>SCINTIGRAFIE SKELETU CÍLENÁ TŘÍFÁZOVÁ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</si>
  <si>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</si>
  <si>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</si>
  <si>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</si>
  <si>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</si>
  <si>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</si>
  <si>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</si>
  <si>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</si>
  <si>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</si>
  <si>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</si>
  <si>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</si>
  <si>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</si>
  <si>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</si>
  <si>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</si>
  <si>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</si>
  <si>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</si>
  <si>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</si>
  <si>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</si>
  <si>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</si>
  <si>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</si>
  <si>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</si>
  <si>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</si>
  <si>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</si>
  <si>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</si>
  <si>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</si>
  <si>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</si>
  <si>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</si>
  <si>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</si>
  <si>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</si>
  <si>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</si>
  <si>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</si>
  <si>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</si>
  <si>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</si>
  <si>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</si>
  <si>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</si>
  <si>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</si>
  <si>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</si>
  <si>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</si>
  <si>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</si>
  <si>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</si>
  <si>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</si>
  <si>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</si>
  <si>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</si>
  <si>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</si>
  <si>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</si>
  <si>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</si>
  <si>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</si>
  <si>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</si>
  <si>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</si>
  <si>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</si>
  <si>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</si>
  <si>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</si>
  <si>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</si>
  <si>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</si>
  <si>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</si>
  <si>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</si>
  <si>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</si>
  <si>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</si>
  <si>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</si>
  <si>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</si>
  <si>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</si>
  <si>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</si>
  <si>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</si>
  <si>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</si>
  <si>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</si>
  <si>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</si>
  <si>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</si>
  <si>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</si>
  <si>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</si>
  <si>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</si>
  <si>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</si>
  <si>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</si>
  <si>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</si>
  <si>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</si>
  <si>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</si>
  <si>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</si>
  <si>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</si>
  <si>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</si>
  <si>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</si>
  <si>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</si>
  <si>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</si>
  <si>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</si>
  <si>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</si>
  <si>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</si>
  <si>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</si>
  <si>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</si>
  <si>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</si>
  <si>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</si>
  <si>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</si>
  <si>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</si>
  <si>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</si>
  <si>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</si>
  <si>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</si>
  <si>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</si>
  <si>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</si>
  <si>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</si>
  <si>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</si>
  <si>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</si>
  <si>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</si>
  <si>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</si>
  <si>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</si>
  <si>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</si>
  <si>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</si>
  <si>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</si>
  <si>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</si>
  <si>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</si>
  <si>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</si>
  <si>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</si>
  <si>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</si>
  <si>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</si>
  <si>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</si>
  <si>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</si>
  <si>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</si>
  <si>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</si>
  <si>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</si>
  <si>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</si>
  <si>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</si>
  <si>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</si>
  <si>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</si>
  <si>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</si>
  <si>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</si>
  <si>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</si>
  <si>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</si>
  <si>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</si>
  <si>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</si>
  <si>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</si>
  <si>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</si>
  <si>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</si>
  <si>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</si>
  <si>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</si>
  <si>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</si>
  <si>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</si>
  <si>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</si>
  <si>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</si>
  <si>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</si>
  <si>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</si>
  <si>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</si>
  <si>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</si>
  <si>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</si>
  <si>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</si>
  <si>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</si>
  <si>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</si>
  <si>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</si>
  <si>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</si>
  <si>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</si>
  <si>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</si>
  <si>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</si>
  <si>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</si>
  <si>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</si>
  <si>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</si>
  <si>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</si>
  <si>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</si>
  <si>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</si>
  <si>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</si>
  <si>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</si>
  <si>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</si>
  <si>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</si>
  <si>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</si>
  <si>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</si>
  <si>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</si>
  <si>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</si>
  <si>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</si>
  <si>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</si>
  <si>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</si>
  <si>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</si>
  <si>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</si>
  <si>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</si>
  <si>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</si>
  <si>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</si>
  <si>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</si>
  <si>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</si>
  <si>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</si>
  <si>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</si>
  <si>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</si>
  <si>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</si>
  <si>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</si>
  <si>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</si>
  <si>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</si>
  <si>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</si>
  <si>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</si>
  <si>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</si>
  <si>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</si>
  <si>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</si>
  <si>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</si>
  <si>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</si>
  <si>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</si>
  <si>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</si>
  <si>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</si>
  <si>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</si>
  <si>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</si>
  <si>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</si>
  <si>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</si>
  <si>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</si>
  <si>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</si>
  <si>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</si>
  <si>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</si>
  <si>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</si>
  <si>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</si>
  <si>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</si>
  <si>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</si>
  <si>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</si>
  <si>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</si>
  <si>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</si>
  <si>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</si>
  <si>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</si>
  <si>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</si>
  <si>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</si>
  <si>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</si>
  <si>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</si>
  <si>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</si>
  <si>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</si>
  <si>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</si>
  <si>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</si>
  <si>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</si>
  <si>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</si>
  <si>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</si>
  <si>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</si>
  <si>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</si>
  <si>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</si>
  <si>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</si>
  <si>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</si>
  <si>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</si>
  <si>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</si>
  <si>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</si>
  <si>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</si>
  <si>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</si>
  <si>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</si>
  <si>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</si>
  <si>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</si>
  <si>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</si>
  <si>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</si>
  <si>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</si>
  <si>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</si>
  <si>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</si>
  <si>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</si>
  <si>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</si>
  <si>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</si>
  <si>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</si>
  <si>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</si>
  <si>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</si>
  <si>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</si>
  <si>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</si>
  <si>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</si>
  <si>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</si>
  <si>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</si>
  <si>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</si>
  <si>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</si>
  <si>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</si>
  <si>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</si>
  <si>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</si>
  <si>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</si>
  <si>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</si>
  <si>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</si>
  <si>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</si>
  <si>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</si>
  <si>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</si>
  <si>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</si>
  <si>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</si>
  <si>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</si>
  <si>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</si>
  <si>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</si>
  <si>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</si>
  <si>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</si>
  <si>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</si>
  <si>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</si>
  <si>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</si>
  <si>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</si>
  <si>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</si>
  <si>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</si>
  <si>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</si>
  <si>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</si>
  <si>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</si>
  <si>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</si>
  <si>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</si>
  <si>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</si>
  <si>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</si>
  <si>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</si>
  <si>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</si>
  <si>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</si>
  <si>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</si>
  <si>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</si>
  <si>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</si>
  <si>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</si>
  <si>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813</t>
  </si>
  <si>
    <t>91197</t>
  </si>
  <si>
    <t>STANOVENÍ CYTOKINU ELISA</t>
  </si>
  <si>
    <t>34</t>
  </si>
  <si>
    <t>809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</si>
  <si>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</si>
  <si>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</si>
  <si>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</si>
  <si>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</si>
  <si>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</si>
  <si>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</si>
  <si>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</si>
  <si>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</si>
  <si>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</si>
  <si>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</si>
  <si>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</si>
  <si>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</si>
  <si>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</si>
  <si>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</si>
  <si>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</si>
  <si>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</si>
  <si>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</si>
  <si>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</si>
  <si>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</si>
  <si>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0038482</t>
  </si>
  <si>
    <t>DRÁT VODÍCÍ GUIDE WIRE M</t>
  </si>
  <si>
    <t>0057769</t>
  </si>
  <si>
    <t>DILATÁTOR COPE-SADDEKNI SFA ACCESS</t>
  </si>
  <si>
    <t>0057788</t>
  </si>
  <si>
    <t>SET TRANSJUGULÁRNÍ PŘÍSTUPOVÝ/BIOPTICKÝ</t>
  </si>
  <si>
    <t>0059795</t>
  </si>
  <si>
    <t>DRÁT VODÍCÍ ANGIODYN J3 FC-FS 150-0,35</t>
  </si>
  <si>
    <t>0075314</t>
  </si>
  <si>
    <t>JEHLA BIOPTICKÁ MN1610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</si>
  <si>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</si>
  <si>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</si>
  <si>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</si>
  <si>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</si>
  <si>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</si>
  <si>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</si>
  <si>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</si>
  <si>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</si>
  <si>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</si>
  <si>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</si>
  <si>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</si>
  <si>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</si>
  <si>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</si>
  <si>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</si>
  <si>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</si>
  <si>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</si>
  <si>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</si>
  <si>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</si>
  <si>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</si>
  <si>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</si>
  <si>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</si>
  <si>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</si>
  <si>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</si>
  <si>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</si>
  <si>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</si>
  <si>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</si>
  <si>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</si>
  <si>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</si>
  <si>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</si>
  <si>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</si>
  <si>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</si>
  <si>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</si>
  <si>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</si>
  <si>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</si>
  <si>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</si>
  <si>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</si>
  <si>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</si>
  <si>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</si>
  <si>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</si>
  <si>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</si>
  <si>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</si>
  <si>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</si>
  <si>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</si>
  <si>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</si>
  <si>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</si>
  <si>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</si>
  <si>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</si>
  <si>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</si>
  <si>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</si>
  <si>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89441</t>
  </si>
  <si>
    <t>KATETRIZACE JATERNÍCH ŽIL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</si>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</sst>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0.30622800701001973</c:v>
                </c:pt>
                <c:pt idx="1">
                  <c:v>0.35695331870122521</c:v>
                </c:pt>
                <c:pt idx="2">
                  <c:v>0.41255687349847031</c:v>
                </c:pt>
                <c:pt idx="3">
                  <c:v>0.38151525024002203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201480"/>
        <c:axId val="9952026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0.34585342481266584</c:v>
                </c:pt>
                <c:pt idx="1">
                  <c:v>0.34585342481266584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203440"/>
        <c:axId val="995205008"/>
      </c:scatterChart>
      <c:catAx>
        <c:axId val="99520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52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20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5201480"/>
        <c:crosses val="autoZero"/>
        <c:crossBetween val="between"/>
      </c:valAx>
      <c:valAx>
        <c:axId val="995203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95205008"/>
        <c:crosses val="max"/>
        <c:crossBetween val="midCat"/>
      </c:valAx>
      <c:valAx>
        <c:axId val="9952050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952034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1.5433580034858168</c:v>
                </c:pt>
                <c:pt idx="1">
                  <c:v>1.3292424700747592</c:v>
                </c:pt>
                <c:pt idx="2">
                  <c:v>1.353349367188424</c:v>
                </c:pt>
                <c:pt idx="3">
                  <c:v>1.3216290521964105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52360"/>
        <c:axId val="2323519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350792"/>
        <c:axId val="994476192"/>
      </c:scatterChart>
      <c:catAx>
        <c:axId val="23235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3235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519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32352360"/>
        <c:crosses val="autoZero"/>
        <c:crossBetween val="between"/>
      </c:valAx>
      <c:valAx>
        <c:axId val="2323507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94476192"/>
        <c:crosses val="max"/>
        <c:crossBetween val="midCat"/>
      </c:valAx>
      <c:valAx>
        <c:axId val="994476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323507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3512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298</v>
      </c>
      <c r="C15" s="51" t="s">
        <v>308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5502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5503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5549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6566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6571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6576</v>
      </c>
      <c r="C27" s="51" t="s">
        <v>311</v>
      </c>
    </row>
    <row r="28" spans="1:3" ht="14.4" customHeight="1" x14ac:dyDescent="0.3">
      <c r="A28" s="273" t="str">
        <f t="shared" si="4"/>
        <v>ZV Vykáz.-A Detail</v>
      </c>
      <c r="B28" s="184" t="s">
        <v>6943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7162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7246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7897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3512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288.3</v>
      </c>
      <c r="G3" s="47">
        <f>SUBTOTAL(9,G6:G1048576)</f>
        <v>117372.87101752793</v>
      </c>
      <c r="H3" s="48">
        <f>IF(M3=0,0,G3/M3)</f>
        <v>1.9695394325502522E-2</v>
      </c>
      <c r="I3" s="47">
        <f>SUBTOTAL(9,I6:I1048576)</f>
        <v>7394.2289000000001</v>
      </c>
      <c r="J3" s="47">
        <f>SUBTOTAL(9,J6:J1048576)</f>
        <v>5842034.1394604519</v>
      </c>
      <c r="K3" s="48">
        <f>IF(M3=0,0,J3/M3)</f>
        <v>0.98030460567449762</v>
      </c>
      <c r="L3" s="47">
        <f>SUBTOTAL(9,L6:L1048576)</f>
        <v>7682.5289000000002</v>
      </c>
      <c r="M3" s="49">
        <f>SUBTOTAL(9,M6:M1048576)</f>
        <v>5959407.0104779787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577</v>
      </c>
      <c r="B6" s="655" t="s">
        <v>3346</v>
      </c>
      <c r="C6" s="655" t="s">
        <v>1892</v>
      </c>
      <c r="D6" s="655" t="s">
        <v>1893</v>
      </c>
      <c r="E6" s="655" t="s">
        <v>1894</v>
      </c>
      <c r="F6" s="658"/>
      <c r="G6" s="658"/>
      <c r="H6" s="676">
        <v>0</v>
      </c>
      <c r="I6" s="658">
        <v>280</v>
      </c>
      <c r="J6" s="658">
        <v>19007.772436412677</v>
      </c>
      <c r="K6" s="676">
        <v>1</v>
      </c>
      <c r="L6" s="658">
        <v>280</v>
      </c>
      <c r="M6" s="659">
        <v>19007.772436412677</v>
      </c>
    </row>
    <row r="7" spans="1:13" ht="14.4" customHeight="1" x14ac:dyDescent="0.3">
      <c r="A7" s="660" t="s">
        <v>577</v>
      </c>
      <c r="B7" s="661" t="s">
        <v>3347</v>
      </c>
      <c r="C7" s="661" t="s">
        <v>1840</v>
      </c>
      <c r="D7" s="661" t="s">
        <v>1841</v>
      </c>
      <c r="E7" s="661" t="s">
        <v>1842</v>
      </c>
      <c r="F7" s="664"/>
      <c r="G7" s="664"/>
      <c r="H7" s="677">
        <v>0</v>
      </c>
      <c r="I7" s="664">
        <v>1</v>
      </c>
      <c r="J7" s="664">
        <v>63.399682669465626</v>
      </c>
      <c r="K7" s="677">
        <v>1</v>
      </c>
      <c r="L7" s="664">
        <v>1</v>
      </c>
      <c r="M7" s="665">
        <v>63.399682669465626</v>
      </c>
    </row>
    <row r="8" spans="1:13" ht="14.4" customHeight="1" x14ac:dyDescent="0.3">
      <c r="A8" s="660" t="s">
        <v>577</v>
      </c>
      <c r="B8" s="661" t="s">
        <v>3348</v>
      </c>
      <c r="C8" s="661" t="s">
        <v>1940</v>
      </c>
      <c r="D8" s="661" t="s">
        <v>1941</v>
      </c>
      <c r="E8" s="661" t="s">
        <v>1942</v>
      </c>
      <c r="F8" s="664"/>
      <c r="G8" s="664"/>
      <c r="H8" s="677">
        <v>0</v>
      </c>
      <c r="I8" s="664">
        <v>49</v>
      </c>
      <c r="J8" s="664">
        <v>17841.267281555505</v>
      </c>
      <c r="K8" s="677">
        <v>1</v>
      </c>
      <c r="L8" s="664">
        <v>49</v>
      </c>
      <c r="M8" s="665">
        <v>17841.267281555505</v>
      </c>
    </row>
    <row r="9" spans="1:13" ht="14.4" customHeight="1" x14ac:dyDescent="0.3">
      <c r="A9" s="660" t="s">
        <v>577</v>
      </c>
      <c r="B9" s="661" t="s">
        <v>3348</v>
      </c>
      <c r="C9" s="661" t="s">
        <v>619</v>
      </c>
      <c r="D9" s="661" t="s">
        <v>3349</v>
      </c>
      <c r="E9" s="661" t="s">
        <v>621</v>
      </c>
      <c r="F9" s="664">
        <v>2</v>
      </c>
      <c r="G9" s="664">
        <v>787.18999999999994</v>
      </c>
      <c r="H9" s="677">
        <v>1</v>
      </c>
      <c r="I9" s="664"/>
      <c r="J9" s="664"/>
      <c r="K9" s="677">
        <v>0</v>
      </c>
      <c r="L9" s="664">
        <v>2</v>
      </c>
      <c r="M9" s="665">
        <v>787.18999999999994</v>
      </c>
    </row>
    <row r="10" spans="1:13" ht="14.4" customHeight="1" x14ac:dyDescent="0.3">
      <c r="A10" s="660" t="s">
        <v>577</v>
      </c>
      <c r="B10" s="661" t="s">
        <v>3348</v>
      </c>
      <c r="C10" s="661" t="s">
        <v>622</v>
      </c>
      <c r="D10" s="661" t="s">
        <v>623</v>
      </c>
      <c r="E10" s="661" t="s">
        <v>624</v>
      </c>
      <c r="F10" s="664">
        <v>6</v>
      </c>
      <c r="G10" s="664">
        <v>2325.5400069050966</v>
      </c>
      <c r="H10" s="677">
        <v>1</v>
      </c>
      <c r="I10" s="664"/>
      <c r="J10" s="664"/>
      <c r="K10" s="677">
        <v>0</v>
      </c>
      <c r="L10" s="664">
        <v>6</v>
      </c>
      <c r="M10" s="665">
        <v>2325.5400069050966</v>
      </c>
    </row>
    <row r="11" spans="1:13" ht="14.4" customHeight="1" x14ac:dyDescent="0.3">
      <c r="A11" s="660" t="s">
        <v>577</v>
      </c>
      <c r="B11" s="661" t="s">
        <v>3350</v>
      </c>
      <c r="C11" s="661" t="s">
        <v>1963</v>
      </c>
      <c r="D11" s="661" t="s">
        <v>1964</v>
      </c>
      <c r="E11" s="661" t="s">
        <v>3351</v>
      </c>
      <c r="F11" s="664"/>
      <c r="G11" s="664"/>
      <c r="H11" s="677">
        <v>0</v>
      </c>
      <c r="I11" s="664">
        <v>18</v>
      </c>
      <c r="J11" s="664">
        <v>9172.83</v>
      </c>
      <c r="K11" s="677">
        <v>1</v>
      </c>
      <c r="L11" s="664">
        <v>18</v>
      </c>
      <c r="M11" s="665">
        <v>9172.83</v>
      </c>
    </row>
    <row r="12" spans="1:13" ht="14.4" customHeight="1" x14ac:dyDescent="0.3">
      <c r="A12" s="660" t="s">
        <v>577</v>
      </c>
      <c r="B12" s="661" t="s">
        <v>3352</v>
      </c>
      <c r="C12" s="661" t="s">
        <v>1889</v>
      </c>
      <c r="D12" s="661" t="s">
        <v>1807</v>
      </c>
      <c r="E12" s="661" t="s">
        <v>1890</v>
      </c>
      <c r="F12" s="664"/>
      <c r="G12" s="664"/>
      <c r="H12" s="677">
        <v>0</v>
      </c>
      <c r="I12" s="664">
        <v>3</v>
      </c>
      <c r="J12" s="664">
        <v>233.54999999999995</v>
      </c>
      <c r="K12" s="677">
        <v>1</v>
      </c>
      <c r="L12" s="664">
        <v>3</v>
      </c>
      <c r="M12" s="665">
        <v>233.54999999999995</v>
      </c>
    </row>
    <row r="13" spans="1:13" ht="14.4" customHeight="1" x14ac:dyDescent="0.3">
      <c r="A13" s="660" t="s">
        <v>577</v>
      </c>
      <c r="B13" s="661" t="s">
        <v>3352</v>
      </c>
      <c r="C13" s="661" t="s">
        <v>1806</v>
      </c>
      <c r="D13" s="661" t="s">
        <v>1807</v>
      </c>
      <c r="E13" s="661" t="s">
        <v>1808</v>
      </c>
      <c r="F13" s="664"/>
      <c r="G13" s="664"/>
      <c r="H13" s="677">
        <v>0</v>
      </c>
      <c r="I13" s="664">
        <v>7</v>
      </c>
      <c r="J13" s="664">
        <v>767.04934346247387</v>
      </c>
      <c r="K13" s="677">
        <v>1</v>
      </c>
      <c r="L13" s="664">
        <v>7</v>
      </c>
      <c r="M13" s="665">
        <v>767.04934346247387</v>
      </c>
    </row>
    <row r="14" spans="1:13" ht="14.4" customHeight="1" x14ac:dyDescent="0.3">
      <c r="A14" s="660" t="s">
        <v>577</v>
      </c>
      <c r="B14" s="661" t="s">
        <v>3353</v>
      </c>
      <c r="C14" s="661" t="s">
        <v>1984</v>
      </c>
      <c r="D14" s="661" t="s">
        <v>1985</v>
      </c>
      <c r="E14" s="661" t="s">
        <v>1986</v>
      </c>
      <c r="F14" s="664"/>
      <c r="G14" s="664"/>
      <c r="H14" s="677">
        <v>0</v>
      </c>
      <c r="I14" s="664">
        <v>5</v>
      </c>
      <c r="J14" s="664">
        <v>465.91906566848206</v>
      </c>
      <c r="K14" s="677">
        <v>1</v>
      </c>
      <c r="L14" s="664">
        <v>5</v>
      </c>
      <c r="M14" s="665">
        <v>465.91906566848206</v>
      </c>
    </row>
    <row r="15" spans="1:13" ht="14.4" customHeight="1" x14ac:dyDescent="0.3">
      <c r="A15" s="660" t="s">
        <v>577</v>
      </c>
      <c r="B15" s="661" t="s">
        <v>3353</v>
      </c>
      <c r="C15" s="661" t="s">
        <v>1822</v>
      </c>
      <c r="D15" s="661" t="s">
        <v>1823</v>
      </c>
      <c r="E15" s="661" t="s">
        <v>3354</v>
      </c>
      <c r="F15" s="664"/>
      <c r="G15" s="664"/>
      <c r="H15" s="677">
        <v>0</v>
      </c>
      <c r="I15" s="664">
        <v>4</v>
      </c>
      <c r="J15" s="664">
        <v>197.68000000000004</v>
      </c>
      <c r="K15" s="677">
        <v>1</v>
      </c>
      <c r="L15" s="664">
        <v>4</v>
      </c>
      <c r="M15" s="665">
        <v>197.68000000000004</v>
      </c>
    </row>
    <row r="16" spans="1:13" ht="14.4" customHeight="1" x14ac:dyDescent="0.3">
      <c r="A16" s="660" t="s">
        <v>577</v>
      </c>
      <c r="B16" s="661" t="s">
        <v>3355</v>
      </c>
      <c r="C16" s="661" t="s">
        <v>1924</v>
      </c>
      <c r="D16" s="661" t="s">
        <v>1781</v>
      </c>
      <c r="E16" s="661" t="s">
        <v>1925</v>
      </c>
      <c r="F16" s="664"/>
      <c r="G16" s="664"/>
      <c r="H16" s="677">
        <v>0</v>
      </c>
      <c r="I16" s="664">
        <v>50</v>
      </c>
      <c r="J16" s="664">
        <v>15100.868121157484</v>
      </c>
      <c r="K16" s="677">
        <v>1</v>
      </c>
      <c r="L16" s="664">
        <v>50</v>
      </c>
      <c r="M16" s="665">
        <v>15100.868121157484</v>
      </c>
    </row>
    <row r="17" spans="1:13" ht="14.4" customHeight="1" x14ac:dyDescent="0.3">
      <c r="A17" s="660" t="s">
        <v>577</v>
      </c>
      <c r="B17" s="661" t="s">
        <v>3355</v>
      </c>
      <c r="C17" s="661" t="s">
        <v>1927</v>
      </c>
      <c r="D17" s="661" t="s">
        <v>1781</v>
      </c>
      <c r="E17" s="661" t="s">
        <v>1928</v>
      </c>
      <c r="F17" s="664"/>
      <c r="G17" s="664"/>
      <c r="H17" s="677">
        <v>0</v>
      </c>
      <c r="I17" s="664">
        <v>55</v>
      </c>
      <c r="J17" s="664">
        <v>22566.587384726437</v>
      </c>
      <c r="K17" s="677">
        <v>1</v>
      </c>
      <c r="L17" s="664">
        <v>55</v>
      </c>
      <c r="M17" s="665">
        <v>22566.587384726437</v>
      </c>
    </row>
    <row r="18" spans="1:13" ht="14.4" customHeight="1" x14ac:dyDescent="0.3">
      <c r="A18" s="660" t="s">
        <v>577</v>
      </c>
      <c r="B18" s="661" t="s">
        <v>3355</v>
      </c>
      <c r="C18" s="661" t="s">
        <v>1780</v>
      </c>
      <c r="D18" s="661" t="s">
        <v>1781</v>
      </c>
      <c r="E18" s="661" t="s">
        <v>1782</v>
      </c>
      <c r="F18" s="664"/>
      <c r="G18" s="664"/>
      <c r="H18" s="677">
        <v>0</v>
      </c>
      <c r="I18" s="664">
        <v>23</v>
      </c>
      <c r="J18" s="664">
        <v>14562.513511655357</v>
      </c>
      <c r="K18" s="677">
        <v>1</v>
      </c>
      <c r="L18" s="664">
        <v>23</v>
      </c>
      <c r="M18" s="665">
        <v>14562.513511655357</v>
      </c>
    </row>
    <row r="19" spans="1:13" ht="14.4" customHeight="1" x14ac:dyDescent="0.3">
      <c r="A19" s="660" t="s">
        <v>577</v>
      </c>
      <c r="B19" s="661" t="s">
        <v>3355</v>
      </c>
      <c r="C19" s="661" t="s">
        <v>1784</v>
      </c>
      <c r="D19" s="661" t="s">
        <v>1781</v>
      </c>
      <c r="E19" s="661" t="s">
        <v>1785</v>
      </c>
      <c r="F19" s="664"/>
      <c r="G19" s="664"/>
      <c r="H19" s="677">
        <v>0</v>
      </c>
      <c r="I19" s="664">
        <v>4</v>
      </c>
      <c r="J19" s="664">
        <v>2917.5852395933598</v>
      </c>
      <c r="K19" s="677">
        <v>1</v>
      </c>
      <c r="L19" s="664">
        <v>4</v>
      </c>
      <c r="M19" s="665">
        <v>2917.5852395933598</v>
      </c>
    </row>
    <row r="20" spans="1:13" ht="14.4" customHeight="1" x14ac:dyDescent="0.3">
      <c r="A20" s="660" t="s">
        <v>577</v>
      </c>
      <c r="B20" s="661" t="s">
        <v>3355</v>
      </c>
      <c r="C20" s="661" t="s">
        <v>1787</v>
      </c>
      <c r="D20" s="661" t="s">
        <v>1781</v>
      </c>
      <c r="E20" s="661" t="s">
        <v>1788</v>
      </c>
      <c r="F20" s="664"/>
      <c r="G20" s="664"/>
      <c r="H20" s="677">
        <v>0</v>
      </c>
      <c r="I20" s="664">
        <v>2</v>
      </c>
      <c r="J20" s="664">
        <v>1827.3</v>
      </c>
      <c r="K20" s="677">
        <v>1</v>
      </c>
      <c r="L20" s="664">
        <v>2</v>
      </c>
      <c r="M20" s="665">
        <v>1827.3</v>
      </c>
    </row>
    <row r="21" spans="1:13" ht="14.4" customHeight="1" x14ac:dyDescent="0.3">
      <c r="A21" s="660" t="s">
        <v>577</v>
      </c>
      <c r="B21" s="661" t="s">
        <v>3356</v>
      </c>
      <c r="C21" s="661" t="s">
        <v>1765</v>
      </c>
      <c r="D21" s="661" t="s">
        <v>1766</v>
      </c>
      <c r="E21" s="661" t="s">
        <v>3357</v>
      </c>
      <c r="F21" s="664"/>
      <c r="G21" s="664"/>
      <c r="H21" s="677">
        <v>0</v>
      </c>
      <c r="I21" s="664">
        <v>2</v>
      </c>
      <c r="J21" s="664">
        <v>92.42999967842195</v>
      </c>
      <c r="K21" s="677">
        <v>1</v>
      </c>
      <c r="L21" s="664">
        <v>2</v>
      </c>
      <c r="M21" s="665">
        <v>92.42999967842195</v>
      </c>
    </row>
    <row r="22" spans="1:13" ht="14.4" customHeight="1" x14ac:dyDescent="0.3">
      <c r="A22" s="660" t="s">
        <v>577</v>
      </c>
      <c r="B22" s="661" t="s">
        <v>3358</v>
      </c>
      <c r="C22" s="661" t="s">
        <v>1818</v>
      </c>
      <c r="D22" s="661" t="s">
        <v>1819</v>
      </c>
      <c r="E22" s="661" t="s">
        <v>1820</v>
      </c>
      <c r="F22" s="664"/>
      <c r="G22" s="664"/>
      <c r="H22" s="677">
        <v>0</v>
      </c>
      <c r="I22" s="664">
        <v>7</v>
      </c>
      <c r="J22" s="664">
        <v>534.51969256288839</v>
      </c>
      <c r="K22" s="677">
        <v>1</v>
      </c>
      <c r="L22" s="664">
        <v>7</v>
      </c>
      <c r="M22" s="665">
        <v>534.51969256288839</v>
      </c>
    </row>
    <row r="23" spans="1:13" ht="14.4" customHeight="1" x14ac:dyDescent="0.3">
      <c r="A23" s="660" t="s">
        <v>577</v>
      </c>
      <c r="B23" s="661" t="s">
        <v>3359</v>
      </c>
      <c r="C23" s="661" t="s">
        <v>1814</v>
      </c>
      <c r="D23" s="661" t="s">
        <v>1815</v>
      </c>
      <c r="E23" s="661" t="s">
        <v>1816</v>
      </c>
      <c r="F23" s="664"/>
      <c r="G23" s="664"/>
      <c r="H23" s="677">
        <v>0</v>
      </c>
      <c r="I23" s="664">
        <v>2</v>
      </c>
      <c r="J23" s="664">
        <v>91.099999999999909</v>
      </c>
      <c r="K23" s="677">
        <v>1</v>
      </c>
      <c r="L23" s="664">
        <v>2</v>
      </c>
      <c r="M23" s="665">
        <v>91.099999999999909</v>
      </c>
    </row>
    <row r="24" spans="1:13" ht="14.4" customHeight="1" x14ac:dyDescent="0.3">
      <c r="A24" s="660" t="s">
        <v>577</v>
      </c>
      <c r="B24" s="661" t="s">
        <v>3360</v>
      </c>
      <c r="C24" s="661" t="s">
        <v>1873</v>
      </c>
      <c r="D24" s="661" t="s">
        <v>1874</v>
      </c>
      <c r="E24" s="661" t="s">
        <v>1875</v>
      </c>
      <c r="F24" s="664"/>
      <c r="G24" s="664"/>
      <c r="H24" s="677">
        <v>0</v>
      </c>
      <c r="I24" s="664">
        <v>1</v>
      </c>
      <c r="J24" s="664">
        <v>46.220000000000006</v>
      </c>
      <c r="K24" s="677">
        <v>1</v>
      </c>
      <c r="L24" s="664">
        <v>1</v>
      </c>
      <c r="M24" s="665">
        <v>46.220000000000006</v>
      </c>
    </row>
    <row r="25" spans="1:13" ht="14.4" customHeight="1" x14ac:dyDescent="0.3">
      <c r="A25" s="660" t="s">
        <v>577</v>
      </c>
      <c r="B25" s="661" t="s">
        <v>3361</v>
      </c>
      <c r="C25" s="661" t="s">
        <v>613</v>
      </c>
      <c r="D25" s="661" t="s">
        <v>614</v>
      </c>
      <c r="E25" s="661" t="s">
        <v>615</v>
      </c>
      <c r="F25" s="664">
        <v>1</v>
      </c>
      <c r="G25" s="664">
        <v>114.09939595258166</v>
      </c>
      <c r="H25" s="677">
        <v>1</v>
      </c>
      <c r="I25" s="664"/>
      <c r="J25" s="664"/>
      <c r="K25" s="677">
        <v>0</v>
      </c>
      <c r="L25" s="664">
        <v>1</v>
      </c>
      <c r="M25" s="665">
        <v>114.09939595258166</v>
      </c>
    </row>
    <row r="26" spans="1:13" ht="14.4" customHeight="1" x14ac:dyDescent="0.3">
      <c r="A26" s="660" t="s">
        <v>577</v>
      </c>
      <c r="B26" s="661" t="s">
        <v>3362</v>
      </c>
      <c r="C26" s="661" t="s">
        <v>1896</v>
      </c>
      <c r="D26" s="661" t="s">
        <v>3363</v>
      </c>
      <c r="E26" s="661" t="s">
        <v>3364</v>
      </c>
      <c r="F26" s="664"/>
      <c r="G26" s="664"/>
      <c r="H26" s="677">
        <v>0</v>
      </c>
      <c r="I26" s="664">
        <v>1</v>
      </c>
      <c r="J26" s="664">
        <v>28.089999999999986</v>
      </c>
      <c r="K26" s="677">
        <v>1</v>
      </c>
      <c r="L26" s="664">
        <v>1</v>
      </c>
      <c r="M26" s="665">
        <v>28.089999999999986</v>
      </c>
    </row>
    <row r="27" spans="1:13" ht="14.4" customHeight="1" x14ac:dyDescent="0.3">
      <c r="A27" s="660" t="s">
        <v>577</v>
      </c>
      <c r="B27" s="661" t="s">
        <v>3365</v>
      </c>
      <c r="C27" s="661" t="s">
        <v>1866</v>
      </c>
      <c r="D27" s="661" t="s">
        <v>1867</v>
      </c>
      <c r="E27" s="661" t="s">
        <v>1816</v>
      </c>
      <c r="F27" s="664"/>
      <c r="G27" s="664"/>
      <c r="H27" s="677">
        <v>0</v>
      </c>
      <c r="I27" s="664">
        <v>1</v>
      </c>
      <c r="J27" s="664">
        <v>86.430000000000035</v>
      </c>
      <c r="K27" s="677">
        <v>1</v>
      </c>
      <c r="L27" s="664">
        <v>1</v>
      </c>
      <c r="M27" s="665">
        <v>86.430000000000035</v>
      </c>
    </row>
    <row r="28" spans="1:13" ht="14.4" customHeight="1" x14ac:dyDescent="0.3">
      <c r="A28" s="660" t="s">
        <v>577</v>
      </c>
      <c r="B28" s="661" t="s">
        <v>3366</v>
      </c>
      <c r="C28" s="661" t="s">
        <v>1826</v>
      </c>
      <c r="D28" s="661" t="s">
        <v>3367</v>
      </c>
      <c r="E28" s="661" t="s">
        <v>1014</v>
      </c>
      <c r="F28" s="664"/>
      <c r="G28" s="664"/>
      <c r="H28" s="677">
        <v>0</v>
      </c>
      <c r="I28" s="664">
        <v>1</v>
      </c>
      <c r="J28" s="664">
        <v>36.25942958865226</v>
      </c>
      <c r="K28" s="677">
        <v>1</v>
      </c>
      <c r="L28" s="664">
        <v>1</v>
      </c>
      <c r="M28" s="665">
        <v>36.25942958865226</v>
      </c>
    </row>
    <row r="29" spans="1:13" ht="14.4" customHeight="1" x14ac:dyDescent="0.3">
      <c r="A29" s="660" t="s">
        <v>577</v>
      </c>
      <c r="B29" s="661" t="s">
        <v>3368</v>
      </c>
      <c r="C29" s="661" t="s">
        <v>1908</v>
      </c>
      <c r="D29" s="661" t="s">
        <v>1909</v>
      </c>
      <c r="E29" s="661" t="s">
        <v>1852</v>
      </c>
      <c r="F29" s="664"/>
      <c r="G29" s="664"/>
      <c r="H29" s="677">
        <v>0</v>
      </c>
      <c r="I29" s="664">
        <v>1</v>
      </c>
      <c r="J29" s="664">
        <v>115.5</v>
      </c>
      <c r="K29" s="677">
        <v>1</v>
      </c>
      <c r="L29" s="664">
        <v>1</v>
      </c>
      <c r="M29" s="665">
        <v>115.5</v>
      </c>
    </row>
    <row r="30" spans="1:13" ht="14.4" customHeight="1" x14ac:dyDescent="0.3">
      <c r="A30" s="660" t="s">
        <v>577</v>
      </c>
      <c r="B30" s="661" t="s">
        <v>3368</v>
      </c>
      <c r="C30" s="661" t="s">
        <v>1933</v>
      </c>
      <c r="D30" s="661" t="s">
        <v>1934</v>
      </c>
      <c r="E30" s="661" t="s">
        <v>1852</v>
      </c>
      <c r="F30" s="664"/>
      <c r="G30" s="664"/>
      <c r="H30" s="677">
        <v>0</v>
      </c>
      <c r="I30" s="664">
        <v>1</v>
      </c>
      <c r="J30" s="664">
        <v>211.43</v>
      </c>
      <c r="K30" s="677">
        <v>1</v>
      </c>
      <c r="L30" s="664">
        <v>1</v>
      </c>
      <c r="M30" s="665">
        <v>211.43</v>
      </c>
    </row>
    <row r="31" spans="1:13" ht="14.4" customHeight="1" x14ac:dyDescent="0.3">
      <c r="A31" s="660" t="s">
        <v>577</v>
      </c>
      <c r="B31" s="661" t="s">
        <v>3368</v>
      </c>
      <c r="C31" s="661" t="s">
        <v>1911</v>
      </c>
      <c r="D31" s="661" t="s">
        <v>1912</v>
      </c>
      <c r="E31" s="661" t="s">
        <v>1852</v>
      </c>
      <c r="F31" s="664"/>
      <c r="G31" s="664"/>
      <c r="H31" s="677">
        <v>0</v>
      </c>
      <c r="I31" s="664">
        <v>1</v>
      </c>
      <c r="J31" s="664">
        <v>153.946</v>
      </c>
      <c r="K31" s="677">
        <v>1</v>
      </c>
      <c r="L31" s="664">
        <v>1</v>
      </c>
      <c r="M31" s="665">
        <v>153.946</v>
      </c>
    </row>
    <row r="32" spans="1:13" ht="14.4" customHeight="1" x14ac:dyDescent="0.3">
      <c r="A32" s="660" t="s">
        <v>577</v>
      </c>
      <c r="B32" s="661" t="s">
        <v>3368</v>
      </c>
      <c r="C32" s="661" t="s">
        <v>1850</v>
      </c>
      <c r="D32" s="661" t="s">
        <v>1851</v>
      </c>
      <c r="E32" s="661" t="s">
        <v>1852</v>
      </c>
      <c r="F32" s="664"/>
      <c r="G32" s="664"/>
      <c r="H32" s="677">
        <v>0</v>
      </c>
      <c r="I32" s="664">
        <v>1</v>
      </c>
      <c r="J32" s="664">
        <v>101.89999999999998</v>
      </c>
      <c r="K32" s="677">
        <v>1</v>
      </c>
      <c r="L32" s="664">
        <v>1</v>
      </c>
      <c r="M32" s="665">
        <v>101.89999999999998</v>
      </c>
    </row>
    <row r="33" spans="1:13" ht="14.4" customHeight="1" x14ac:dyDescent="0.3">
      <c r="A33" s="660" t="s">
        <v>577</v>
      </c>
      <c r="B33" s="661" t="s">
        <v>3369</v>
      </c>
      <c r="C33" s="661" t="s">
        <v>1862</v>
      </c>
      <c r="D33" s="661" t="s">
        <v>1863</v>
      </c>
      <c r="E33" s="661" t="s">
        <v>1864</v>
      </c>
      <c r="F33" s="664"/>
      <c r="G33" s="664"/>
      <c r="H33" s="677">
        <v>0</v>
      </c>
      <c r="I33" s="664">
        <v>9</v>
      </c>
      <c r="J33" s="664">
        <v>371.61</v>
      </c>
      <c r="K33" s="677">
        <v>1</v>
      </c>
      <c r="L33" s="664">
        <v>9</v>
      </c>
      <c r="M33" s="665">
        <v>371.61</v>
      </c>
    </row>
    <row r="34" spans="1:13" ht="14.4" customHeight="1" x14ac:dyDescent="0.3">
      <c r="A34" s="660" t="s">
        <v>577</v>
      </c>
      <c r="B34" s="661" t="s">
        <v>3369</v>
      </c>
      <c r="C34" s="661" t="s">
        <v>1971</v>
      </c>
      <c r="D34" s="661" t="s">
        <v>1863</v>
      </c>
      <c r="E34" s="661" t="s">
        <v>3370</v>
      </c>
      <c r="F34" s="664"/>
      <c r="G34" s="664"/>
      <c r="H34" s="677">
        <v>0</v>
      </c>
      <c r="I34" s="664">
        <v>2</v>
      </c>
      <c r="J34" s="664">
        <v>247.75632488372872</v>
      </c>
      <c r="K34" s="677">
        <v>1</v>
      </c>
      <c r="L34" s="664">
        <v>2</v>
      </c>
      <c r="M34" s="665">
        <v>247.75632488372872</v>
      </c>
    </row>
    <row r="35" spans="1:13" ht="14.4" customHeight="1" x14ac:dyDescent="0.3">
      <c r="A35" s="660" t="s">
        <v>577</v>
      </c>
      <c r="B35" s="661" t="s">
        <v>3371</v>
      </c>
      <c r="C35" s="661" t="s">
        <v>1773</v>
      </c>
      <c r="D35" s="661" t="s">
        <v>1774</v>
      </c>
      <c r="E35" s="661" t="s">
        <v>1030</v>
      </c>
      <c r="F35" s="664"/>
      <c r="G35" s="664"/>
      <c r="H35" s="677">
        <v>0</v>
      </c>
      <c r="I35" s="664">
        <v>1</v>
      </c>
      <c r="J35" s="664">
        <v>49.659999999999968</v>
      </c>
      <c r="K35" s="677">
        <v>1</v>
      </c>
      <c r="L35" s="664">
        <v>1</v>
      </c>
      <c r="M35" s="665">
        <v>49.659999999999968</v>
      </c>
    </row>
    <row r="36" spans="1:13" ht="14.4" customHeight="1" x14ac:dyDescent="0.3">
      <c r="A36" s="660" t="s">
        <v>577</v>
      </c>
      <c r="B36" s="661" t="s">
        <v>3372</v>
      </c>
      <c r="C36" s="661" t="s">
        <v>1991</v>
      </c>
      <c r="D36" s="661" t="s">
        <v>1992</v>
      </c>
      <c r="E36" s="661" t="s">
        <v>1993</v>
      </c>
      <c r="F36" s="664"/>
      <c r="G36" s="664"/>
      <c r="H36" s="677">
        <v>0</v>
      </c>
      <c r="I36" s="664">
        <v>1</v>
      </c>
      <c r="J36" s="664">
        <v>92.25999999999992</v>
      </c>
      <c r="K36" s="677">
        <v>1</v>
      </c>
      <c r="L36" s="664">
        <v>1</v>
      </c>
      <c r="M36" s="665">
        <v>92.25999999999992</v>
      </c>
    </row>
    <row r="37" spans="1:13" ht="14.4" customHeight="1" x14ac:dyDescent="0.3">
      <c r="A37" s="660" t="s">
        <v>577</v>
      </c>
      <c r="B37" s="661" t="s">
        <v>3372</v>
      </c>
      <c r="C37" s="661" t="s">
        <v>1858</v>
      </c>
      <c r="D37" s="661" t="s">
        <v>2893</v>
      </c>
      <c r="E37" s="661" t="s">
        <v>1993</v>
      </c>
      <c r="F37" s="664"/>
      <c r="G37" s="664"/>
      <c r="H37" s="677">
        <v>0</v>
      </c>
      <c r="I37" s="664">
        <v>2</v>
      </c>
      <c r="J37" s="664">
        <v>182.05946610492975</v>
      </c>
      <c r="K37" s="677">
        <v>1</v>
      </c>
      <c r="L37" s="664">
        <v>2</v>
      </c>
      <c r="M37" s="665">
        <v>182.05946610492975</v>
      </c>
    </row>
    <row r="38" spans="1:13" ht="14.4" customHeight="1" x14ac:dyDescent="0.3">
      <c r="A38" s="660" t="s">
        <v>577</v>
      </c>
      <c r="B38" s="661" t="s">
        <v>3373</v>
      </c>
      <c r="C38" s="661" t="s">
        <v>1769</v>
      </c>
      <c r="D38" s="661" t="s">
        <v>1770</v>
      </c>
      <c r="E38" s="661" t="s">
        <v>3374</v>
      </c>
      <c r="F38" s="664"/>
      <c r="G38" s="664"/>
      <c r="H38" s="677">
        <v>0</v>
      </c>
      <c r="I38" s="664">
        <v>3</v>
      </c>
      <c r="J38" s="664">
        <v>358.4495908105232</v>
      </c>
      <c r="K38" s="677">
        <v>1</v>
      </c>
      <c r="L38" s="664">
        <v>3</v>
      </c>
      <c r="M38" s="665">
        <v>358.4495908105232</v>
      </c>
    </row>
    <row r="39" spans="1:13" ht="14.4" customHeight="1" x14ac:dyDescent="0.3">
      <c r="A39" s="660" t="s">
        <v>577</v>
      </c>
      <c r="B39" s="661" t="s">
        <v>3375</v>
      </c>
      <c r="C39" s="661" t="s">
        <v>1802</v>
      </c>
      <c r="D39" s="661" t="s">
        <v>1803</v>
      </c>
      <c r="E39" s="661" t="s">
        <v>2916</v>
      </c>
      <c r="F39" s="664"/>
      <c r="G39" s="664"/>
      <c r="H39" s="677">
        <v>0</v>
      </c>
      <c r="I39" s="664">
        <v>1</v>
      </c>
      <c r="J39" s="664">
        <v>46.820129181913934</v>
      </c>
      <c r="K39" s="677">
        <v>1</v>
      </c>
      <c r="L39" s="664">
        <v>1</v>
      </c>
      <c r="M39" s="665">
        <v>46.820129181913934</v>
      </c>
    </row>
    <row r="40" spans="1:13" ht="14.4" customHeight="1" x14ac:dyDescent="0.3">
      <c r="A40" s="660" t="s">
        <v>577</v>
      </c>
      <c r="B40" s="661" t="s">
        <v>3375</v>
      </c>
      <c r="C40" s="661" t="s">
        <v>1930</v>
      </c>
      <c r="D40" s="661" t="s">
        <v>3376</v>
      </c>
      <c r="E40" s="661" t="s">
        <v>3377</v>
      </c>
      <c r="F40" s="664"/>
      <c r="G40" s="664"/>
      <c r="H40" s="677">
        <v>0</v>
      </c>
      <c r="I40" s="664">
        <v>30</v>
      </c>
      <c r="J40" s="664">
        <v>4032.5999999999995</v>
      </c>
      <c r="K40" s="677">
        <v>1</v>
      </c>
      <c r="L40" s="664">
        <v>30</v>
      </c>
      <c r="M40" s="665">
        <v>4032.5999999999995</v>
      </c>
    </row>
    <row r="41" spans="1:13" ht="14.4" customHeight="1" x14ac:dyDescent="0.3">
      <c r="A41" s="660" t="s">
        <v>577</v>
      </c>
      <c r="B41" s="661" t="s">
        <v>3375</v>
      </c>
      <c r="C41" s="661" t="s">
        <v>1761</v>
      </c>
      <c r="D41" s="661" t="s">
        <v>3378</v>
      </c>
      <c r="E41" s="661" t="s">
        <v>3379</v>
      </c>
      <c r="F41" s="664"/>
      <c r="G41" s="664"/>
      <c r="H41" s="677">
        <v>0</v>
      </c>
      <c r="I41" s="664">
        <v>110</v>
      </c>
      <c r="J41" s="664">
        <v>3823.893854217079</v>
      </c>
      <c r="K41" s="677">
        <v>1</v>
      </c>
      <c r="L41" s="664">
        <v>110</v>
      </c>
      <c r="M41" s="665">
        <v>3823.893854217079</v>
      </c>
    </row>
    <row r="42" spans="1:13" ht="14.4" customHeight="1" x14ac:dyDescent="0.3">
      <c r="A42" s="660" t="s">
        <v>577</v>
      </c>
      <c r="B42" s="661" t="s">
        <v>3375</v>
      </c>
      <c r="C42" s="661" t="s">
        <v>1921</v>
      </c>
      <c r="D42" s="661" t="s">
        <v>3376</v>
      </c>
      <c r="E42" s="661" t="s">
        <v>3380</v>
      </c>
      <c r="F42" s="664"/>
      <c r="G42" s="664"/>
      <c r="H42" s="677">
        <v>0</v>
      </c>
      <c r="I42" s="664">
        <v>10</v>
      </c>
      <c r="J42" s="664">
        <v>2146.9973885977906</v>
      </c>
      <c r="K42" s="677">
        <v>1</v>
      </c>
      <c r="L42" s="664">
        <v>10</v>
      </c>
      <c r="M42" s="665">
        <v>2146.9973885977906</v>
      </c>
    </row>
    <row r="43" spans="1:13" ht="14.4" customHeight="1" x14ac:dyDescent="0.3">
      <c r="A43" s="660" t="s">
        <v>577</v>
      </c>
      <c r="B43" s="661" t="s">
        <v>3381</v>
      </c>
      <c r="C43" s="661" t="s">
        <v>1987</v>
      </c>
      <c r="D43" s="661" t="s">
        <v>1988</v>
      </c>
      <c r="E43" s="661" t="s">
        <v>1989</v>
      </c>
      <c r="F43" s="664"/>
      <c r="G43" s="664"/>
      <c r="H43" s="677">
        <v>0</v>
      </c>
      <c r="I43" s="664">
        <v>1</v>
      </c>
      <c r="J43" s="664">
        <v>78.989999999999995</v>
      </c>
      <c r="K43" s="677">
        <v>1</v>
      </c>
      <c r="L43" s="664">
        <v>1</v>
      </c>
      <c r="M43" s="665">
        <v>78.989999999999995</v>
      </c>
    </row>
    <row r="44" spans="1:13" ht="14.4" customHeight="1" x14ac:dyDescent="0.3">
      <c r="A44" s="660" t="s">
        <v>577</v>
      </c>
      <c r="B44" s="661" t="s">
        <v>3381</v>
      </c>
      <c r="C44" s="661" t="s">
        <v>1810</v>
      </c>
      <c r="D44" s="661" t="s">
        <v>1811</v>
      </c>
      <c r="E44" s="661" t="s">
        <v>3382</v>
      </c>
      <c r="F44" s="664"/>
      <c r="G44" s="664"/>
      <c r="H44" s="677">
        <v>0</v>
      </c>
      <c r="I44" s="664">
        <v>1</v>
      </c>
      <c r="J44" s="664">
        <v>59.249658728098112</v>
      </c>
      <c r="K44" s="677">
        <v>1</v>
      </c>
      <c r="L44" s="664">
        <v>1</v>
      </c>
      <c r="M44" s="665">
        <v>59.249658728098112</v>
      </c>
    </row>
    <row r="45" spans="1:13" ht="14.4" customHeight="1" x14ac:dyDescent="0.3">
      <c r="A45" s="660" t="s">
        <v>577</v>
      </c>
      <c r="B45" s="661" t="s">
        <v>3381</v>
      </c>
      <c r="C45" s="661" t="s">
        <v>1900</v>
      </c>
      <c r="D45" s="661" t="s">
        <v>3383</v>
      </c>
      <c r="E45" s="661" t="s">
        <v>3384</v>
      </c>
      <c r="F45" s="664"/>
      <c r="G45" s="664"/>
      <c r="H45" s="677">
        <v>0</v>
      </c>
      <c r="I45" s="664">
        <v>4</v>
      </c>
      <c r="J45" s="664">
        <v>258.18000239471542</v>
      </c>
      <c r="K45" s="677">
        <v>1</v>
      </c>
      <c r="L45" s="664">
        <v>4</v>
      </c>
      <c r="M45" s="665">
        <v>258.18000239471542</v>
      </c>
    </row>
    <row r="46" spans="1:13" ht="14.4" customHeight="1" x14ac:dyDescent="0.3">
      <c r="A46" s="660" t="s">
        <v>577</v>
      </c>
      <c r="B46" s="661" t="s">
        <v>3385</v>
      </c>
      <c r="C46" s="661" t="s">
        <v>616</v>
      </c>
      <c r="D46" s="661" t="s">
        <v>617</v>
      </c>
      <c r="E46" s="661" t="s">
        <v>3386</v>
      </c>
      <c r="F46" s="664">
        <v>5</v>
      </c>
      <c r="G46" s="664">
        <v>883.59999999999991</v>
      </c>
      <c r="H46" s="677">
        <v>1</v>
      </c>
      <c r="I46" s="664"/>
      <c r="J46" s="664"/>
      <c r="K46" s="677">
        <v>0</v>
      </c>
      <c r="L46" s="664">
        <v>5</v>
      </c>
      <c r="M46" s="665">
        <v>883.59999999999991</v>
      </c>
    </row>
    <row r="47" spans="1:13" ht="14.4" customHeight="1" x14ac:dyDescent="0.3">
      <c r="A47" s="660" t="s">
        <v>577</v>
      </c>
      <c r="B47" s="661" t="s">
        <v>3385</v>
      </c>
      <c r="C47" s="661" t="s">
        <v>2158</v>
      </c>
      <c r="D47" s="661" t="s">
        <v>617</v>
      </c>
      <c r="E47" s="661" t="s">
        <v>3387</v>
      </c>
      <c r="F47" s="664"/>
      <c r="G47" s="664"/>
      <c r="H47" s="677">
        <v>0</v>
      </c>
      <c r="I47" s="664">
        <v>8</v>
      </c>
      <c r="J47" s="664">
        <v>926.63727945394635</v>
      </c>
      <c r="K47" s="677">
        <v>1</v>
      </c>
      <c r="L47" s="664">
        <v>8</v>
      </c>
      <c r="M47" s="665">
        <v>926.63727945394635</v>
      </c>
    </row>
    <row r="48" spans="1:13" ht="14.4" customHeight="1" x14ac:dyDescent="0.3">
      <c r="A48" s="660" t="s">
        <v>577</v>
      </c>
      <c r="B48" s="661" t="s">
        <v>3385</v>
      </c>
      <c r="C48" s="661" t="s">
        <v>2162</v>
      </c>
      <c r="D48" s="661" t="s">
        <v>3388</v>
      </c>
      <c r="E48" s="661" t="s">
        <v>3389</v>
      </c>
      <c r="F48" s="664"/>
      <c r="G48" s="664"/>
      <c r="H48" s="677">
        <v>0</v>
      </c>
      <c r="I48" s="664">
        <v>43</v>
      </c>
      <c r="J48" s="664">
        <v>3335.209268625506</v>
      </c>
      <c r="K48" s="677">
        <v>1</v>
      </c>
      <c r="L48" s="664">
        <v>43</v>
      </c>
      <c r="M48" s="665">
        <v>3335.209268625506</v>
      </c>
    </row>
    <row r="49" spans="1:13" ht="14.4" customHeight="1" x14ac:dyDescent="0.3">
      <c r="A49" s="660" t="s">
        <v>577</v>
      </c>
      <c r="B49" s="661" t="s">
        <v>3390</v>
      </c>
      <c r="C49" s="661" t="s">
        <v>2182</v>
      </c>
      <c r="D49" s="661" t="s">
        <v>2183</v>
      </c>
      <c r="E49" s="661" t="s">
        <v>2184</v>
      </c>
      <c r="F49" s="664"/>
      <c r="G49" s="664"/>
      <c r="H49" s="677">
        <v>0</v>
      </c>
      <c r="I49" s="664">
        <v>84.2</v>
      </c>
      <c r="J49" s="664">
        <v>41144.400000000001</v>
      </c>
      <c r="K49" s="677">
        <v>1</v>
      </c>
      <c r="L49" s="664">
        <v>84.2</v>
      </c>
      <c r="M49" s="665">
        <v>41144.400000000001</v>
      </c>
    </row>
    <row r="50" spans="1:13" ht="14.4" customHeight="1" x14ac:dyDescent="0.3">
      <c r="A50" s="660" t="s">
        <v>577</v>
      </c>
      <c r="B50" s="661" t="s">
        <v>3390</v>
      </c>
      <c r="C50" s="661" t="s">
        <v>2062</v>
      </c>
      <c r="D50" s="661" t="s">
        <v>2063</v>
      </c>
      <c r="E50" s="661" t="s">
        <v>2064</v>
      </c>
      <c r="F50" s="664">
        <v>18.200000000000003</v>
      </c>
      <c r="G50" s="664">
        <v>32562.348000000005</v>
      </c>
      <c r="H50" s="677">
        <v>1</v>
      </c>
      <c r="I50" s="664"/>
      <c r="J50" s="664"/>
      <c r="K50" s="677">
        <v>0</v>
      </c>
      <c r="L50" s="664">
        <v>18.200000000000003</v>
      </c>
      <c r="M50" s="665">
        <v>32562.348000000005</v>
      </c>
    </row>
    <row r="51" spans="1:13" ht="14.4" customHeight="1" x14ac:dyDescent="0.3">
      <c r="A51" s="660" t="s">
        <v>577</v>
      </c>
      <c r="B51" s="661" t="s">
        <v>3391</v>
      </c>
      <c r="C51" s="661" t="s">
        <v>2187</v>
      </c>
      <c r="D51" s="661" t="s">
        <v>2188</v>
      </c>
      <c r="E51" s="661" t="s">
        <v>2189</v>
      </c>
      <c r="F51" s="664">
        <v>5</v>
      </c>
      <c r="G51" s="664">
        <v>927.46049980330076</v>
      </c>
      <c r="H51" s="677">
        <v>1</v>
      </c>
      <c r="I51" s="664"/>
      <c r="J51" s="664"/>
      <c r="K51" s="677">
        <v>0</v>
      </c>
      <c r="L51" s="664">
        <v>5</v>
      </c>
      <c r="M51" s="665">
        <v>927.46049980330076</v>
      </c>
    </row>
    <row r="52" spans="1:13" ht="14.4" customHeight="1" x14ac:dyDescent="0.3">
      <c r="A52" s="660" t="s">
        <v>577</v>
      </c>
      <c r="B52" s="661" t="s">
        <v>3391</v>
      </c>
      <c r="C52" s="661" t="s">
        <v>2089</v>
      </c>
      <c r="D52" s="661" t="s">
        <v>2090</v>
      </c>
      <c r="E52" s="661" t="s">
        <v>3392</v>
      </c>
      <c r="F52" s="664"/>
      <c r="G52" s="664"/>
      <c r="H52" s="677">
        <v>0</v>
      </c>
      <c r="I52" s="664">
        <v>6</v>
      </c>
      <c r="J52" s="664">
        <v>763.699997676772</v>
      </c>
      <c r="K52" s="677">
        <v>1</v>
      </c>
      <c r="L52" s="664">
        <v>6</v>
      </c>
      <c r="M52" s="665">
        <v>763.699997676772</v>
      </c>
    </row>
    <row r="53" spans="1:13" ht="14.4" customHeight="1" x14ac:dyDescent="0.3">
      <c r="A53" s="660" t="s">
        <v>577</v>
      </c>
      <c r="B53" s="661" t="s">
        <v>3393</v>
      </c>
      <c r="C53" s="661" t="s">
        <v>2185</v>
      </c>
      <c r="D53" s="661" t="s">
        <v>2186</v>
      </c>
      <c r="E53" s="661" t="s">
        <v>1286</v>
      </c>
      <c r="F53" s="664"/>
      <c r="G53" s="664"/>
      <c r="H53" s="677">
        <v>0</v>
      </c>
      <c r="I53" s="664">
        <v>10</v>
      </c>
      <c r="J53" s="664">
        <v>299.39193823855248</v>
      </c>
      <c r="K53" s="677">
        <v>1</v>
      </c>
      <c r="L53" s="664">
        <v>10</v>
      </c>
      <c r="M53" s="665">
        <v>299.39193823855248</v>
      </c>
    </row>
    <row r="54" spans="1:13" ht="14.4" customHeight="1" x14ac:dyDescent="0.3">
      <c r="A54" s="660" t="s">
        <v>577</v>
      </c>
      <c r="B54" s="661" t="s">
        <v>3394</v>
      </c>
      <c r="C54" s="661" t="s">
        <v>2179</v>
      </c>
      <c r="D54" s="661" t="s">
        <v>2180</v>
      </c>
      <c r="E54" s="661" t="s">
        <v>2181</v>
      </c>
      <c r="F54" s="664"/>
      <c r="G54" s="664"/>
      <c r="H54" s="677">
        <v>0</v>
      </c>
      <c r="I54" s="664">
        <v>5</v>
      </c>
      <c r="J54" s="664">
        <v>1870</v>
      </c>
      <c r="K54" s="677">
        <v>1</v>
      </c>
      <c r="L54" s="664">
        <v>5</v>
      </c>
      <c r="M54" s="665">
        <v>1870</v>
      </c>
    </row>
    <row r="55" spans="1:13" ht="14.4" customHeight="1" x14ac:dyDescent="0.3">
      <c r="A55" s="660" t="s">
        <v>577</v>
      </c>
      <c r="B55" s="661" t="s">
        <v>3395</v>
      </c>
      <c r="C55" s="661" t="s">
        <v>2071</v>
      </c>
      <c r="D55" s="661" t="s">
        <v>2072</v>
      </c>
      <c r="E55" s="661" t="s">
        <v>2073</v>
      </c>
      <c r="F55" s="664">
        <v>20</v>
      </c>
      <c r="G55" s="664">
        <v>3395.8</v>
      </c>
      <c r="H55" s="677">
        <v>1</v>
      </c>
      <c r="I55" s="664"/>
      <c r="J55" s="664"/>
      <c r="K55" s="677">
        <v>0</v>
      </c>
      <c r="L55" s="664">
        <v>20</v>
      </c>
      <c r="M55" s="665">
        <v>3395.8</v>
      </c>
    </row>
    <row r="56" spans="1:13" ht="14.4" customHeight="1" x14ac:dyDescent="0.3">
      <c r="A56" s="660" t="s">
        <v>577</v>
      </c>
      <c r="B56" s="661" t="s">
        <v>3395</v>
      </c>
      <c r="C56" s="661" t="s">
        <v>2177</v>
      </c>
      <c r="D56" s="661" t="s">
        <v>2178</v>
      </c>
      <c r="E56" s="661" t="s">
        <v>2073</v>
      </c>
      <c r="F56" s="664"/>
      <c r="G56" s="664"/>
      <c r="H56" s="677">
        <v>0</v>
      </c>
      <c r="I56" s="664">
        <v>32</v>
      </c>
      <c r="J56" s="664">
        <v>30015.037013399429</v>
      </c>
      <c r="K56" s="677">
        <v>1</v>
      </c>
      <c r="L56" s="664">
        <v>32</v>
      </c>
      <c r="M56" s="665">
        <v>30015.037013399429</v>
      </c>
    </row>
    <row r="57" spans="1:13" ht="14.4" customHeight="1" x14ac:dyDescent="0.3">
      <c r="A57" s="660" t="s">
        <v>577</v>
      </c>
      <c r="B57" s="661" t="s">
        <v>3395</v>
      </c>
      <c r="C57" s="661" t="s">
        <v>2065</v>
      </c>
      <c r="D57" s="661" t="s">
        <v>2066</v>
      </c>
      <c r="E57" s="661" t="s">
        <v>2067</v>
      </c>
      <c r="F57" s="664">
        <v>6</v>
      </c>
      <c r="G57" s="664">
        <v>6699</v>
      </c>
      <c r="H57" s="677">
        <v>1</v>
      </c>
      <c r="I57" s="664"/>
      <c r="J57" s="664"/>
      <c r="K57" s="677">
        <v>0</v>
      </c>
      <c r="L57" s="664">
        <v>6</v>
      </c>
      <c r="M57" s="665">
        <v>6699</v>
      </c>
    </row>
    <row r="58" spans="1:13" ht="14.4" customHeight="1" x14ac:dyDescent="0.3">
      <c r="A58" s="660" t="s">
        <v>577</v>
      </c>
      <c r="B58" s="661" t="s">
        <v>3396</v>
      </c>
      <c r="C58" s="661" t="s">
        <v>2190</v>
      </c>
      <c r="D58" s="661" t="s">
        <v>2191</v>
      </c>
      <c r="E58" s="661" t="s">
        <v>2192</v>
      </c>
      <c r="F58" s="664"/>
      <c r="G58" s="664"/>
      <c r="H58" s="677">
        <v>0</v>
      </c>
      <c r="I58" s="664">
        <v>55</v>
      </c>
      <c r="J58" s="664">
        <v>12181.349999999999</v>
      </c>
      <c r="K58" s="677">
        <v>1</v>
      </c>
      <c r="L58" s="664">
        <v>55</v>
      </c>
      <c r="M58" s="665">
        <v>12181.349999999999</v>
      </c>
    </row>
    <row r="59" spans="1:13" ht="14.4" customHeight="1" x14ac:dyDescent="0.3">
      <c r="A59" s="660" t="s">
        <v>577</v>
      </c>
      <c r="B59" s="661" t="s">
        <v>3396</v>
      </c>
      <c r="C59" s="661" t="s">
        <v>2096</v>
      </c>
      <c r="D59" s="661" t="s">
        <v>2097</v>
      </c>
      <c r="E59" s="661" t="s">
        <v>3016</v>
      </c>
      <c r="F59" s="664"/>
      <c r="G59" s="664"/>
      <c r="H59" s="677">
        <v>0</v>
      </c>
      <c r="I59" s="664">
        <v>9</v>
      </c>
      <c r="J59" s="664">
        <v>1347.205172131871</v>
      </c>
      <c r="K59" s="677">
        <v>1</v>
      </c>
      <c r="L59" s="664">
        <v>9</v>
      </c>
      <c r="M59" s="665">
        <v>1347.205172131871</v>
      </c>
    </row>
    <row r="60" spans="1:13" ht="14.4" customHeight="1" x14ac:dyDescent="0.3">
      <c r="A60" s="660" t="s">
        <v>577</v>
      </c>
      <c r="B60" s="661" t="s">
        <v>3397</v>
      </c>
      <c r="C60" s="661" t="s">
        <v>2170</v>
      </c>
      <c r="D60" s="661" t="s">
        <v>2171</v>
      </c>
      <c r="E60" s="661" t="s">
        <v>2172</v>
      </c>
      <c r="F60" s="664"/>
      <c r="G60" s="664"/>
      <c r="H60" s="677">
        <v>0</v>
      </c>
      <c r="I60" s="664">
        <v>7</v>
      </c>
      <c r="J60" s="664">
        <v>392.52750345067977</v>
      </c>
      <c r="K60" s="677">
        <v>1</v>
      </c>
      <c r="L60" s="664">
        <v>7</v>
      </c>
      <c r="M60" s="665">
        <v>392.52750345067977</v>
      </c>
    </row>
    <row r="61" spans="1:13" ht="14.4" customHeight="1" x14ac:dyDescent="0.3">
      <c r="A61" s="660" t="s">
        <v>577</v>
      </c>
      <c r="B61" s="661" t="s">
        <v>3398</v>
      </c>
      <c r="C61" s="661" t="s">
        <v>2202</v>
      </c>
      <c r="D61" s="661" t="s">
        <v>3399</v>
      </c>
      <c r="E61" s="661" t="s">
        <v>3400</v>
      </c>
      <c r="F61" s="664">
        <v>2</v>
      </c>
      <c r="G61" s="664">
        <v>2289.432532246406</v>
      </c>
      <c r="H61" s="677">
        <v>0.60477788901577301</v>
      </c>
      <c r="I61" s="664">
        <v>5</v>
      </c>
      <c r="J61" s="664">
        <v>1496.1432532246404</v>
      </c>
      <c r="K61" s="677">
        <v>0.39522211098422705</v>
      </c>
      <c r="L61" s="664">
        <v>7</v>
      </c>
      <c r="M61" s="665">
        <v>3785.5757854710464</v>
      </c>
    </row>
    <row r="62" spans="1:13" ht="14.4" customHeight="1" x14ac:dyDescent="0.3">
      <c r="A62" s="660" t="s">
        <v>577</v>
      </c>
      <c r="B62" s="661" t="s">
        <v>3401</v>
      </c>
      <c r="C62" s="661" t="s">
        <v>2059</v>
      </c>
      <c r="D62" s="661" t="s">
        <v>3402</v>
      </c>
      <c r="E62" s="661" t="s">
        <v>2061</v>
      </c>
      <c r="F62" s="664">
        <v>2</v>
      </c>
      <c r="G62" s="664">
        <v>1157.9034829059678</v>
      </c>
      <c r="H62" s="677">
        <v>1</v>
      </c>
      <c r="I62" s="664"/>
      <c r="J62" s="664"/>
      <c r="K62" s="677">
        <v>0</v>
      </c>
      <c r="L62" s="664">
        <v>2</v>
      </c>
      <c r="M62" s="665">
        <v>1157.9034829059678</v>
      </c>
    </row>
    <row r="63" spans="1:13" ht="14.4" customHeight="1" x14ac:dyDescent="0.3">
      <c r="A63" s="660" t="s">
        <v>577</v>
      </c>
      <c r="B63" s="661" t="s">
        <v>3403</v>
      </c>
      <c r="C63" s="661" t="s">
        <v>2174</v>
      </c>
      <c r="D63" s="661" t="s">
        <v>3404</v>
      </c>
      <c r="E63" s="661" t="s">
        <v>3405</v>
      </c>
      <c r="F63" s="664"/>
      <c r="G63" s="664"/>
      <c r="H63" s="677">
        <v>0</v>
      </c>
      <c r="I63" s="664">
        <v>445</v>
      </c>
      <c r="J63" s="664">
        <v>34381.334774063413</v>
      </c>
      <c r="K63" s="677">
        <v>1</v>
      </c>
      <c r="L63" s="664">
        <v>445</v>
      </c>
      <c r="M63" s="665">
        <v>34381.334774063413</v>
      </c>
    </row>
    <row r="64" spans="1:13" ht="14.4" customHeight="1" x14ac:dyDescent="0.3">
      <c r="A64" s="660" t="s">
        <v>577</v>
      </c>
      <c r="B64" s="661" t="s">
        <v>3406</v>
      </c>
      <c r="C64" s="661" t="s">
        <v>2166</v>
      </c>
      <c r="D64" s="661" t="s">
        <v>2167</v>
      </c>
      <c r="E64" s="661" t="s">
        <v>2286</v>
      </c>
      <c r="F64" s="664"/>
      <c r="G64" s="664"/>
      <c r="H64" s="677">
        <v>0</v>
      </c>
      <c r="I64" s="664">
        <v>20</v>
      </c>
      <c r="J64" s="664">
        <v>1088.5999999999999</v>
      </c>
      <c r="K64" s="677">
        <v>1</v>
      </c>
      <c r="L64" s="664">
        <v>20</v>
      </c>
      <c r="M64" s="665">
        <v>1088.5999999999999</v>
      </c>
    </row>
    <row r="65" spans="1:13" ht="14.4" customHeight="1" x14ac:dyDescent="0.3">
      <c r="A65" s="660" t="s">
        <v>577</v>
      </c>
      <c r="B65" s="661" t="s">
        <v>3407</v>
      </c>
      <c r="C65" s="661" t="s">
        <v>2193</v>
      </c>
      <c r="D65" s="661" t="s">
        <v>2194</v>
      </c>
      <c r="E65" s="661" t="s">
        <v>2195</v>
      </c>
      <c r="F65" s="664">
        <v>6</v>
      </c>
      <c r="G65" s="664">
        <v>1865.8144261266657</v>
      </c>
      <c r="H65" s="677">
        <v>1</v>
      </c>
      <c r="I65" s="664"/>
      <c r="J65" s="664"/>
      <c r="K65" s="677">
        <v>0</v>
      </c>
      <c r="L65" s="664">
        <v>6</v>
      </c>
      <c r="M65" s="665">
        <v>1865.8144261266657</v>
      </c>
    </row>
    <row r="66" spans="1:13" ht="14.4" customHeight="1" x14ac:dyDescent="0.3">
      <c r="A66" s="660" t="s">
        <v>577</v>
      </c>
      <c r="B66" s="661" t="s">
        <v>3407</v>
      </c>
      <c r="C66" s="661" t="s">
        <v>2149</v>
      </c>
      <c r="D66" s="661" t="s">
        <v>2150</v>
      </c>
      <c r="E66" s="661" t="s">
        <v>2151</v>
      </c>
      <c r="F66" s="664">
        <v>2</v>
      </c>
      <c r="G66" s="664">
        <v>990</v>
      </c>
      <c r="H66" s="677">
        <v>1</v>
      </c>
      <c r="I66" s="664"/>
      <c r="J66" s="664"/>
      <c r="K66" s="677">
        <v>0</v>
      </c>
      <c r="L66" s="664">
        <v>2</v>
      </c>
      <c r="M66" s="665">
        <v>990</v>
      </c>
    </row>
    <row r="67" spans="1:13" ht="14.4" customHeight="1" x14ac:dyDescent="0.3">
      <c r="A67" s="660" t="s">
        <v>577</v>
      </c>
      <c r="B67" s="661" t="s">
        <v>3407</v>
      </c>
      <c r="C67" s="661" t="s">
        <v>2093</v>
      </c>
      <c r="D67" s="661" t="s">
        <v>2094</v>
      </c>
      <c r="E67" s="661" t="s">
        <v>3392</v>
      </c>
      <c r="F67" s="664"/>
      <c r="G67" s="664"/>
      <c r="H67" s="677">
        <v>0</v>
      </c>
      <c r="I67" s="664">
        <v>4</v>
      </c>
      <c r="J67" s="664">
        <v>219.50604601423129</v>
      </c>
      <c r="K67" s="677">
        <v>1</v>
      </c>
      <c r="L67" s="664">
        <v>4</v>
      </c>
      <c r="M67" s="665">
        <v>219.50604601423129</v>
      </c>
    </row>
    <row r="68" spans="1:13" ht="14.4" customHeight="1" x14ac:dyDescent="0.3">
      <c r="A68" s="660" t="s">
        <v>577</v>
      </c>
      <c r="B68" s="661" t="s">
        <v>3408</v>
      </c>
      <c r="C68" s="661" t="s">
        <v>2196</v>
      </c>
      <c r="D68" s="661" t="s">
        <v>2197</v>
      </c>
      <c r="E68" s="661" t="s">
        <v>2192</v>
      </c>
      <c r="F68" s="664"/>
      <c r="G68" s="664"/>
      <c r="H68" s="677">
        <v>0</v>
      </c>
      <c r="I68" s="664">
        <v>166</v>
      </c>
      <c r="J68" s="664">
        <v>5753.6933883840375</v>
      </c>
      <c r="K68" s="677">
        <v>1</v>
      </c>
      <c r="L68" s="664">
        <v>166</v>
      </c>
      <c r="M68" s="665">
        <v>5753.6933883840375</v>
      </c>
    </row>
    <row r="69" spans="1:13" ht="14.4" customHeight="1" x14ac:dyDescent="0.3">
      <c r="A69" s="660" t="s">
        <v>577</v>
      </c>
      <c r="B69" s="661" t="s">
        <v>3408</v>
      </c>
      <c r="C69" s="661" t="s">
        <v>2198</v>
      </c>
      <c r="D69" s="661" t="s">
        <v>2199</v>
      </c>
      <c r="E69" s="661" t="s">
        <v>2200</v>
      </c>
      <c r="F69" s="664"/>
      <c r="G69" s="664"/>
      <c r="H69" s="677">
        <v>0</v>
      </c>
      <c r="I69" s="664">
        <v>212</v>
      </c>
      <c r="J69" s="664">
        <v>11700.12499259035</v>
      </c>
      <c r="K69" s="677">
        <v>1</v>
      </c>
      <c r="L69" s="664">
        <v>212</v>
      </c>
      <c r="M69" s="665">
        <v>11700.12499259035</v>
      </c>
    </row>
    <row r="70" spans="1:13" ht="14.4" customHeight="1" x14ac:dyDescent="0.3">
      <c r="A70" s="660" t="s">
        <v>577</v>
      </c>
      <c r="B70" s="661" t="s">
        <v>3409</v>
      </c>
      <c r="C70" s="661" t="s">
        <v>2131</v>
      </c>
      <c r="D70" s="661" t="s">
        <v>3410</v>
      </c>
      <c r="E70" s="661" t="s">
        <v>3411</v>
      </c>
      <c r="F70" s="664"/>
      <c r="G70" s="664"/>
      <c r="H70" s="677">
        <v>0</v>
      </c>
      <c r="I70" s="664">
        <v>40</v>
      </c>
      <c r="J70" s="664">
        <v>34719.267221941845</v>
      </c>
      <c r="K70" s="677">
        <v>1</v>
      </c>
      <c r="L70" s="664">
        <v>40</v>
      </c>
      <c r="M70" s="665">
        <v>34719.267221941845</v>
      </c>
    </row>
    <row r="71" spans="1:13" ht="14.4" customHeight="1" x14ac:dyDescent="0.3">
      <c r="A71" s="660" t="s">
        <v>577</v>
      </c>
      <c r="B71" s="661" t="s">
        <v>3412</v>
      </c>
      <c r="C71" s="661" t="s">
        <v>2255</v>
      </c>
      <c r="D71" s="661" t="s">
        <v>2256</v>
      </c>
      <c r="E71" s="661" t="s">
        <v>2257</v>
      </c>
      <c r="F71" s="664"/>
      <c r="G71" s="664"/>
      <c r="H71" s="677">
        <v>0</v>
      </c>
      <c r="I71" s="664">
        <v>3.5</v>
      </c>
      <c r="J71" s="664">
        <v>558.25</v>
      </c>
      <c r="K71" s="677">
        <v>1</v>
      </c>
      <c r="L71" s="664">
        <v>3.5</v>
      </c>
      <c r="M71" s="665">
        <v>558.25</v>
      </c>
    </row>
    <row r="72" spans="1:13" ht="14.4" customHeight="1" x14ac:dyDescent="0.3">
      <c r="A72" s="660" t="s">
        <v>577</v>
      </c>
      <c r="B72" s="661" t="s">
        <v>3412</v>
      </c>
      <c r="C72" s="661" t="s">
        <v>2207</v>
      </c>
      <c r="D72" s="661" t="s">
        <v>3413</v>
      </c>
      <c r="E72" s="661" t="s">
        <v>2286</v>
      </c>
      <c r="F72" s="664"/>
      <c r="G72" s="664"/>
      <c r="H72" s="677">
        <v>0</v>
      </c>
      <c r="I72" s="664">
        <v>40</v>
      </c>
      <c r="J72" s="664">
        <v>1208.7919048256845</v>
      </c>
      <c r="K72" s="677">
        <v>1</v>
      </c>
      <c r="L72" s="664">
        <v>40</v>
      </c>
      <c r="M72" s="665">
        <v>1208.7919048256845</v>
      </c>
    </row>
    <row r="73" spans="1:13" ht="14.4" customHeight="1" x14ac:dyDescent="0.3">
      <c r="A73" s="660" t="s">
        <v>577</v>
      </c>
      <c r="B73" s="661" t="s">
        <v>3412</v>
      </c>
      <c r="C73" s="661" t="s">
        <v>2218</v>
      </c>
      <c r="D73" s="661" t="s">
        <v>2219</v>
      </c>
      <c r="E73" s="661" t="s">
        <v>3414</v>
      </c>
      <c r="F73" s="664"/>
      <c r="G73" s="664"/>
      <c r="H73" s="677">
        <v>0</v>
      </c>
      <c r="I73" s="664">
        <v>14</v>
      </c>
      <c r="J73" s="664">
        <v>24811.160000000007</v>
      </c>
      <c r="K73" s="677">
        <v>1</v>
      </c>
      <c r="L73" s="664">
        <v>14</v>
      </c>
      <c r="M73" s="665">
        <v>24811.160000000007</v>
      </c>
    </row>
    <row r="74" spans="1:13" ht="14.4" customHeight="1" x14ac:dyDescent="0.3">
      <c r="A74" s="660" t="s">
        <v>577</v>
      </c>
      <c r="B74" s="661" t="s">
        <v>3415</v>
      </c>
      <c r="C74" s="661" t="s">
        <v>2253</v>
      </c>
      <c r="D74" s="661" t="s">
        <v>2246</v>
      </c>
      <c r="E74" s="661" t="s">
        <v>3416</v>
      </c>
      <c r="F74" s="664"/>
      <c r="G74" s="664"/>
      <c r="H74" s="677">
        <v>0</v>
      </c>
      <c r="I74" s="664">
        <v>13</v>
      </c>
      <c r="J74" s="664">
        <v>182406.52</v>
      </c>
      <c r="K74" s="677">
        <v>1</v>
      </c>
      <c r="L74" s="664">
        <v>13</v>
      </c>
      <c r="M74" s="665">
        <v>182406.52</v>
      </c>
    </row>
    <row r="75" spans="1:13" ht="14.4" customHeight="1" x14ac:dyDescent="0.3">
      <c r="A75" s="660" t="s">
        <v>577</v>
      </c>
      <c r="B75" s="661" t="s">
        <v>3415</v>
      </c>
      <c r="C75" s="661" t="s">
        <v>2245</v>
      </c>
      <c r="D75" s="661" t="s">
        <v>2246</v>
      </c>
      <c r="E75" s="661" t="s">
        <v>2247</v>
      </c>
      <c r="F75" s="664"/>
      <c r="G75" s="664"/>
      <c r="H75" s="677">
        <v>0</v>
      </c>
      <c r="I75" s="664">
        <v>45</v>
      </c>
      <c r="J75" s="664">
        <v>129017.73999999999</v>
      </c>
      <c r="K75" s="677">
        <v>1</v>
      </c>
      <c r="L75" s="664">
        <v>45</v>
      </c>
      <c r="M75" s="665">
        <v>129017.73999999999</v>
      </c>
    </row>
    <row r="76" spans="1:13" ht="14.4" customHeight="1" x14ac:dyDescent="0.3">
      <c r="A76" s="660" t="s">
        <v>577</v>
      </c>
      <c r="B76" s="661" t="s">
        <v>3417</v>
      </c>
      <c r="C76" s="661" t="s">
        <v>2249</v>
      </c>
      <c r="D76" s="661" t="s">
        <v>2250</v>
      </c>
      <c r="E76" s="661" t="s">
        <v>3418</v>
      </c>
      <c r="F76" s="664"/>
      <c r="G76" s="664"/>
      <c r="H76" s="677">
        <v>0</v>
      </c>
      <c r="I76" s="664">
        <v>18</v>
      </c>
      <c r="J76" s="664">
        <v>99306.9</v>
      </c>
      <c r="K76" s="677">
        <v>1</v>
      </c>
      <c r="L76" s="664">
        <v>18</v>
      </c>
      <c r="M76" s="665">
        <v>99306.9</v>
      </c>
    </row>
    <row r="77" spans="1:13" ht="14.4" customHeight="1" x14ac:dyDescent="0.3">
      <c r="A77" s="660" t="s">
        <v>577</v>
      </c>
      <c r="B77" s="661" t="s">
        <v>3419</v>
      </c>
      <c r="C77" s="661" t="s">
        <v>1967</v>
      </c>
      <c r="D77" s="661" t="s">
        <v>1968</v>
      </c>
      <c r="E77" s="661" t="s">
        <v>2432</v>
      </c>
      <c r="F77" s="664"/>
      <c r="G77" s="664"/>
      <c r="H77" s="677">
        <v>0</v>
      </c>
      <c r="I77" s="664">
        <v>4</v>
      </c>
      <c r="J77" s="664">
        <v>4110.324785137861</v>
      </c>
      <c r="K77" s="677">
        <v>1</v>
      </c>
      <c r="L77" s="664">
        <v>4</v>
      </c>
      <c r="M77" s="665">
        <v>4110.324785137861</v>
      </c>
    </row>
    <row r="78" spans="1:13" ht="14.4" customHeight="1" x14ac:dyDescent="0.3">
      <c r="A78" s="660" t="s">
        <v>577</v>
      </c>
      <c r="B78" s="661" t="s">
        <v>3420</v>
      </c>
      <c r="C78" s="661" t="s">
        <v>1977</v>
      </c>
      <c r="D78" s="661" t="s">
        <v>1978</v>
      </c>
      <c r="E78" s="661" t="s">
        <v>1979</v>
      </c>
      <c r="F78" s="664"/>
      <c r="G78" s="664"/>
      <c r="H78" s="677">
        <v>0</v>
      </c>
      <c r="I78" s="664">
        <v>3.1788999999999996</v>
      </c>
      <c r="J78" s="664">
        <v>8275.8462114000904</v>
      </c>
      <c r="K78" s="677">
        <v>1</v>
      </c>
      <c r="L78" s="664">
        <v>3.1788999999999996</v>
      </c>
      <c r="M78" s="665">
        <v>8275.8462114000904</v>
      </c>
    </row>
    <row r="79" spans="1:13" ht="14.4" customHeight="1" x14ac:dyDescent="0.3">
      <c r="A79" s="660" t="s">
        <v>577</v>
      </c>
      <c r="B79" s="661" t="s">
        <v>3421</v>
      </c>
      <c r="C79" s="661" t="s">
        <v>1959</v>
      </c>
      <c r="D79" s="661" t="s">
        <v>1960</v>
      </c>
      <c r="E79" s="661" t="s">
        <v>1961</v>
      </c>
      <c r="F79" s="664"/>
      <c r="G79" s="664"/>
      <c r="H79" s="677">
        <v>0</v>
      </c>
      <c r="I79" s="664">
        <v>6</v>
      </c>
      <c r="J79" s="664">
        <v>5195.939168131712</v>
      </c>
      <c r="K79" s="677">
        <v>1</v>
      </c>
      <c r="L79" s="664">
        <v>6</v>
      </c>
      <c r="M79" s="665">
        <v>5195.939168131712</v>
      </c>
    </row>
    <row r="80" spans="1:13" ht="14.4" customHeight="1" x14ac:dyDescent="0.3">
      <c r="A80" s="660" t="s">
        <v>577</v>
      </c>
      <c r="B80" s="661" t="s">
        <v>3422</v>
      </c>
      <c r="C80" s="661" t="s">
        <v>1790</v>
      </c>
      <c r="D80" s="661" t="s">
        <v>1791</v>
      </c>
      <c r="E80" s="661" t="s">
        <v>1792</v>
      </c>
      <c r="F80" s="664"/>
      <c r="G80" s="664"/>
      <c r="H80" s="677">
        <v>0</v>
      </c>
      <c r="I80" s="664">
        <v>6</v>
      </c>
      <c r="J80" s="664">
        <v>234.93928629523359</v>
      </c>
      <c r="K80" s="677">
        <v>1</v>
      </c>
      <c r="L80" s="664">
        <v>6</v>
      </c>
      <c r="M80" s="665">
        <v>234.93928629523359</v>
      </c>
    </row>
    <row r="81" spans="1:13" ht="14.4" customHeight="1" x14ac:dyDescent="0.3">
      <c r="A81" s="660" t="s">
        <v>577</v>
      </c>
      <c r="B81" s="661" t="s">
        <v>3422</v>
      </c>
      <c r="C81" s="661" t="s">
        <v>1794</v>
      </c>
      <c r="D81" s="661" t="s">
        <v>1795</v>
      </c>
      <c r="E81" s="661" t="s">
        <v>1796</v>
      </c>
      <c r="F81" s="664"/>
      <c r="G81" s="664"/>
      <c r="H81" s="677">
        <v>0</v>
      </c>
      <c r="I81" s="664">
        <v>6</v>
      </c>
      <c r="J81" s="664">
        <v>352.40855827337998</v>
      </c>
      <c r="K81" s="677">
        <v>1</v>
      </c>
      <c r="L81" s="664">
        <v>6</v>
      </c>
      <c r="M81" s="665">
        <v>352.40855827337998</v>
      </c>
    </row>
    <row r="82" spans="1:13" ht="14.4" customHeight="1" x14ac:dyDescent="0.3">
      <c r="A82" s="660" t="s">
        <v>577</v>
      </c>
      <c r="B82" s="661" t="s">
        <v>3422</v>
      </c>
      <c r="C82" s="661" t="s">
        <v>1798</v>
      </c>
      <c r="D82" s="661" t="s">
        <v>1799</v>
      </c>
      <c r="E82" s="661" t="s">
        <v>1800</v>
      </c>
      <c r="F82" s="664"/>
      <c r="G82" s="664"/>
      <c r="H82" s="677">
        <v>0</v>
      </c>
      <c r="I82" s="664">
        <v>14</v>
      </c>
      <c r="J82" s="664">
        <v>787.1581788116132</v>
      </c>
      <c r="K82" s="677">
        <v>1</v>
      </c>
      <c r="L82" s="664">
        <v>14</v>
      </c>
      <c r="M82" s="665">
        <v>787.1581788116132</v>
      </c>
    </row>
    <row r="83" spans="1:13" ht="14.4" customHeight="1" x14ac:dyDescent="0.3">
      <c r="A83" s="660" t="s">
        <v>577</v>
      </c>
      <c r="B83" s="661" t="s">
        <v>3422</v>
      </c>
      <c r="C83" s="661" t="s">
        <v>1834</v>
      </c>
      <c r="D83" s="661" t="s">
        <v>1835</v>
      </c>
      <c r="E83" s="661" t="s">
        <v>3423</v>
      </c>
      <c r="F83" s="664"/>
      <c r="G83" s="664"/>
      <c r="H83" s="677">
        <v>0</v>
      </c>
      <c r="I83" s="664">
        <v>2</v>
      </c>
      <c r="J83" s="664">
        <v>235.24000000000007</v>
      </c>
      <c r="K83" s="677">
        <v>1</v>
      </c>
      <c r="L83" s="664">
        <v>2</v>
      </c>
      <c r="M83" s="665">
        <v>235.24000000000007</v>
      </c>
    </row>
    <row r="84" spans="1:13" ht="14.4" customHeight="1" x14ac:dyDescent="0.3">
      <c r="A84" s="660" t="s">
        <v>577</v>
      </c>
      <c r="B84" s="661" t="s">
        <v>3424</v>
      </c>
      <c r="C84" s="661" t="s">
        <v>1904</v>
      </c>
      <c r="D84" s="661" t="s">
        <v>3425</v>
      </c>
      <c r="E84" s="661" t="s">
        <v>3426</v>
      </c>
      <c r="F84" s="664"/>
      <c r="G84" s="664"/>
      <c r="H84" s="677">
        <v>0</v>
      </c>
      <c r="I84" s="664">
        <v>3</v>
      </c>
      <c r="J84" s="664">
        <v>308.47982812343662</v>
      </c>
      <c r="K84" s="677">
        <v>1</v>
      </c>
      <c r="L84" s="664">
        <v>3</v>
      </c>
      <c r="M84" s="665">
        <v>308.47982812343662</v>
      </c>
    </row>
    <row r="85" spans="1:13" ht="14.4" customHeight="1" x14ac:dyDescent="0.3">
      <c r="A85" s="660" t="s">
        <v>577</v>
      </c>
      <c r="B85" s="661" t="s">
        <v>3427</v>
      </c>
      <c r="C85" s="661" t="s">
        <v>1955</v>
      </c>
      <c r="D85" s="661" t="s">
        <v>3428</v>
      </c>
      <c r="E85" s="661" t="s">
        <v>3429</v>
      </c>
      <c r="F85" s="664"/>
      <c r="G85" s="664"/>
      <c r="H85" s="677">
        <v>0</v>
      </c>
      <c r="I85" s="664">
        <v>1</v>
      </c>
      <c r="J85" s="664">
        <v>80.52</v>
      </c>
      <c r="K85" s="677">
        <v>1</v>
      </c>
      <c r="L85" s="664">
        <v>1</v>
      </c>
      <c r="M85" s="665">
        <v>80.52</v>
      </c>
    </row>
    <row r="86" spans="1:13" ht="14.4" customHeight="1" x14ac:dyDescent="0.3">
      <c r="A86" s="660" t="s">
        <v>577</v>
      </c>
      <c r="B86" s="661" t="s">
        <v>3427</v>
      </c>
      <c r="C86" s="661" t="s">
        <v>1847</v>
      </c>
      <c r="D86" s="661" t="s">
        <v>3430</v>
      </c>
      <c r="E86" s="661" t="s">
        <v>3431</v>
      </c>
      <c r="F86" s="664"/>
      <c r="G86" s="664"/>
      <c r="H86" s="677">
        <v>0</v>
      </c>
      <c r="I86" s="664">
        <v>1</v>
      </c>
      <c r="J86" s="664">
        <v>323.1040257733921</v>
      </c>
      <c r="K86" s="677">
        <v>1</v>
      </c>
      <c r="L86" s="664">
        <v>1</v>
      </c>
      <c r="M86" s="665">
        <v>323.1040257733921</v>
      </c>
    </row>
    <row r="87" spans="1:13" ht="14.4" customHeight="1" x14ac:dyDescent="0.3">
      <c r="A87" s="660" t="s">
        <v>577</v>
      </c>
      <c r="B87" s="661" t="s">
        <v>3432</v>
      </c>
      <c r="C87" s="661" t="s">
        <v>1881</v>
      </c>
      <c r="D87" s="661" t="s">
        <v>1882</v>
      </c>
      <c r="E87" s="661" t="s">
        <v>3433</v>
      </c>
      <c r="F87" s="664"/>
      <c r="G87" s="664"/>
      <c r="H87" s="677">
        <v>0</v>
      </c>
      <c r="I87" s="664">
        <v>3</v>
      </c>
      <c r="J87" s="664">
        <v>728.58799999999974</v>
      </c>
      <c r="K87" s="677">
        <v>1</v>
      </c>
      <c r="L87" s="664">
        <v>3</v>
      </c>
      <c r="M87" s="665">
        <v>728.58799999999974</v>
      </c>
    </row>
    <row r="88" spans="1:13" ht="14.4" customHeight="1" x14ac:dyDescent="0.3">
      <c r="A88" s="660" t="s">
        <v>577</v>
      </c>
      <c r="B88" s="661" t="s">
        <v>3434</v>
      </c>
      <c r="C88" s="661" t="s">
        <v>1854</v>
      </c>
      <c r="D88" s="661" t="s">
        <v>3435</v>
      </c>
      <c r="E88" s="661" t="s">
        <v>3436</v>
      </c>
      <c r="F88" s="664"/>
      <c r="G88" s="664"/>
      <c r="H88" s="677">
        <v>0</v>
      </c>
      <c r="I88" s="664">
        <v>1</v>
      </c>
      <c r="J88" s="664">
        <v>47.09</v>
      </c>
      <c r="K88" s="677">
        <v>1</v>
      </c>
      <c r="L88" s="664">
        <v>1</v>
      </c>
      <c r="M88" s="665">
        <v>47.09</v>
      </c>
    </row>
    <row r="89" spans="1:13" ht="14.4" customHeight="1" x14ac:dyDescent="0.3">
      <c r="A89" s="660" t="s">
        <v>577</v>
      </c>
      <c r="B89" s="661" t="s">
        <v>3434</v>
      </c>
      <c r="C89" s="661" t="s">
        <v>1948</v>
      </c>
      <c r="D89" s="661" t="s">
        <v>3437</v>
      </c>
      <c r="E89" s="661" t="s">
        <v>3438</v>
      </c>
      <c r="F89" s="664"/>
      <c r="G89" s="664"/>
      <c r="H89" s="677">
        <v>0</v>
      </c>
      <c r="I89" s="664">
        <v>5</v>
      </c>
      <c r="J89" s="664">
        <v>308.41950060266993</v>
      </c>
      <c r="K89" s="677">
        <v>1</v>
      </c>
      <c r="L89" s="664">
        <v>5</v>
      </c>
      <c r="M89" s="665">
        <v>308.41950060266993</v>
      </c>
    </row>
    <row r="90" spans="1:13" ht="14.4" customHeight="1" x14ac:dyDescent="0.3">
      <c r="A90" s="660" t="s">
        <v>577</v>
      </c>
      <c r="B90" s="661" t="s">
        <v>3439</v>
      </c>
      <c r="C90" s="661" t="s">
        <v>1776</v>
      </c>
      <c r="D90" s="661" t="s">
        <v>1777</v>
      </c>
      <c r="E90" s="661" t="s">
        <v>1778</v>
      </c>
      <c r="F90" s="664"/>
      <c r="G90" s="664"/>
      <c r="H90" s="677">
        <v>0</v>
      </c>
      <c r="I90" s="664">
        <v>11</v>
      </c>
      <c r="J90" s="664">
        <v>1520.7497558561499</v>
      </c>
      <c r="K90" s="677">
        <v>1</v>
      </c>
      <c r="L90" s="664">
        <v>11</v>
      </c>
      <c r="M90" s="665">
        <v>1520.7497558561499</v>
      </c>
    </row>
    <row r="91" spans="1:13" ht="14.4" customHeight="1" x14ac:dyDescent="0.3">
      <c r="A91" s="660" t="s">
        <v>577</v>
      </c>
      <c r="B91" s="661" t="s">
        <v>3440</v>
      </c>
      <c r="C91" s="661" t="s">
        <v>1877</v>
      </c>
      <c r="D91" s="661" t="s">
        <v>1878</v>
      </c>
      <c r="E91" s="661" t="s">
        <v>3441</v>
      </c>
      <c r="F91" s="664"/>
      <c r="G91" s="664"/>
      <c r="H91" s="677">
        <v>0</v>
      </c>
      <c r="I91" s="664">
        <v>9</v>
      </c>
      <c r="J91" s="664">
        <v>445.53841665604216</v>
      </c>
      <c r="K91" s="677">
        <v>1</v>
      </c>
      <c r="L91" s="664">
        <v>9</v>
      </c>
      <c r="M91" s="665">
        <v>445.53841665604216</v>
      </c>
    </row>
    <row r="92" spans="1:13" ht="14.4" customHeight="1" x14ac:dyDescent="0.3">
      <c r="A92" s="660" t="s">
        <v>577</v>
      </c>
      <c r="B92" s="661" t="s">
        <v>3440</v>
      </c>
      <c r="C92" s="661" t="s">
        <v>1951</v>
      </c>
      <c r="D92" s="661" t="s">
        <v>1952</v>
      </c>
      <c r="E92" s="661" t="s">
        <v>3442</v>
      </c>
      <c r="F92" s="664"/>
      <c r="G92" s="664"/>
      <c r="H92" s="677">
        <v>0</v>
      </c>
      <c r="I92" s="664">
        <v>2</v>
      </c>
      <c r="J92" s="664">
        <v>197.90000000000012</v>
      </c>
      <c r="K92" s="677">
        <v>1</v>
      </c>
      <c r="L92" s="664">
        <v>2</v>
      </c>
      <c r="M92" s="665">
        <v>197.90000000000012</v>
      </c>
    </row>
    <row r="93" spans="1:13" ht="14.4" customHeight="1" x14ac:dyDescent="0.3">
      <c r="A93" s="660" t="s">
        <v>577</v>
      </c>
      <c r="B93" s="661" t="s">
        <v>3443</v>
      </c>
      <c r="C93" s="661" t="s">
        <v>1869</v>
      </c>
      <c r="D93" s="661" t="s">
        <v>1870</v>
      </c>
      <c r="E93" s="661" t="s">
        <v>1871</v>
      </c>
      <c r="F93" s="664"/>
      <c r="G93" s="664"/>
      <c r="H93" s="677">
        <v>0</v>
      </c>
      <c r="I93" s="664">
        <v>1</v>
      </c>
      <c r="J93" s="664">
        <v>99.140000000000029</v>
      </c>
      <c r="K93" s="677">
        <v>1</v>
      </c>
      <c r="L93" s="664">
        <v>1</v>
      </c>
      <c r="M93" s="665">
        <v>99.140000000000029</v>
      </c>
    </row>
    <row r="94" spans="1:13" ht="14.4" customHeight="1" x14ac:dyDescent="0.3">
      <c r="A94" s="660" t="s">
        <v>577</v>
      </c>
      <c r="B94" s="661" t="s">
        <v>3444</v>
      </c>
      <c r="C94" s="661" t="s">
        <v>1914</v>
      </c>
      <c r="D94" s="661" t="s">
        <v>1915</v>
      </c>
      <c r="E94" s="661" t="s">
        <v>1916</v>
      </c>
      <c r="F94" s="664"/>
      <c r="G94" s="664"/>
      <c r="H94" s="677">
        <v>0</v>
      </c>
      <c r="I94" s="664">
        <v>2</v>
      </c>
      <c r="J94" s="664">
        <v>198.27839720779204</v>
      </c>
      <c r="K94" s="677">
        <v>1</v>
      </c>
      <c r="L94" s="664">
        <v>2</v>
      </c>
      <c r="M94" s="665">
        <v>198.27839720779204</v>
      </c>
    </row>
    <row r="95" spans="1:13" ht="14.4" customHeight="1" x14ac:dyDescent="0.3">
      <c r="A95" s="660" t="s">
        <v>577</v>
      </c>
      <c r="B95" s="661" t="s">
        <v>3445</v>
      </c>
      <c r="C95" s="661" t="s">
        <v>1843</v>
      </c>
      <c r="D95" s="661" t="s">
        <v>1844</v>
      </c>
      <c r="E95" s="661" t="s">
        <v>1845</v>
      </c>
      <c r="F95" s="664"/>
      <c r="G95" s="664"/>
      <c r="H95" s="677">
        <v>0</v>
      </c>
      <c r="I95" s="664">
        <v>1</v>
      </c>
      <c r="J95" s="664">
        <v>116.71981830399294</v>
      </c>
      <c r="K95" s="677">
        <v>1</v>
      </c>
      <c r="L95" s="664">
        <v>1</v>
      </c>
      <c r="M95" s="665">
        <v>116.71981830399294</v>
      </c>
    </row>
    <row r="96" spans="1:13" ht="14.4" customHeight="1" x14ac:dyDescent="0.3">
      <c r="A96" s="660" t="s">
        <v>577</v>
      </c>
      <c r="B96" s="661" t="s">
        <v>3446</v>
      </c>
      <c r="C96" s="661" t="s">
        <v>1885</v>
      </c>
      <c r="D96" s="661" t="s">
        <v>1886</v>
      </c>
      <c r="E96" s="661" t="s">
        <v>3447</v>
      </c>
      <c r="F96" s="664"/>
      <c r="G96" s="664"/>
      <c r="H96" s="677">
        <v>0</v>
      </c>
      <c r="I96" s="664">
        <v>2</v>
      </c>
      <c r="J96" s="664">
        <v>101.01999999999997</v>
      </c>
      <c r="K96" s="677">
        <v>1</v>
      </c>
      <c r="L96" s="664">
        <v>2</v>
      </c>
      <c r="M96" s="665">
        <v>101.01999999999997</v>
      </c>
    </row>
    <row r="97" spans="1:13" ht="14.4" customHeight="1" x14ac:dyDescent="0.3">
      <c r="A97" s="660" t="s">
        <v>577</v>
      </c>
      <c r="B97" s="661" t="s">
        <v>3446</v>
      </c>
      <c r="C97" s="661" t="s">
        <v>1830</v>
      </c>
      <c r="D97" s="661" t="s">
        <v>1831</v>
      </c>
      <c r="E97" s="661" t="s">
        <v>1832</v>
      </c>
      <c r="F97" s="664"/>
      <c r="G97" s="664"/>
      <c r="H97" s="677">
        <v>0</v>
      </c>
      <c r="I97" s="664">
        <v>3</v>
      </c>
      <c r="J97" s="664">
        <v>245.7886754411378</v>
      </c>
      <c r="K97" s="677">
        <v>1</v>
      </c>
      <c r="L97" s="664">
        <v>3</v>
      </c>
      <c r="M97" s="665">
        <v>245.7886754411378</v>
      </c>
    </row>
    <row r="98" spans="1:13" ht="14.4" customHeight="1" x14ac:dyDescent="0.3">
      <c r="A98" s="660" t="s">
        <v>577</v>
      </c>
      <c r="B98" s="661" t="s">
        <v>3448</v>
      </c>
      <c r="C98" s="661" t="s">
        <v>1944</v>
      </c>
      <c r="D98" s="661" t="s">
        <v>1945</v>
      </c>
      <c r="E98" s="661" t="s">
        <v>3449</v>
      </c>
      <c r="F98" s="664"/>
      <c r="G98" s="664"/>
      <c r="H98" s="677">
        <v>0</v>
      </c>
      <c r="I98" s="664">
        <v>1</v>
      </c>
      <c r="J98" s="664">
        <v>1119.5600000000004</v>
      </c>
      <c r="K98" s="677">
        <v>1</v>
      </c>
      <c r="L98" s="664">
        <v>1</v>
      </c>
      <c r="M98" s="665">
        <v>1119.5600000000004</v>
      </c>
    </row>
    <row r="99" spans="1:13" ht="14.4" customHeight="1" x14ac:dyDescent="0.3">
      <c r="A99" s="660" t="s">
        <v>577</v>
      </c>
      <c r="B99" s="661" t="s">
        <v>3450</v>
      </c>
      <c r="C99" s="661" t="s">
        <v>1981</v>
      </c>
      <c r="D99" s="661" t="s">
        <v>1982</v>
      </c>
      <c r="E99" s="661" t="s">
        <v>1983</v>
      </c>
      <c r="F99" s="664"/>
      <c r="G99" s="664"/>
      <c r="H99" s="677">
        <v>0</v>
      </c>
      <c r="I99" s="664">
        <v>1</v>
      </c>
      <c r="J99" s="664">
        <v>393.15000000000009</v>
      </c>
      <c r="K99" s="677">
        <v>1</v>
      </c>
      <c r="L99" s="664">
        <v>1</v>
      </c>
      <c r="M99" s="665">
        <v>393.15000000000009</v>
      </c>
    </row>
    <row r="100" spans="1:13" ht="14.4" customHeight="1" x14ac:dyDescent="0.3">
      <c r="A100" s="660" t="s">
        <v>577</v>
      </c>
      <c r="B100" s="661" t="s">
        <v>3451</v>
      </c>
      <c r="C100" s="661" t="s">
        <v>1757</v>
      </c>
      <c r="D100" s="661" t="s">
        <v>1758</v>
      </c>
      <c r="E100" s="661" t="s">
        <v>3452</v>
      </c>
      <c r="F100" s="664"/>
      <c r="G100" s="664"/>
      <c r="H100" s="677">
        <v>0</v>
      </c>
      <c r="I100" s="664">
        <v>11</v>
      </c>
      <c r="J100" s="664">
        <v>1918.380185525313</v>
      </c>
      <c r="K100" s="677">
        <v>1</v>
      </c>
      <c r="L100" s="664">
        <v>11</v>
      </c>
      <c r="M100" s="665">
        <v>1918.380185525313</v>
      </c>
    </row>
    <row r="101" spans="1:13" ht="14.4" customHeight="1" x14ac:dyDescent="0.3">
      <c r="A101" s="660" t="s">
        <v>577</v>
      </c>
      <c r="B101" s="661" t="s">
        <v>3451</v>
      </c>
      <c r="C101" s="661" t="s">
        <v>1838</v>
      </c>
      <c r="D101" s="661" t="s">
        <v>1758</v>
      </c>
      <c r="E101" s="661" t="s">
        <v>1916</v>
      </c>
      <c r="F101" s="664"/>
      <c r="G101" s="664"/>
      <c r="H101" s="677">
        <v>0</v>
      </c>
      <c r="I101" s="664">
        <v>21</v>
      </c>
      <c r="J101" s="664">
        <v>1574.0756848504593</v>
      </c>
      <c r="K101" s="677">
        <v>1</v>
      </c>
      <c r="L101" s="664">
        <v>21</v>
      </c>
      <c r="M101" s="665">
        <v>1574.0756848504593</v>
      </c>
    </row>
    <row r="102" spans="1:13" ht="14.4" customHeight="1" x14ac:dyDescent="0.3">
      <c r="A102" s="660" t="s">
        <v>577</v>
      </c>
      <c r="B102" s="661" t="s">
        <v>3451</v>
      </c>
      <c r="C102" s="661" t="s">
        <v>1918</v>
      </c>
      <c r="D102" s="661" t="s">
        <v>1758</v>
      </c>
      <c r="E102" s="661" t="s">
        <v>1919</v>
      </c>
      <c r="F102" s="664"/>
      <c r="G102" s="664"/>
      <c r="H102" s="677">
        <v>0</v>
      </c>
      <c r="I102" s="664">
        <v>1</v>
      </c>
      <c r="J102" s="664">
        <v>218.7000000000001</v>
      </c>
      <c r="K102" s="677">
        <v>1</v>
      </c>
      <c r="L102" s="664">
        <v>1</v>
      </c>
      <c r="M102" s="665">
        <v>218.7000000000001</v>
      </c>
    </row>
    <row r="103" spans="1:13" ht="14.4" customHeight="1" x14ac:dyDescent="0.3">
      <c r="A103" s="660" t="s">
        <v>577</v>
      </c>
      <c r="B103" s="661" t="s">
        <v>3453</v>
      </c>
      <c r="C103" s="661" t="s">
        <v>1936</v>
      </c>
      <c r="D103" s="661" t="s">
        <v>1937</v>
      </c>
      <c r="E103" s="661" t="s">
        <v>1938</v>
      </c>
      <c r="F103" s="664"/>
      <c r="G103" s="664"/>
      <c r="H103" s="677">
        <v>0</v>
      </c>
      <c r="I103" s="664">
        <v>1</v>
      </c>
      <c r="J103" s="664">
        <v>258.19000000000005</v>
      </c>
      <c r="K103" s="677">
        <v>1</v>
      </c>
      <c r="L103" s="664">
        <v>1</v>
      </c>
      <c r="M103" s="665">
        <v>258.19000000000005</v>
      </c>
    </row>
    <row r="104" spans="1:13" ht="14.4" customHeight="1" x14ac:dyDescent="0.3">
      <c r="A104" s="660" t="s">
        <v>577</v>
      </c>
      <c r="B104" s="661" t="s">
        <v>3454</v>
      </c>
      <c r="C104" s="661" t="s">
        <v>1974</v>
      </c>
      <c r="D104" s="661" t="s">
        <v>1975</v>
      </c>
      <c r="E104" s="661" t="s">
        <v>3455</v>
      </c>
      <c r="F104" s="664"/>
      <c r="G104" s="664"/>
      <c r="H104" s="677">
        <v>0</v>
      </c>
      <c r="I104" s="664">
        <v>1</v>
      </c>
      <c r="J104" s="664">
        <v>245.55691650865805</v>
      </c>
      <c r="K104" s="677">
        <v>1</v>
      </c>
      <c r="L104" s="664">
        <v>1</v>
      </c>
      <c r="M104" s="665">
        <v>245.55691650865805</v>
      </c>
    </row>
    <row r="105" spans="1:13" ht="14.4" customHeight="1" x14ac:dyDescent="0.3">
      <c r="A105" s="660" t="s">
        <v>577</v>
      </c>
      <c r="B105" s="661" t="s">
        <v>3454</v>
      </c>
      <c r="C105" s="661" t="s">
        <v>2017</v>
      </c>
      <c r="D105" s="661" t="s">
        <v>2018</v>
      </c>
      <c r="E105" s="661" t="s">
        <v>2019</v>
      </c>
      <c r="F105" s="664"/>
      <c r="G105" s="664"/>
      <c r="H105" s="677">
        <v>0</v>
      </c>
      <c r="I105" s="664">
        <v>3</v>
      </c>
      <c r="J105" s="664">
        <v>608.57999313932862</v>
      </c>
      <c r="K105" s="677">
        <v>1</v>
      </c>
      <c r="L105" s="664">
        <v>3</v>
      </c>
      <c r="M105" s="665">
        <v>608.57999313932862</v>
      </c>
    </row>
    <row r="106" spans="1:13" ht="14.4" customHeight="1" x14ac:dyDescent="0.3">
      <c r="A106" s="660" t="s">
        <v>577</v>
      </c>
      <c r="B106" s="661" t="s">
        <v>3454</v>
      </c>
      <c r="C106" s="661" t="s">
        <v>2043</v>
      </c>
      <c r="D106" s="661" t="s">
        <v>2044</v>
      </c>
      <c r="E106" s="661" t="s">
        <v>2022</v>
      </c>
      <c r="F106" s="664"/>
      <c r="G106" s="664"/>
      <c r="H106" s="677">
        <v>0</v>
      </c>
      <c r="I106" s="664">
        <v>5</v>
      </c>
      <c r="J106" s="664">
        <v>616.04796885927942</v>
      </c>
      <c r="K106" s="677">
        <v>1</v>
      </c>
      <c r="L106" s="664">
        <v>5</v>
      </c>
      <c r="M106" s="665">
        <v>616.04796885927942</v>
      </c>
    </row>
    <row r="107" spans="1:13" ht="14.4" customHeight="1" x14ac:dyDescent="0.3">
      <c r="A107" s="660" t="s">
        <v>577</v>
      </c>
      <c r="B107" s="661" t="s">
        <v>3454</v>
      </c>
      <c r="C107" s="661" t="s">
        <v>2030</v>
      </c>
      <c r="D107" s="661" t="s">
        <v>2031</v>
      </c>
      <c r="E107" s="661" t="s">
        <v>3456</v>
      </c>
      <c r="F107" s="664"/>
      <c r="G107" s="664"/>
      <c r="H107" s="677">
        <v>0</v>
      </c>
      <c r="I107" s="664">
        <v>5</v>
      </c>
      <c r="J107" s="664">
        <v>1034.9996367800211</v>
      </c>
      <c r="K107" s="677">
        <v>1</v>
      </c>
      <c r="L107" s="664">
        <v>5</v>
      </c>
      <c r="M107" s="665">
        <v>1034.9996367800211</v>
      </c>
    </row>
    <row r="108" spans="1:13" ht="14.4" customHeight="1" x14ac:dyDescent="0.3">
      <c r="A108" s="660" t="s">
        <v>577</v>
      </c>
      <c r="B108" s="661" t="s">
        <v>3454</v>
      </c>
      <c r="C108" s="661" t="s">
        <v>2020</v>
      </c>
      <c r="D108" s="661" t="s">
        <v>2021</v>
      </c>
      <c r="E108" s="661" t="s">
        <v>2022</v>
      </c>
      <c r="F108" s="664"/>
      <c r="G108" s="664"/>
      <c r="H108" s="677">
        <v>0</v>
      </c>
      <c r="I108" s="664">
        <v>5</v>
      </c>
      <c r="J108" s="664">
        <v>676.79870781363661</v>
      </c>
      <c r="K108" s="677">
        <v>1</v>
      </c>
      <c r="L108" s="664">
        <v>5</v>
      </c>
      <c r="M108" s="665">
        <v>676.79870781363661</v>
      </c>
    </row>
    <row r="109" spans="1:13" ht="14.4" customHeight="1" x14ac:dyDescent="0.3">
      <c r="A109" s="660" t="s">
        <v>577</v>
      </c>
      <c r="B109" s="661" t="s">
        <v>3454</v>
      </c>
      <c r="C109" s="661" t="s">
        <v>2023</v>
      </c>
      <c r="D109" s="661" t="s">
        <v>2024</v>
      </c>
      <c r="E109" s="661" t="s">
        <v>2022</v>
      </c>
      <c r="F109" s="664"/>
      <c r="G109" s="664"/>
      <c r="H109" s="677">
        <v>0</v>
      </c>
      <c r="I109" s="664">
        <v>1</v>
      </c>
      <c r="J109" s="664">
        <v>135.36000000000001</v>
      </c>
      <c r="K109" s="677">
        <v>1</v>
      </c>
      <c r="L109" s="664">
        <v>1</v>
      </c>
      <c r="M109" s="665">
        <v>135.36000000000001</v>
      </c>
    </row>
    <row r="110" spans="1:13" ht="14.4" customHeight="1" x14ac:dyDescent="0.3">
      <c r="A110" s="660" t="s">
        <v>577</v>
      </c>
      <c r="B110" s="661" t="s">
        <v>3454</v>
      </c>
      <c r="C110" s="661" t="s">
        <v>2025</v>
      </c>
      <c r="D110" s="661" t="s">
        <v>2026</v>
      </c>
      <c r="E110" s="661" t="s">
        <v>2022</v>
      </c>
      <c r="F110" s="664"/>
      <c r="G110" s="664"/>
      <c r="H110" s="677">
        <v>0</v>
      </c>
      <c r="I110" s="664">
        <v>2</v>
      </c>
      <c r="J110" s="664">
        <v>270.71987227634207</v>
      </c>
      <c r="K110" s="677">
        <v>1</v>
      </c>
      <c r="L110" s="664">
        <v>2</v>
      </c>
      <c r="M110" s="665">
        <v>270.71987227634207</v>
      </c>
    </row>
    <row r="111" spans="1:13" ht="14.4" customHeight="1" x14ac:dyDescent="0.3">
      <c r="A111" s="660" t="s">
        <v>577</v>
      </c>
      <c r="B111" s="661" t="s">
        <v>3454</v>
      </c>
      <c r="C111" s="661" t="s">
        <v>2027</v>
      </c>
      <c r="D111" s="661" t="s">
        <v>2028</v>
      </c>
      <c r="E111" s="661" t="s">
        <v>2022</v>
      </c>
      <c r="F111" s="664"/>
      <c r="G111" s="664"/>
      <c r="H111" s="677">
        <v>0</v>
      </c>
      <c r="I111" s="664">
        <v>2</v>
      </c>
      <c r="J111" s="664">
        <v>270.73031770229892</v>
      </c>
      <c r="K111" s="677">
        <v>1</v>
      </c>
      <c r="L111" s="664">
        <v>2</v>
      </c>
      <c r="M111" s="665">
        <v>270.73031770229892</v>
      </c>
    </row>
    <row r="112" spans="1:13" ht="14.4" customHeight="1" x14ac:dyDescent="0.3">
      <c r="A112" s="660" t="s">
        <v>577</v>
      </c>
      <c r="B112" s="661" t="s">
        <v>3454</v>
      </c>
      <c r="C112" s="661" t="s">
        <v>2046</v>
      </c>
      <c r="D112" s="661" t="s">
        <v>2047</v>
      </c>
      <c r="E112" s="661" t="s">
        <v>2035</v>
      </c>
      <c r="F112" s="664"/>
      <c r="G112" s="664"/>
      <c r="H112" s="677">
        <v>0</v>
      </c>
      <c r="I112" s="664">
        <v>13</v>
      </c>
      <c r="J112" s="664">
        <v>1511.249869381079</v>
      </c>
      <c r="K112" s="677">
        <v>1</v>
      </c>
      <c r="L112" s="664">
        <v>13</v>
      </c>
      <c r="M112" s="665">
        <v>1511.249869381079</v>
      </c>
    </row>
    <row r="113" spans="1:13" ht="14.4" customHeight="1" x14ac:dyDescent="0.3">
      <c r="A113" s="660" t="s">
        <v>577</v>
      </c>
      <c r="B113" s="661" t="s">
        <v>3454</v>
      </c>
      <c r="C113" s="661" t="s">
        <v>2033</v>
      </c>
      <c r="D113" s="661" t="s">
        <v>2034</v>
      </c>
      <c r="E113" s="661" t="s">
        <v>2035</v>
      </c>
      <c r="F113" s="664"/>
      <c r="G113" s="664"/>
      <c r="H113" s="677">
        <v>0</v>
      </c>
      <c r="I113" s="664">
        <v>7</v>
      </c>
      <c r="J113" s="664">
        <v>813.75800861424909</v>
      </c>
      <c r="K113" s="677">
        <v>1</v>
      </c>
      <c r="L113" s="664">
        <v>7</v>
      </c>
      <c r="M113" s="665">
        <v>813.75800861424909</v>
      </c>
    </row>
    <row r="114" spans="1:13" ht="14.4" customHeight="1" x14ac:dyDescent="0.3">
      <c r="A114" s="660" t="s">
        <v>577</v>
      </c>
      <c r="B114" s="661" t="s">
        <v>3454</v>
      </c>
      <c r="C114" s="661" t="s">
        <v>2036</v>
      </c>
      <c r="D114" s="661" t="s">
        <v>2037</v>
      </c>
      <c r="E114" s="661" t="s">
        <v>2035</v>
      </c>
      <c r="F114" s="664"/>
      <c r="G114" s="664"/>
      <c r="H114" s="677">
        <v>0</v>
      </c>
      <c r="I114" s="664">
        <v>22</v>
      </c>
      <c r="J114" s="664">
        <v>2557.5091044783244</v>
      </c>
      <c r="K114" s="677">
        <v>1</v>
      </c>
      <c r="L114" s="664">
        <v>22</v>
      </c>
      <c r="M114" s="665">
        <v>2557.5091044783244</v>
      </c>
    </row>
    <row r="115" spans="1:13" ht="14.4" customHeight="1" x14ac:dyDescent="0.3">
      <c r="A115" s="660" t="s">
        <v>577</v>
      </c>
      <c r="B115" s="661" t="s">
        <v>3454</v>
      </c>
      <c r="C115" s="661" t="s">
        <v>2039</v>
      </c>
      <c r="D115" s="661" t="s">
        <v>3457</v>
      </c>
      <c r="E115" s="661" t="s">
        <v>2035</v>
      </c>
      <c r="F115" s="664"/>
      <c r="G115" s="664"/>
      <c r="H115" s="677">
        <v>0</v>
      </c>
      <c r="I115" s="664">
        <v>22</v>
      </c>
      <c r="J115" s="664">
        <v>2557.5056299610396</v>
      </c>
      <c r="K115" s="677">
        <v>1</v>
      </c>
      <c r="L115" s="664">
        <v>22</v>
      </c>
      <c r="M115" s="665">
        <v>2557.5056299610396</v>
      </c>
    </row>
    <row r="116" spans="1:13" ht="14.4" customHeight="1" x14ac:dyDescent="0.3">
      <c r="A116" s="660" t="s">
        <v>577</v>
      </c>
      <c r="B116" s="661" t="s">
        <v>3454</v>
      </c>
      <c r="C116" s="661" t="s">
        <v>1994</v>
      </c>
      <c r="D116" s="661" t="s">
        <v>1995</v>
      </c>
      <c r="E116" s="661" t="s">
        <v>1996</v>
      </c>
      <c r="F116" s="664"/>
      <c r="G116" s="664"/>
      <c r="H116" s="677">
        <v>0</v>
      </c>
      <c r="I116" s="664">
        <v>22</v>
      </c>
      <c r="J116" s="664">
        <v>4225.1395271461734</v>
      </c>
      <c r="K116" s="677">
        <v>1</v>
      </c>
      <c r="L116" s="664">
        <v>22</v>
      </c>
      <c r="M116" s="665">
        <v>4225.1395271461734</v>
      </c>
    </row>
    <row r="117" spans="1:13" ht="14.4" customHeight="1" x14ac:dyDescent="0.3">
      <c r="A117" s="660" t="s">
        <v>577</v>
      </c>
      <c r="B117" s="661" t="s">
        <v>3454</v>
      </c>
      <c r="C117" s="661" t="s">
        <v>2048</v>
      </c>
      <c r="D117" s="661" t="s">
        <v>2049</v>
      </c>
      <c r="E117" s="661" t="s">
        <v>1996</v>
      </c>
      <c r="F117" s="664"/>
      <c r="G117" s="664"/>
      <c r="H117" s="677">
        <v>0</v>
      </c>
      <c r="I117" s="664">
        <v>4.5</v>
      </c>
      <c r="J117" s="664">
        <v>867.13405429234786</v>
      </c>
      <c r="K117" s="677">
        <v>1</v>
      </c>
      <c r="L117" s="664">
        <v>4.5</v>
      </c>
      <c r="M117" s="665">
        <v>867.13405429234786</v>
      </c>
    </row>
    <row r="118" spans="1:13" ht="14.4" customHeight="1" x14ac:dyDescent="0.3">
      <c r="A118" s="660" t="s">
        <v>577</v>
      </c>
      <c r="B118" s="661" t="s">
        <v>3454</v>
      </c>
      <c r="C118" s="661" t="s">
        <v>2050</v>
      </c>
      <c r="D118" s="661" t="s">
        <v>2051</v>
      </c>
      <c r="E118" s="661" t="s">
        <v>1996</v>
      </c>
      <c r="F118" s="664"/>
      <c r="G118" s="664"/>
      <c r="H118" s="677">
        <v>0</v>
      </c>
      <c r="I118" s="664">
        <v>1.75</v>
      </c>
      <c r="J118" s="664">
        <v>335.91249999999991</v>
      </c>
      <c r="K118" s="677">
        <v>1</v>
      </c>
      <c r="L118" s="664">
        <v>1.75</v>
      </c>
      <c r="M118" s="665">
        <v>335.91249999999991</v>
      </c>
    </row>
    <row r="119" spans="1:13" ht="14.4" customHeight="1" x14ac:dyDescent="0.3">
      <c r="A119" s="660" t="s">
        <v>582</v>
      </c>
      <c r="B119" s="661" t="s">
        <v>3375</v>
      </c>
      <c r="C119" s="661" t="s">
        <v>1930</v>
      </c>
      <c r="D119" s="661" t="s">
        <v>3376</v>
      </c>
      <c r="E119" s="661" t="s">
        <v>3377</v>
      </c>
      <c r="F119" s="664"/>
      <c r="G119" s="664"/>
      <c r="H119" s="677">
        <v>0</v>
      </c>
      <c r="I119" s="664">
        <v>2</v>
      </c>
      <c r="J119" s="664">
        <v>268.83999999999997</v>
      </c>
      <c r="K119" s="677">
        <v>1</v>
      </c>
      <c r="L119" s="664">
        <v>2</v>
      </c>
      <c r="M119" s="665">
        <v>268.83999999999997</v>
      </c>
    </row>
    <row r="120" spans="1:13" ht="14.4" customHeight="1" x14ac:dyDescent="0.3">
      <c r="A120" s="660" t="s">
        <v>582</v>
      </c>
      <c r="B120" s="661" t="s">
        <v>3375</v>
      </c>
      <c r="C120" s="661" t="s">
        <v>1761</v>
      </c>
      <c r="D120" s="661" t="s">
        <v>3378</v>
      </c>
      <c r="E120" s="661" t="s">
        <v>3379</v>
      </c>
      <c r="F120" s="664"/>
      <c r="G120" s="664"/>
      <c r="H120" s="677">
        <v>0</v>
      </c>
      <c r="I120" s="664">
        <v>29</v>
      </c>
      <c r="J120" s="664">
        <v>1008.87</v>
      </c>
      <c r="K120" s="677">
        <v>1</v>
      </c>
      <c r="L120" s="664">
        <v>29</v>
      </c>
      <c r="M120" s="665">
        <v>1008.87</v>
      </c>
    </row>
    <row r="121" spans="1:13" ht="14.4" customHeight="1" x14ac:dyDescent="0.3">
      <c r="A121" s="660" t="s">
        <v>582</v>
      </c>
      <c r="B121" s="661" t="s">
        <v>3375</v>
      </c>
      <c r="C121" s="661" t="s">
        <v>1921</v>
      </c>
      <c r="D121" s="661" t="s">
        <v>3376</v>
      </c>
      <c r="E121" s="661" t="s">
        <v>3380</v>
      </c>
      <c r="F121" s="664"/>
      <c r="G121" s="664"/>
      <c r="H121" s="677">
        <v>0</v>
      </c>
      <c r="I121" s="664">
        <v>2</v>
      </c>
      <c r="J121" s="664">
        <v>430.24</v>
      </c>
      <c r="K121" s="677">
        <v>1</v>
      </c>
      <c r="L121" s="664">
        <v>2</v>
      </c>
      <c r="M121" s="665">
        <v>430.24</v>
      </c>
    </row>
    <row r="122" spans="1:13" ht="14.4" customHeight="1" x14ac:dyDescent="0.3">
      <c r="A122" s="660" t="s">
        <v>582</v>
      </c>
      <c r="B122" s="661" t="s">
        <v>3415</v>
      </c>
      <c r="C122" s="661" t="s">
        <v>2253</v>
      </c>
      <c r="D122" s="661" t="s">
        <v>2246</v>
      </c>
      <c r="E122" s="661" t="s">
        <v>3416</v>
      </c>
      <c r="F122" s="664"/>
      <c r="G122" s="664"/>
      <c r="H122" s="677"/>
      <c r="I122" s="664">
        <v>0</v>
      </c>
      <c r="J122" s="664">
        <v>0</v>
      </c>
      <c r="K122" s="677"/>
      <c r="L122" s="664">
        <v>0</v>
      </c>
      <c r="M122" s="665">
        <v>0</v>
      </c>
    </row>
    <row r="123" spans="1:13" ht="14.4" customHeight="1" x14ac:dyDescent="0.3">
      <c r="A123" s="660" t="s">
        <v>582</v>
      </c>
      <c r="B123" s="661" t="s">
        <v>3420</v>
      </c>
      <c r="C123" s="661" t="s">
        <v>1977</v>
      </c>
      <c r="D123" s="661" t="s">
        <v>1978</v>
      </c>
      <c r="E123" s="661" t="s">
        <v>1979</v>
      </c>
      <c r="F123" s="664"/>
      <c r="G123" s="664"/>
      <c r="H123" s="677">
        <v>0</v>
      </c>
      <c r="I123" s="664">
        <v>2.9000000000000004</v>
      </c>
      <c r="J123" s="664">
        <v>7585.2737439186103</v>
      </c>
      <c r="K123" s="677">
        <v>1</v>
      </c>
      <c r="L123" s="664">
        <v>2.9000000000000004</v>
      </c>
      <c r="M123" s="665">
        <v>7585.2737439186103</v>
      </c>
    </row>
    <row r="124" spans="1:13" ht="14.4" customHeight="1" x14ac:dyDescent="0.3">
      <c r="A124" s="660" t="s">
        <v>582</v>
      </c>
      <c r="B124" s="661" t="s">
        <v>3421</v>
      </c>
      <c r="C124" s="661" t="s">
        <v>1959</v>
      </c>
      <c r="D124" s="661" t="s">
        <v>1960</v>
      </c>
      <c r="E124" s="661" t="s">
        <v>1961</v>
      </c>
      <c r="F124" s="664"/>
      <c r="G124" s="664"/>
      <c r="H124" s="677">
        <v>0</v>
      </c>
      <c r="I124" s="664">
        <v>104</v>
      </c>
      <c r="J124" s="664">
        <v>90062.90663270271</v>
      </c>
      <c r="K124" s="677">
        <v>1</v>
      </c>
      <c r="L124" s="664">
        <v>104</v>
      </c>
      <c r="M124" s="665">
        <v>90062.90663270271</v>
      </c>
    </row>
    <row r="125" spans="1:13" ht="14.4" customHeight="1" x14ac:dyDescent="0.3">
      <c r="A125" s="660" t="s">
        <v>582</v>
      </c>
      <c r="B125" s="661" t="s">
        <v>3439</v>
      </c>
      <c r="C125" s="661" t="s">
        <v>2394</v>
      </c>
      <c r="D125" s="661" t="s">
        <v>1777</v>
      </c>
      <c r="E125" s="661" t="s">
        <v>2395</v>
      </c>
      <c r="F125" s="664"/>
      <c r="G125" s="664"/>
      <c r="H125" s="677">
        <v>0</v>
      </c>
      <c r="I125" s="664">
        <v>1</v>
      </c>
      <c r="J125" s="664">
        <v>141.01999841024701</v>
      </c>
      <c r="K125" s="677">
        <v>1</v>
      </c>
      <c r="L125" s="664">
        <v>1</v>
      </c>
      <c r="M125" s="665">
        <v>141.01999841024701</v>
      </c>
    </row>
    <row r="126" spans="1:13" ht="14.4" customHeight="1" x14ac:dyDescent="0.3">
      <c r="A126" s="660" t="s">
        <v>582</v>
      </c>
      <c r="B126" s="661" t="s">
        <v>3451</v>
      </c>
      <c r="C126" s="661" t="s">
        <v>1757</v>
      </c>
      <c r="D126" s="661" t="s">
        <v>1758</v>
      </c>
      <c r="E126" s="661" t="s">
        <v>3452</v>
      </c>
      <c r="F126" s="664"/>
      <c r="G126" s="664"/>
      <c r="H126" s="677">
        <v>0</v>
      </c>
      <c r="I126" s="664">
        <v>1</v>
      </c>
      <c r="J126" s="664">
        <v>145.12000000000003</v>
      </c>
      <c r="K126" s="677">
        <v>1</v>
      </c>
      <c r="L126" s="664">
        <v>1</v>
      </c>
      <c r="M126" s="665">
        <v>145.12000000000003</v>
      </c>
    </row>
    <row r="127" spans="1:13" ht="14.4" customHeight="1" x14ac:dyDescent="0.3">
      <c r="A127" s="660" t="s">
        <v>582</v>
      </c>
      <c r="B127" s="661" t="s">
        <v>3451</v>
      </c>
      <c r="C127" s="661" t="s">
        <v>1838</v>
      </c>
      <c r="D127" s="661" t="s">
        <v>1758</v>
      </c>
      <c r="E127" s="661" t="s">
        <v>1916</v>
      </c>
      <c r="F127" s="664"/>
      <c r="G127" s="664"/>
      <c r="H127" s="677">
        <v>0</v>
      </c>
      <c r="I127" s="664">
        <v>1</v>
      </c>
      <c r="J127" s="664">
        <v>72.42000000000003</v>
      </c>
      <c r="K127" s="677">
        <v>1</v>
      </c>
      <c r="L127" s="664">
        <v>1</v>
      </c>
      <c r="M127" s="665">
        <v>72.42000000000003</v>
      </c>
    </row>
    <row r="128" spans="1:13" ht="14.4" customHeight="1" x14ac:dyDescent="0.3">
      <c r="A128" s="660" t="s">
        <v>582</v>
      </c>
      <c r="B128" s="661" t="s">
        <v>3451</v>
      </c>
      <c r="C128" s="661" t="s">
        <v>1918</v>
      </c>
      <c r="D128" s="661" t="s">
        <v>1758</v>
      </c>
      <c r="E128" s="661" t="s">
        <v>1919</v>
      </c>
      <c r="F128" s="664"/>
      <c r="G128" s="664"/>
      <c r="H128" s="677">
        <v>0</v>
      </c>
      <c r="I128" s="664">
        <v>7</v>
      </c>
      <c r="J128" s="664">
        <v>1652.5786004460847</v>
      </c>
      <c r="K128" s="677">
        <v>1</v>
      </c>
      <c r="L128" s="664">
        <v>7</v>
      </c>
      <c r="M128" s="665">
        <v>1652.5786004460847</v>
      </c>
    </row>
    <row r="129" spans="1:13" ht="14.4" customHeight="1" x14ac:dyDescent="0.3">
      <c r="A129" s="660" t="s">
        <v>585</v>
      </c>
      <c r="B129" s="661" t="s">
        <v>3346</v>
      </c>
      <c r="C129" s="661" t="s">
        <v>2944</v>
      </c>
      <c r="D129" s="661" t="s">
        <v>2945</v>
      </c>
      <c r="E129" s="661" t="s">
        <v>3458</v>
      </c>
      <c r="F129" s="664"/>
      <c r="G129" s="664"/>
      <c r="H129" s="677"/>
      <c r="I129" s="664">
        <v>0</v>
      </c>
      <c r="J129" s="664">
        <v>0</v>
      </c>
      <c r="K129" s="677"/>
      <c r="L129" s="664">
        <v>0</v>
      </c>
      <c r="M129" s="665">
        <v>0</v>
      </c>
    </row>
    <row r="130" spans="1:13" ht="14.4" customHeight="1" x14ac:dyDescent="0.3">
      <c r="A130" s="660" t="s">
        <v>585</v>
      </c>
      <c r="B130" s="661" t="s">
        <v>3346</v>
      </c>
      <c r="C130" s="661" t="s">
        <v>1892</v>
      </c>
      <c r="D130" s="661" t="s">
        <v>1893</v>
      </c>
      <c r="E130" s="661" t="s">
        <v>1894</v>
      </c>
      <c r="F130" s="664"/>
      <c r="G130" s="664"/>
      <c r="H130" s="677">
        <v>0</v>
      </c>
      <c r="I130" s="664">
        <v>1180</v>
      </c>
      <c r="J130" s="664">
        <v>80071.350744794283</v>
      </c>
      <c r="K130" s="677">
        <v>1</v>
      </c>
      <c r="L130" s="664">
        <v>1180</v>
      </c>
      <c r="M130" s="665">
        <v>80071.350744794283</v>
      </c>
    </row>
    <row r="131" spans="1:13" ht="14.4" customHeight="1" x14ac:dyDescent="0.3">
      <c r="A131" s="660" t="s">
        <v>585</v>
      </c>
      <c r="B131" s="661" t="s">
        <v>3348</v>
      </c>
      <c r="C131" s="661" t="s">
        <v>1940</v>
      </c>
      <c r="D131" s="661" t="s">
        <v>1941</v>
      </c>
      <c r="E131" s="661" t="s">
        <v>1942</v>
      </c>
      <c r="F131" s="664"/>
      <c r="G131" s="664"/>
      <c r="H131" s="677">
        <v>0</v>
      </c>
      <c r="I131" s="664">
        <v>79</v>
      </c>
      <c r="J131" s="664">
        <v>28765.524717645945</v>
      </c>
      <c r="K131" s="677">
        <v>1</v>
      </c>
      <c r="L131" s="664">
        <v>79</v>
      </c>
      <c r="M131" s="665">
        <v>28765.524717645945</v>
      </c>
    </row>
    <row r="132" spans="1:13" ht="14.4" customHeight="1" x14ac:dyDescent="0.3">
      <c r="A132" s="660" t="s">
        <v>585</v>
      </c>
      <c r="B132" s="661" t="s">
        <v>3348</v>
      </c>
      <c r="C132" s="661" t="s">
        <v>2954</v>
      </c>
      <c r="D132" s="661" t="s">
        <v>2955</v>
      </c>
      <c r="E132" s="661" t="s">
        <v>3459</v>
      </c>
      <c r="F132" s="664"/>
      <c r="G132" s="664"/>
      <c r="H132" s="677">
        <v>0</v>
      </c>
      <c r="I132" s="664">
        <v>1</v>
      </c>
      <c r="J132" s="664">
        <v>524.65880125597903</v>
      </c>
      <c r="K132" s="677">
        <v>1</v>
      </c>
      <c r="L132" s="664">
        <v>1</v>
      </c>
      <c r="M132" s="665">
        <v>524.65880125597903</v>
      </c>
    </row>
    <row r="133" spans="1:13" ht="14.4" customHeight="1" x14ac:dyDescent="0.3">
      <c r="A133" s="660" t="s">
        <v>585</v>
      </c>
      <c r="B133" s="661" t="s">
        <v>3348</v>
      </c>
      <c r="C133" s="661" t="s">
        <v>2969</v>
      </c>
      <c r="D133" s="661" t="s">
        <v>2970</v>
      </c>
      <c r="E133" s="661" t="s">
        <v>3460</v>
      </c>
      <c r="F133" s="664"/>
      <c r="G133" s="664"/>
      <c r="H133" s="677">
        <v>0</v>
      </c>
      <c r="I133" s="664">
        <v>2</v>
      </c>
      <c r="J133" s="664">
        <v>2110.1399999999994</v>
      </c>
      <c r="K133" s="677">
        <v>1</v>
      </c>
      <c r="L133" s="664">
        <v>2</v>
      </c>
      <c r="M133" s="665">
        <v>2110.1399999999994</v>
      </c>
    </row>
    <row r="134" spans="1:13" ht="14.4" customHeight="1" x14ac:dyDescent="0.3">
      <c r="A134" s="660" t="s">
        <v>585</v>
      </c>
      <c r="B134" s="661" t="s">
        <v>3350</v>
      </c>
      <c r="C134" s="661" t="s">
        <v>1963</v>
      </c>
      <c r="D134" s="661" t="s">
        <v>1964</v>
      </c>
      <c r="E134" s="661" t="s">
        <v>3351</v>
      </c>
      <c r="F134" s="664"/>
      <c r="G134" s="664"/>
      <c r="H134" s="677">
        <v>0</v>
      </c>
      <c r="I134" s="664">
        <v>4</v>
      </c>
      <c r="J134" s="664">
        <v>2023.0800070093303</v>
      </c>
      <c r="K134" s="677">
        <v>1</v>
      </c>
      <c r="L134" s="664">
        <v>4</v>
      </c>
      <c r="M134" s="665">
        <v>2023.0800070093303</v>
      </c>
    </row>
    <row r="135" spans="1:13" ht="14.4" customHeight="1" x14ac:dyDescent="0.3">
      <c r="A135" s="660" t="s">
        <v>585</v>
      </c>
      <c r="B135" s="661" t="s">
        <v>3352</v>
      </c>
      <c r="C135" s="661" t="s">
        <v>1889</v>
      </c>
      <c r="D135" s="661" t="s">
        <v>1807</v>
      </c>
      <c r="E135" s="661" t="s">
        <v>1890</v>
      </c>
      <c r="F135" s="664"/>
      <c r="G135" s="664"/>
      <c r="H135" s="677">
        <v>0</v>
      </c>
      <c r="I135" s="664">
        <v>23</v>
      </c>
      <c r="J135" s="664">
        <v>1699.3354440417781</v>
      </c>
      <c r="K135" s="677">
        <v>1</v>
      </c>
      <c r="L135" s="664">
        <v>23</v>
      </c>
      <c r="M135" s="665">
        <v>1699.3354440417781</v>
      </c>
    </row>
    <row r="136" spans="1:13" ht="14.4" customHeight="1" x14ac:dyDescent="0.3">
      <c r="A136" s="660" t="s">
        <v>585</v>
      </c>
      <c r="B136" s="661" t="s">
        <v>3352</v>
      </c>
      <c r="C136" s="661" t="s">
        <v>1806</v>
      </c>
      <c r="D136" s="661" t="s">
        <v>1807</v>
      </c>
      <c r="E136" s="661" t="s">
        <v>1808</v>
      </c>
      <c r="F136" s="664"/>
      <c r="G136" s="664"/>
      <c r="H136" s="677">
        <v>0</v>
      </c>
      <c r="I136" s="664">
        <v>3</v>
      </c>
      <c r="J136" s="664">
        <v>338.18906789627579</v>
      </c>
      <c r="K136" s="677">
        <v>1</v>
      </c>
      <c r="L136" s="664">
        <v>3</v>
      </c>
      <c r="M136" s="665">
        <v>338.18906789627579</v>
      </c>
    </row>
    <row r="137" spans="1:13" ht="14.4" customHeight="1" x14ac:dyDescent="0.3">
      <c r="A137" s="660" t="s">
        <v>585</v>
      </c>
      <c r="B137" s="661" t="s">
        <v>3461</v>
      </c>
      <c r="C137" s="661" t="s">
        <v>2961</v>
      </c>
      <c r="D137" s="661" t="s">
        <v>2962</v>
      </c>
      <c r="E137" s="661" t="s">
        <v>3462</v>
      </c>
      <c r="F137" s="664"/>
      <c r="G137" s="664"/>
      <c r="H137" s="677">
        <v>0</v>
      </c>
      <c r="I137" s="664">
        <v>1</v>
      </c>
      <c r="J137" s="664">
        <v>79.640000000000015</v>
      </c>
      <c r="K137" s="677">
        <v>1</v>
      </c>
      <c r="L137" s="664">
        <v>1</v>
      </c>
      <c r="M137" s="665">
        <v>79.640000000000015</v>
      </c>
    </row>
    <row r="138" spans="1:13" ht="14.4" customHeight="1" x14ac:dyDescent="0.3">
      <c r="A138" s="660" t="s">
        <v>585</v>
      </c>
      <c r="B138" s="661" t="s">
        <v>3463</v>
      </c>
      <c r="C138" s="661" t="s">
        <v>2921</v>
      </c>
      <c r="D138" s="661" t="s">
        <v>2922</v>
      </c>
      <c r="E138" s="661" t="s">
        <v>3464</v>
      </c>
      <c r="F138" s="664"/>
      <c r="G138" s="664"/>
      <c r="H138" s="677">
        <v>0</v>
      </c>
      <c r="I138" s="664">
        <v>5</v>
      </c>
      <c r="J138" s="664">
        <v>2390.5208138321073</v>
      </c>
      <c r="K138" s="677">
        <v>1</v>
      </c>
      <c r="L138" s="664">
        <v>5</v>
      </c>
      <c r="M138" s="665">
        <v>2390.5208138321073</v>
      </c>
    </row>
    <row r="139" spans="1:13" ht="14.4" customHeight="1" x14ac:dyDescent="0.3">
      <c r="A139" s="660" t="s">
        <v>585</v>
      </c>
      <c r="B139" s="661" t="s">
        <v>3463</v>
      </c>
      <c r="C139" s="661" t="s">
        <v>2941</v>
      </c>
      <c r="D139" s="661" t="s">
        <v>2942</v>
      </c>
      <c r="E139" s="661" t="s">
        <v>3465</v>
      </c>
      <c r="F139" s="664"/>
      <c r="G139" s="664"/>
      <c r="H139" s="677">
        <v>0</v>
      </c>
      <c r="I139" s="664">
        <v>2</v>
      </c>
      <c r="J139" s="664">
        <v>1627.7348483969959</v>
      </c>
      <c r="K139" s="677">
        <v>1</v>
      </c>
      <c r="L139" s="664">
        <v>2</v>
      </c>
      <c r="M139" s="665">
        <v>1627.7348483969959</v>
      </c>
    </row>
    <row r="140" spans="1:13" ht="14.4" customHeight="1" x14ac:dyDescent="0.3">
      <c r="A140" s="660" t="s">
        <v>585</v>
      </c>
      <c r="B140" s="661" t="s">
        <v>3466</v>
      </c>
      <c r="C140" s="661" t="s">
        <v>2924</v>
      </c>
      <c r="D140" s="661" t="s">
        <v>2925</v>
      </c>
      <c r="E140" s="661" t="s">
        <v>2926</v>
      </c>
      <c r="F140" s="664"/>
      <c r="G140" s="664"/>
      <c r="H140" s="677">
        <v>0</v>
      </c>
      <c r="I140" s="664">
        <v>3</v>
      </c>
      <c r="J140" s="664">
        <v>4480.38</v>
      </c>
      <c r="K140" s="677">
        <v>1</v>
      </c>
      <c r="L140" s="664">
        <v>3</v>
      </c>
      <c r="M140" s="665">
        <v>4480.38</v>
      </c>
    </row>
    <row r="141" spans="1:13" ht="14.4" customHeight="1" x14ac:dyDescent="0.3">
      <c r="A141" s="660" t="s">
        <v>585</v>
      </c>
      <c r="B141" s="661" t="s">
        <v>3353</v>
      </c>
      <c r="C141" s="661" t="s">
        <v>1984</v>
      </c>
      <c r="D141" s="661" t="s">
        <v>1985</v>
      </c>
      <c r="E141" s="661" t="s">
        <v>1986</v>
      </c>
      <c r="F141" s="664"/>
      <c r="G141" s="664"/>
      <c r="H141" s="677">
        <v>0</v>
      </c>
      <c r="I141" s="664">
        <v>3</v>
      </c>
      <c r="J141" s="664">
        <v>276.12794670389422</v>
      </c>
      <c r="K141" s="677">
        <v>1</v>
      </c>
      <c r="L141" s="664">
        <v>3</v>
      </c>
      <c r="M141" s="665">
        <v>276.12794670389422</v>
      </c>
    </row>
    <row r="142" spans="1:13" ht="14.4" customHeight="1" x14ac:dyDescent="0.3">
      <c r="A142" s="660" t="s">
        <v>585</v>
      </c>
      <c r="B142" s="661" t="s">
        <v>3467</v>
      </c>
      <c r="C142" s="661" t="s">
        <v>2907</v>
      </c>
      <c r="D142" s="661" t="s">
        <v>2908</v>
      </c>
      <c r="E142" s="661" t="s">
        <v>2909</v>
      </c>
      <c r="F142" s="664"/>
      <c r="G142" s="664"/>
      <c r="H142" s="677">
        <v>0</v>
      </c>
      <c r="I142" s="664">
        <v>1</v>
      </c>
      <c r="J142" s="664">
        <v>29.25983146639917</v>
      </c>
      <c r="K142" s="677">
        <v>1</v>
      </c>
      <c r="L142" s="664">
        <v>1</v>
      </c>
      <c r="M142" s="665">
        <v>29.25983146639917</v>
      </c>
    </row>
    <row r="143" spans="1:13" ht="14.4" customHeight="1" x14ac:dyDescent="0.3">
      <c r="A143" s="660" t="s">
        <v>585</v>
      </c>
      <c r="B143" s="661" t="s">
        <v>3355</v>
      </c>
      <c r="C143" s="661" t="s">
        <v>1924</v>
      </c>
      <c r="D143" s="661" t="s">
        <v>1781</v>
      </c>
      <c r="E143" s="661" t="s">
        <v>1925</v>
      </c>
      <c r="F143" s="664"/>
      <c r="G143" s="664"/>
      <c r="H143" s="677">
        <v>0</v>
      </c>
      <c r="I143" s="664">
        <v>12</v>
      </c>
      <c r="J143" s="664">
        <v>3645.0336815191754</v>
      </c>
      <c r="K143" s="677">
        <v>1</v>
      </c>
      <c r="L143" s="664">
        <v>12</v>
      </c>
      <c r="M143" s="665">
        <v>3645.0336815191754</v>
      </c>
    </row>
    <row r="144" spans="1:13" ht="14.4" customHeight="1" x14ac:dyDescent="0.3">
      <c r="A144" s="660" t="s">
        <v>585</v>
      </c>
      <c r="B144" s="661" t="s">
        <v>3355</v>
      </c>
      <c r="C144" s="661" t="s">
        <v>1927</v>
      </c>
      <c r="D144" s="661" t="s">
        <v>1781</v>
      </c>
      <c r="E144" s="661" t="s">
        <v>1928</v>
      </c>
      <c r="F144" s="664"/>
      <c r="G144" s="664"/>
      <c r="H144" s="677">
        <v>0</v>
      </c>
      <c r="I144" s="664">
        <v>33</v>
      </c>
      <c r="J144" s="664">
        <v>13495.346485881897</v>
      </c>
      <c r="K144" s="677">
        <v>1</v>
      </c>
      <c r="L144" s="664">
        <v>33</v>
      </c>
      <c r="M144" s="665">
        <v>13495.346485881897</v>
      </c>
    </row>
    <row r="145" spans="1:13" ht="14.4" customHeight="1" x14ac:dyDescent="0.3">
      <c r="A145" s="660" t="s">
        <v>585</v>
      </c>
      <c r="B145" s="661" t="s">
        <v>3355</v>
      </c>
      <c r="C145" s="661" t="s">
        <v>1780</v>
      </c>
      <c r="D145" s="661" t="s">
        <v>1781</v>
      </c>
      <c r="E145" s="661" t="s">
        <v>1782</v>
      </c>
      <c r="F145" s="664"/>
      <c r="G145" s="664"/>
      <c r="H145" s="677">
        <v>0</v>
      </c>
      <c r="I145" s="664">
        <v>31</v>
      </c>
      <c r="J145" s="664">
        <v>19550.474999999999</v>
      </c>
      <c r="K145" s="677">
        <v>1</v>
      </c>
      <c r="L145" s="664">
        <v>31</v>
      </c>
      <c r="M145" s="665">
        <v>19550.474999999999</v>
      </c>
    </row>
    <row r="146" spans="1:13" ht="14.4" customHeight="1" x14ac:dyDescent="0.3">
      <c r="A146" s="660" t="s">
        <v>585</v>
      </c>
      <c r="B146" s="661" t="s">
        <v>3355</v>
      </c>
      <c r="C146" s="661" t="s">
        <v>1784</v>
      </c>
      <c r="D146" s="661" t="s">
        <v>1781</v>
      </c>
      <c r="E146" s="661" t="s">
        <v>1785</v>
      </c>
      <c r="F146" s="664"/>
      <c r="G146" s="664"/>
      <c r="H146" s="677">
        <v>0</v>
      </c>
      <c r="I146" s="664">
        <v>12</v>
      </c>
      <c r="J146" s="664">
        <v>8654.4000000000015</v>
      </c>
      <c r="K146" s="677">
        <v>1</v>
      </c>
      <c r="L146" s="664">
        <v>12</v>
      </c>
      <c r="M146" s="665">
        <v>8654.4000000000015</v>
      </c>
    </row>
    <row r="147" spans="1:13" ht="14.4" customHeight="1" x14ac:dyDescent="0.3">
      <c r="A147" s="660" t="s">
        <v>585</v>
      </c>
      <c r="B147" s="661" t="s">
        <v>3355</v>
      </c>
      <c r="C147" s="661" t="s">
        <v>2878</v>
      </c>
      <c r="D147" s="661" t="s">
        <v>2879</v>
      </c>
      <c r="E147" s="661" t="s">
        <v>3468</v>
      </c>
      <c r="F147" s="664"/>
      <c r="G147" s="664"/>
      <c r="H147" s="677">
        <v>0</v>
      </c>
      <c r="I147" s="664">
        <v>9</v>
      </c>
      <c r="J147" s="664">
        <v>29699.946253116337</v>
      </c>
      <c r="K147" s="677">
        <v>1</v>
      </c>
      <c r="L147" s="664">
        <v>9</v>
      </c>
      <c r="M147" s="665">
        <v>29699.946253116337</v>
      </c>
    </row>
    <row r="148" spans="1:13" ht="14.4" customHeight="1" x14ac:dyDescent="0.3">
      <c r="A148" s="660" t="s">
        <v>585</v>
      </c>
      <c r="B148" s="661" t="s">
        <v>3355</v>
      </c>
      <c r="C148" s="661" t="s">
        <v>2882</v>
      </c>
      <c r="D148" s="661" t="s">
        <v>2883</v>
      </c>
      <c r="E148" s="661" t="s">
        <v>1782</v>
      </c>
      <c r="F148" s="664"/>
      <c r="G148" s="664"/>
      <c r="H148" s="677">
        <v>0</v>
      </c>
      <c r="I148" s="664">
        <v>1</v>
      </c>
      <c r="J148" s="664">
        <v>1136.1199999999999</v>
      </c>
      <c r="K148" s="677">
        <v>1</v>
      </c>
      <c r="L148" s="664">
        <v>1</v>
      </c>
      <c r="M148" s="665">
        <v>1136.1199999999999</v>
      </c>
    </row>
    <row r="149" spans="1:13" ht="14.4" customHeight="1" x14ac:dyDescent="0.3">
      <c r="A149" s="660" t="s">
        <v>585</v>
      </c>
      <c r="B149" s="661" t="s">
        <v>3355</v>
      </c>
      <c r="C149" s="661" t="s">
        <v>2886</v>
      </c>
      <c r="D149" s="661" t="s">
        <v>2883</v>
      </c>
      <c r="E149" s="661" t="s">
        <v>1785</v>
      </c>
      <c r="F149" s="664"/>
      <c r="G149" s="664"/>
      <c r="H149" s="677">
        <v>0</v>
      </c>
      <c r="I149" s="664">
        <v>2</v>
      </c>
      <c r="J149" s="664">
        <v>3083.0799780603925</v>
      </c>
      <c r="K149" s="677">
        <v>1</v>
      </c>
      <c r="L149" s="664">
        <v>2</v>
      </c>
      <c r="M149" s="665">
        <v>3083.0799780603925</v>
      </c>
    </row>
    <row r="150" spans="1:13" ht="14.4" customHeight="1" x14ac:dyDescent="0.3">
      <c r="A150" s="660" t="s">
        <v>585</v>
      </c>
      <c r="B150" s="661" t="s">
        <v>3469</v>
      </c>
      <c r="C150" s="661" t="s">
        <v>2423</v>
      </c>
      <c r="D150" s="661" t="s">
        <v>3470</v>
      </c>
      <c r="E150" s="661" t="s">
        <v>3471</v>
      </c>
      <c r="F150" s="664">
        <v>3</v>
      </c>
      <c r="G150" s="664">
        <v>360.74999999999994</v>
      </c>
      <c r="H150" s="677">
        <v>1</v>
      </c>
      <c r="I150" s="664"/>
      <c r="J150" s="664"/>
      <c r="K150" s="677">
        <v>0</v>
      </c>
      <c r="L150" s="664">
        <v>3</v>
      </c>
      <c r="M150" s="665">
        <v>360.74999999999994</v>
      </c>
    </row>
    <row r="151" spans="1:13" ht="14.4" customHeight="1" x14ac:dyDescent="0.3">
      <c r="A151" s="660" t="s">
        <v>585</v>
      </c>
      <c r="B151" s="661" t="s">
        <v>3356</v>
      </c>
      <c r="C151" s="661" t="s">
        <v>2904</v>
      </c>
      <c r="D151" s="661" t="s">
        <v>1766</v>
      </c>
      <c r="E151" s="661" t="s">
        <v>2905</v>
      </c>
      <c r="F151" s="664"/>
      <c r="G151" s="664"/>
      <c r="H151" s="677">
        <v>0</v>
      </c>
      <c r="I151" s="664">
        <v>5</v>
      </c>
      <c r="J151" s="664">
        <v>647.90000000000009</v>
      </c>
      <c r="K151" s="677">
        <v>1</v>
      </c>
      <c r="L151" s="664">
        <v>5</v>
      </c>
      <c r="M151" s="665">
        <v>647.90000000000009</v>
      </c>
    </row>
    <row r="152" spans="1:13" ht="14.4" customHeight="1" x14ac:dyDescent="0.3">
      <c r="A152" s="660" t="s">
        <v>585</v>
      </c>
      <c r="B152" s="661" t="s">
        <v>3358</v>
      </c>
      <c r="C152" s="661" t="s">
        <v>1818</v>
      </c>
      <c r="D152" s="661" t="s">
        <v>1819</v>
      </c>
      <c r="E152" s="661" t="s">
        <v>1820</v>
      </c>
      <c r="F152" s="664"/>
      <c r="G152" s="664"/>
      <c r="H152" s="677">
        <v>0</v>
      </c>
      <c r="I152" s="664">
        <v>6</v>
      </c>
      <c r="J152" s="664">
        <v>465.1</v>
      </c>
      <c r="K152" s="677">
        <v>1</v>
      </c>
      <c r="L152" s="664">
        <v>6</v>
      </c>
      <c r="M152" s="665">
        <v>465.1</v>
      </c>
    </row>
    <row r="153" spans="1:13" ht="14.4" customHeight="1" x14ac:dyDescent="0.3">
      <c r="A153" s="660" t="s">
        <v>585</v>
      </c>
      <c r="B153" s="661" t="s">
        <v>3359</v>
      </c>
      <c r="C153" s="661" t="s">
        <v>1814</v>
      </c>
      <c r="D153" s="661" t="s">
        <v>1815</v>
      </c>
      <c r="E153" s="661" t="s">
        <v>1816</v>
      </c>
      <c r="F153" s="664"/>
      <c r="G153" s="664"/>
      <c r="H153" s="677">
        <v>0</v>
      </c>
      <c r="I153" s="664">
        <v>9</v>
      </c>
      <c r="J153" s="664">
        <v>408.68927985256971</v>
      </c>
      <c r="K153" s="677">
        <v>1</v>
      </c>
      <c r="L153" s="664">
        <v>9</v>
      </c>
      <c r="M153" s="665">
        <v>408.68927985256971</v>
      </c>
    </row>
    <row r="154" spans="1:13" ht="14.4" customHeight="1" x14ac:dyDescent="0.3">
      <c r="A154" s="660" t="s">
        <v>585</v>
      </c>
      <c r="B154" s="661" t="s">
        <v>3359</v>
      </c>
      <c r="C154" s="661" t="s">
        <v>2875</v>
      </c>
      <c r="D154" s="661" t="s">
        <v>2876</v>
      </c>
      <c r="E154" s="661" t="s">
        <v>1916</v>
      </c>
      <c r="F154" s="664"/>
      <c r="G154" s="664"/>
      <c r="H154" s="677">
        <v>0</v>
      </c>
      <c r="I154" s="664">
        <v>2</v>
      </c>
      <c r="J154" s="664">
        <v>105.29999930108337</v>
      </c>
      <c r="K154" s="677">
        <v>1</v>
      </c>
      <c r="L154" s="664">
        <v>2</v>
      </c>
      <c r="M154" s="665">
        <v>105.29999930108337</v>
      </c>
    </row>
    <row r="155" spans="1:13" ht="14.4" customHeight="1" x14ac:dyDescent="0.3">
      <c r="A155" s="660" t="s">
        <v>585</v>
      </c>
      <c r="B155" s="661" t="s">
        <v>3365</v>
      </c>
      <c r="C155" s="661" t="s">
        <v>1866</v>
      </c>
      <c r="D155" s="661" t="s">
        <v>1867</v>
      </c>
      <c r="E155" s="661" t="s">
        <v>1816</v>
      </c>
      <c r="F155" s="664"/>
      <c r="G155" s="664"/>
      <c r="H155" s="677">
        <v>0</v>
      </c>
      <c r="I155" s="664">
        <v>4</v>
      </c>
      <c r="J155" s="664">
        <v>346.35994042668733</v>
      </c>
      <c r="K155" s="677">
        <v>1</v>
      </c>
      <c r="L155" s="664">
        <v>4</v>
      </c>
      <c r="M155" s="665">
        <v>346.35994042668733</v>
      </c>
    </row>
    <row r="156" spans="1:13" ht="14.4" customHeight="1" x14ac:dyDescent="0.3">
      <c r="A156" s="660" t="s">
        <v>585</v>
      </c>
      <c r="B156" s="661" t="s">
        <v>3365</v>
      </c>
      <c r="C156" s="661" t="s">
        <v>2914</v>
      </c>
      <c r="D156" s="661" t="s">
        <v>2915</v>
      </c>
      <c r="E156" s="661" t="s">
        <v>2916</v>
      </c>
      <c r="F156" s="664"/>
      <c r="G156" s="664"/>
      <c r="H156" s="677">
        <v>0</v>
      </c>
      <c r="I156" s="664">
        <v>1</v>
      </c>
      <c r="J156" s="664">
        <v>50.56</v>
      </c>
      <c r="K156" s="677">
        <v>1</v>
      </c>
      <c r="L156" s="664">
        <v>1</v>
      </c>
      <c r="M156" s="665">
        <v>50.56</v>
      </c>
    </row>
    <row r="157" spans="1:13" ht="14.4" customHeight="1" x14ac:dyDescent="0.3">
      <c r="A157" s="660" t="s">
        <v>585</v>
      </c>
      <c r="B157" s="661" t="s">
        <v>3366</v>
      </c>
      <c r="C157" s="661" t="s">
        <v>1826</v>
      </c>
      <c r="D157" s="661" t="s">
        <v>3367</v>
      </c>
      <c r="E157" s="661" t="s">
        <v>1014</v>
      </c>
      <c r="F157" s="664"/>
      <c r="G157" s="664"/>
      <c r="H157" s="677">
        <v>0</v>
      </c>
      <c r="I157" s="664">
        <v>2</v>
      </c>
      <c r="J157" s="664">
        <v>72.519207285988969</v>
      </c>
      <c r="K157" s="677">
        <v>1</v>
      </c>
      <c r="L157" s="664">
        <v>2</v>
      </c>
      <c r="M157" s="665">
        <v>72.519207285988969</v>
      </c>
    </row>
    <row r="158" spans="1:13" ht="14.4" customHeight="1" x14ac:dyDescent="0.3">
      <c r="A158" s="660" t="s">
        <v>585</v>
      </c>
      <c r="B158" s="661" t="s">
        <v>3472</v>
      </c>
      <c r="C158" s="661" t="s">
        <v>2896</v>
      </c>
      <c r="D158" s="661" t="s">
        <v>2897</v>
      </c>
      <c r="E158" s="661" t="s">
        <v>1852</v>
      </c>
      <c r="F158" s="664"/>
      <c r="G158" s="664"/>
      <c r="H158" s="677">
        <v>0</v>
      </c>
      <c r="I158" s="664">
        <v>2</v>
      </c>
      <c r="J158" s="664">
        <v>188.84000000000003</v>
      </c>
      <c r="K158" s="677">
        <v>1</v>
      </c>
      <c r="L158" s="664">
        <v>2</v>
      </c>
      <c r="M158" s="665">
        <v>188.84000000000003</v>
      </c>
    </row>
    <row r="159" spans="1:13" ht="14.4" customHeight="1" x14ac:dyDescent="0.3">
      <c r="A159" s="660" t="s">
        <v>585</v>
      </c>
      <c r="B159" s="661" t="s">
        <v>3472</v>
      </c>
      <c r="C159" s="661" t="s">
        <v>2911</v>
      </c>
      <c r="D159" s="661" t="s">
        <v>2912</v>
      </c>
      <c r="E159" s="661" t="s">
        <v>1030</v>
      </c>
      <c r="F159" s="664"/>
      <c r="G159" s="664"/>
      <c r="H159" s="677">
        <v>0</v>
      </c>
      <c r="I159" s="664">
        <v>1</v>
      </c>
      <c r="J159" s="664">
        <v>191.82999999999998</v>
      </c>
      <c r="K159" s="677">
        <v>1</v>
      </c>
      <c r="L159" s="664">
        <v>1</v>
      </c>
      <c r="M159" s="665">
        <v>191.82999999999998</v>
      </c>
    </row>
    <row r="160" spans="1:13" ht="14.4" customHeight="1" x14ac:dyDescent="0.3">
      <c r="A160" s="660" t="s">
        <v>585</v>
      </c>
      <c r="B160" s="661" t="s">
        <v>3472</v>
      </c>
      <c r="C160" s="661" t="s">
        <v>2948</v>
      </c>
      <c r="D160" s="661" t="s">
        <v>2912</v>
      </c>
      <c r="E160" s="661" t="s">
        <v>1072</v>
      </c>
      <c r="F160" s="664"/>
      <c r="G160" s="664"/>
      <c r="H160" s="677">
        <v>0</v>
      </c>
      <c r="I160" s="664">
        <v>1</v>
      </c>
      <c r="J160" s="664">
        <v>578.23000000000025</v>
      </c>
      <c r="K160" s="677">
        <v>1</v>
      </c>
      <c r="L160" s="664">
        <v>1</v>
      </c>
      <c r="M160" s="665">
        <v>578.23000000000025</v>
      </c>
    </row>
    <row r="161" spans="1:13" ht="14.4" customHeight="1" x14ac:dyDescent="0.3">
      <c r="A161" s="660" t="s">
        <v>585</v>
      </c>
      <c r="B161" s="661" t="s">
        <v>3473</v>
      </c>
      <c r="C161" s="661" t="s">
        <v>2983</v>
      </c>
      <c r="D161" s="661" t="s">
        <v>2984</v>
      </c>
      <c r="E161" s="661" t="s">
        <v>1852</v>
      </c>
      <c r="F161" s="664"/>
      <c r="G161" s="664"/>
      <c r="H161" s="677">
        <v>0</v>
      </c>
      <c r="I161" s="664">
        <v>3</v>
      </c>
      <c r="J161" s="664">
        <v>219.18000050625943</v>
      </c>
      <c r="K161" s="677">
        <v>1</v>
      </c>
      <c r="L161" s="664">
        <v>3</v>
      </c>
      <c r="M161" s="665">
        <v>219.18000050625943</v>
      </c>
    </row>
    <row r="162" spans="1:13" ht="14.4" customHeight="1" x14ac:dyDescent="0.3">
      <c r="A162" s="660" t="s">
        <v>585</v>
      </c>
      <c r="B162" s="661" t="s">
        <v>3474</v>
      </c>
      <c r="C162" s="661" t="s">
        <v>2901</v>
      </c>
      <c r="D162" s="661" t="s">
        <v>2902</v>
      </c>
      <c r="E162" s="661" t="s">
        <v>1852</v>
      </c>
      <c r="F162" s="664"/>
      <c r="G162" s="664"/>
      <c r="H162" s="677">
        <v>0</v>
      </c>
      <c r="I162" s="664">
        <v>2</v>
      </c>
      <c r="J162" s="664">
        <v>157.35990792227696</v>
      </c>
      <c r="K162" s="677">
        <v>1</v>
      </c>
      <c r="L162" s="664">
        <v>2</v>
      </c>
      <c r="M162" s="665">
        <v>157.35990792227696</v>
      </c>
    </row>
    <row r="163" spans="1:13" ht="14.4" customHeight="1" x14ac:dyDescent="0.3">
      <c r="A163" s="660" t="s">
        <v>585</v>
      </c>
      <c r="B163" s="661" t="s">
        <v>3368</v>
      </c>
      <c r="C163" s="661" t="s">
        <v>1908</v>
      </c>
      <c r="D163" s="661" t="s">
        <v>1909</v>
      </c>
      <c r="E163" s="661" t="s">
        <v>1852</v>
      </c>
      <c r="F163" s="664"/>
      <c r="G163" s="664"/>
      <c r="H163" s="677">
        <v>0</v>
      </c>
      <c r="I163" s="664">
        <v>3</v>
      </c>
      <c r="J163" s="664">
        <v>346.5</v>
      </c>
      <c r="K163" s="677">
        <v>1</v>
      </c>
      <c r="L163" s="664">
        <v>3</v>
      </c>
      <c r="M163" s="665">
        <v>346.5</v>
      </c>
    </row>
    <row r="164" spans="1:13" ht="14.4" customHeight="1" x14ac:dyDescent="0.3">
      <c r="A164" s="660" t="s">
        <v>585</v>
      </c>
      <c r="B164" s="661" t="s">
        <v>3368</v>
      </c>
      <c r="C164" s="661" t="s">
        <v>1911</v>
      </c>
      <c r="D164" s="661" t="s">
        <v>1912</v>
      </c>
      <c r="E164" s="661" t="s">
        <v>1852</v>
      </c>
      <c r="F164" s="664"/>
      <c r="G164" s="664"/>
      <c r="H164" s="677">
        <v>0</v>
      </c>
      <c r="I164" s="664">
        <v>3</v>
      </c>
      <c r="J164" s="664">
        <v>461.84999999999997</v>
      </c>
      <c r="K164" s="677">
        <v>1</v>
      </c>
      <c r="L164" s="664">
        <v>3</v>
      </c>
      <c r="M164" s="665">
        <v>461.84999999999997</v>
      </c>
    </row>
    <row r="165" spans="1:13" ht="14.4" customHeight="1" x14ac:dyDescent="0.3">
      <c r="A165" s="660" t="s">
        <v>585</v>
      </c>
      <c r="B165" s="661" t="s">
        <v>3475</v>
      </c>
      <c r="C165" s="661" t="s">
        <v>2930</v>
      </c>
      <c r="D165" s="661" t="s">
        <v>2931</v>
      </c>
      <c r="E165" s="661" t="s">
        <v>2932</v>
      </c>
      <c r="F165" s="664"/>
      <c r="G165" s="664"/>
      <c r="H165" s="677">
        <v>0</v>
      </c>
      <c r="I165" s="664">
        <v>1</v>
      </c>
      <c r="J165" s="664">
        <v>107.72</v>
      </c>
      <c r="K165" s="677">
        <v>1</v>
      </c>
      <c r="L165" s="664">
        <v>1</v>
      </c>
      <c r="M165" s="665">
        <v>107.72</v>
      </c>
    </row>
    <row r="166" spans="1:13" ht="14.4" customHeight="1" x14ac:dyDescent="0.3">
      <c r="A166" s="660" t="s">
        <v>585</v>
      </c>
      <c r="B166" s="661" t="s">
        <v>3372</v>
      </c>
      <c r="C166" s="661" t="s">
        <v>2889</v>
      </c>
      <c r="D166" s="661" t="s">
        <v>3476</v>
      </c>
      <c r="E166" s="661" t="s">
        <v>1916</v>
      </c>
      <c r="F166" s="664"/>
      <c r="G166" s="664"/>
      <c r="H166" s="677">
        <v>0</v>
      </c>
      <c r="I166" s="664">
        <v>1</v>
      </c>
      <c r="J166" s="664">
        <v>46.919999999999995</v>
      </c>
      <c r="K166" s="677">
        <v>1</v>
      </c>
      <c r="L166" s="664">
        <v>1</v>
      </c>
      <c r="M166" s="665">
        <v>46.919999999999995</v>
      </c>
    </row>
    <row r="167" spans="1:13" ht="14.4" customHeight="1" x14ac:dyDescent="0.3">
      <c r="A167" s="660" t="s">
        <v>585</v>
      </c>
      <c r="B167" s="661" t="s">
        <v>3372</v>
      </c>
      <c r="C167" s="661" t="s">
        <v>2892</v>
      </c>
      <c r="D167" s="661" t="s">
        <v>2893</v>
      </c>
      <c r="E167" s="661" t="s">
        <v>3163</v>
      </c>
      <c r="F167" s="664"/>
      <c r="G167" s="664"/>
      <c r="H167" s="677">
        <v>0</v>
      </c>
      <c r="I167" s="664">
        <v>1</v>
      </c>
      <c r="J167" s="664">
        <v>317.02999999999992</v>
      </c>
      <c r="K167" s="677">
        <v>1</v>
      </c>
      <c r="L167" s="664">
        <v>1</v>
      </c>
      <c r="M167" s="665">
        <v>317.02999999999992</v>
      </c>
    </row>
    <row r="168" spans="1:13" ht="14.4" customHeight="1" x14ac:dyDescent="0.3">
      <c r="A168" s="660" t="s">
        <v>585</v>
      </c>
      <c r="B168" s="661" t="s">
        <v>3372</v>
      </c>
      <c r="C168" s="661" t="s">
        <v>2937</v>
      </c>
      <c r="D168" s="661" t="s">
        <v>3477</v>
      </c>
      <c r="E168" s="661" t="s">
        <v>3478</v>
      </c>
      <c r="F168" s="664"/>
      <c r="G168" s="664"/>
      <c r="H168" s="677">
        <v>0</v>
      </c>
      <c r="I168" s="664">
        <v>2</v>
      </c>
      <c r="J168" s="664">
        <v>290.10000000000002</v>
      </c>
      <c r="K168" s="677">
        <v>1</v>
      </c>
      <c r="L168" s="664">
        <v>2</v>
      </c>
      <c r="M168" s="665">
        <v>290.10000000000002</v>
      </c>
    </row>
    <row r="169" spans="1:13" ht="14.4" customHeight="1" x14ac:dyDescent="0.3">
      <c r="A169" s="660" t="s">
        <v>585</v>
      </c>
      <c r="B169" s="661" t="s">
        <v>3479</v>
      </c>
      <c r="C169" s="661" t="s">
        <v>2965</v>
      </c>
      <c r="D169" s="661" t="s">
        <v>2966</v>
      </c>
      <c r="E169" s="661" t="s">
        <v>3480</v>
      </c>
      <c r="F169" s="664"/>
      <c r="G169" s="664"/>
      <c r="H169" s="677">
        <v>0</v>
      </c>
      <c r="I169" s="664">
        <v>1</v>
      </c>
      <c r="J169" s="664">
        <v>394.13</v>
      </c>
      <c r="K169" s="677">
        <v>1</v>
      </c>
      <c r="L169" s="664">
        <v>1</v>
      </c>
      <c r="M169" s="665">
        <v>394.13</v>
      </c>
    </row>
    <row r="170" spans="1:13" ht="14.4" customHeight="1" x14ac:dyDescent="0.3">
      <c r="A170" s="660" t="s">
        <v>585</v>
      </c>
      <c r="B170" s="661" t="s">
        <v>3373</v>
      </c>
      <c r="C170" s="661" t="s">
        <v>1769</v>
      </c>
      <c r="D170" s="661" t="s">
        <v>1770</v>
      </c>
      <c r="E170" s="661" t="s">
        <v>3374</v>
      </c>
      <c r="F170" s="664"/>
      <c r="G170" s="664"/>
      <c r="H170" s="677">
        <v>0</v>
      </c>
      <c r="I170" s="664">
        <v>1</v>
      </c>
      <c r="J170" s="664">
        <v>117.7000021856235</v>
      </c>
      <c r="K170" s="677">
        <v>1</v>
      </c>
      <c r="L170" s="664">
        <v>1</v>
      </c>
      <c r="M170" s="665">
        <v>117.7000021856235</v>
      </c>
    </row>
    <row r="171" spans="1:13" ht="14.4" customHeight="1" x14ac:dyDescent="0.3">
      <c r="A171" s="660" t="s">
        <v>585</v>
      </c>
      <c r="B171" s="661" t="s">
        <v>3373</v>
      </c>
      <c r="C171" s="661" t="s">
        <v>2928</v>
      </c>
      <c r="D171" s="661" t="s">
        <v>1770</v>
      </c>
      <c r="E171" s="661" t="s">
        <v>2929</v>
      </c>
      <c r="F171" s="664"/>
      <c r="G171" s="664"/>
      <c r="H171" s="677">
        <v>0</v>
      </c>
      <c r="I171" s="664">
        <v>1</v>
      </c>
      <c r="J171" s="664">
        <v>377.15032298084532</v>
      </c>
      <c r="K171" s="677">
        <v>1</v>
      </c>
      <c r="L171" s="664">
        <v>1</v>
      </c>
      <c r="M171" s="665">
        <v>377.15032298084532</v>
      </c>
    </row>
    <row r="172" spans="1:13" ht="14.4" customHeight="1" x14ac:dyDescent="0.3">
      <c r="A172" s="660" t="s">
        <v>585</v>
      </c>
      <c r="B172" s="661" t="s">
        <v>3375</v>
      </c>
      <c r="C172" s="661" t="s">
        <v>1761</v>
      </c>
      <c r="D172" s="661" t="s">
        <v>3378</v>
      </c>
      <c r="E172" s="661" t="s">
        <v>3379</v>
      </c>
      <c r="F172" s="664"/>
      <c r="G172" s="664"/>
      <c r="H172" s="677">
        <v>0</v>
      </c>
      <c r="I172" s="664">
        <v>170</v>
      </c>
      <c r="J172" s="664">
        <v>5913.0667082308064</v>
      </c>
      <c r="K172" s="677">
        <v>1</v>
      </c>
      <c r="L172" s="664">
        <v>170</v>
      </c>
      <c r="M172" s="665">
        <v>5913.0667082308064</v>
      </c>
    </row>
    <row r="173" spans="1:13" ht="14.4" customHeight="1" x14ac:dyDescent="0.3">
      <c r="A173" s="660" t="s">
        <v>585</v>
      </c>
      <c r="B173" s="661" t="s">
        <v>3381</v>
      </c>
      <c r="C173" s="661" t="s">
        <v>1987</v>
      </c>
      <c r="D173" s="661" t="s">
        <v>1988</v>
      </c>
      <c r="E173" s="661" t="s">
        <v>1989</v>
      </c>
      <c r="F173" s="664"/>
      <c r="G173" s="664"/>
      <c r="H173" s="677">
        <v>0</v>
      </c>
      <c r="I173" s="664">
        <v>1</v>
      </c>
      <c r="J173" s="664">
        <v>78.989999999999995</v>
      </c>
      <c r="K173" s="677">
        <v>1</v>
      </c>
      <c r="L173" s="664">
        <v>1</v>
      </c>
      <c r="M173" s="665">
        <v>78.989999999999995</v>
      </c>
    </row>
    <row r="174" spans="1:13" ht="14.4" customHeight="1" x14ac:dyDescent="0.3">
      <c r="A174" s="660" t="s">
        <v>585</v>
      </c>
      <c r="B174" s="661" t="s">
        <v>3381</v>
      </c>
      <c r="C174" s="661" t="s">
        <v>2976</v>
      </c>
      <c r="D174" s="661" t="s">
        <v>2977</v>
      </c>
      <c r="E174" s="661" t="s">
        <v>2978</v>
      </c>
      <c r="F174" s="664"/>
      <c r="G174" s="664"/>
      <c r="H174" s="677">
        <v>0</v>
      </c>
      <c r="I174" s="664">
        <v>1</v>
      </c>
      <c r="J174" s="664">
        <v>47.630000000000017</v>
      </c>
      <c r="K174" s="677">
        <v>1</v>
      </c>
      <c r="L174" s="664">
        <v>1</v>
      </c>
      <c r="M174" s="665">
        <v>47.630000000000017</v>
      </c>
    </row>
    <row r="175" spans="1:13" ht="14.4" customHeight="1" x14ac:dyDescent="0.3">
      <c r="A175" s="660" t="s">
        <v>585</v>
      </c>
      <c r="B175" s="661" t="s">
        <v>3381</v>
      </c>
      <c r="C175" s="661" t="s">
        <v>1810</v>
      </c>
      <c r="D175" s="661" t="s">
        <v>1811</v>
      </c>
      <c r="E175" s="661" t="s">
        <v>3382</v>
      </c>
      <c r="F175" s="664"/>
      <c r="G175" s="664"/>
      <c r="H175" s="677">
        <v>0</v>
      </c>
      <c r="I175" s="664">
        <v>3</v>
      </c>
      <c r="J175" s="664">
        <v>177.97</v>
      </c>
      <c r="K175" s="677">
        <v>1</v>
      </c>
      <c r="L175" s="664">
        <v>3</v>
      </c>
      <c r="M175" s="665">
        <v>177.97</v>
      </c>
    </row>
    <row r="176" spans="1:13" ht="14.4" customHeight="1" x14ac:dyDescent="0.3">
      <c r="A176" s="660" t="s">
        <v>585</v>
      </c>
      <c r="B176" s="661" t="s">
        <v>3381</v>
      </c>
      <c r="C176" s="661" t="s">
        <v>1900</v>
      </c>
      <c r="D176" s="661" t="s">
        <v>3383</v>
      </c>
      <c r="E176" s="661" t="s">
        <v>3384</v>
      </c>
      <c r="F176" s="664"/>
      <c r="G176" s="664"/>
      <c r="H176" s="677">
        <v>0</v>
      </c>
      <c r="I176" s="664">
        <v>1</v>
      </c>
      <c r="J176" s="664">
        <v>64.608652870809323</v>
      </c>
      <c r="K176" s="677">
        <v>1</v>
      </c>
      <c r="L176" s="664">
        <v>1</v>
      </c>
      <c r="M176" s="665">
        <v>64.608652870809323</v>
      </c>
    </row>
    <row r="177" spans="1:13" ht="14.4" customHeight="1" x14ac:dyDescent="0.3">
      <c r="A177" s="660" t="s">
        <v>585</v>
      </c>
      <c r="B177" s="661" t="s">
        <v>3481</v>
      </c>
      <c r="C177" s="661" t="s">
        <v>3029</v>
      </c>
      <c r="D177" s="661" t="s">
        <v>3030</v>
      </c>
      <c r="E177" s="661" t="s">
        <v>3482</v>
      </c>
      <c r="F177" s="664"/>
      <c r="G177" s="664"/>
      <c r="H177" s="677">
        <v>0</v>
      </c>
      <c r="I177" s="664">
        <v>5</v>
      </c>
      <c r="J177" s="664">
        <v>62515.155642288475</v>
      </c>
      <c r="K177" s="677">
        <v>1</v>
      </c>
      <c r="L177" s="664">
        <v>5</v>
      </c>
      <c r="M177" s="665">
        <v>62515.155642288475</v>
      </c>
    </row>
    <row r="178" spans="1:13" ht="14.4" customHeight="1" x14ac:dyDescent="0.3">
      <c r="A178" s="660" t="s">
        <v>585</v>
      </c>
      <c r="B178" s="661" t="s">
        <v>3385</v>
      </c>
      <c r="C178" s="661" t="s">
        <v>2158</v>
      </c>
      <c r="D178" s="661" t="s">
        <v>617</v>
      </c>
      <c r="E178" s="661" t="s">
        <v>3387</v>
      </c>
      <c r="F178" s="664"/>
      <c r="G178" s="664"/>
      <c r="H178" s="677">
        <v>0</v>
      </c>
      <c r="I178" s="664">
        <v>22</v>
      </c>
      <c r="J178" s="664">
        <v>2502.8874130429413</v>
      </c>
      <c r="K178" s="677">
        <v>1</v>
      </c>
      <c r="L178" s="664">
        <v>22</v>
      </c>
      <c r="M178" s="665">
        <v>2502.8874130429413</v>
      </c>
    </row>
    <row r="179" spans="1:13" ht="14.4" customHeight="1" x14ac:dyDescent="0.3">
      <c r="A179" s="660" t="s">
        <v>585</v>
      </c>
      <c r="B179" s="661" t="s">
        <v>3385</v>
      </c>
      <c r="C179" s="661" t="s">
        <v>2162</v>
      </c>
      <c r="D179" s="661" t="s">
        <v>3388</v>
      </c>
      <c r="E179" s="661" t="s">
        <v>3389</v>
      </c>
      <c r="F179" s="664"/>
      <c r="G179" s="664"/>
      <c r="H179" s="677">
        <v>0</v>
      </c>
      <c r="I179" s="664">
        <v>20</v>
      </c>
      <c r="J179" s="664">
        <v>1530.1845322689205</v>
      </c>
      <c r="K179" s="677">
        <v>1</v>
      </c>
      <c r="L179" s="664">
        <v>20</v>
      </c>
      <c r="M179" s="665">
        <v>1530.1845322689205</v>
      </c>
    </row>
    <row r="180" spans="1:13" ht="14.4" customHeight="1" x14ac:dyDescent="0.3">
      <c r="A180" s="660" t="s">
        <v>585</v>
      </c>
      <c r="B180" s="661" t="s">
        <v>3385</v>
      </c>
      <c r="C180" s="661" t="s">
        <v>3052</v>
      </c>
      <c r="D180" s="661" t="s">
        <v>3483</v>
      </c>
      <c r="E180" s="661" t="s">
        <v>3386</v>
      </c>
      <c r="F180" s="664"/>
      <c r="G180" s="664"/>
      <c r="H180" s="677">
        <v>0</v>
      </c>
      <c r="I180" s="664">
        <v>2</v>
      </c>
      <c r="J180" s="664">
        <v>224.61999914676588</v>
      </c>
      <c r="K180" s="677">
        <v>1</v>
      </c>
      <c r="L180" s="664">
        <v>2</v>
      </c>
      <c r="M180" s="665">
        <v>224.61999914676588</v>
      </c>
    </row>
    <row r="181" spans="1:13" ht="14.4" customHeight="1" x14ac:dyDescent="0.3">
      <c r="A181" s="660" t="s">
        <v>585</v>
      </c>
      <c r="B181" s="661" t="s">
        <v>3390</v>
      </c>
      <c r="C181" s="661" t="s">
        <v>2182</v>
      </c>
      <c r="D181" s="661" t="s">
        <v>2183</v>
      </c>
      <c r="E181" s="661" t="s">
        <v>2184</v>
      </c>
      <c r="F181" s="664"/>
      <c r="G181" s="664"/>
      <c r="H181" s="677">
        <v>0</v>
      </c>
      <c r="I181" s="664">
        <v>63.4</v>
      </c>
      <c r="J181" s="664">
        <v>29290.799999999999</v>
      </c>
      <c r="K181" s="677">
        <v>1</v>
      </c>
      <c r="L181" s="664">
        <v>63.4</v>
      </c>
      <c r="M181" s="665">
        <v>29290.799999999999</v>
      </c>
    </row>
    <row r="182" spans="1:13" ht="14.4" customHeight="1" x14ac:dyDescent="0.3">
      <c r="A182" s="660" t="s">
        <v>585</v>
      </c>
      <c r="B182" s="661" t="s">
        <v>3390</v>
      </c>
      <c r="C182" s="661" t="s">
        <v>2062</v>
      </c>
      <c r="D182" s="661" t="s">
        <v>2063</v>
      </c>
      <c r="E182" s="661" t="s">
        <v>2064</v>
      </c>
      <c r="F182" s="664">
        <v>14</v>
      </c>
      <c r="G182" s="664">
        <v>25047.960000000003</v>
      </c>
      <c r="H182" s="677">
        <v>1</v>
      </c>
      <c r="I182" s="664"/>
      <c r="J182" s="664"/>
      <c r="K182" s="677">
        <v>0</v>
      </c>
      <c r="L182" s="664">
        <v>14</v>
      </c>
      <c r="M182" s="665">
        <v>25047.960000000003</v>
      </c>
    </row>
    <row r="183" spans="1:13" ht="14.4" customHeight="1" x14ac:dyDescent="0.3">
      <c r="A183" s="660" t="s">
        <v>585</v>
      </c>
      <c r="B183" s="661" t="s">
        <v>3391</v>
      </c>
      <c r="C183" s="661" t="s">
        <v>2089</v>
      </c>
      <c r="D183" s="661" t="s">
        <v>2090</v>
      </c>
      <c r="E183" s="661" t="s">
        <v>3392</v>
      </c>
      <c r="F183" s="664"/>
      <c r="G183" s="664"/>
      <c r="H183" s="677">
        <v>0</v>
      </c>
      <c r="I183" s="664">
        <v>6</v>
      </c>
      <c r="J183" s="664">
        <v>768.42</v>
      </c>
      <c r="K183" s="677">
        <v>1</v>
      </c>
      <c r="L183" s="664">
        <v>6</v>
      </c>
      <c r="M183" s="665">
        <v>768.42</v>
      </c>
    </row>
    <row r="184" spans="1:13" ht="14.4" customHeight="1" x14ac:dyDescent="0.3">
      <c r="A184" s="660" t="s">
        <v>585</v>
      </c>
      <c r="B184" s="661" t="s">
        <v>3484</v>
      </c>
      <c r="C184" s="661" t="s">
        <v>3055</v>
      </c>
      <c r="D184" s="661" t="s">
        <v>3485</v>
      </c>
      <c r="E184" s="661" t="s">
        <v>3057</v>
      </c>
      <c r="F184" s="664"/>
      <c r="G184" s="664"/>
      <c r="H184" s="677">
        <v>0</v>
      </c>
      <c r="I184" s="664">
        <v>2</v>
      </c>
      <c r="J184" s="664">
        <v>1034</v>
      </c>
      <c r="K184" s="677">
        <v>1</v>
      </c>
      <c r="L184" s="664">
        <v>2</v>
      </c>
      <c r="M184" s="665">
        <v>1034</v>
      </c>
    </row>
    <row r="185" spans="1:13" ht="14.4" customHeight="1" x14ac:dyDescent="0.3">
      <c r="A185" s="660" t="s">
        <v>585</v>
      </c>
      <c r="B185" s="661" t="s">
        <v>3395</v>
      </c>
      <c r="C185" s="661" t="s">
        <v>2071</v>
      </c>
      <c r="D185" s="661" t="s">
        <v>2072</v>
      </c>
      <c r="E185" s="661" t="s">
        <v>2073</v>
      </c>
      <c r="F185" s="664">
        <v>14</v>
      </c>
      <c r="G185" s="664">
        <v>2377.0600000000004</v>
      </c>
      <c r="H185" s="677">
        <v>1</v>
      </c>
      <c r="I185" s="664"/>
      <c r="J185" s="664"/>
      <c r="K185" s="677">
        <v>0</v>
      </c>
      <c r="L185" s="664">
        <v>14</v>
      </c>
      <c r="M185" s="665">
        <v>2377.0600000000004</v>
      </c>
    </row>
    <row r="186" spans="1:13" ht="14.4" customHeight="1" x14ac:dyDescent="0.3">
      <c r="A186" s="660" t="s">
        <v>585</v>
      </c>
      <c r="B186" s="661" t="s">
        <v>3395</v>
      </c>
      <c r="C186" s="661" t="s">
        <v>2177</v>
      </c>
      <c r="D186" s="661" t="s">
        <v>2178</v>
      </c>
      <c r="E186" s="661" t="s">
        <v>2073</v>
      </c>
      <c r="F186" s="664"/>
      <c r="G186" s="664"/>
      <c r="H186" s="677">
        <v>0</v>
      </c>
      <c r="I186" s="664">
        <v>44</v>
      </c>
      <c r="J186" s="664">
        <v>41289.248812828147</v>
      </c>
      <c r="K186" s="677">
        <v>1</v>
      </c>
      <c r="L186" s="664">
        <v>44</v>
      </c>
      <c r="M186" s="665">
        <v>41289.248812828147</v>
      </c>
    </row>
    <row r="187" spans="1:13" ht="14.4" customHeight="1" x14ac:dyDescent="0.3">
      <c r="A187" s="660" t="s">
        <v>585</v>
      </c>
      <c r="B187" s="661" t="s">
        <v>3395</v>
      </c>
      <c r="C187" s="661" t="s">
        <v>2065</v>
      </c>
      <c r="D187" s="661" t="s">
        <v>2066</v>
      </c>
      <c r="E187" s="661" t="s">
        <v>2067</v>
      </c>
      <c r="F187" s="664">
        <v>3</v>
      </c>
      <c r="G187" s="664">
        <v>3349.5</v>
      </c>
      <c r="H187" s="677">
        <v>1</v>
      </c>
      <c r="I187" s="664"/>
      <c r="J187" s="664"/>
      <c r="K187" s="677">
        <v>0</v>
      </c>
      <c r="L187" s="664">
        <v>3</v>
      </c>
      <c r="M187" s="665">
        <v>3349.5</v>
      </c>
    </row>
    <row r="188" spans="1:13" ht="14.4" customHeight="1" x14ac:dyDescent="0.3">
      <c r="A188" s="660" t="s">
        <v>585</v>
      </c>
      <c r="B188" s="661" t="s">
        <v>3395</v>
      </c>
      <c r="C188" s="661" t="s">
        <v>3011</v>
      </c>
      <c r="D188" s="661" t="s">
        <v>3486</v>
      </c>
      <c r="E188" s="661" t="s">
        <v>2073</v>
      </c>
      <c r="F188" s="664">
        <v>2</v>
      </c>
      <c r="G188" s="664">
        <v>5546.3200000000006</v>
      </c>
      <c r="H188" s="677">
        <v>1</v>
      </c>
      <c r="I188" s="664"/>
      <c r="J188" s="664"/>
      <c r="K188" s="677">
        <v>0</v>
      </c>
      <c r="L188" s="664">
        <v>2</v>
      </c>
      <c r="M188" s="665">
        <v>5546.3200000000006</v>
      </c>
    </row>
    <row r="189" spans="1:13" ht="14.4" customHeight="1" x14ac:dyDescent="0.3">
      <c r="A189" s="660" t="s">
        <v>585</v>
      </c>
      <c r="B189" s="661" t="s">
        <v>3396</v>
      </c>
      <c r="C189" s="661" t="s">
        <v>2190</v>
      </c>
      <c r="D189" s="661" t="s">
        <v>2191</v>
      </c>
      <c r="E189" s="661" t="s">
        <v>2192</v>
      </c>
      <c r="F189" s="664"/>
      <c r="G189" s="664"/>
      <c r="H189" s="677">
        <v>0</v>
      </c>
      <c r="I189" s="664">
        <v>20</v>
      </c>
      <c r="J189" s="664">
        <v>3920.2</v>
      </c>
      <c r="K189" s="677">
        <v>1</v>
      </c>
      <c r="L189" s="664">
        <v>20</v>
      </c>
      <c r="M189" s="665">
        <v>3920.2</v>
      </c>
    </row>
    <row r="190" spans="1:13" ht="14.4" customHeight="1" x14ac:dyDescent="0.3">
      <c r="A190" s="660" t="s">
        <v>585</v>
      </c>
      <c r="B190" s="661" t="s">
        <v>3396</v>
      </c>
      <c r="C190" s="661" t="s">
        <v>3014</v>
      </c>
      <c r="D190" s="661" t="s">
        <v>3015</v>
      </c>
      <c r="E190" s="661" t="s">
        <v>3016</v>
      </c>
      <c r="F190" s="664">
        <v>3</v>
      </c>
      <c r="G190" s="664">
        <v>474.21903558598393</v>
      </c>
      <c r="H190" s="677">
        <v>1</v>
      </c>
      <c r="I190" s="664"/>
      <c r="J190" s="664"/>
      <c r="K190" s="677">
        <v>0</v>
      </c>
      <c r="L190" s="664">
        <v>3</v>
      </c>
      <c r="M190" s="665">
        <v>474.21903558598393</v>
      </c>
    </row>
    <row r="191" spans="1:13" ht="14.4" customHeight="1" x14ac:dyDescent="0.3">
      <c r="A191" s="660" t="s">
        <v>585</v>
      </c>
      <c r="B191" s="661" t="s">
        <v>3397</v>
      </c>
      <c r="C191" s="661" t="s">
        <v>2170</v>
      </c>
      <c r="D191" s="661" t="s">
        <v>2171</v>
      </c>
      <c r="E191" s="661" t="s">
        <v>2172</v>
      </c>
      <c r="F191" s="664"/>
      <c r="G191" s="664"/>
      <c r="H191" s="677">
        <v>0</v>
      </c>
      <c r="I191" s="664">
        <v>9</v>
      </c>
      <c r="J191" s="664">
        <v>494.07610101459534</v>
      </c>
      <c r="K191" s="677">
        <v>1</v>
      </c>
      <c r="L191" s="664">
        <v>9</v>
      </c>
      <c r="M191" s="665">
        <v>494.07610101459534</v>
      </c>
    </row>
    <row r="192" spans="1:13" ht="14.4" customHeight="1" x14ac:dyDescent="0.3">
      <c r="A192" s="660" t="s">
        <v>585</v>
      </c>
      <c r="B192" s="661" t="s">
        <v>3403</v>
      </c>
      <c r="C192" s="661" t="s">
        <v>2174</v>
      </c>
      <c r="D192" s="661" t="s">
        <v>3404</v>
      </c>
      <c r="E192" s="661" t="s">
        <v>3405</v>
      </c>
      <c r="F192" s="664"/>
      <c r="G192" s="664"/>
      <c r="H192" s="677">
        <v>0</v>
      </c>
      <c r="I192" s="664">
        <v>590</v>
      </c>
      <c r="J192" s="664">
        <v>45584.240331291257</v>
      </c>
      <c r="K192" s="677">
        <v>1</v>
      </c>
      <c r="L192" s="664">
        <v>590</v>
      </c>
      <c r="M192" s="665">
        <v>45584.240331291257</v>
      </c>
    </row>
    <row r="193" spans="1:13" ht="14.4" customHeight="1" x14ac:dyDescent="0.3">
      <c r="A193" s="660" t="s">
        <v>585</v>
      </c>
      <c r="B193" s="661" t="s">
        <v>3407</v>
      </c>
      <c r="C193" s="661" t="s">
        <v>2193</v>
      </c>
      <c r="D193" s="661" t="s">
        <v>2194</v>
      </c>
      <c r="E193" s="661" t="s">
        <v>2195</v>
      </c>
      <c r="F193" s="664">
        <v>1.9999999999999987</v>
      </c>
      <c r="G193" s="664">
        <v>305.79999999999978</v>
      </c>
      <c r="H193" s="677">
        <v>0.49999999999999983</v>
      </c>
      <c r="I193" s="664">
        <v>2</v>
      </c>
      <c r="J193" s="664">
        <v>305.8</v>
      </c>
      <c r="K193" s="677">
        <v>0.50000000000000022</v>
      </c>
      <c r="L193" s="664">
        <v>3.9999999999999987</v>
      </c>
      <c r="M193" s="665">
        <v>611.5999999999998</v>
      </c>
    </row>
    <row r="194" spans="1:13" ht="14.4" customHeight="1" x14ac:dyDescent="0.3">
      <c r="A194" s="660" t="s">
        <v>585</v>
      </c>
      <c r="B194" s="661" t="s">
        <v>3407</v>
      </c>
      <c r="C194" s="661" t="s">
        <v>2149</v>
      </c>
      <c r="D194" s="661" t="s">
        <v>2150</v>
      </c>
      <c r="E194" s="661" t="s">
        <v>2151</v>
      </c>
      <c r="F194" s="664">
        <v>0.8</v>
      </c>
      <c r="G194" s="664">
        <v>228.8</v>
      </c>
      <c r="H194" s="677">
        <v>1</v>
      </c>
      <c r="I194" s="664"/>
      <c r="J194" s="664"/>
      <c r="K194" s="677">
        <v>0</v>
      </c>
      <c r="L194" s="664">
        <v>0.8</v>
      </c>
      <c r="M194" s="665">
        <v>228.8</v>
      </c>
    </row>
    <row r="195" spans="1:13" ht="14.4" customHeight="1" x14ac:dyDescent="0.3">
      <c r="A195" s="660" t="s">
        <v>585</v>
      </c>
      <c r="B195" s="661" t="s">
        <v>3407</v>
      </c>
      <c r="C195" s="661" t="s">
        <v>3008</v>
      </c>
      <c r="D195" s="661" t="s">
        <v>3487</v>
      </c>
      <c r="E195" s="661" t="s">
        <v>3488</v>
      </c>
      <c r="F195" s="664">
        <v>10</v>
      </c>
      <c r="G195" s="664">
        <v>714.59999999999991</v>
      </c>
      <c r="H195" s="677">
        <v>1</v>
      </c>
      <c r="I195" s="664"/>
      <c r="J195" s="664"/>
      <c r="K195" s="677">
        <v>0</v>
      </c>
      <c r="L195" s="664">
        <v>10</v>
      </c>
      <c r="M195" s="665">
        <v>714.59999999999991</v>
      </c>
    </row>
    <row r="196" spans="1:13" ht="14.4" customHeight="1" x14ac:dyDescent="0.3">
      <c r="A196" s="660" t="s">
        <v>585</v>
      </c>
      <c r="B196" s="661" t="s">
        <v>3408</v>
      </c>
      <c r="C196" s="661" t="s">
        <v>2196</v>
      </c>
      <c r="D196" s="661" t="s">
        <v>2197</v>
      </c>
      <c r="E196" s="661" t="s">
        <v>2192</v>
      </c>
      <c r="F196" s="664"/>
      <c r="G196" s="664"/>
      <c r="H196" s="677">
        <v>0</v>
      </c>
      <c r="I196" s="664">
        <v>120</v>
      </c>
      <c r="J196" s="664">
        <v>4159.2710825760569</v>
      </c>
      <c r="K196" s="677">
        <v>1</v>
      </c>
      <c r="L196" s="664">
        <v>120</v>
      </c>
      <c r="M196" s="665">
        <v>4159.2710825760569</v>
      </c>
    </row>
    <row r="197" spans="1:13" ht="14.4" customHeight="1" x14ac:dyDescent="0.3">
      <c r="A197" s="660" t="s">
        <v>585</v>
      </c>
      <c r="B197" s="661" t="s">
        <v>3408</v>
      </c>
      <c r="C197" s="661" t="s">
        <v>2198</v>
      </c>
      <c r="D197" s="661" t="s">
        <v>2199</v>
      </c>
      <c r="E197" s="661" t="s">
        <v>2200</v>
      </c>
      <c r="F197" s="664"/>
      <c r="G197" s="664"/>
      <c r="H197" s="677">
        <v>0</v>
      </c>
      <c r="I197" s="664">
        <v>200</v>
      </c>
      <c r="J197" s="664">
        <v>11037.969165431725</v>
      </c>
      <c r="K197" s="677">
        <v>1</v>
      </c>
      <c r="L197" s="664">
        <v>200</v>
      </c>
      <c r="M197" s="665">
        <v>11037.969165431725</v>
      </c>
    </row>
    <row r="198" spans="1:13" ht="14.4" customHeight="1" x14ac:dyDescent="0.3">
      <c r="A198" s="660" t="s">
        <v>585</v>
      </c>
      <c r="B198" s="661" t="s">
        <v>3409</v>
      </c>
      <c r="C198" s="661" t="s">
        <v>2131</v>
      </c>
      <c r="D198" s="661" t="s">
        <v>3410</v>
      </c>
      <c r="E198" s="661" t="s">
        <v>3411</v>
      </c>
      <c r="F198" s="664"/>
      <c r="G198" s="664"/>
      <c r="H198" s="677">
        <v>0</v>
      </c>
      <c r="I198" s="664">
        <v>90</v>
      </c>
      <c r="J198" s="664">
        <v>76382.111626543425</v>
      </c>
      <c r="K198" s="677">
        <v>1</v>
      </c>
      <c r="L198" s="664">
        <v>90</v>
      </c>
      <c r="M198" s="665">
        <v>76382.111626543425</v>
      </c>
    </row>
    <row r="199" spans="1:13" ht="14.4" customHeight="1" x14ac:dyDescent="0.3">
      <c r="A199" s="660" t="s">
        <v>585</v>
      </c>
      <c r="B199" s="661" t="s">
        <v>3412</v>
      </c>
      <c r="C199" s="661" t="s">
        <v>2255</v>
      </c>
      <c r="D199" s="661" t="s">
        <v>2256</v>
      </c>
      <c r="E199" s="661" t="s">
        <v>2257</v>
      </c>
      <c r="F199" s="664"/>
      <c r="G199" s="664"/>
      <c r="H199" s="677">
        <v>0</v>
      </c>
      <c r="I199" s="664">
        <v>1</v>
      </c>
      <c r="J199" s="664">
        <v>159.5</v>
      </c>
      <c r="K199" s="677">
        <v>1</v>
      </c>
      <c r="L199" s="664">
        <v>1</v>
      </c>
      <c r="M199" s="665">
        <v>159.5</v>
      </c>
    </row>
    <row r="200" spans="1:13" ht="14.4" customHeight="1" x14ac:dyDescent="0.3">
      <c r="A200" s="660" t="s">
        <v>585</v>
      </c>
      <c r="B200" s="661" t="s">
        <v>3412</v>
      </c>
      <c r="C200" s="661" t="s">
        <v>2207</v>
      </c>
      <c r="D200" s="661" t="s">
        <v>3413</v>
      </c>
      <c r="E200" s="661" t="s">
        <v>2286</v>
      </c>
      <c r="F200" s="664">
        <v>90</v>
      </c>
      <c r="G200" s="664">
        <v>2719.8009147484208</v>
      </c>
      <c r="H200" s="677">
        <v>1</v>
      </c>
      <c r="I200" s="664"/>
      <c r="J200" s="664"/>
      <c r="K200" s="677">
        <v>0</v>
      </c>
      <c r="L200" s="664">
        <v>90</v>
      </c>
      <c r="M200" s="665">
        <v>2719.8009147484208</v>
      </c>
    </row>
    <row r="201" spans="1:13" ht="14.4" customHeight="1" x14ac:dyDescent="0.3">
      <c r="A201" s="660" t="s">
        <v>585</v>
      </c>
      <c r="B201" s="661" t="s">
        <v>3412</v>
      </c>
      <c r="C201" s="661" t="s">
        <v>2218</v>
      </c>
      <c r="D201" s="661" t="s">
        <v>2219</v>
      </c>
      <c r="E201" s="661" t="s">
        <v>3414</v>
      </c>
      <c r="F201" s="664"/>
      <c r="G201" s="664"/>
      <c r="H201" s="677">
        <v>0</v>
      </c>
      <c r="I201" s="664">
        <v>8</v>
      </c>
      <c r="J201" s="664">
        <v>14360.160000000005</v>
      </c>
      <c r="K201" s="677">
        <v>1</v>
      </c>
      <c r="L201" s="664">
        <v>8</v>
      </c>
      <c r="M201" s="665">
        <v>14360.160000000005</v>
      </c>
    </row>
    <row r="202" spans="1:13" ht="14.4" customHeight="1" x14ac:dyDescent="0.3">
      <c r="A202" s="660" t="s">
        <v>585</v>
      </c>
      <c r="B202" s="661" t="s">
        <v>3415</v>
      </c>
      <c r="C202" s="661" t="s">
        <v>2253</v>
      </c>
      <c r="D202" s="661" t="s">
        <v>2246</v>
      </c>
      <c r="E202" s="661" t="s">
        <v>3416</v>
      </c>
      <c r="F202" s="664"/>
      <c r="G202" s="664"/>
      <c r="H202" s="677">
        <v>0</v>
      </c>
      <c r="I202" s="664">
        <v>4</v>
      </c>
      <c r="J202" s="664">
        <v>55455.75</v>
      </c>
      <c r="K202" s="677">
        <v>1</v>
      </c>
      <c r="L202" s="664">
        <v>4</v>
      </c>
      <c r="M202" s="665">
        <v>55455.75</v>
      </c>
    </row>
    <row r="203" spans="1:13" ht="14.4" customHeight="1" x14ac:dyDescent="0.3">
      <c r="A203" s="660" t="s">
        <v>585</v>
      </c>
      <c r="B203" s="661" t="s">
        <v>3415</v>
      </c>
      <c r="C203" s="661" t="s">
        <v>2245</v>
      </c>
      <c r="D203" s="661" t="s">
        <v>2246</v>
      </c>
      <c r="E203" s="661" t="s">
        <v>2247</v>
      </c>
      <c r="F203" s="664"/>
      <c r="G203" s="664"/>
      <c r="H203" s="677">
        <v>0</v>
      </c>
      <c r="I203" s="664">
        <v>83</v>
      </c>
      <c r="J203" s="664">
        <v>239269.13944942984</v>
      </c>
      <c r="K203" s="677">
        <v>1</v>
      </c>
      <c r="L203" s="664">
        <v>83</v>
      </c>
      <c r="M203" s="665">
        <v>239269.13944942984</v>
      </c>
    </row>
    <row r="204" spans="1:13" ht="14.4" customHeight="1" x14ac:dyDescent="0.3">
      <c r="A204" s="660" t="s">
        <v>585</v>
      </c>
      <c r="B204" s="661" t="s">
        <v>3489</v>
      </c>
      <c r="C204" s="661" t="s">
        <v>3059</v>
      </c>
      <c r="D204" s="661" t="s">
        <v>3060</v>
      </c>
      <c r="E204" s="661" t="s">
        <v>3490</v>
      </c>
      <c r="F204" s="664"/>
      <c r="G204" s="664"/>
      <c r="H204" s="677">
        <v>0</v>
      </c>
      <c r="I204" s="664">
        <v>20</v>
      </c>
      <c r="J204" s="664">
        <v>112552.31999999999</v>
      </c>
      <c r="K204" s="677">
        <v>1</v>
      </c>
      <c r="L204" s="664">
        <v>20</v>
      </c>
      <c r="M204" s="665">
        <v>112552.31999999999</v>
      </c>
    </row>
    <row r="205" spans="1:13" ht="14.4" customHeight="1" x14ac:dyDescent="0.3">
      <c r="A205" s="660" t="s">
        <v>585</v>
      </c>
      <c r="B205" s="661" t="s">
        <v>3419</v>
      </c>
      <c r="C205" s="661" t="s">
        <v>2430</v>
      </c>
      <c r="D205" s="661" t="s">
        <v>2431</v>
      </c>
      <c r="E205" s="661" t="s">
        <v>2432</v>
      </c>
      <c r="F205" s="664">
        <v>3</v>
      </c>
      <c r="G205" s="664">
        <v>1649.0693899201458</v>
      </c>
      <c r="H205" s="677">
        <v>1</v>
      </c>
      <c r="I205" s="664"/>
      <c r="J205" s="664"/>
      <c r="K205" s="677">
        <v>0</v>
      </c>
      <c r="L205" s="664">
        <v>3</v>
      </c>
      <c r="M205" s="665">
        <v>1649.0693899201458</v>
      </c>
    </row>
    <row r="206" spans="1:13" ht="14.4" customHeight="1" x14ac:dyDescent="0.3">
      <c r="A206" s="660" t="s">
        <v>585</v>
      </c>
      <c r="B206" s="661" t="s">
        <v>3419</v>
      </c>
      <c r="C206" s="661" t="s">
        <v>1967</v>
      </c>
      <c r="D206" s="661" t="s">
        <v>1968</v>
      </c>
      <c r="E206" s="661" t="s">
        <v>2432</v>
      </c>
      <c r="F206" s="664"/>
      <c r="G206" s="664"/>
      <c r="H206" s="677">
        <v>0</v>
      </c>
      <c r="I206" s="664">
        <v>19</v>
      </c>
      <c r="J206" s="664">
        <v>19444.827255144133</v>
      </c>
      <c r="K206" s="677">
        <v>1</v>
      </c>
      <c r="L206" s="664">
        <v>19</v>
      </c>
      <c r="M206" s="665">
        <v>19444.827255144133</v>
      </c>
    </row>
    <row r="207" spans="1:13" ht="14.4" customHeight="1" x14ac:dyDescent="0.3">
      <c r="A207" s="660" t="s">
        <v>585</v>
      </c>
      <c r="B207" s="661" t="s">
        <v>3491</v>
      </c>
      <c r="C207" s="661" t="s">
        <v>2973</v>
      </c>
      <c r="D207" s="661" t="s">
        <v>2974</v>
      </c>
      <c r="E207" s="661" t="s">
        <v>3492</v>
      </c>
      <c r="F207" s="664"/>
      <c r="G207" s="664"/>
      <c r="H207" s="677">
        <v>0</v>
      </c>
      <c r="I207" s="664">
        <v>57</v>
      </c>
      <c r="J207" s="664">
        <v>103306.11083771905</v>
      </c>
      <c r="K207" s="677">
        <v>1</v>
      </c>
      <c r="L207" s="664">
        <v>57</v>
      </c>
      <c r="M207" s="665">
        <v>103306.11083771905</v>
      </c>
    </row>
    <row r="208" spans="1:13" ht="14.4" customHeight="1" x14ac:dyDescent="0.3">
      <c r="A208" s="660" t="s">
        <v>585</v>
      </c>
      <c r="B208" s="661" t="s">
        <v>3493</v>
      </c>
      <c r="C208" s="661" t="s">
        <v>2918</v>
      </c>
      <c r="D208" s="661" t="s">
        <v>2869</v>
      </c>
      <c r="E208" s="661" t="s">
        <v>3494</v>
      </c>
      <c r="F208" s="664"/>
      <c r="G208" s="664"/>
      <c r="H208" s="677">
        <v>0</v>
      </c>
      <c r="I208" s="664">
        <v>2</v>
      </c>
      <c r="J208" s="664">
        <v>117.48000000000005</v>
      </c>
      <c r="K208" s="677">
        <v>1</v>
      </c>
      <c r="L208" s="664">
        <v>2</v>
      </c>
      <c r="M208" s="665">
        <v>117.48000000000005</v>
      </c>
    </row>
    <row r="209" spans="1:13" ht="14.4" customHeight="1" x14ac:dyDescent="0.3">
      <c r="A209" s="660" t="s">
        <v>585</v>
      </c>
      <c r="B209" s="661" t="s">
        <v>3493</v>
      </c>
      <c r="C209" s="661" t="s">
        <v>2868</v>
      </c>
      <c r="D209" s="661" t="s">
        <v>2869</v>
      </c>
      <c r="E209" s="661" t="s">
        <v>3495</v>
      </c>
      <c r="F209" s="664"/>
      <c r="G209" s="664"/>
      <c r="H209" s="677">
        <v>0</v>
      </c>
      <c r="I209" s="664">
        <v>6</v>
      </c>
      <c r="J209" s="664">
        <v>630.77560629909783</v>
      </c>
      <c r="K209" s="677">
        <v>1</v>
      </c>
      <c r="L209" s="664">
        <v>6</v>
      </c>
      <c r="M209" s="665">
        <v>630.77560629909783</v>
      </c>
    </row>
    <row r="210" spans="1:13" ht="14.4" customHeight="1" x14ac:dyDescent="0.3">
      <c r="A210" s="660" t="s">
        <v>585</v>
      </c>
      <c r="B210" s="661" t="s">
        <v>3422</v>
      </c>
      <c r="C210" s="661" t="s">
        <v>1790</v>
      </c>
      <c r="D210" s="661" t="s">
        <v>1791</v>
      </c>
      <c r="E210" s="661" t="s">
        <v>1792</v>
      </c>
      <c r="F210" s="664"/>
      <c r="G210" s="664"/>
      <c r="H210" s="677">
        <v>0</v>
      </c>
      <c r="I210" s="664">
        <v>19</v>
      </c>
      <c r="J210" s="664">
        <v>736.17766946021175</v>
      </c>
      <c r="K210" s="677">
        <v>1</v>
      </c>
      <c r="L210" s="664">
        <v>19</v>
      </c>
      <c r="M210" s="665">
        <v>736.17766946021175</v>
      </c>
    </row>
    <row r="211" spans="1:13" ht="14.4" customHeight="1" x14ac:dyDescent="0.3">
      <c r="A211" s="660" t="s">
        <v>585</v>
      </c>
      <c r="B211" s="661" t="s">
        <v>3422</v>
      </c>
      <c r="C211" s="661" t="s">
        <v>1794</v>
      </c>
      <c r="D211" s="661" t="s">
        <v>1795</v>
      </c>
      <c r="E211" s="661" t="s">
        <v>1796</v>
      </c>
      <c r="F211" s="664"/>
      <c r="G211" s="664"/>
      <c r="H211" s="677">
        <v>0</v>
      </c>
      <c r="I211" s="664">
        <v>4</v>
      </c>
      <c r="J211" s="664">
        <v>235.07</v>
      </c>
      <c r="K211" s="677">
        <v>1</v>
      </c>
      <c r="L211" s="664">
        <v>4</v>
      </c>
      <c r="M211" s="665">
        <v>235.07</v>
      </c>
    </row>
    <row r="212" spans="1:13" ht="14.4" customHeight="1" x14ac:dyDescent="0.3">
      <c r="A212" s="660" t="s">
        <v>585</v>
      </c>
      <c r="B212" s="661" t="s">
        <v>3422</v>
      </c>
      <c r="C212" s="661" t="s">
        <v>1798</v>
      </c>
      <c r="D212" s="661" t="s">
        <v>1799</v>
      </c>
      <c r="E212" s="661" t="s">
        <v>1800</v>
      </c>
      <c r="F212" s="664"/>
      <c r="G212" s="664"/>
      <c r="H212" s="677">
        <v>0</v>
      </c>
      <c r="I212" s="664">
        <v>17</v>
      </c>
      <c r="J212" s="664">
        <v>956.77804512937632</v>
      </c>
      <c r="K212" s="677">
        <v>1</v>
      </c>
      <c r="L212" s="664">
        <v>17</v>
      </c>
      <c r="M212" s="665">
        <v>956.77804512937632</v>
      </c>
    </row>
    <row r="213" spans="1:13" ht="14.4" customHeight="1" x14ac:dyDescent="0.3">
      <c r="A213" s="660" t="s">
        <v>585</v>
      </c>
      <c r="B213" s="661" t="s">
        <v>3422</v>
      </c>
      <c r="C213" s="661" t="s">
        <v>1834</v>
      </c>
      <c r="D213" s="661" t="s">
        <v>1835</v>
      </c>
      <c r="E213" s="661" t="s">
        <v>3423</v>
      </c>
      <c r="F213" s="664"/>
      <c r="G213" s="664"/>
      <c r="H213" s="677">
        <v>0</v>
      </c>
      <c r="I213" s="664">
        <v>10</v>
      </c>
      <c r="J213" s="664">
        <v>1186.2402571329926</v>
      </c>
      <c r="K213" s="677">
        <v>1</v>
      </c>
      <c r="L213" s="664">
        <v>10</v>
      </c>
      <c r="M213" s="665">
        <v>1186.2402571329926</v>
      </c>
    </row>
    <row r="214" spans="1:13" ht="14.4" customHeight="1" x14ac:dyDescent="0.3">
      <c r="A214" s="660" t="s">
        <v>585</v>
      </c>
      <c r="B214" s="661" t="s">
        <v>3427</v>
      </c>
      <c r="C214" s="661" t="s">
        <v>1847</v>
      </c>
      <c r="D214" s="661" t="s">
        <v>3430</v>
      </c>
      <c r="E214" s="661" t="s">
        <v>3431</v>
      </c>
      <c r="F214" s="664"/>
      <c r="G214" s="664"/>
      <c r="H214" s="677">
        <v>0</v>
      </c>
      <c r="I214" s="664">
        <v>2</v>
      </c>
      <c r="J214" s="664">
        <v>646.22</v>
      </c>
      <c r="K214" s="677">
        <v>1</v>
      </c>
      <c r="L214" s="664">
        <v>2</v>
      </c>
      <c r="M214" s="665">
        <v>646.22</v>
      </c>
    </row>
    <row r="215" spans="1:13" ht="14.4" customHeight="1" x14ac:dyDescent="0.3">
      <c r="A215" s="660" t="s">
        <v>585</v>
      </c>
      <c r="B215" s="661" t="s">
        <v>3434</v>
      </c>
      <c r="C215" s="661" t="s">
        <v>1854</v>
      </c>
      <c r="D215" s="661" t="s">
        <v>3435</v>
      </c>
      <c r="E215" s="661" t="s">
        <v>3436</v>
      </c>
      <c r="F215" s="664"/>
      <c r="G215" s="664"/>
      <c r="H215" s="677">
        <v>0</v>
      </c>
      <c r="I215" s="664">
        <v>4</v>
      </c>
      <c r="J215" s="664">
        <v>188.36</v>
      </c>
      <c r="K215" s="677">
        <v>1</v>
      </c>
      <c r="L215" s="664">
        <v>4</v>
      </c>
      <c r="M215" s="665">
        <v>188.36</v>
      </c>
    </row>
    <row r="216" spans="1:13" ht="14.4" customHeight="1" x14ac:dyDescent="0.3">
      <c r="A216" s="660" t="s">
        <v>585</v>
      </c>
      <c r="B216" s="661" t="s">
        <v>3440</v>
      </c>
      <c r="C216" s="661" t="s">
        <v>1877</v>
      </c>
      <c r="D216" s="661" t="s">
        <v>1878</v>
      </c>
      <c r="E216" s="661" t="s">
        <v>3441</v>
      </c>
      <c r="F216" s="664"/>
      <c r="G216" s="664"/>
      <c r="H216" s="677">
        <v>0</v>
      </c>
      <c r="I216" s="664">
        <v>8</v>
      </c>
      <c r="J216" s="664">
        <v>395.67972736124551</v>
      </c>
      <c r="K216" s="677">
        <v>1</v>
      </c>
      <c r="L216" s="664">
        <v>8</v>
      </c>
      <c r="M216" s="665">
        <v>395.67972736124551</v>
      </c>
    </row>
    <row r="217" spans="1:13" ht="14.4" customHeight="1" x14ac:dyDescent="0.3">
      <c r="A217" s="660" t="s">
        <v>585</v>
      </c>
      <c r="B217" s="661" t="s">
        <v>3440</v>
      </c>
      <c r="C217" s="661" t="s">
        <v>1951</v>
      </c>
      <c r="D217" s="661" t="s">
        <v>1952</v>
      </c>
      <c r="E217" s="661" t="s">
        <v>3442</v>
      </c>
      <c r="F217" s="664"/>
      <c r="G217" s="664"/>
      <c r="H217" s="677">
        <v>0</v>
      </c>
      <c r="I217" s="664">
        <v>7</v>
      </c>
      <c r="J217" s="664">
        <v>706.12</v>
      </c>
      <c r="K217" s="677">
        <v>1</v>
      </c>
      <c r="L217" s="664">
        <v>7</v>
      </c>
      <c r="M217" s="665">
        <v>706.12</v>
      </c>
    </row>
    <row r="218" spans="1:13" ht="14.4" customHeight="1" x14ac:dyDescent="0.3">
      <c r="A218" s="660" t="s">
        <v>585</v>
      </c>
      <c r="B218" s="661" t="s">
        <v>3440</v>
      </c>
      <c r="C218" s="661" t="s">
        <v>2872</v>
      </c>
      <c r="D218" s="661" t="s">
        <v>1952</v>
      </c>
      <c r="E218" s="661" t="s">
        <v>3496</v>
      </c>
      <c r="F218" s="664"/>
      <c r="G218" s="664"/>
      <c r="H218" s="677">
        <v>0</v>
      </c>
      <c r="I218" s="664">
        <v>4</v>
      </c>
      <c r="J218" s="664">
        <v>794.99748147513856</v>
      </c>
      <c r="K218" s="677">
        <v>1</v>
      </c>
      <c r="L218" s="664">
        <v>4</v>
      </c>
      <c r="M218" s="665">
        <v>794.99748147513856</v>
      </c>
    </row>
    <row r="219" spans="1:13" ht="14.4" customHeight="1" x14ac:dyDescent="0.3">
      <c r="A219" s="660" t="s">
        <v>585</v>
      </c>
      <c r="B219" s="661" t="s">
        <v>3443</v>
      </c>
      <c r="C219" s="661" t="s">
        <v>2950</v>
      </c>
      <c r="D219" s="661" t="s">
        <v>3497</v>
      </c>
      <c r="E219" s="661" t="s">
        <v>3228</v>
      </c>
      <c r="F219" s="664"/>
      <c r="G219" s="664"/>
      <c r="H219" s="677">
        <v>0</v>
      </c>
      <c r="I219" s="664">
        <v>1</v>
      </c>
      <c r="J219" s="664">
        <v>96.739999999999966</v>
      </c>
      <c r="K219" s="677">
        <v>1</v>
      </c>
      <c r="L219" s="664">
        <v>1</v>
      </c>
      <c r="M219" s="665">
        <v>96.739999999999966</v>
      </c>
    </row>
    <row r="220" spans="1:13" ht="14.4" customHeight="1" x14ac:dyDescent="0.3">
      <c r="A220" s="660" t="s">
        <v>585</v>
      </c>
      <c r="B220" s="661" t="s">
        <v>3498</v>
      </c>
      <c r="C220" s="661" t="s">
        <v>2427</v>
      </c>
      <c r="D220" s="661" t="s">
        <v>2428</v>
      </c>
      <c r="E220" s="661" t="s">
        <v>2429</v>
      </c>
      <c r="F220" s="664">
        <v>1</v>
      </c>
      <c r="G220" s="664">
        <v>104.72999999999999</v>
      </c>
      <c r="H220" s="677">
        <v>1</v>
      </c>
      <c r="I220" s="664"/>
      <c r="J220" s="664"/>
      <c r="K220" s="677">
        <v>0</v>
      </c>
      <c r="L220" s="664">
        <v>1</v>
      </c>
      <c r="M220" s="665">
        <v>104.72999999999999</v>
      </c>
    </row>
    <row r="221" spans="1:13" ht="14.4" customHeight="1" x14ac:dyDescent="0.3">
      <c r="A221" s="660" t="s">
        <v>585</v>
      </c>
      <c r="B221" s="661" t="s">
        <v>3498</v>
      </c>
      <c r="C221" s="661" t="s">
        <v>2958</v>
      </c>
      <c r="D221" s="661" t="s">
        <v>2428</v>
      </c>
      <c r="E221" s="661" t="s">
        <v>2959</v>
      </c>
      <c r="F221" s="664"/>
      <c r="G221" s="664"/>
      <c r="H221" s="677">
        <v>0</v>
      </c>
      <c r="I221" s="664">
        <v>2</v>
      </c>
      <c r="J221" s="664">
        <v>607.77839120096451</v>
      </c>
      <c r="K221" s="677">
        <v>1</v>
      </c>
      <c r="L221" s="664">
        <v>2</v>
      </c>
      <c r="M221" s="665">
        <v>607.77839120096451</v>
      </c>
    </row>
    <row r="222" spans="1:13" ht="14.4" customHeight="1" x14ac:dyDescent="0.3">
      <c r="A222" s="660" t="s">
        <v>585</v>
      </c>
      <c r="B222" s="661" t="s">
        <v>3446</v>
      </c>
      <c r="C222" s="661" t="s">
        <v>1885</v>
      </c>
      <c r="D222" s="661" t="s">
        <v>1886</v>
      </c>
      <c r="E222" s="661" t="s">
        <v>3447</v>
      </c>
      <c r="F222" s="664"/>
      <c r="G222" s="664"/>
      <c r="H222" s="677">
        <v>0</v>
      </c>
      <c r="I222" s="664">
        <v>1</v>
      </c>
      <c r="J222" s="664">
        <v>47.879708262932247</v>
      </c>
      <c r="K222" s="677">
        <v>1</v>
      </c>
      <c r="L222" s="664">
        <v>1</v>
      </c>
      <c r="M222" s="665">
        <v>47.879708262932247</v>
      </c>
    </row>
    <row r="223" spans="1:13" ht="14.4" customHeight="1" x14ac:dyDescent="0.3">
      <c r="A223" s="660" t="s">
        <v>585</v>
      </c>
      <c r="B223" s="661" t="s">
        <v>3499</v>
      </c>
      <c r="C223" s="661" t="s">
        <v>2933</v>
      </c>
      <c r="D223" s="661" t="s">
        <v>2934</v>
      </c>
      <c r="E223" s="661" t="s">
        <v>2935</v>
      </c>
      <c r="F223" s="664"/>
      <c r="G223" s="664"/>
      <c r="H223" s="677">
        <v>0</v>
      </c>
      <c r="I223" s="664">
        <v>2</v>
      </c>
      <c r="J223" s="664">
        <v>1333.2600000000002</v>
      </c>
      <c r="K223" s="677">
        <v>1</v>
      </c>
      <c r="L223" s="664">
        <v>2</v>
      </c>
      <c r="M223" s="665">
        <v>1333.2600000000002</v>
      </c>
    </row>
    <row r="224" spans="1:13" ht="14.4" customHeight="1" x14ac:dyDescent="0.3">
      <c r="A224" s="660" t="s">
        <v>585</v>
      </c>
      <c r="B224" s="661" t="s">
        <v>3500</v>
      </c>
      <c r="C224" s="661" t="s">
        <v>2980</v>
      </c>
      <c r="D224" s="661" t="s">
        <v>2981</v>
      </c>
      <c r="E224" s="661" t="s">
        <v>2982</v>
      </c>
      <c r="F224" s="664"/>
      <c r="G224" s="664"/>
      <c r="H224" s="677">
        <v>0</v>
      </c>
      <c r="I224" s="664">
        <v>1</v>
      </c>
      <c r="J224" s="664">
        <v>25.64</v>
      </c>
      <c r="K224" s="677">
        <v>1</v>
      </c>
      <c r="L224" s="664">
        <v>1</v>
      </c>
      <c r="M224" s="665">
        <v>25.64</v>
      </c>
    </row>
    <row r="225" spans="1:13" ht="14.4" customHeight="1" x14ac:dyDescent="0.3">
      <c r="A225" s="660" t="s">
        <v>585</v>
      </c>
      <c r="B225" s="661" t="s">
        <v>3450</v>
      </c>
      <c r="C225" s="661" t="s">
        <v>1981</v>
      </c>
      <c r="D225" s="661" t="s">
        <v>1982</v>
      </c>
      <c r="E225" s="661" t="s">
        <v>1983</v>
      </c>
      <c r="F225" s="664"/>
      <c r="G225" s="664"/>
      <c r="H225" s="677">
        <v>0</v>
      </c>
      <c r="I225" s="664">
        <v>1</v>
      </c>
      <c r="J225" s="664">
        <v>393.15</v>
      </c>
      <c r="K225" s="677">
        <v>1</v>
      </c>
      <c r="L225" s="664">
        <v>1</v>
      </c>
      <c r="M225" s="665">
        <v>393.15</v>
      </c>
    </row>
    <row r="226" spans="1:13" ht="14.4" customHeight="1" x14ac:dyDescent="0.3">
      <c r="A226" s="660" t="s">
        <v>585</v>
      </c>
      <c r="B226" s="661" t="s">
        <v>3451</v>
      </c>
      <c r="C226" s="661" t="s">
        <v>1757</v>
      </c>
      <c r="D226" s="661" t="s">
        <v>1758</v>
      </c>
      <c r="E226" s="661" t="s">
        <v>3452</v>
      </c>
      <c r="F226" s="664"/>
      <c r="G226" s="664"/>
      <c r="H226" s="677">
        <v>0</v>
      </c>
      <c r="I226" s="664">
        <v>14</v>
      </c>
      <c r="J226" s="664">
        <v>2218.1460166594943</v>
      </c>
      <c r="K226" s="677">
        <v>1</v>
      </c>
      <c r="L226" s="664">
        <v>14</v>
      </c>
      <c r="M226" s="665">
        <v>2218.1460166594943</v>
      </c>
    </row>
    <row r="227" spans="1:13" ht="14.4" customHeight="1" x14ac:dyDescent="0.3">
      <c r="A227" s="660" t="s">
        <v>585</v>
      </c>
      <c r="B227" s="661" t="s">
        <v>3451</v>
      </c>
      <c r="C227" s="661" t="s">
        <v>1918</v>
      </c>
      <c r="D227" s="661" t="s">
        <v>1758</v>
      </c>
      <c r="E227" s="661" t="s">
        <v>1919</v>
      </c>
      <c r="F227" s="664"/>
      <c r="G227" s="664"/>
      <c r="H227" s="677">
        <v>0</v>
      </c>
      <c r="I227" s="664">
        <v>5</v>
      </c>
      <c r="J227" s="664">
        <v>1293.4961318876531</v>
      </c>
      <c r="K227" s="677">
        <v>1</v>
      </c>
      <c r="L227" s="664">
        <v>5</v>
      </c>
      <c r="M227" s="665">
        <v>1293.4961318876531</v>
      </c>
    </row>
    <row r="228" spans="1:13" ht="14.4" customHeight="1" x14ac:dyDescent="0.3">
      <c r="A228" s="660" t="s">
        <v>585</v>
      </c>
      <c r="B228" s="661" t="s">
        <v>3453</v>
      </c>
      <c r="C228" s="661" t="s">
        <v>2899</v>
      </c>
      <c r="D228" s="661" t="s">
        <v>1937</v>
      </c>
      <c r="E228" s="661" t="s">
        <v>1816</v>
      </c>
      <c r="F228" s="664"/>
      <c r="G228" s="664"/>
      <c r="H228" s="677">
        <v>0</v>
      </c>
      <c r="I228" s="664">
        <v>2</v>
      </c>
      <c r="J228" s="664">
        <v>170.41828906496502</v>
      </c>
      <c r="K228" s="677">
        <v>1</v>
      </c>
      <c r="L228" s="664">
        <v>2</v>
      </c>
      <c r="M228" s="665">
        <v>170.41828906496502</v>
      </c>
    </row>
    <row r="229" spans="1:13" ht="14.4" customHeight="1" x14ac:dyDescent="0.3">
      <c r="A229" s="660" t="s">
        <v>585</v>
      </c>
      <c r="B229" s="661" t="s">
        <v>3454</v>
      </c>
      <c r="C229" s="661" t="s">
        <v>3003</v>
      </c>
      <c r="D229" s="661" t="s">
        <v>3004</v>
      </c>
      <c r="E229" s="661" t="s">
        <v>2022</v>
      </c>
      <c r="F229" s="664"/>
      <c r="G229" s="664"/>
      <c r="H229" s="677">
        <v>0</v>
      </c>
      <c r="I229" s="664">
        <v>1</v>
      </c>
      <c r="J229" s="664">
        <v>123.20999953197857</v>
      </c>
      <c r="K229" s="677">
        <v>1</v>
      </c>
      <c r="L229" s="664">
        <v>1</v>
      </c>
      <c r="M229" s="665">
        <v>123.20999953197857</v>
      </c>
    </row>
    <row r="230" spans="1:13" ht="14.4" customHeight="1" x14ac:dyDescent="0.3">
      <c r="A230" s="660" t="s">
        <v>585</v>
      </c>
      <c r="B230" s="661" t="s">
        <v>3454</v>
      </c>
      <c r="C230" s="661" t="s">
        <v>2027</v>
      </c>
      <c r="D230" s="661" t="s">
        <v>2028</v>
      </c>
      <c r="E230" s="661" t="s">
        <v>2022</v>
      </c>
      <c r="F230" s="664"/>
      <c r="G230" s="664"/>
      <c r="H230" s="677">
        <v>0</v>
      </c>
      <c r="I230" s="664">
        <v>2</v>
      </c>
      <c r="J230" s="664">
        <v>270.72000203712992</v>
      </c>
      <c r="K230" s="677">
        <v>1</v>
      </c>
      <c r="L230" s="664">
        <v>2</v>
      </c>
      <c r="M230" s="665">
        <v>270.72000203712992</v>
      </c>
    </row>
    <row r="231" spans="1:13" ht="14.4" customHeight="1" x14ac:dyDescent="0.3">
      <c r="A231" s="660" t="s">
        <v>585</v>
      </c>
      <c r="B231" s="661" t="s">
        <v>3454</v>
      </c>
      <c r="C231" s="661" t="s">
        <v>2046</v>
      </c>
      <c r="D231" s="661" t="s">
        <v>2047</v>
      </c>
      <c r="E231" s="661" t="s">
        <v>2035</v>
      </c>
      <c r="F231" s="664"/>
      <c r="G231" s="664"/>
      <c r="H231" s="677">
        <v>0</v>
      </c>
      <c r="I231" s="664">
        <v>1</v>
      </c>
      <c r="J231" s="664">
        <v>116.24999999999997</v>
      </c>
      <c r="K231" s="677">
        <v>1</v>
      </c>
      <c r="L231" s="664">
        <v>1</v>
      </c>
      <c r="M231" s="665">
        <v>116.24999999999997</v>
      </c>
    </row>
    <row r="232" spans="1:13" ht="14.4" customHeight="1" x14ac:dyDescent="0.3">
      <c r="A232" s="660" t="s">
        <v>585</v>
      </c>
      <c r="B232" s="661" t="s">
        <v>3454</v>
      </c>
      <c r="C232" s="661" t="s">
        <v>2033</v>
      </c>
      <c r="D232" s="661" t="s">
        <v>2034</v>
      </c>
      <c r="E232" s="661" t="s">
        <v>2035</v>
      </c>
      <c r="F232" s="664"/>
      <c r="G232" s="664"/>
      <c r="H232" s="677">
        <v>0</v>
      </c>
      <c r="I232" s="664">
        <v>4</v>
      </c>
      <c r="J232" s="664">
        <v>465.00001950759741</v>
      </c>
      <c r="K232" s="677">
        <v>1</v>
      </c>
      <c r="L232" s="664">
        <v>4</v>
      </c>
      <c r="M232" s="665">
        <v>465.00001950759741</v>
      </c>
    </row>
    <row r="233" spans="1:13" ht="14.4" customHeight="1" x14ac:dyDescent="0.3">
      <c r="A233" s="660" t="s">
        <v>585</v>
      </c>
      <c r="B233" s="661" t="s">
        <v>3454</v>
      </c>
      <c r="C233" s="661" t="s">
        <v>2036</v>
      </c>
      <c r="D233" s="661" t="s">
        <v>2037</v>
      </c>
      <c r="E233" s="661" t="s">
        <v>2035</v>
      </c>
      <c r="F233" s="664"/>
      <c r="G233" s="664"/>
      <c r="H233" s="677">
        <v>0</v>
      </c>
      <c r="I233" s="664">
        <v>3</v>
      </c>
      <c r="J233" s="664">
        <v>348.75</v>
      </c>
      <c r="K233" s="677">
        <v>1</v>
      </c>
      <c r="L233" s="664">
        <v>3</v>
      </c>
      <c r="M233" s="665">
        <v>348.75</v>
      </c>
    </row>
    <row r="234" spans="1:13" ht="14.4" customHeight="1" x14ac:dyDescent="0.3">
      <c r="A234" s="660" t="s">
        <v>585</v>
      </c>
      <c r="B234" s="661" t="s">
        <v>3454</v>
      </c>
      <c r="C234" s="661" t="s">
        <v>2039</v>
      </c>
      <c r="D234" s="661" t="s">
        <v>3457</v>
      </c>
      <c r="E234" s="661" t="s">
        <v>2035</v>
      </c>
      <c r="F234" s="664"/>
      <c r="G234" s="664"/>
      <c r="H234" s="677">
        <v>0</v>
      </c>
      <c r="I234" s="664">
        <v>1</v>
      </c>
      <c r="J234" s="664">
        <v>116.24999999999997</v>
      </c>
      <c r="K234" s="677">
        <v>1</v>
      </c>
      <c r="L234" s="664">
        <v>1</v>
      </c>
      <c r="M234" s="665">
        <v>116.24999999999997</v>
      </c>
    </row>
    <row r="235" spans="1:13" ht="14.4" customHeight="1" x14ac:dyDescent="0.3">
      <c r="A235" s="660" t="s">
        <v>585</v>
      </c>
      <c r="B235" s="661" t="s">
        <v>3454</v>
      </c>
      <c r="C235" s="661" t="s">
        <v>3005</v>
      </c>
      <c r="D235" s="661" t="s">
        <v>3006</v>
      </c>
      <c r="E235" s="661" t="s">
        <v>2022</v>
      </c>
      <c r="F235" s="664"/>
      <c r="G235" s="664"/>
      <c r="H235" s="677">
        <v>0</v>
      </c>
      <c r="I235" s="664">
        <v>3</v>
      </c>
      <c r="J235" s="664">
        <v>412.29</v>
      </c>
      <c r="K235" s="677">
        <v>1</v>
      </c>
      <c r="L235" s="664">
        <v>3</v>
      </c>
      <c r="M235" s="665">
        <v>412.29</v>
      </c>
    </row>
    <row r="236" spans="1:13" ht="14.4" customHeight="1" x14ac:dyDescent="0.3">
      <c r="A236" s="660" t="s">
        <v>588</v>
      </c>
      <c r="B236" s="661" t="s">
        <v>3346</v>
      </c>
      <c r="C236" s="661" t="s">
        <v>1892</v>
      </c>
      <c r="D236" s="661" t="s">
        <v>1893</v>
      </c>
      <c r="E236" s="661" t="s">
        <v>1894</v>
      </c>
      <c r="F236" s="664"/>
      <c r="G236" s="664"/>
      <c r="H236" s="677">
        <v>0</v>
      </c>
      <c r="I236" s="664">
        <v>710</v>
      </c>
      <c r="J236" s="664">
        <v>48212.43624555834</v>
      </c>
      <c r="K236" s="677">
        <v>1</v>
      </c>
      <c r="L236" s="664">
        <v>710</v>
      </c>
      <c r="M236" s="665">
        <v>48212.43624555834</v>
      </c>
    </row>
    <row r="237" spans="1:13" ht="14.4" customHeight="1" x14ac:dyDescent="0.3">
      <c r="A237" s="660" t="s">
        <v>588</v>
      </c>
      <c r="B237" s="661" t="s">
        <v>3348</v>
      </c>
      <c r="C237" s="661" t="s">
        <v>1940</v>
      </c>
      <c r="D237" s="661" t="s">
        <v>1941</v>
      </c>
      <c r="E237" s="661" t="s">
        <v>1942</v>
      </c>
      <c r="F237" s="664"/>
      <c r="G237" s="664"/>
      <c r="H237" s="677">
        <v>0</v>
      </c>
      <c r="I237" s="664">
        <v>26</v>
      </c>
      <c r="J237" s="664">
        <v>9468.3623455348534</v>
      </c>
      <c r="K237" s="677">
        <v>1</v>
      </c>
      <c r="L237" s="664">
        <v>26</v>
      </c>
      <c r="M237" s="665">
        <v>9468.3623455348534</v>
      </c>
    </row>
    <row r="238" spans="1:13" ht="14.4" customHeight="1" x14ac:dyDescent="0.3">
      <c r="A238" s="660" t="s">
        <v>588</v>
      </c>
      <c r="B238" s="661" t="s">
        <v>3348</v>
      </c>
      <c r="C238" s="661" t="s">
        <v>619</v>
      </c>
      <c r="D238" s="661" t="s">
        <v>3349</v>
      </c>
      <c r="E238" s="661" t="s">
        <v>621</v>
      </c>
      <c r="F238" s="664">
        <v>3</v>
      </c>
      <c r="G238" s="664">
        <v>1154.5500000000002</v>
      </c>
      <c r="H238" s="677">
        <v>1</v>
      </c>
      <c r="I238" s="664"/>
      <c r="J238" s="664"/>
      <c r="K238" s="677">
        <v>0</v>
      </c>
      <c r="L238" s="664">
        <v>3</v>
      </c>
      <c r="M238" s="665">
        <v>1154.5500000000002</v>
      </c>
    </row>
    <row r="239" spans="1:13" ht="14.4" customHeight="1" x14ac:dyDescent="0.3">
      <c r="A239" s="660" t="s">
        <v>588</v>
      </c>
      <c r="B239" s="661" t="s">
        <v>3352</v>
      </c>
      <c r="C239" s="661" t="s">
        <v>3069</v>
      </c>
      <c r="D239" s="661" t="s">
        <v>3070</v>
      </c>
      <c r="E239" s="661" t="s">
        <v>3501</v>
      </c>
      <c r="F239" s="664">
        <v>1</v>
      </c>
      <c r="G239" s="664">
        <v>82.12</v>
      </c>
      <c r="H239" s="677">
        <v>1</v>
      </c>
      <c r="I239" s="664"/>
      <c r="J239" s="664"/>
      <c r="K239" s="677">
        <v>0</v>
      </c>
      <c r="L239" s="664">
        <v>1</v>
      </c>
      <c r="M239" s="665">
        <v>82.12</v>
      </c>
    </row>
    <row r="240" spans="1:13" ht="14.4" customHeight="1" x14ac:dyDescent="0.3">
      <c r="A240" s="660" t="s">
        <v>588</v>
      </c>
      <c r="B240" s="661" t="s">
        <v>3352</v>
      </c>
      <c r="C240" s="661" t="s">
        <v>1889</v>
      </c>
      <c r="D240" s="661" t="s">
        <v>1807</v>
      </c>
      <c r="E240" s="661" t="s">
        <v>1890</v>
      </c>
      <c r="F240" s="664"/>
      <c r="G240" s="664"/>
      <c r="H240" s="677">
        <v>0</v>
      </c>
      <c r="I240" s="664">
        <v>1</v>
      </c>
      <c r="J240" s="664">
        <v>71.279467472299245</v>
      </c>
      <c r="K240" s="677">
        <v>1</v>
      </c>
      <c r="L240" s="664">
        <v>1</v>
      </c>
      <c r="M240" s="665">
        <v>71.279467472299245</v>
      </c>
    </row>
    <row r="241" spans="1:13" ht="14.4" customHeight="1" x14ac:dyDescent="0.3">
      <c r="A241" s="660" t="s">
        <v>588</v>
      </c>
      <c r="B241" s="661" t="s">
        <v>3463</v>
      </c>
      <c r="C241" s="661" t="s">
        <v>2921</v>
      </c>
      <c r="D241" s="661" t="s">
        <v>2922</v>
      </c>
      <c r="E241" s="661" t="s">
        <v>3464</v>
      </c>
      <c r="F241" s="664"/>
      <c r="G241" s="664"/>
      <c r="H241" s="677">
        <v>0</v>
      </c>
      <c r="I241" s="664">
        <v>5</v>
      </c>
      <c r="J241" s="664">
        <v>2350.0280499235914</v>
      </c>
      <c r="K241" s="677">
        <v>1</v>
      </c>
      <c r="L241" s="664">
        <v>5</v>
      </c>
      <c r="M241" s="665">
        <v>2350.0280499235914</v>
      </c>
    </row>
    <row r="242" spans="1:13" ht="14.4" customHeight="1" x14ac:dyDescent="0.3">
      <c r="A242" s="660" t="s">
        <v>588</v>
      </c>
      <c r="B242" s="661" t="s">
        <v>3355</v>
      </c>
      <c r="C242" s="661" t="s">
        <v>1924</v>
      </c>
      <c r="D242" s="661" t="s">
        <v>1781</v>
      </c>
      <c r="E242" s="661" t="s">
        <v>1925</v>
      </c>
      <c r="F242" s="664"/>
      <c r="G242" s="664"/>
      <c r="H242" s="677">
        <v>0</v>
      </c>
      <c r="I242" s="664">
        <v>21</v>
      </c>
      <c r="J242" s="664">
        <v>6330.860700087369</v>
      </c>
      <c r="K242" s="677">
        <v>1</v>
      </c>
      <c r="L242" s="664">
        <v>21</v>
      </c>
      <c r="M242" s="665">
        <v>6330.860700087369</v>
      </c>
    </row>
    <row r="243" spans="1:13" ht="14.4" customHeight="1" x14ac:dyDescent="0.3">
      <c r="A243" s="660" t="s">
        <v>588</v>
      </c>
      <c r="B243" s="661" t="s">
        <v>3355</v>
      </c>
      <c r="C243" s="661" t="s">
        <v>1927</v>
      </c>
      <c r="D243" s="661" t="s">
        <v>1781</v>
      </c>
      <c r="E243" s="661" t="s">
        <v>1928</v>
      </c>
      <c r="F243" s="664"/>
      <c r="G243" s="664"/>
      <c r="H243" s="677">
        <v>0</v>
      </c>
      <c r="I243" s="664">
        <v>28</v>
      </c>
      <c r="J243" s="664">
        <v>11420.462178231379</v>
      </c>
      <c r="K243" s="677">
        <v>1</v>
      </c>
      <c r="L243" s="664">
        <v>28</v>
      </c>
      <c r="M243" s="665">
        <v>11420.462178231379</v>
      </c>
    </row>
    <row r="244" spans="1:13" ht="14.4" customHeight="1" x14ac:dyDescent="0.3">
      <c r="A244" s="660" t="s">
        <v>588</v>
      </c>
      <c r="B244" s="661" t="s">
        <v>3355</v>
      </c>
      <c r="C244" s="661" t="s">
        <v>1780</v>
      </c>
      <c r="D244" s="661" t="s">
        <v>1781</v>
      </c>
      <c r="E244" s="661" t="s">
        <v>1782</v>
      </c>
      <c r="F244" s="664"/>
      <c r="G244" s="664"/>
      <c r="H244" s="677">
        <v>0</v>
      </c>
      <c r="I244" s="664">
        <v>18</v>
      </c>
      <c r="J244" s="664">
        <v>11351.871674436905</v>
      </c>
      <c r="K244" s="677">
        <v>1</v>
      </c>
      <c r="L244" s="664">
        <v>18</v>
      </c>
      <c r="M244" s="665">
        <v>11351.871674436905</v>
      </c>
    </row>
    <row r="245" spans="1:13" ht="14.4" customHeight="1" x14ac:dyDescent="0.3">
      <c r="A245" s="660" t="s">
        <v>588</v>
      </c>
      <c r="B245" s="661" t="s">
        <v>3355</v>
      </c>
      <c r="C245" s="661" t="s">
        <v>1784</v>
      </c>
      <c r="D245" s="661" t="s">
        <v>1781</v>
      </c>
      <c r="E245" s="661" t="s">
        <v>1785</v>
      </c>
      <c r="F245" s="664"/>
      <c r="G245" s="664"/>
      <c r="H245" s="677">
        <v>0</v>
      </c>
      <c r="I245" s="664">
        <v>3</v>
      </c>
      <c r="J245" s="664">
        <v>2163.6</v>
      </c>
      <c r="K245" s="677">
        <v>1</v>
      </c>
      <c r="L245" s="664">
        <v>3</v>
      </c>
      <c r="M245" s="665">
        <v>2163.6</v>
      </c>
    </row>
    <row r="246" spans="1:13" ht="14.4" customHeight="1" x14ac:dyDescent="0.3">
      <c r="A246" s="660" t="s">
        <v>588</v>
      </c>
      <c r="B246" s="661" t="s">
        <v>3355</v>
      </c>
      <c r="C246" s="661" t="s">
        <v>1787</v>
      </c>
      <c r="D246" s="661" t="s">
        <v>1781</v>
      </c>
      <c r="E246" s="661" t="s">
        <v>1788</v>
      </c>
      <c r="F246" s="664"/>
      <c r="G246" s="664"/>
      <c r="H246" s="677">
        <v>0</v>
      </c>
      <c r="I246" s="664">
        <v>2</v>
      </c>
      <c r="J246" s="664">
        <v>1827.3</v>
      </c>
      <c r="K246" s="677">
        <v>1</v>
      </c>
      <c r="L246" s="664">
        <v>2</v>
      </c>
      <c r="M246" s="665">
        <v>1827.3</v>
      </c>
    </row>
    <row r="247" spans="1:13" ht="14.4" customHeight="1" x14ac:dyDescent="0.3">
      <c r="A247" s="660" t="s">
        <v>588</v>
      </c>
      <c r="B247" s="661" t="s">
        <v>3355</v>
      </c>
      <c r="C247" s="661" t="s">
        <v>3155</v>
      </c>
      <c r="D247" s="661" t="s">
        <v>2883</v>
      </c>
      <c r="E247" s="661" t="s">
        <v>1788</v>
      </c>
      <c r="F247" s="664"/>
      <c r="G247" s="664"/>
      <c r="H247" s="677">
        <v>0</v>
      </c>
      <c r="I247" s="664">
        <v>2</v>
      </c>
      <c r="J247" s="664">
        <v>3882.5599999999995</v>
      </c>
      <c r="K247" s="677">
        <v>1</v>
      </c>
      <c r="L247" s="664">
        <v>2</v>
      </c>
      <c r="M247" s="665">
        <v>3882.5599999999995</v>
      </c>
    </row>
    <row r="248" spans="1:13" ht="14.4" customHeight="1" x14ac:dyDescent="0.3">
      <c r="A248" s="660" t="s">
        <v>588</v>
      </c>
      <c r="B248" s="661" t="s">
        <v>3356</v>
      </c>
      <c r="C248" s="661" t="s">
        <v>2904</v>
      </c>
      <c r="D248" s="661" t="s">
        <v>1766</v>
      </c>
      <c r="E248" s="661" t="s">
        <v>2905</v>
      </c>
      <c r="F248" s="664"/>
      <c r="G248" s="664"/>
      <c r="H248" s="677">
        <v>0</v>
      </c>
      <c r="I248" s="664">
        <v>5</v>
      </c>
      <c r="J248" s="664">
        <v>647.90000000000009</v>
      </c>
      <c r="K248" s="677">
        <v>1</v>
      </c>
      <c r="L248" s="664">
        <v>5</v>
      </c>
      <c r="M248" s="665">
        <v>647.90000000000009</v>
      </c>
    </row>
    <row r="249" spans="1:13" ht="14.4" customHeight="1" x14ac:dyDescent="0.3">
      <c r="A249" s="660" t="s">
        <v>588</v>
      </c>
      <c r="B249" s="661" t="s">
        <v>3358</v>
      </c>
      <c r="C249" s="661" t="s">
        <v>1818</v>
      </c>
      <c r="D249" s="661" t="s">
        <v>1819</v>
      </c>
      <c r="E249" s="661" t="s">
        <v>1820</v>
      </c>
      <c r="F249" s="664"/>
      <c r="G249" s="664"/>
      <c r="H249" s="677">
        <v>0</v>
      </c>
      <c r="I249" s="664">
        <v>1</v>
      </c>
      <c r="J249" s="664">
        <v>76.36</v>
      </c>
      <c r="K249" s="677">
        <v>1</v>
      </c>
      <c r="L249" s="664">
        <v>1</v>
      </c>
      <c r="M249" s="665">
        <v>76.36</v>
      </c>
    </row>
    <row r="250" spans="1:13" ht="14.4" customHeight="1" x14ac:dyDescent="0.3">
      <c r="A250" s="660" t="s">
        <v>588</v>
      </c>
      <c r="B250" s="661" t="s">
        <v>3359</v>
      </c>
      <c r="C250" s="661" t="s">
        <v>1814</v>
      </c>
      <c r="D250" s="661" t="s">
        <v>1815</v>
      </c>
      <c r="E250" s="661" t="s">
        <v>1816</v>
      </c>
      <c r="F250" s="664"/>
      <c r="G250" s="664"/>
      <c r="H250" s="677">
        <v>0</v>
      </c>
      <c r="I250" s="664">
        <v>1</v>
      </c>
      <c r="J250" s="664">
        <v>48.909999999999989</v>
      </c>
      <c r="K250" s="677">
        <v>1</v>
      </c>
      <c r="L250" s="664">
        <v>1</v>
      </c>
      <c r="M250" s="665">
        <v>48.909999999999989</v>
      </c>
    </row>
    <row r="251" spans="1:13" ht="14.4" customHeight="1" x14ac:dyDescent="0.3">
      <c r="A251" s="660" t="s">
        <v>588</v>
      </c>
      <c r="B251" s="661" t="s">
        <v>3375</v>
      </c>
      <c r="C251" s="661" t="s">
        <v>1761</v>
      </c>
      <c r="D251" s="661" t="s">
        <v>3378</v>
      </c>
      <c r="E251" s="661" t="s">
        <v>3379</v>
      </c>
      <c r="F251" s="664"/>
      <c r="G251" s="664"/>
      <c r="H251" s="677">
        <v>0</v>
      </c>
      <c r="I251" s="664">
        <v>330</v>
      </c>
      <c r="J251" s="664">
        <v>11473.077216496884</v>
      </c>
      <c r="K251" s="677">
        <v>1</v>
      </c>
      <c r="L251" s="664">
        <v>330</v>
      </c>
      <c r="M251" s="665">
        <v>11473.077216496884</v>
      </c>
    </row>
    <row r="252" spans="1:13" ht="14.4" customHeight="1" x14ac:dyDescent="0.3">
      <c r="A252" s="660" t="s">
        <v>588</v>
      </c>
      <c r="B252" s="661" t="s">
        <v>3381</v>
      </c>
      <c r="C252" s="661" t="s">
        <v>2976</v>
      </c>
      <c r="D252" s="661" t="s">
        <v>2977</v>
      </c>
      <c r="E252" s="661" t="s">
        <v>2978</v>
      </c>
      <c r="F252" s="664"/>
      <c r="G252" s="664"/>
      <c r="H252" s="677">
        <v>0</v>
      </c>
      <c r="I252" s="664">
        <v>1</v>
      </c>
      <c r="J252" s="664">
        <v>47.629999999999988</v>
      </c>
      <c r="K252" s="677">
        <v>1</v>
      </c>
      <c r="L252" s="664">
        <v>1</v>
      </c>
      <c r="M252" s="665">
        <v>47.629999999999988</v>
      </c>
    </row>
    <row r="253" spans="1:13" ht="14.4" customHeight="1" x14ac:dyDescent="0.3">
      <c r="A253" s="660" t="s">
        <v>588</v>
      </c>
      <c r="B253" s="661" t="s">
        <v>3390</v>
      </c>
      <c r="C253" s="661" t="s">
        <v>2182</v>
      </c>
      <c r="D253" s="661" t="s">
        <v>2183</v>
      </c>
      <c r="E253" s="661" t="s">
        <v>2184</v>
      </c>
      <c r="F253" s="664"/>
      <c r="G253" s="664"/>
      <c r="H253" s="677">
        <v>0</v>
      </c>
      <c r="I253" s="664">
        <v>24.8</v>
      </c>
      <c r="J253" s="664">
        <v>11457.6</v>
      </c>
      <c r="K253" s="677">
        <v>1</v>
      </c>
      <c r="L253" s="664">
        <v>24.8</v>
      </c>
      <c r="M253" s="665">
        <v>11457.6</v>
      </c>
    </row>
    <row r="254" spans="1:13" ht="14.4" customHeight="1" x14ac:dyDescent="0.3">
      <c r="A254" s="660" t="s">
        <v>588</v>
      </c>
      <c r="B254" s="661" t="s">
        <v>3390</v>
      </c>
      <c r="C254" s="661" t="s">
        <v>2062</v>
      </c>
      <c r="D254" s="661" t="s">
        <v>2063</v>
      </c>
      <c r="E254" s="661" t="s">
        <v>2064</v>
      </c>
      <c r="F254" s="664">
        <v>4.8</v>
      </c>
      <c r="G254" s="664">
        <v>8587.8719999999994</v>
      </c>
      <c r="H254" s="677">
        <v>1</v>
      </c>
      <c r="I254" s="664"/>
      <c r="J254" s="664"/>
      <c r="K254" s="677">
        <v>0</v>
      </c>
      <c r="L254" s="664">
        <v>4.8</v>
      </c>
      <c r="M254" s="665">
        <v>8587.8719999999994</v>
      </c>
    </row>
    <row r="255" spans="1:13" ht="14.4" customHeight="1" x14ac:dyDescent="0.3">
      <c r="A255" s="660" t="s">
        <v>588</v>
      </c>
      <c r="B255" s="661" t="s">
        <v>3484</v>
      </c>
      <c r="C255" s="661" t="s">
        <v>3055</v>
      </c>
      <c r="D255" s="661" t="s">
        <v>3485</v>
      </c>
      <c r="E255" s="661" t="s">
        <v>3057</v>
      </c>
      <c r="F255" s="664"/>
      <c r="G255" s="664"/>
      <c r="H255" s="677">
        <v>0</v>
      </c>
      <c r="I255" s="664">
        <v>8</v>
      </c>
      <c r="J255" s="664">
        <v>4136</v>
      </c>
      <c r="K255" s="677">
        <v>1</v>
      </c>
      <c r="L255" s="664">
        <v>8</v>
      </c>
      <c r="M255" s="665">
        <v>4136</v>
      </c>
    </row>
    <row r="256" spans="1:13" ht="14.4" customHeight="1" x14ac:dyDescent="0.3">
      <c r="A256" s="660" t="s">
        <v>588</v>
      </c>
      <c r="B256" s="661" t="s">
        <v>3395</v>
      </c>
      <c r="C256" s="661" t="s">
        <v>2071</v>
      </c>
      <c r="D256" s="661" t="s">
        <v>2072</v>
      </c>
      <c r="E256" s="661" t="s">
        <v>2073</v>
      </c>
      <c r="F256" s="664">
        <v>17</v>
      </c>
      <c r="G256" s="664">
        <v>2886.4300000000003</v>
      </c>
      <c r="H256" s="677">
        <v>1</v>
      </c>
      <c r="I256" s="664"/>
      <c r="J256" s="664"/>
      <c r="K256" s="677">
        <v>0</v>
      </c>
      <c r="L256" s="664">
        <v>17</v>
      </c>
      <c r="M256" s="665">
        <v>2886.4300000000003</v>
      </c>
    </row>
    <row r="257" spans="1:13" ht="14.4" customHeight="1" x14ac:dyDescent="0.3">
      <c r="A257" s="660" t="s">
        <v>588</v>
      </c>
      <c r="B257" s="661" t="s">
        <v>3395</v>
      </c>
      <c r="C257" s="661" t="s">
        <v>2177</v>
      </c>
      <c r="D257" s="661" t="s">
        <v>2178</v>
      </c>
      <c r="E257" s="661" t="s">
        <v>2073</v>
      </c>
      <c r="F257" s="664"/>
      <c r="G257" s="664"/>
      <c r="H257" s="677">
        <v>0</v>
      </c>
      <c r="I257" s="664">
        <v>10</v>
      </c>
      <c r="J257" s="664">
        <v>9379.7000000000007</v>
      </c>
      <c r="K257" s="677">
        <v>1</v>
      </c>
      <c r="L257" s="664">
        <v>10</v>
      </c>
      <c r="M257" s="665">
        <v>9379.7000000000007</v>
      </c>
    </row>
    <row r="258" spans="1:13" ht="14.4" customHeight="1" x14ac:dyDescent="0.3">
      <c r="A258" s="660" t="s">
        <v>588</v>
      </c>
      <c r="B258" s="661" t="s">
        <v>3395</v>
      </c>
      <c r="C258" s="661" t="s">
        <v>2065</v>
      </c>
      <c r="D258" s="661" t="s">
        <v>2066</v>
      </c>
      <c r="E258" s="661" t="s">
        <v>2067</v>
      </c>
      <c r="F258" s="664">
        <v>3</v>
      </c>
      <c r="G258" s="664">
        <v>3349.5</v>
      </c>
      <c r="H258" s="677">
        <v>1</v>
      </c>
      <c r="I258" s="664"/>
      <c r="J258" s="664"/>
      <c r="K258" s="677">
        <v>0</v>
      </c>
      <c r="L258" s="664">
        <v>3</v>
      </c>
      <c r="M258" s="665">
        <v>3349.5</v>
      </c>
    </row>
    <row r="259" spans="1:13" ht="14.4" customHeight="1" x14ac:dyDescent="0.3">
      <c r="A259" s="660" t="s">
        <v>588</v>
      </c>
      <c r="B259" s="661" t="s">
        <v>3396</v>
      </c>
      <c r="C259" s="661" t="s">
        <v>2190</v>
      </c>
      <c r="D259" s="661" t="s">
        <v>2191</v>
      </c>
      <c r="E259" s="661" t="s">
        <v>2192</v>
      </c>
      <c r="F259" s="664"/>
      <c r="G259" s="664"/>
      <c r="H259" s="677">
        <v>0</v>
      </c>
      <c r="I259" s="664">
        <v>100</v>
      </c>
      <c r="J259" s="664">
        <v>25322.519999999997</v>
      </c>
      <c r="K259" s="677">
        <v>1</v>
      </c>
      <c r="L259" s="664">
        <v>100</v>
      </c>
      <c r="M259" s="665">
        <v>25322.519999999997</v>
      </c>
    </row>
    <row r="260" spans="1:13" ht="14.4" customHeight="1" x14ac:dyDescent="0.3">
      <c r="A260" s="660" t="s">
        <v>588</v>
      </c>
      <c r="B260" s="661" t="s">
        <v>3397</v>
      </c>
      <c r="C260" s="661" t="s">
        <v>2170</v>
      </c>
      <c r="D260" s="661" t="s">
        <v>2171</v>
      </c>
      <c r="E260" s="661" t="s">
        <v>2172</v>
      </c>
      <c r="F260" s="664"/>
      <c r="G260" s="664"/>
      <c r="H260" s="677">
        <v>0</v>
      </c>
      <c r="I260" s="664">
        <v>2</v>
      </c>
      <c r="J260" s="664">
        <v>114.62</v>
      </c>
      <c r="K260" s="677">
        <v>1</v>
      </c>
      <c r="L260" s="664">
        <v>2</v>
      </c>
      <c r="M260" s="665">
        <v>114.62</v>
      </c>
    </row>
    <row r="261" spans="1:13" ht="14.4" customHeight="1" x14ac:dyDescent="0.3">
      <c r="A261" s="660" t="s">
        <v>588</v>
      </c>
      <c r="B261" s="661" t="s">
        <v>3403</v>
      </c>
      <c r="C261" s="661" t="s">
        <v>2174</v>
      </c>
      <c r="D261" s="661" t="s">
        <v>3404</v>
      </c>
      <c r="E261" s="661" t="s">
        <v>3405</v>
      </c>
      <c r="F261" s="664"/>
      <c r="G261" s="664"/>
      <c r="H261" s="677">
        <v>0</v>
      </c>
      <c r="I261" s="664">
        <v>185</v>
      </c>
      <c r="J261" s="664">
        <v>14293.447208675369</v>
      </c>
      <c r="K261" s="677">
        <v>1</v>
      </c>
      <c r="L261" s="664">
        <v>185</v>
      </c>
      <c r="M261" s="665">
        <v>14293.447208675369</v>
      </c>
    </row>
    <row r="262" spans="1:13" ht="14.4" customHeight="1" x14ac:dyDescent="0.3">
      <c r="A262" s="660" t="s">
        <v>588</v>
      </c>
      <c r="B262" s="661" t="s">
        <v>3408</v>
      </c>
      <c r="C262" s="661" t="s">
        <v>2198</v>
      </c>
      <c r="D262" s="661" t="s">
        <v>2199</v>
      </c>
      <c r="E262" s="661" t="s">
        <v>2200</v>
      </c>
      <c r="F262" s="664"/>
      <c r="G262" s="664"/>
      <c r="H262" s="677">
        <v>0</v>
      </c>
      <c r="I262" s="664">
        <v>20</v>
      </c>
      <c r="J262" s="664">
        <v>1103.8000000000002</v>
      </c>
      <c r="K262" s="677">
        <v>1</v>
      </c>
      <c r="L262" s="664">
        <v>20</v>
      </c>
      <c r="M262" s="665">
        <v>1103.8000000000002</v>
      </c>
    </row>
    <row r="263" spans="1:13" ht="14.4" customHeight="1" x14ac:dyDescent="0.3">
      <c r="A263" s="660" t="s">
        <v>588</v>
      </c>
      <c r="B263" s="661" t="s">
        <v>3409</v>
      </c>
      <c r="C263" s="661" t="s">
        <v>2131</v>
      </c>
      <c r="D263" s="661" t="s">
        <v>3410</v>
      </c>
      <c r="E263" s="661" t="s">
        <v>3411</v>
      </c>
      <c r="F263" s="664"/>
      <c r="G263" s="664"/>
      <c r="H263" s="677">
        <v>0</v>
      </c>
      <c r="I263" s="664">
        <v>65</v>
      </c>
      <c r="J263" s="664">
        <v>55550.661537205204</v>
      </c>
      <c r="K263" s="677">
        <v>1</v>
      </c>
      <c r="L263" s="664">
        <v>65</v>
      </c>
      <c r="M263" s="665">
        <v>55550.661537205204</v>
      </c>
    </row>
    <row r="264" spans="1:13" ht="14.4" customHeight="1" x14ac:dyDescent="0.3">
      <c r="A264" s="660" t="s">
        <v>588</v>
      </c>
      <c r="B264" s="661" t="s">
        <v>3502</v>
      </c>
      <c r="C264" s="661" t="s">
        <v>3171</v>
      </c>
      <c r="D264" s="661" t="s">
        <v>3503</v>
      </c>
      <c r="E264" s="661" t="s">
        <v>3504</v>
      </c>
      <c r="F264" s="664">
        <v>8.5</v>
      </c>
      <c r="G264" s="664">
        <v>3529.0013333333336</v>
      </c>
      <c r="H264" s="677">
        <v>1</v>
      </c>
      <c r="I264" s="664"/>
      <c r="J264" s="664"/>
      <c r="K264" s="677">
        <v>0</v>
      </c>
      <c r="L264" s="664">
        <v>8.5</v>
      </c>
      <c r="M264" s="665">
        <v>3529.0013333333336</v>
      </c>
    </row>
    <row r="265" spans="1:13" ht="14.4" customHeight="1" x14ac:dyDescent="0.3">
      <c r="A265" s="660" t="s">
        <v>588</v>
      </c>
      <c r="B265" s="661" t="s">
        <v>3502</v>
      </c>
      <c r="C265" s="661" t="s">
        <v>3175</v>
      </c>
      <c r="D265" s="661" t="s">
        <v>3505</v>
      </c>
      <c r="E265" s="661" t="s">
        <v>3506</v>
      </c>
      <c r="F265" s="664"/>
      <c r="G265" s="664"/>
      <c r="H265" s="677">
        <v>0</v>
      </c>
      <c r="I265" s="664">
        <v>50</v>
      </c>
      <c r="J265" s="664">
        <v>1444.4513438719312</v>
      </c>
      <c r="K265" s="677">
        <v>1</v>
      </c>
      <c r="L265" s="664">
        <v>50</v>
      </c>
      <c r="M265" s="665">
        <v>1444.4513438719312</v>
      </c>
    </row>
    <row r="266" spans="1:13" ht="14.4" customHeight="1" x14ac:dyDescent="0.3">
      <c r="A266" s="660" t="s">
        <v>588</v>
      </c>
      <c r="B266" s="661" t="s">
        <v>3412</v>
      </c>
      <c r="C266" s="661" t="s">
        <v>2255</v>
      </c>
      <c r="D266" s="661" t="s">
        <v>2256</v>
      </c>
      <c r="E266" s="661" t="s">
        <v>2257</v>
      </c>
      <c r="F266" s="664"/>
      <c r="G266" s="664"/>
      <c r="H266" s="677">
        <v>0</v>
      </c>
      <c r="I266" s="664">
        <v>3</v>
      </c>
      <c r="J266" s="664">
        <v>478.5</v>
      </c>
      <c r="K266" s="677">
        <v>1</v>
      </c>
      <c r="L266" s="664">
        <v>3</v>
      </c>
      <c r="M266" s="665">
        <v>478.5</v>
      </c>
    </row>
    <row r="267" spans="1:13" ht="14.4" customHeight="1" x14ac:dyDescent="0.3">
      <c r="A267" s="660" t="s">
        <v>588</v>
      </c>
      <c r="B267" s="661" t="s">
        <v>3412</v>
      </c>
      <c r="C267" s="661" t="s">
        <v>2207</v>
      </c>
      <c r="D267" s="661" t="s">
        <v>3413</v>
      </c>
      <c r="E267" s="661" t="s">
        <v>2286</v>
      </c>
      <c r="F267" s="664">
        <v>30</v>
      </c>
      <c r="G267" s="664">
        <v>906.59999999999991</v>
      </c>
      <c r="H267" s="677">
        <v>0.37500231352013264</v>
      </c>
      <c r="I267" s="664">
        <v>50</v>
      </c>
      <c r="J267" s="664">
        <v>1510.9850849819559</v>
      </c>
      <c r="K267" s="677">
        <v>0.62499768647986731</v>
      </c>
      <c r="L267" s="664">
        <v>80</v>
      </c>
      <c r="M267" s="665">
        <v>2417.5850849819558</v>
      </c>
    </row>
    <row r="268" spans="1:13" ht="14.4" customHeight="1" x14ac:dyDescent="0.3">
      <c r="A268" s="660" t="s">
        <v>588</v>
      </c>
      <c r="B268" s="661" t="s">
        <v>3412</v>
      </c>
      <c r="C268" s="661" t="s">
        <v>2218</v>
      </c>
      <c r="D268" s="661" t="s">
        <v>2219</v>
      </c>
      <c r="E268" s="661" t="s">
        <v>3414</v>
      </c>
      <c r="F268" s="664"/>
      <c r="G268" s="664"/>
      <c r="H268" s="677">
        <v>0</v>
      </c>
      <c r="I268" s="664">
        <v>3</v>
      </c>
      <c r="J268" s="664">
        <v>5494.0199999999995</v>
      </c>
      <c r="K268" s="677">
        <v>1</v>
      </c>
      <c r="L268" s="664">
        <v>3</v>
      </c>
      <c r="M268" s="665">
        <v>5494.0199999999995</v>
      </c>
    </row>
    <row r="269" spans="1:13" ht="14.4" customHeight="1" x14ac:dyDescent="0.3">
      <c r="A269" s="660" t="s">
        <v>588</v>
      </c>
      <c r="B269" s="661" t="s">
        <v>3415</v>
      </c>
      <c r="C269" s="661" t="s">
        <v>2253</v>
      </c>
      <c r="D269" s="661" t="s">
        <v>2246</v>
      </c>
      <c r="E269" s="661" t="s">
        <v>3416</v>
      </c>
      <c r="F269" s="664"/>
      <c r="G269" s="664"/>
      <c r="H269" s="677">
        <v>0</v>
      </c>
      <c r="I269" s="664">
        <v>10</v>
      </c>
      <c r="J269" s="664">
        <v>138138.07250000001</v>
      </c>
      <c r="K269" s="677">
        <v>1</v>
      </c>
      <c r="L269" s="664">
        <v>10</v>
      </c>
      <c r="M269" s="665">
        <v>138138.07250000001</v>
      </c>
    </row>
    <row r="270" spans="1:13" ht="14.4" customHeight="1" x14ac:dyDescent="0.3">
      <c r="A270" s="660" t="s">
        <v>588</v>
      </c>
      <c r="B270" s="661" t="s">
        <v>3415</v>
      </c>
      <c r="C270" s="661" t="s">
        <v>2245</v>
      </c>
      <c r="D270" s="661" t="s">
        <v>2246</v>
      </c>
      <c r="E270" s="661" t="s">
        <v>2247</v>
      </c>
      <c r="F270" s="664"/>
      <c r="G270" s="664"/>
      <c r="H270" s="677">
        <v>0</v>
      </c>
      <c r="I270" s="664">
        <v>70</v>
      </c>
      <c r="J270" s="664">
        <v>201997.47057063619</v>
      </c>
      <c r="K270" s="677">
        <v>1</v>
      </c>
      <c r="L270" s="664">
        <v>70</v>
      </c>
      <c r="M270" s="665">
        <v>201997.47057063619</v>
      </c>
    </row>
    <row r="271" spans="1:13" ht="14.4" customHeight="1" x14ac:dyDescent="0.3">
      <c r="A271" s="660" t="s">
        <v>588</v>
      </c>
      <c r="B271" s="661" t="s">
        <v>3419</v>
      </c>
      <c r="C271" s="661" t="s">
        <v>1967</v>
      </c>
      <c r="D271" s="661" t="s">
        <v>1968</v>
      </c>
      <c r="E271" s="661" t="s">
        <v>2432</v>
      </c>
      <c r="F271" s="664"/>
      <c r="G271" s="664"/>
      <c r="H271" s="677">
        <v>0</v>
      </c>
      <c r="I271" s="664">
        <v>12</v>
      </c>
      <c r="J271" s="664">
        <v>12288.737654529712</v>
      </c>
      <c r="K271" s="677">
        <v>1</v>
      </c>
      <c r="L271" s="664">
        <v>12</v>
      </c>
      <c r="M271" s="665">
        <v>12288.737654529712</v>
      </c>
    </row>
    <row r="272" spans="1:13" ht="14.4" customHeight="1" x14ac:dyDescent="0.3">
      <c r="A272" s="660" t="s">
        <v>588</v>
      </c>
      <c r="B272" s="661" t="s">
        <v>3422</v>
      </c>
      <c r="C272" s="661" t="s">
        <v>1790</v>
      </c>
      <c r="D272" s="661" t="s">
        <v>1791</v>
      </c>
      <c r="E272" s="661" t="s">
        <v>1792</v>
      </c>
      <c r="F272" s="664"/>
      <c r="G272" s="664"/>
      <c r="H272" s="677">
        <v>0</v>
      </c>
      <c r="I272" s="664">
        <v>1</v>
      </c>
      <c r="J272" s="664">
        <v>38.6</v>
      </c>
      <c r="K272" s="677">
        <v>1</v>
      </c>
      <c r="L272" s="664">
        <v>1</v>
      </c>
      <c r="M272" s="665">
        <v>38.6</v>
      </c>
    </row>
    <row r="273" spans="1:13" ht="14.4" customHeight="1" x14ac:dyDescent="0.3">
      <c r="A273" s="660" t="s">
        <v>588</v>
      </c>
      <c r="B273" s="661" t="s">
        <v>3422</v>
      </c>
      <c r="C273" s="661" t="s">
        <v>1798</v>
      </c>
      <c r="D273" s="661" t="s">
        <v>1799</v>
      </c>
      <c r="E273" s="661" t="s">
        <v>1800</v>
      </c>
      <c r="F273" s="664"/>
      <c r="G273" s="664"/>
      <c r="H273" s="677">
        <v>0</v>
      </c>
      <c r="I273" s="664">
        <v>17</v>
      </c>
      <c r="J273" s="664">
        <v>956.44668615862679</v>
      </c>
      <c r="K273" s="677">
        <v>1</v>
      </c>
      <c r="L273" s="664">
        <v>17</v>
      </c>
      <c r="M273" s="665">
        <v>956.44668615862679</v>
      </c>
    </row>
    <row r="274" spans="1:13" ht="14.4" customHeight="1" x14ac:dyDescent="0.3">
      <c r="A274" s="660" t="s">
        <v>588</v>
      </c>
      <c r="B274" s="661" t="s">
        <v>3422</v>
      </c>
      <c r="C274" s="661" t="s">
        <v>1834</v>
      </c>
      <c r="D274" s="661" t="s">
        <v>1835</v>
      </c>
      <c r="E274" s="661" t="s">
        <v>3423</v>
      </c>
      <c r="F274" s="664"/>
      <c r="G274" s="664"/>
      <c r="H274" s="677">
        <v>0</v>
      </c>
      <c r="I274" s="664">
        <v>1</v>
      </c>
      <c r="J274" s="664">
        <v>117.62</v>
      </c>
      <c r="K274" s="677">
        <v>1</v>
      </c>
      <c r="L274" s="664">
        <v>1</v>
      </c>
      <c r="M274" s="665">
        <v>117.62</v>
      </c>
    </row>
    <row r="275" spans="1:13" ht="14.4" customHeight="1" x14ac:dyDescent="0.3">
      <c r="A275" s="660" t="s">
        <v>588</v>
      </c>
      <c r="B275" s="661" t="s">
        <v>3439</v>
      </c>
      <c r="C275" s="661" t="s">
        <v>1776</v>
      </c>
      <c r="D275" s="661" t="s">
        <v>1777</v>
      </c>
      <c r="E275" s="661" t="s">
        <v>1778</v>
      </c>
      <c r="F275" s="664"/>
      <c r="G275" s="664"/>
      <c r="H275" s="677">
        <v>0</v>
      </c>
      <c r="I275" s="664">
        <v>2</v>
      </c>
      <c r="J275" s="664">
        <v>288.5199999999997</v>
      </c>
      <c r="K275" s="677">
        <v>1</v>
      </c>
      <c r="L275" s="664">
        <v>2</v>
      </c>
      <c r="M275" s="665">
        <v>288.5199999999997</v>
      </c>
    </row>
    <row r="276" spans="1:13" ht="14.4" customHeight="1" x14ac:dyDescent="0.3">
      <c r="A276" s="660" t="s">
        <v>588</v>
      </c>
      <c r="B276" s="661" t="s">
        <v>3440</v>
      </c>
      <c r="C276" s="661" t="s">
        <v>1877</v>
      </c>
      <c r="D276" s="661" t="s">
        <v>1878</v>
      </c>
      <c r="E276" s="661" t="s">
        <v>3441</v>
      </c>
      <c r="F276" s="664"/>
      <c r="G276" s="664"/>
      <c r="H276" s="677">
        <v>0</v>
      </c>
      <c r="I276" s="664">
        <v>2</v>
      </c>
      <c r="J276" s="664">
        <v>99.019715106921154</v>
      </c>
      <c r="K276" s="677">
        <v>1</v>
      </c>
      <c r="L276" s="664">
        <v>2</v>
      </c>
      <c r="M276" s="665">
        <v>99.019715106921154</v>
      </c>
    </row>
    <row r="277" spans="1:13" ht="14.4" customHeight="1" x14ac:dyDescent="0.3">
      <c r="A277" s="660" t="s">
        <v>588</v>
      </c>
      <c r="B277" s="661" t="s">
        <v>3440</v>
      </c>
      <c r="C277" s="661" t="s">
        <v>1951</v>
      </c>
      <c r="D277" s="661" t="s">
        <v>1952</v>
      </c>
      <c r="E277" s="661" t="s">
        <v>3442</v>
      </c>
      <c r="F277" s="664"/>
      <c r="G277" s="664"/>
      <c r="H277" s="677">
        <v>0</v>
      </c>
      <c r="I277" s="664">
        <v>6</v>
      </c>
      <c r="J277" s="664">
        <v>594.26982182061988</v>
      </c>
      <c r="K277" s="677">
        <v>1</v>
      </c>
      <c r="L277" s="664">
        <v>6</v>
      </c>
      <c r="M277" s="665">
        <v>594.26982182061988</v>
      </c>
    </row>
    <row r="278" spans="1:13" ht="14.4" customHeight="1" x14ac:dyDescent="0.3">
      <c r="A278" s="660" t="s">
        <v>588</v>
      </c>
      <c r="B278" s="661" t="s">
        <v>3440</v>
      </c>
      <c r="C278" s="661" t="s">
        <v>2872</v>
      </c>
      <c r="D278" s="661" t="s">
        <v>1952</v>
      </c>
      <c r="E278" s="661" t="s">
        <v>3496</v>
      </c>
      <c r="F278" s="664"/>
      <c r="G278" s="664"/>
      <c r="H278" s="677">
        <v>0</v>
      </c>
      <c r="I278" s="664">
        <v>1</v>
      </c>
      <c r="J278" s="664">
        <v>199.12999999999994</v>
      </c>
      <c r="K278" s="677">
        <v>1</v>
      </c>
      <c r="L278" s="664">
        <v>1</v>
      </c>
      <c r="M278" s="665">
        <v>199.12999999999994</v>
      </c>
    </row>
    <row r="279" spans="1:13" ht="14.4" customHeight="1" x14ac:dyDescent="0.3">
      <c r="A279" s="660" t="s">
        <v>588</v>
      </c>
      <c r="B279" s="661" t="s">
        <v>3507</v>
      </c>
      <c r="C279" s="661" t="s">
        <v>3161</v>
      </c>
      <c r="D279" s="661" t="s">
        <v>3162</v>
      </c>
      <c r="E279" s="661" t="s">
        <v>3163</v>
      </c>
      <c r="F279" s="664"/>
      <c r="G279" s="664"/>
      <c r="H279" s="677">
        <v>0</v>
      </c>
      <c r="I279" s="664">
        <v>1</v>
      </c>
      <c r="J279" s="664">
        <v>344.39</v>
      </c>
      <c r="K279" s="677">
        <v>1</v>
      </c>
      <c r="L279" s="664">
        <v>1</v>
      </c>
      <c r="M279" s="665">
        <v>344.39</v>
      </c>
    </row>
    <row r="280" spans="1:13" ht="14.4" customHeight="1" x14ac:dyDescent="0.3">
      <c r="A280" s="660" t="s">
        <v>588</v>
      </c>
      <c r="B280" s="661" t="s">
        <v>3446</v>
      </c>
      <c r="C280" s="661" t="s">
        <v>1885</v>
      </c>
      <c r="D280" s="661" t="s">
        <v>1886</v>
      </c>
      <c r="E280" s="661" t="s">
        <v>3447</v>
      </c>
      <c r="F280" s="664"/>
      <c r="G280" s="664"/>
      <c r="H280" s="677">
        <v>0</v>
      </c>
      <c r="I280" s="664">
        <v>2</v>
      </c>
      <c r="J280" s="664">
        <v>100.69013219465941</v>
      </c>
      <c r="K280" s="677">
        <v>1</v>
      </c>
      <c r="L280" s="664">
        <v>2</v>
      </c>
      <c r="M280" s="665">
        <v>100.69013219465941</v>
      </c>
    </row>
    <row r="281" spans="1:13" ht="14.4" customHeight="1" x14ac:dyDescent="0.3">
      <c r="A281" s="660" t="s">
        <v>588</v>
      </c>
      <c r="B281" s="661" t="s">
        <v>3446</v>
      </c>
      <c r="C281" s="661" t="s">
        <v>1830</v>
      </c>
      <c r="D281" s="661" t="s">
        <v>1831</v>
      </c>
      <c r="E281" s="661" t="s">
        <v>1832</v>
      </c>
      <c r="F281" s="664"/>
      <c r="G281" s="664"/>
      <c r="H281" s="677">
        <v>0</v>
      </c>
      <c r="I281" s="664">
        <v>3</v>
      </c>
      <c r="J281" s="664">
        <v>237.38734732702221</v>
      </c>
      <c r="K281" s="677">
        <v>1</v>
      </c>
      <c r="L281" s="664">
        <v>3</v>
      </c>
      <c r="M281" s="665">
        <v>237.38734732702221</v>
      </c>
    </row>
    <row r="282" spans="1:13" ht="14.4" customHeight="1" x14ac:dyDescent="0.3">
      <c r="A282" s="660" t="s">
        <v>588</v>
      </c>
      <c r="B282" s="661" t="s">
        <v>3451</v>
      </c>
      <c r="C282" s="661" t="s">
        <v>1757</v>
      </c>
      <c r="D282" s="661" t="s">
        <v>1758</v>
      </c>
      <c r="E282" s="661" t="s">
        <v>3452</v>
      </c>
      <c r="F282" s="664"/>
      <c r="G282" s="664"/>
      <c r="H282" s="677">
        <v>0</v>
      </c>
      <c r="I282" s="664">
        <v>1</v>
      </c>
      <c r="J282" s="664">
        <v>145.11999999999998</v>
      </c>
      <c r="K282" s="677">
        <v>1</v>
      </c>
      <c r="L282" s="664">
        <v>1</v>
      </c>
      <c r="M282" s="665">
        <v>145.11999999999998</v>
      </c>
    </row>
    <row r="283" spans="1:13" ht="14.4" customHeight="1" x14ac:dyDescent="0.3">
      <c r="A283" s="660" t="s">
        <v>588</v>
      </c>
      <c r="B283" s="661" t="s">
        <v>3451</v>
      </c>
      <c r="C283" s="661" t="s">
        <v>3158</v>
      </c>
      <c r="D283" s="661" t="s">
        <v>1758</v>
      </c>
      <c r="E283" s="661" t="s">
        <v>3508</v>
      </c>
      <c r="F283" s="664"/>
      <c r="G283" s="664"/>
      <c r="H283" s="677">
        <v>0</v>
      </c>
      <c r="I283" s="664">
        <v>2</v>
      </c>
      <c r="J283" s="664">
        <v>115.39983892835357</v>
      </c>
      <c r="K283" s="677">
        <v>1</v>
      </c>
      <c r="L283" s="664">
        <v>2</v>
      </c>
      <c r="M283" s="665">
        <v>115.39983892835357</v>
      </c>
    </row>
    <row r="284" spans="1:13" ht="14.4" customHeight="1" x14ac:dyDescent="0.3">
      <c r="A284" s="660" t="s">
        <v>588</v>
      </c>
      <c r="B284" s="661" t="s">
        <v>3454</v>
      </c>
      <c r="C284" s="661" t="s">
        <v>3165</v>
      </c>
      <c r="D284" s="661" t="s">
        <v>3166</v>
      </c>
      <c r="E284" s="661" t="s">
        <v>3167</v>
      </c>
      <c r="F284" s="664"/>
      <c r="G284" s="664"/>
      <c r="H284" s="677">
        <v>0</v>
      </c>
      <c r="I284" s="664">
        <v>1</v>
      </c>
      <c r="J284" s="664">
        <v>33.569911627336417</v>
      </c>
      <c r="K284" s="677">
        <v>1</v>
      </c>
      <c r="L284" s="664">
        <v>1</v>
      </c>
      <c r="M284" s="665">
        <v>33.569911627336417</v>
      </c>
    </row>
    <row r="285" spans="1:13" ht="14.4" customHeight="1" x14ac:dyDescent="0.3">
      <c r="A285" s="660" t="s">
        <v>588</v>
      </c>
      <c r="B285" s="661" t="s">
        <v>3454</v>
      </c>
      <c r="C285" s="661" t="s">
        <v>2023</v>
      </c>
      <c r="D285" s="661" t="s">
        <v>2024</v>
      </c>
      <c r="E285" s="661" t="s">
        <v>2022</v>
      </c>
      <c r="F285" s="664"/>
      <c r="G285" s="664"/>
      <c r="H285" s="677">
        <v>0</v>
      </c>
      <c r="I285" s="664">
        <v>6</v>
      </c>
      <c r="J285" s="664">
        <v>812.16000000000031</v>
      </c>
      <c r="K285" s="677">
        <v>1</v>
      </c>
      <c r="L285" s="664">
        <v>6</v>
      </c>
      <c r="M285" s="665">
        <v>812.16000000000031</v>
      </c>
    </row>
    <row r="286" spans="1:13" ht="14.4" customHeight="1" x14ac:dyDescent="0.3">
      <c r="A286" s="660" t="s">
        <v>588</v>
      </c>
      <c r="B286" s="661" t="s">
        <v>3454</v>
      </c>
      <c r="C286" s="661" t="s">
        <v>2027</v>
      </c>
      <c r="D286" s="661" t="s">
        <v>2028</v>
      </c>
      <c r="E286" s="661" t="s">
        <v>2022</v>
      </c>
      <c r="F286" s="664"/>
      <c r="G286" s="664"/>
      <c r="H286" s="677">
        <v>0</v>
      </c>
      <c r="I286" s="664">
        <v>6</v>
      </c>
      <c r="J286" s="664">
        <v>812.16000000000031</v>
      </c>
      <c r="K286" s="677">
        <v>1</v>
      </c>
      <c r="L286" s="664">
        <v>6</v>
      </c>
      <c r="M286" s="665">
        <v>812.16000000000031</v>
      </c>
    </row>
    <row r="287" spans="1:13" ht="14.4" customHeight="1" x14ac:dyDescent="0.3">
      <c r="A287" s="660" t="s">
        <v>588</v>
      </c>
      <c r="B287" s="661" t="s">
        <v>3454</v>
      </c>
      <c r="C287" s="661" t="s">
        <v>2046</v>
      </c>
      <c r="D287" s="661" t="s">
        <v>2047</v>
      </c>
      <c r="E287" s="661" t="s">
        <v>2035</v>
      </c>
      <c r="F287" s="664"/>
      <c r="G287" s="664"/>
      <c r="H287" s="677">
        <v>0</v>
      </c>
      <c r="I287" s="664">
        <v>2</v>
      </c>
      <c r="J287" s="664">
        <v>232.50000087476488</v>
      </c>
      <c r="K287" s="677">
        <v>1</v>
      </c>
      <c r="L287" s="664">
        <v>2</v>
      </c>
      <c r="M287" s="665">
        <v>232.50000087476488</v>
      </c>
    </row>
    <row r="288" spans="1:13" ht="14.4" customHeight="1" x14ac:dyDescent="0.3">
      <c r="A288" s="660" t="s">
        <v>588</v>
      </c>
      <c r="B288" s="661" t="s">
        <v>3454</v>
      </c>
      <c r="C288" s="661" t="s">
        <v>2033</v>
      </c>
      <c r="D288" s="661" t="s">
        <v>2034</v>
      </c>
      <c r="E288" s="661" t="s">
        <v>2035</v>
      </c>
      <c r="F288" s="664"/>
      <c r="G288" s="664"/>
      <c r="H288" s="677">
        <v>0</v>
      </c>
      <c r="I288" s="664">
        <v>5</v>
      </c>
      <c r="J288" s="664">
        <v>581.25011059210726</v>
      </c>
      <c r="K288" s="677">
        <v>1</v>
      </c>
      <c r="L288" s="664">
        <v>5</v>
      </c>
      <c r="M288" s="665">
        <v>581.25011059210726</v>
      </c>
    </row>
    <row r="289" spans="1:13" ht="14.4" customHeight="1" x14ac:dyDescent="0.3">
      <c r="A289" s="660" t="s">
        <v>588</v>
      </c>
      <c r="B289" s="661" t="s">
        <v>3454</v>
      </c>
      <c r="C289" s="661" t="s">
        <v>2036</v>
      </c>
      <c r="D289" s="661" t="s">
        <v>2037</v>
      </c>
      <c r="E289" s="661" t="s">
        <v>2035</v>
      </c>
      <c r="F289" s="664"/>
      <c r="G289" s="664"/>
      <c r="H289" s="677">
        <v>0</v>
      </c>
      <c r="I289" s="664">
        <v>5</v>
      </c>
      <c r="J289" s="664">
        <v>581.25011059210726</v>
      </c>
      <c r="K289" s="677">
        <v>1</v>
      </c>
      <c r="L289" s="664">
        <v>5</v>
      </c>
      <c r="M289" s="665">
        <v>581.25011059210726</v>
      </c>
    </row>
    <row r="290" spans="1:13" ht="14.4" customHeight="1" x14ac:dyDescent="0.3">
      <c r="A290" s="660" t="s">
        <v>588</v>
      </c>
      <c r="B290" s="661" t="s">
        <v>3454</v>
      </c>
      <c r="C290" s="661" t="s">
        <v>2039</v>
      </c>
      <c r="D290" s="661" t="s">
        <v>3457</v>
      </c>
      <c r="E290" s="661" t="s">
        <v>2035</v>
      </c>
      <c r="F290" s="664"/>
      <c r="G290" s="664"/>
      <c r="H290" s="677">
        <v>0</v>
      </c>
      <c r="I290" s="664">
        <v>1</v>
      </c>
      <c r="J290" s="664">
        <v>116.25</v>
      </c>
      <c r="K290" s="677">
        <v>1</v>
      </c>
      <c r="L290" s="664">
        <v>1</v>
      </c>
      <c r="M290" s="665">
        <v>116.25</v>
      </c>
    </row>
    <row r="291" spans="1:13" ht="14.4" customHeight="1" x14ac:dyDescent="0.3">
      <c r="A291" s="660" t="s">
        <v>588</v>
      </c>
      <c r="B291" s="661" t="s">
        <v>3454</v>
      </c>
      <c r="C291" s="661" t="s">
        <v>3168</v>
      </c>
      <c r="D291" s="661" t="s">
        <v>3169</v>
      </c>
      <c r="E291" s="661" t="s">
        <v>1996</v>
      </c>
      <c r="F291" s="664"/>
      <c r="G291" s="664"/>
      <c r="H291" s="677">
        <v>0</v>
      </c>
      <c r="I291" s="664">
        <v>1</v>
      </c>
      <c r="J291" s="664">
        <v>137.08000000000001</v>
      </c>
      <c r="K291" s="677">
        <v>1</v>
      </c>
      <c r="L291" s="664">
        <v>1</v>
      </c>
      <c r="M291" s="665">
        <v>137.08000000000001</v>
      </c>
    </row>
    <row r="292" spans="1:13" ht="14.4" customHeight="1" x14ac:dyDescent="0.3">
      <c r="A292" s="660" t="s">
        <v>594</v>
      </c>
      <c r="B292" s="661" t="s">
        <v>3509</v>
      </c>
      <c r="C292" s="661" t="s">
        <v>3236</v>
      </c>
      <c r="D292" s="661" t="s">
        <v>3237</v>
      </c>
      <c r="E292" s="661" t="s">
        <v>3510</v>
      </c>
      <c r="F292" s="664"/>
      <c r="G292" s="664"/>
      <c r="H292" s="677">
        <v>0</v>
      </c>
      <c r="I292" s="664">
        <v>22</v>
      </c>
      <c r="J292" s="664">
        <v>1427913.966879332</v>
      </c>
      <c r="K292" s="677">
        <v>1</v>
      </c>
      <c r="L292" s="664">
        <v>22</v>
      </c>
      <c r="M292" s="665">
        <v>1427913.966879332</v>
      </c>
    </row>
    <row r="293" spans="1:13" ht="14.4" customHeight="1" thickBot="1" x14ac:dyDescent="0.35">
      <c r="A293" s="666" t="s">
        <v>594</v>
      </c>
      <c r="B293" s="667" t="s">
        <v>3509</v>
      </c>
      <c r="C293" s="667" t="s">
        <v>3233</v>
      </c>
      <c r="D293" s="667" t="s">
        <v>3234</v>
      </c>
      <c r="E293" s="667" t="s">
        <v>3511</v>
      </c>
      <c r="F293" s="670"/>
      <c r="G293" s="670"/>
      <c r="H293" s="678">
        <v>0</v>
      </c>
      <c r="I293" s="670">
        <v>22</v>
      </c>
      <c r="J293" s="670">
        <v>1875017.2049748413</v>
      </c>
      <c r="K293" s="678">
        <v>1</v>
      </c>
      <c r="L293" s="670">
        <v>22</v>
      </c>
      <c r="M293" s="671">
        <v>1875017.2049748413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298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335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1451</v>
      </c>
      <c r="C3" s="460">
        <f>SUM(C6:C1048576)</f>
        <v>1891</v>
      </c>
      <c r="D3" s="460">
        <f>SUM(D6:D1048576)</f>
        <v>605</v>
      </c>
      <c r="E3" s="461">
        <f>SUM(E6:E1048576)</f>
        <v>139</v>
      </c>
      <c r="F3" s="458">
        <f>IF(SUM($B3:$E3)=0,"",B3/SUM($B3:$E3))</f>
        <v>0.35511502692119434</v>
      </c>
      <c r="G3" s="456">
        <f t="shared" ref="G3:I3" si="0">IF(SUM($B3:$E3)=0,"",C3/SUM($B3:$E3))</f>
        <v>0.46279980420949585</v>
      </c>
      <c r="H3" s="456">
        <f t="shared" si="0"/>
        <v>0.14806656877141458</v>
      </c>
      <c r="I3" s="457">
        <f t="shared" si="0"/>
        <v>3.401860009789525E-2</v>
      </c>
      <c r="J3" s="460">
        <f>SUM(J6:J1048576)</f>
        <v>252</v>
      </c>
      <c r="K3" s="460">
        <f>SUM(K6:K1048576)</f>
        <v>440</v>
      </c>
      <c r="L3" s="460">
        <f>SUM(L6:L1048576)</f>
        <v>605</v>
      </c>
      <c r="M3" s="461">
        <f>SUM(M6:M1048576)</f>
        <v>116</v>
      </c>
      <c r="N3" s="458">
        <f>IF(SUM($J3:$M3)=0,"",J3/SUM($J3:$M3))</f>
        <v>0.17834394904458598</v>
      </c>
      <c r="O3" s="456">
        <f t="shared" ref="O3:Q3" si="1">IF(SUM($J3:$M3)=0,"",K3/SUM($J3:$M3))</f>
        <v>0.31139419674451524</v>
      </c>
      <c r="P3" s="456">
        <f t="shared" si="1"/>
        <v>0.42816702052370842</v>
      </c>
      <c r="Q3" s="457">
        <f t="shared" si="1"/>
        <v>8.209483368719038E-2</v>
      </c>
    </row>
    <row r="4" spans="1:17" ht="14.4" customHeight="1" thickBot="1" x14ac:dyDescent="0.35">
      <c r="A4" s="454"/>
      <c r="B4" s="529" t="s">
        <v>300</v>
      </c>
      <c r="C4" s="530"/>
      <c r="D4" s="530"/>
      <c r="E4" s="531"/>
      <c r="F4" s="526" t="s">
        <v>305</v>
      </c>
      <c r="G4" s="527"/>
      <c r="H4" s="527"/>
      <c r="I4" s="528"/>
      <c r="J4" s="529" t="s">
        <v>306</v>
      </c>
      <c r="K4" s="530"/>
      <c r="L4" s="530"/>
      <c r="M4" s="531"/>
      <c r="N4" s="526" t="s">
        <v>307</v>
      </c>
      <c r="O4" s="527"/>
      <c r="P4" s="527"/>
      <c r="Q4" s="528"/>
    </row>
    <row r="5" spans="1:17" ht="14.4" customHeight="1" thickBot="1" x14ac:dyDescent="0.35">
      <c r="A5" s="693" t="s">
        <v>299</v>
      </c>
      <c r="B5" s="694" t="s">
        <v>301</v>
      </c>
      <c r="C5" s="694" t="s">
        <v>302</v>
      </c>
      <c r="D5" s="694" t="s">
        <v>303</v>
      </c>
      <c r="E5" s="695" t="s">
        <v>304</v>
      </c>
      <c r="F5" s="696" t="s">
        <v>301</v>
      </c>
      <c r="G5" s="697" t="s">
        <v>302</v>
      </c>
      <c r="H5" s="697" t="s">
        <v>303</v>
      </c>
      <c r="I5" s="698" t="s">
        <v>304</v>
      </c>
      <c r="J5" s="694" t="s">
        <v>301</v>
      </c>
      <c r="K5" s="694" t="s">
        <v>302</v>
      </c>
      <c r="L5" s="694" t="s">
        <v>303</v>
      </c>
      <c r="M5" s="695" t="s">
        <v>304</v>
      </c>
      <c r="N5" s="696" t="s">
        <v>301</v>
      </c>
      <c r="O5" s="697" t="s">
        <v>302</v>
      </c>
      <c r="P5" s="697" t="s">
        <v>303</v>
      </c>
      <c r="Q5" s="698" t="s">
        <v>304</v>
      </c>
    </row>
    <row r="6" spans="1:17" ht="14.4" customHeight="1" x14ac:dyDescent="0.3">
      <c r="A6" s="702" t="s">
        <v>3513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3514</v>
      </c>
      <c r="B7" s="709">
        <v>291</v>
      </c>
      <c r="C7" s="664">
        <v>929</v>
      </c>
      <c r="D7" s="664">
        <v>146</v>
      </c>
      <c r="E7" s="665"/>
      <c r="F7" s="706">
        <v>0.21303074670571009</v>
      </c>
      <c r="G7" s="677">
        <v>0.68008784773060027</v>
      </c>
      <c r="H7" s="677">
        <v>0.10688140556368961</v>
      </c>
      <c r="I7" s="712">
        <v>0</v>
      </c>
      <c r="J7" s="709">
        <v>51</v>
      </c>
      <c r="K7" s="664">
        <v>159</v>
      </c>
      <c r="L7" s="664">
        <v>146</v>
      </c>
      <c r="M7" s="665"/>
      <c r="N7" s="706">
        <v>0.14325842696629212</v>
      </c>
      <c r="O7" s="677">
        <v>0.44662921348314605</v>
      </c>
      <c r="P7" s="677">
        <v>0.4101123595505618</v>
      </c>
      <c r="Q7" s="700">
        <v>0</v>
      </c>
    </row>
    <row r="8" spans="1:17" ht="14.4" customHeight="1" x14ac:dyDescent="0.3">
      <c r="A8" s="703" t="s">
        <v>3515</v>
      </c>
      <c r="B8" s="709">
        <v>234</v>
      </c>
      <c r="C8" s="664">
        <v>26</v>
      </c>
      <c r="D8" s="664">
        <v>63</v>
      </c>
      <c r="E8" s="665"/>
      <c r="F8" s="706">
        <v>0.72445820433436536</v>
      </c>
      <c r="G8" s="677">
        <v>8.0495356037151702E-2</v>
      </c>
      <c r="H8" s="677">
        <v>0.19504643962848298</v>
      </c>
      <c r="I8" s="712">
        <v>0</v>
      </c>
      <c r="J8" s="709">
        <v>74</v>
      </c>
      <c r="K8" s="664">
        <v>18</v>
      </c>
      <c r="L8" s="664">
        <v>63</v>
      </c>
      <c r="M8" s="665"/>
      <c r="N8" s="706">
        <v>0.47741935483870968</v>
      </c>
      <c r="O8" s="677">
        <v>0.11612903225806452</v>
      </c>
      <c r="P8" s="677">
        <v>0.40645161290322579</v>
      </c>
      <c r="Q8" s="700">
        <v>0</v>
      </c>
    </row>
    <row r="9" spans="1:17" ht="14.4" customHeight="1" x14ac:dyDescent="0.3">
      <c r="A9" s="703" t="s">
        <v>3516</v>
      </c>
      <c r="B9" s="709">
        <v>613</v>
      </c>
      <c r="C9" s="664">
        <v>562</v>
      </c>
      <c r="D9" s="664">
        <v>276</v>
      </c>
      <c r="E9" s="665"/>
      <c r="F9" s="706">
        <v>0.42246726395589251</v>
      </c>
      <c r="G9" s="677">
        <v>0.38731909028256373</v>
      </c>
      <c r="H9" s="677">
        <v>0.19021364576154376</v>
      </c>
      <c r="I9" s="712">
        <v>0</v>
      </c>
      <c r="J9" s="709">
        <v>64</v>
      </c>
      <c r="K9" s="664">
        <v>150</v>
      </c>
      <c r="L9" s="664">
        <v>276</v>
      </c>
      <c r="M9" s="665"/>
      <c r="N9" s="706">
        <v>0.1306122448979592</v>
      </c>
      <c r="O9" s="677">
        <v>0.30612244897959184</v>
      </c>
      <c r="P9" s="677">
        <v>0.56326530612244896</v>
      </c>
      <c r="Q9" s="700">
        <v>0</v>
      </c>
    </row>
    <row r="10" spans="1:17" ht="14.4" customHeight="1" x14ac:dyDescent="0.3">
      <c r="A10" s="703" t="s">
        <v>3517</v>
      </c>
      <c r="B10" s="709">
        <v>277</v>
      </c>
      <c r="C10" s="664">
        <v>374</v>
      </c>
      <c r="D10" s="664">
        <v>120</v>
      </c>
      <c r="E10" s="665"/>
      <c r="F10" s="706">
        <v>0.35927367055771725</v>
      </c>
      <c r="G10" s="677">
        <v>0.48508430609597925</v>
      </c>
      <c r="H10" s="677">
        <v>0.1556420233463035</v>
      </c>
      <c r="I10" s="712">
        <v>0</v>
      </c>
      <c r="J10" s="709">
        <v>48</v>
      </c>
      <c r="K10" s="664">
        <v>113</v>
      </c>
      <c r="L10" s="664">
        <v>120</v>
      </c>
      <c r="M10" s="665"/>
      <c r="N10" s="706">
        <v>0.1708185053380783</v>
      </c>
      <c r="O10" s="677">
        <v>0.40213523131672596</v>
      </c>
      <c r="P10" s="677">
        <v>0.42704626334519574</v>
      </c>
      <c r="Q10" s="700">
        <v>0</v>
      </c>
    </row>
    <row r="11" spans="1:17" ht="14.4" customHeight="1" x14ac:dyDescent="0.3">
      <c r="A11" s="703" t="s">
        <v>3518</v>
      </c>
      <c r="B11" s="709">
        <v>32</v>
      </c>
      <c r="C11" s="664"/>
      <c r="D11" s="664"/>
      <c r="E11" s="665"/>
      <c r="F11" s="706">
        <v>1</v>
      </c>
      <c r="G11" s="677">
        <v>0</v>
      </c>
      <c r="H11" s="677">
        <v>0</v>
      </c>
      <c r="I11" s="712">
        <v>0</v>
      </c>
      <c r="J11" s="709">
        <v>12</v>
      </c>
      <c r="K11" s="664"/>
      <c r="L11" s="664"/>
      <c r="M11" s="665"/>
      <c r="N11" s="706">
        <v>1</v>
      </c>
      <c r="O11" s="677">
        <v>0</v>
      </c>
      <c r="P11" s="677">
        <v>0</v>
      </c>
      <c r="Q11" s="700">
        <v>0</v>
      </c>
    </row>
    <row r="12" spans="1:17" ht="14.4" customHeight="1" x14ac:dyDescent="0.3">
      <c r="A12" s="703" t="s">
        <v>3519</v>
      </c>
      <c r="B12" s="709">
        <v>4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3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thickBot="1" x14ac:dyDescent="0.35">
      <c r="A13" s="704" t="s">
        <v>3520</v>
      </c>
      <c r="B13" s="710"/>
      <c r="C13" s="670"/>
      <c r="D13" s="670"/>
      <c r="E13" s="671">
        <v>139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116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335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32</v>
      </c>
      <c r="B5" s="645" t="s">
        <v>573</v>
      </c>
      <c r="C5" s="648">
        <v>9779711.3400000092</v>
      </c>
      <c r="D5" s="648">
        <v>4687</v>
      </c>
      <c r="E5" s="648">
        <v>8000152.4900000077</v>
      </c>
      <c r="F5" s="714">
        <v>0.81803564664312478</v>
      </c>
      <c r="G5" s="648">
        <v>3091</v>
      </c>
      <c r="H5" s="714">
        <v>0.65948367825901433</v>
      </c>
      <c r="I5" s="648">
        <v>1779558.8500000024</v>
      </c>
      <c r="J5" s="714">
        <v>0.18196435335687533</v>
      </c>
      <c r="K5" s="648">
        <v>1596</v>
      </c>
      <c r="L5" s="714">
        <v>0.34051632174098573</v>
      </c>
      <c r="M5" s="648" t="s">
        <v>74</v>
      </c>
      <c r="N5" s="277"/>
    </row>
    <row r="6" spans="1:14" ht="14.4" customHeight="1" x14ac:dyDescent="0.3">
      <c r="A6" s="644">
        <v>32</v>
      </c>
      <c r="B6" s="645" t="s">
        <v>3521</v>
      </c>
      <c r="C6" s="648">
        <v>9765030.7400000095</v>
      </c>
      <c r="D6" s="648">
        <v>4564</v>
      </c>
      <c r="E6" s="648">
        <v>7994149.0100000072</v>
      </c>
      <c r="F6" s="714">
        <v>0.8186506753382734</v>
      </c>
      <c r="G6" s="648">
        <v>2991.5</v>
      </c>
      <c r="H6" s="714">
        <v>0.65545574057843992</v>
      </c>
      <c r="I6" s="648">
        <v>1770881.7300000023</v>
      </c>
      <c r="J6" s="714">
        <v>0.18134932466172662</v>
      </c>
      <c r="K6" s="648">
        <v>1572.5</v>
      </c>
      <c r="L6" s="714">
        <v>0.34454425942156003</v>
      </c>
      <c r="M6" s="648" t="s">
        <v>1</v>
      </c>
      <c r="N6" s="277"/>
    </row>
    <row r="7" spans="1:14" ht="14.4" customHeight="1" x14ac:dyDescent="0.3">
      <c r="A7" s="644">
        <v>32</v>
      </c>
      <c r="B7" s="645" t="s">
        <v>3522</v>
      </c>
      <c r="C7" s="648">
        <v>0</v>
      </c>
      <c r="D7" s="648">
        <v>111</v>
      </c>
      <c r="E7" s="648">
        <v>0</v>
      </c>
      <c r="F7" s="714" t="s">
        <v>574</v>
      </c>
      <c r="G7" s="648">
        <v>96.5</v>
      </c>
      <c r="H7" s="714">
        <v>0.86936936936936937</v>
      </c>
      <c r="I7" s="648">
        <v>0</v>
      </c>
      <c r="J7" s="714" t="s">
        <v>574</v>
      </c>
      <c r="K7" s="648">
        <v>14.5</v>
      </c>
      <c r="L7" s="714">
        <v>0.13063063063063063</v>
      </c>
      <c r="M7" s="648" t="s">
        <v>1</v>
      </c>
      <c r="N7" s="277"/>
    </row>
    <row r="8" spans="1:14" ht="14.4" customHeight="1" x14ac:dyDescent="0.3">
      <c r="A8" s="644">
        <v>32</v>
      </c>
      <c r="B8" s="645" t="s">
        <v>3523</v>
      </c>
      <c r="C8" s="648">
        <v>14680.599999999999</v>
      </c>
      <c r="D8" s="648">
        <v>12</v>
      </c>
      <c r="E8" s="648">
        <v>6003.48</v>
      </c>
      <c r="F8" s="714">
        <v>0.40893968911352396</v>
      </c>
      <c r="G8" s="648">
        <v>3</v>
      </c>
      <c r="H8" s="714">
        <v>0.25</v>
      </c>
      <c r="I8" s="648">
        <v>8677.119999999999</v>
      </c>
      <c r="J8" s="714">
        <v>0.59106031088647604</v>
      </c>
      <c r="K8" s="648">
        <v>9</v>
      </c>
      <c r="L8" s="714">
        <v>0.75</v>
      </c>
      <c r="M8" s="648" t="s">
        <v>1</v>
      </c>
      <c r="N8" s="277"/>
    </row>
    <row r="9" spans="1:14" ht="14.4" customHeight="1" x14ac:dyDescent="0.3">
      <c r="A9" s="644" t="s">
        <v>572</v>
      </c>
      <c r="B9" s="645" t="s">
        <v>3</v>
      </c>
      <c r="C9" s="648">
        <v>9779711.3400000092</v>
      </c>
      <c r="D9" s="648">
        <v>4687</v>
      </c>
      <c r="E9" s="648">
        <v>8000152.4900000077</v>
      </c>
      <c r="F9" s="714">
        <v>0.81803564664312478</v>
      </c>
      <c r="G9" s="648">
        <v>3091</v>
      </c>
      <c r="H9" s="714">
        <v>0.65948367825901433</v>
      </c>
      <c r="I9" s="648">
        <v>1779558.8500000024</v>
      </c>
      <c r="J9" s="714">
        <v>0.18196435335687533</v>
      </c>
      <c r="K9" s="648">
        <v>1596</v>
      </c>
      <c r="L9" s="714">
        <v>0.34051632174098573</v>
      </c>
      <c r="M9" s="648" t="s">
        <v>576</v>
      </c>
      <c r="N9" s="277"/>
    </row>
    <row r="11" spans="1:14" ht="14.4" customHeight="1" x14ac:dyDescent="0.3">
      <c r="A11" s="644">
        <v>32</v>
      </c>
      <c r="B11" s="645" t="s">
        <v>573</v>
      </c>
      <c r="C11" s="648" t="s">
        <v>574</v>
      </c>
      <c r="D11" s="648" t="s">
        <v>574</v>
      </c>
      <c r="E11" s="648" t="s">
        <v>574</v>
      </c>
      <c r="F11" s="714" t="s">
        <v>574</v>
      </c>
      <c r="G11" s="648" t="s">
        <v>574</v>
      </c>
      <c r="H11" s="714" t="s">
        <v>574</v>
      </c>
      <c r="I11" s="648" t="s">
        <v>574</v>
      </c>
      <c r="J11" s="714" t="s">
        <v>574</v>
      </c>
      <c r="K11" s="648" t="s">
        <v>574</v>
      </c>
      <c r="L11" s="714" t="s">
        <v>574</v>
      </c>
      <c r="M11" s="648" t="s">
        <v>74</v>
      </c>
      <c r="N11" s="277"/>
    </row>
    <row r="12" spans="1:14" ht="14.4" customHeight="1" x14ac:dyDescent="0.3">
      <c r="A12" s="644" t="s">
        <v>3524</v>
      </c>
      <c r="B12" s="645" t="s">
        <v>3521</v>
      </c>
      <c r="C12" s="648">
        <v>683057.01000000024</v>
      </c>
      <c r="D12" s="648">
        <v>332</v>
      </c>
      <c r="E12" s="648">
        <v>591943.86000000022</v>
      </c>
      <c r="F12" s="714">
        <v>0.86660974316038419</v>
      </c>
      <c r="G12" s="648">
        <v>225</v>
      </c>
      <c r="H12" s="714">
        <v>0.67771084337349397</v>
      </c>
      <c r="I12" s="648">
        <v>91113.150000000067</v>
      </c>
      <c r="J12" s="714">
        <v>0.13339025683961583</v>
      </c>
      <c r="K12" s="648">
        <v>107</v>
      </c>
      <c r="L12" s="714">
        <v>0.32228915662650603</v>
      </c>
      <c r="M12" s="648" t="s">
        <v>1</v>
      </c>
      <c r="N12" s="277"/>
    </row>
    <row r="13" spans="1:14" ht="14.4" customHeight="1" x14ac:dyDescent="0.3">
      <c r="A13" s="644" t="s">
        <v>3524</v>
      </c>
      <c r="B13" s="645" t="s">
        <v>3522</v>
      </c>
      <c r="C13" s="648">
        <v>0</v>
      </c>
      <c r="D13" s="648">
        <v>4</v>
      </c>
      <c r="E13" s="648">
        <v>0</v>
      </c>
      <c r="F13" s="714" t="s">
        <v>574</v>
      </c>
      <c r="G13" s="648">
        <v>2</v>
      </c>
      <c r="H13" s="714">
        <v>0.5</v>
      </c>
      <c r="I13" s="648">
        <v>0</v>
      </c>
      <c r="J13" s="714" t="s">
        <v>574</v>
      </c>
      <c r="K13" s="648">
        <v>2</v>
      </c>
      <c r="L13" s="714">
        <v>0.5</v>
      </c>
      <c r="M13" s="648" t="s">
        <v>1</v>
      </c>
      <c r="N13" s="277"/>
    </row>
    <row r="14" spans="1:14" ht="14.4" customHeight="1" x14ac:dyDescent="0.3">
      <c r="A14" s="644" t="s">
        <v>3524</v>
      </c>
      <c r="B14" s="645" t="s">
        <v>3523</v>
      </c>
      <c r="C14" s="648">
        <v>1000</v>
      </c>
      <c r="D14" s="648">
        <v>1</v>
      </c>
      <c r="E14" s="648" t="s">
        <v>574</v>
      </c>
      <c r="F14" s="714">
        <v>0</v>
      </c>
      <c r="G14" s="648" t="s">
        <v>574</v>
      </c>
      <c r="H14" s="714">
        <v>0</v>
      </c>
      <c r="I14" s="648">
        <v>1000</v>
      </c>
      <c r="J14" s="714">
        <v>1</v>
      </c>
      <c r="K14" s="648">
        <v>1</v>
      </c>
      <c r="L14" s="714">
        <v>1</v>
      </c>
      <c r="M14" s="648" t="s">
        <v>1</v>
      </c>
      <c r="N14" s="277"/>
    </row>
    <row r="15" spans="1:14" ht="14.4" customHeight="1" x14ac:dyDescent="0.3">
      <c r="A15" s="644" t="s">
        <v>3524</v>
      </c>
      <c r="B15" s="645" t="s">
        <v>3525</v>
      </c>
      <c r="C15" s="648">
        <v>684057.01000000024</v>
      </c>
      <c r="D15" s="648">
        <v>337</v>
      </c>
      <c r="E15" s="648">
        <v>591943.86000000022</v>
      </c>
      <c r="F15" s="714">
        <v>0.86534287544250155</v>
      </c>
      <c r="G15" s="648">
        <v>227</v>
      </c>
      <c r="H15" s="714">
        <v>0.67359050445103863</v>
      </c>
      <c r="I15" s="648">
        <v>92113.150000000067</v>
      </c>
      <c r="J15" s="714">
        <v>0.13465712455749856</v>
      </c>
      <c r="K15" s="648">
        <v>110</v>
      </c>
      <c r="L15" s="714">
        <v>0.32640949554896143</v>
      </c>
      <c r="M15" s="648" t="s">
        <v>580</v>
      </c>
      <c r="N15" s="277"/>
    </row>
    <row r="16" spans="1:14" ht="14.4" customHeight="1" x14ac:dyDescent="0.3">
      <c r="A16" s="644" t="s">
        <v>574</v>
      </c>
      <c r="B16" s="645" t="s">
        <v>574</v>
      </c>
      <c r="C16" s="648" t="s">
        <v>574</v>
      </c>
      <c r="D16" s="648" t="s">
        <v>574</v>
      </c>
      <c r="E16" s="648" t="s">
        <v>574</v>
      </c>
      <c r="F16" s="714" t="s">
        <v>574</v>
      </c>
      <c r="G16" s="648" t="s">
        <v>574</v>
      </c>
      <c r="H16" s="714" t="s">
        <v>574</v>
      </c>
      <c r="I16" s="648" t="s">
        <v>574</v>
      </c>
      <c r="J16" s="714" t="s">
        <v>574</v>
      </c>
      <c r="K16" s="648" t="s">
        <v>574</v>
      </c>
      <c r="L16" s="714" t="s">
        <v>574</v>
      </c>
      <c r="M16" s="648" t="s">
        <v>581</v>
      </c>
      <c r="N16" s="277"/>
    </row>
    <row r="17" spans="1:14" ht="14.4" customHeight="1" x14ac:dyDescent="0.3">
      <c r="A17" s="644" t="s">
        <v>3526</v>
      </c>
      <c r="B17" s="645" t="s">
        <v>3521</v>
      </c>
      <c r="C17" s="648">
        <v>8584208.8300000019</v>
      </c>
      <c r="D17" s="648">
        <v>4087</v>
      </c>
      <c r="E17" s="648">
        <v>6924885.0599999996</v>
      </c>
      <c r="F17" s="714">
        <v>0.80670044230505955</v>
      </c>
      <c r="G17" s="648">
        <v>2642.5</v>
      </c>
      <c r="H17" s="714">
        <v>0.6465622706141424</v>
      </c>
      <c r="I17" s="648">
        <v>1659323.7700000019</v>
      </c>
      <c r="J17" s="714">
        <v>0.19329955769494037</v>
      </c>
      <c r="K17" s="648">
        <v>1444.5</v>
      </c>
      <c r="L17" s="714">
        <v>0.3534377293858576</v>
      </c>
      <c r="M17" s="648" t="s">
        <v>1</v>
      </c>
      <c r="N17" s="277"/>
    </row>
    <row r="18" spans="1:14" ht="14.4" customHeight="1" x14ac:dyDescent="0.3">
      <c r="A18" s="644" t="s">
        <v>3526</v>
      </c>
      <c r="B18" s="645" t="s">
        <v>3522</v>
      </c>
      <c r="C18" s="648">
        <v>0</v>
      </c>
      <c r="D18" s="648">
        <v>107</v>
      </c>
      <c r="E18" s="648">
        <v>0</v>
      </c>
      <c r="F18" s="714" t="s">
        <v>574</v>
      </c>
      <c r="G18" s="648">
        <v>94.5</v>
      </c>
      <c r="H18" s="714">
        <v>0.88317757009345799</v>
      </c>
      <c r="I18" s="648">
        <v>0</v>
      </c>
      <c r="J18" s="714" t="s">
        <v>574</v>
      </c>
      <c r="K18" s="648">
        <v>12.5</v>
      </c>
      <c r="L18" s="714">
        <v>0.11682242990654206</v>
      </c>
      <c r="M18" s="648" t="s">
        <v>1</v>
      </c>
      <c r="N18" s="277"/>
    </row>
    <row r="19" spans="1:14" ht="14.4" customHeight="1" x14ac:dyDescent="0.3">
      <c r="A19" s="644" t="s">
        <v>3526</v>
      </c>
      <c r="B19" s="645" t="s">
        <v>3523</v>
      </c>
      <c r="C19" s="648">
        <v>13680.599999999999</v>
      </c>
      <c r="D19" s="648">
        <v>11</v>
      </c>
      <c r="E19" s="648">
        <v>6003.48</v>
      </c>
      <c r="F19" s="714">
        <v>0.43883163019165827</v>
      </c>
      <c r="G19" s="648">
        <v>3</v>
      </c>
      <c r="H19" s="714">
        <v>0.27272727272727271</v>
      </c>
      <c r="I19" s="648">
        <v>7677.12</v>
      </c>
      <c r="J19" s="714">
        <v>0.56116836980834184</v>
      </c>
      <c r="K19" s="648">
        <v>8</v>
      </c>
      <c r="L19" s="714">
        <v>0.72727272727272729</v>
      </c>
      <c r="M19" s="648" t="s">
        <v>1</v>
      </c>
      <c r="N19" s="277"/>
    </row>
    <row r="20" spans="1:14" ht="14.4" customHeight="1" x14ac:dyDescent="0.3">
      <c r="A20" s="644" t="s">
        <v>3526</v>
      </c>
      <c r="B20" s="645" t="s">
        <v>3527</v>
      </c>
      <c r="C20" s="648">
        <v>8597889.4300000016</v>
      </c>
      <c r="D20" s="648">
        <v>4205</v>
      </c>
      <c r="E20" s="648">
        <v>6930888.54</v>
      </c>
      <c r="F20" s="714">
        <v>0.80611510492523264</v>
      </c>
      <c r="G20" s="648">
        <v>2740</v>
      </c>
      <c r="H20" s="714">
        <v>0.65160523186682517</v>
      </c>
      <c r="I20" s="648">
        <v>1667000.890000002</v>
      </c>
      <c r="J20" s="714">
        <v>0.19388489507476739</v>
      </c>
      <c r="K20" s="648">
        <v>1465</v>
      </c>
      <c r="L20" s="714">
        <v>0.34839476813317477</v>
      </c>
      <c r="M20" s="648" t="s">
        <v>580</v>
      </c>
      <c r="N20" s="277"/>
    </row>
    <row r="21" spans="1:14" ht="14.4" customHeight="1" x14ac:dyDescent="0.3">
      <c r="A21" s="644" t="s">
        <v>574</v>
      </c>
      <c r="B21" s="645" t="s">
        <v>574</v>
      </c>
      <c r="C21" s="648" t="s">
        <v>574</v>
      </c>
      <c r="D21" s="648" t="s">
        <v>574</v>
      </c>
      <c r="E21" s="648" t="s">
        <v>574</v>
      </c>
      <c r="F21" s="714" t="s">
        <v>574</v>
      </c>
      <c r="G21" s="648" t="s">
        <v>574</v>
      </c>
      <c r="H21" s="714" t="s">
        <v>574</v>
      </c>
      <c r="I21" s="648" t="s">
        <v>574</v>
      </c>
      <c r="J21" s="714" t="s">
        <v>574</v>
      </c>
      <c r="K21" s="648" t="s">
        <v>574</v>
      </c>
      <c r="L21" s="714" t="s">
        <v>574</v>
      </c>
      <c r="M21" s="648" t="s">
        <v>581</v>
      </c>
      <c r="N21" s="277"/>
    </row>
    <row r="22" spans="1:14" ht="14.4" customHeight="1" x14ac:dyDescent="0.3">
      <c r="A22" s="644" t="s">
        <v>3528</v>
      </c>
      <c r="B22" s="645" t="s">
        <v>3521</v>
      </c>
      <c r="C22" s="648">
        <v>299154.58</v>
      </c>
      <c r="D22" s="648">
        <v>98</v>
      </c>
      <c r="E22" s="648">
        <v>278709.77</v>
      </c>
      <c r="F22" s="714">
        <v>0.93165804113712714</v>
      </c>
      <c r="G22" s="648">
        <v>77</v>
      </c>
      <c r="H22" s="714">
        <v>0.7857142857142857</v>
      </c>
      <c r="I22" s="648">
        <v>20444.810000000001</v>
      </c>
      <c r="J22" s="714">
        <v>6.8341958862872837E-2</v>
      </c>
      <c r="K22" s="648">
        <v>21</v>
      </c>
      <c r="L22" s="714">
        <v>0.21428571428571427</v>
      </c>
      <c r="M22" s="648" t="s">
        <v>1</v>
      </c>
      <c r="N22" s="277"/>
    </row>
    <row r="23" spans="1:14" ht="14.4" customHeight="1" x14ac:dyDescent="0.3">
      <c r="A23" s="644" t="s">
        <v>3528</v>
      </c>
      <c r="B23" s="645" t="s">
        <v>3529</v>
      </c>
      <c r="C23" s="648">
        <v>299154.58</v>
      </c>
      <c r="D23" s="648">
        <v>98</v>
      </c>
      <c r="E23" s="648">
        <v>278709.77</v>
      </c>
      <c r="F23" s="714">
        <v>0.93165804113712714</v>
      </c>
      <c r="G23" s="648">
        <v>77</v>
      </c>
      <c r="H23" s="714">
        <v>0.7857142857142857</v>
      </c>
      <c r="I23" s="648">
        <v>20444.810000000001</v>
      </c>
      <c r="J23" s="714">
        <v>6.8341958862872837E-2</v>
      </c>
      <c r="K23" s="648">
        <v>21</v>
      </c>
      <c r="L23" s="714">
        <v>0.21428571428571427</v>
      </c>
      <c r="M23" s="648" t="s">
        <v>580</v>
      </c>
      <c r="N23" s="277"/>
    </row>
    <row r="24" spans="1:14" ht="14.4" customHeight="1" x14ac:dyDescent="0.3">
      <c r="A24" s="644" t="s">
        <v>574</v>
      </c>
      <c r="B24" s="645" t="s">
        <v>574</v>
      </c>
      <c r="C24" s="648" t="s">
        <v>574</v>
      </c>
      <c r="D24" s="648" t="s">
        <v>574</v>
      </c>
      <c r="E24" s="648" t="s">
        <v>574</v>
      </c>
      <c r="F24" s="714" t="s">
        <v>574</v>
      </c>
      <c r="G24" s="648" t="s">
        <v>574</v>
      </c>
      <c r="H24" s="714" t="s">
        <v>574</v>
      </c>
      <c r="I24" s="648" t="s">
        <v>574</v>
      </c>
      <c r="J24" s="714" t="s">
        <v>574</v>
      </c>
      <c r="K24" s="648" t="s">
        <v>574</v>
      </c>
      <c r="L24" s="714" t="s">
        <v>574</v>
      </c>
      <c r="M24" s="648" t="s">
        <v>581</v>
      </c>
      <c r="N24" s="277"/>
    </row>
    <row r="25" spans="1:14" ht="14.4" customHeight="1" x14ac:dyDescent="0.3">
      <c r="A25" s="644" t="s">
        <v>3530</v>
      </c>
      <c r="B25" s="645" t="s">
        <v>3521</v>
      </c>
      <c r="C25" s="648">
        <v>198610.31999999998</v>
      </c>
      <c r="D25" s="648">
        <v>47</v>
      </c>
      <c r="E25" s="648">
        <v>198610.31999999998</v>
      </c>
      <c r="F25" s="714">
        <v>1</v>
      </c>
      <c r="G25" s="648">
        <v>47</v>
      </c>
      <c r="H25" s="714">
        <v>1</v>
      </c>
      <c r="I25" s="648" t="s">
        <v>574</v>
      </c>
      <c r="J25" s="714">
        <v>0</v>
      </c>
      <c r="K25" s="648" t="s">
        <v>574</v>
      </c>
      <c r="L25" s="714">
        <v>0</v>
      </c>
      <c r="M25" s="648" t="s">
        <v>1</v>
      </c>
      <c r="N25" s="277"/>
    </row>
    <row r="26" spans="1:14" ht="14.4" customHeight="1" x14ac:dyDescent="0.3">
      <c r="A26" s="644" t="s">
        <v>3530</v>
      </c>
      <c r="B26" s="645" t="s">
        <v>3531</v>
      </c>
      <c r="C26" s="648">
        <v>198610.31999999998</v>
      </c>
      <c r="D26" s="648">
        <v>47</v>
      </c>
      <c r="E26" s="648">
        <v>198610.31999999998</v>
      </c>
      <c r="F26" s="714">
        <v>1</v>
      </c>
      <c r="G26" s="648">
        <v>47</v>
      </c>
      <c r="H26" s="714">
        <v>1</v>
      </c>
      <c r="I26" s="648" t="s">
        <v>574</v>
      </c>
      <c r="J26" s="714">
        <v>0</v>
      </c>
      <c r="K26" s="648" t="s">
        <v>574</v>
      </c>
      <c r="L26" s="714">
        <v>0</v>
      </c>
      <c r="M26" s="648" t="s">
        <v>580</v>
      </c>
      <c r="N26" s="277"/>
    </row>
    <row r="27" spans="1:14" ht="14.4" customHeight="1" x14ac:dyDescent="0.3">
      <c r="A27" s="644" t="s">
        <v>574</v>
      </c>
      <c r="B27" s="645" t="s">
        <v>574</v>
      </c>
      <c r="C27" s="648" t="s">
        <v>574</v>
      </c>
      <c r="D27" s="648" t="s">
        <v>574</v>
      </c>
      <c r="E27" s="648" t="s">
        <v>574</v>
      </c>
      <c r="F27" s="714" t="s">
        <v>574</v>
      </c>
      <c r="G27" s="648" t="s">
        <v>574</v>
      </c>
      <c r="H27" s="714" t="s">
        <v>574</v>
      </c>
      <c r="I27" s="648" t="s">
        <v>574</v>
      </c>
      <c r="J27" s="714" t="s">
        <v>574</v>
      </c>
      <c r="K27" s="648" t="s">
        <v>574</v>
      </c>
      <c r="L27" s="714" t="s">
        <v>574</v>
      </c>
      <c r="M27" s="648" t="s">
        <v>581</v>
      </c>
      <c r="N27" s="277"/>
    </row>
    <row r="28" spans="1:14" ht="14.4" customHeight="1" x14ac:dyDescent="0.3">
      <c r="A28" s="644" t="s">
        <v>572</v>
      </c>
      <c r="B28" s="645" t="s">
        <v>575</v>
      </c>
      <c r="C28" s="648">
        <v>9779711.3400000017</v>
      </c>
      <c r="D28" s="648">
        <v>4687</v>
      </c>
      <c r="E28" s="648">
        <v>8000152.4900000002</v>
      </c>
      <c r="F28" s="714">
        <v>0.81803564664312467</v>
      </c>
      <c r="G28" s="648">
        <v>3091</v>
      </c>
      <c r="H28" s="714">
        <v>0.65948367825901433</v>
      </c>
      <c r="I28" s="648">
        <v>1779558.8500000022</v>
      </c>
      <c r="J28" s="714">
        <v>0.18196435335687544</v>
      </c>
      <c r="K28" s="648">
        <v>1596</v>
      </c>
      <c r="L28" s="714">
        <v>0.34051632174098573</v>
      </c>
      <c r="M28" s="648" t="s">
        <v>576</v>
      </c>
      <c r="N28" s="277"/>
    </row>
    <row r="29" spans="1:14" ht="14.4" customHeight="1" x14ac:dyDescent="0.3">
      <c r="A29" s="715" t="s">
        <v>3532</v>
      </c>
    </row>
    <row r="30" spans="1:14" ht="14.4" customHeight="1" x14ac:dyDescent="0.3">
      <c r="A30" s="716" t="s">
        <v>3533</v>
      </c>
    </row>
    <row r="31" spans="1:14" ht="14.4" customHeight="1" x14ac:dyDescent="0.3">
      <c r="A31" s="715" t="s">
        <v>3534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8">
    <cfRule type="expression" dxfId="46" priority="4">
      <formula>AND(LEFT(M11,6)&lt;&gt;"mezera",M11&lt;&gt;"")</formula>
    </cfRule>
  </conditionalFormatting>
  <conditionalFormatting sqref="A11:A28">
    <cfRule type="expression" dxfId="45" priority="2">
      <formula>AND(M11&lt;&gt;"",M11&lt;&gt;"mezeraKL")</formula>
    </cfRule>
  </conditionalFormatting>
  <conditionalFormatting sqref="F11:F28">
    <cfRule type="cellIs" dxfId="44" priority="1" operator="lessThan">
      <formula>0.6</formula>
    </cfRule>
  </conditionalFormatting>
  <conditionalFormatting sqref="B11:L28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8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335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3535</v>
      </c>
      <c r="B5" s="708">
        <v>532194.66999999993</v>
      </c>
      <c r="C5" s="655">
        <v>1</v>
      </c>
      <c r="D5" s="721">
        <v>246</v>
      </c>
      <c r="E5" s="724" t="s">
        <v>3535</v>
      </c>
      <c r="F5" s="708">
        <v>332831.90999999992</v>
      </c>
      <c r="G5" s="676">
        <v>0.62539504576398697</v>
      </c>
      <c r="H5" s="658">
        <v>172</v>
      </c>
      <c r="I5" s="699">
        <v>0.69918699186991873</v>
      </c>
      <c r="J5" s="727">
        <v>199362.75999999995</v>
      </c>
      <c r="K5" s="676">
        <v>0.37460495423601287</v>
      </c>
      <c r="L5" s="658">
        <v>74</v>
      </c>
      <c r="M5" s="699">
        <v>0.30081300813008133</v>
      </c>
    </row>
    <row r="6" spans="1:13" ht="14.4" customHeight="1" x14ac:dyDescent="0.3">
      <c r="A6" s="718" t="s">
        <v>3536</v>
      </c>
      <c r="B6" s="709">
        <v>466674.89999999991</v>
      </c>
      <c r="C6" s="661">
        <v>1</v>
      </c>
      <c r="D6" s="722">
        <v>228</v>
      </c>
      <c r="E6" s="725" t="s">
        <v>3536</v>
      </c>
      <c r="F6" s="709">
        <v>309897.24999999994</v>
      </c>
      <c r="G6" s="677">
        <v>0.66405381990760592</v>
      </c>
      <c r="H6" s="664">
        <v>122</v>
      </c>
      <c r="I6" s="700">
        <v>0.53508771929824561</v>
      </c>
      <c r="J6" s="728">
        <v>156777.65</v>
      </c>
      <c r="K6" s="677">
        <v>0.33594618009239413</v>
      </c>
      <c r="L6" s="664">
        <v>106</v>
      </c>
      <c r="M6" s="700">
        <v>0.46491228070175439</v>
      </c>
    </row>
    <row r="7" spans="1:13" ht="14.4" customHeight="1" x14ac:dyDescent="0.3">
      <c r="A7" s="718" t="s">
        <v>3537</v>
      </c>
      <c r="B7" s="709">
        <v>765721.08000000007</v>
      </c>
      <c r="C7" s="661">
        <v>1</v>
      </c>
      <c r="D7" s="722">
        <v>202</v>
      </c>
      <c r="E7" s="725" t="s">
        <v>3537</v>
      </c>
      <c r="F7" s="709">
        <v>641626.38</v>
      </c>
      <c r="G7" s="677">
        <v>0.83793746412205339</v>
      </c>
      <c r="H7" s="664">
        <v>124</v>
      </c>
      <c r="I7" s="700">
        <v>0.61386138613861385</v>
      </c>
      <c r="J7" s="728">
        <v>124094.70000000003</v>
      </c>
      <c r="K7" s="677">
        <v>0.16206253587794658</v>
      </c>
      <c r="L7" s="664">
        <v>78</v>
      </c>
      <c r="M7" s="700">
        <v>0.38613861386138615</v>
      </c>
    </row>
    <row r="8" spans="1:13" ht="14.4" customHeight="1" x14ac:dyDescent="0.3">
      <c r="A8" s="718" t="s">
        <v>3538</v>
      </c>
      <c r="B8" s="709">
        <v>216628.76</v>
      </c>
      <c r="C8" s="661">
        <v>1</v>
      </c>
      <c r="D8" s="722">
        <v>109</v>
      </c>
      <c r="E8" s="725" t="s">
        <v>3538</v>
      </c>
      <c r="F8" s="709">
        <v>180738.41</v>
      </c>
      <c r="G8" s="677">
        <v>0.83432324498372235</v>
      </c>
      <c r="H8" s="664">
        <v>80</v>
      </c>
      <c r="I8" s="700">
        <v>0.73394495412844041</v>
      </c>
      <c r="J8" s="728">
        <v>35890.35</v>
      </c>
      <c r="K8" s="677">
        <v>0.1656767550162776</v>
      </c>
      <c r="L8" s="664">
        <v>29</v>
      </c>
      <c r="M8" s="700">
        <v>0.26605504587155965</v>
      </c>
    </row>
    <row r="9" spans="1:13" ht="14.4" customHeight="1" x14ac:dyDescent="0.3">
      <c r="A9" s="718" t="s">
        <v>3539</v>
      </c>
      <c r="B9" s="709">
        <v>59717.570000000022</v>
      </c>
      <c r="C9" s="661">
        <v>1</v>
      </c>
      <c r="D9" s="722">
        <v>70</v>
      </c>
      <c r="E9" s="725" t="s">
        <v>3539</v>
      </c>
      <c r="F9" s="709">
        <v>40031.410000000011</v>
      </c>
      <c r="G9" s="677">
        <v>0.67034559510710157</v>
      </c>
      <c r="H9" s="664">
        <v>31</v>
      </c>
      <c r="I9" s="700">
        <v>0.44285714285714284</v>
      </c>
      <c r="J9" s="728">
        <v>19686.160000000007</v>
      </c>
      <c r="K9" s="677">
        <v>0.32965440489289838</v>
      </c>
      <c r="L9" s="664">
        <v>39</v>
      </c>
      <c r="M9" s="700">
        <v>0.55714285714285716</v>
      </c>
    </row>
    <row r="10" spans="1:13" ht="14.4" customHeight="1" x14ac:dyDescent="0.3">
      <c r="A10" s="718" t="s">
        <v>3540</v>
      </c>
      <c r="B10" s="709">
        <v>351942.36000000004</v>
      </c>
      <c r="C10" s="661">
        <v>1</v>
      </c>
      <c r="D10" s="722">
        <v>113</v>
      </c>
      <c r="E10" s="725" t="s">
        <v>3540</v>
      </c>
      <c r="F10" s="709">
        <v>346500.94000000006</v>
      </c>
      <c r="G10" s="677">
        <v>0.98453888869756978</v>
      </c>
      <c r="H10" s="664">
        <v>100</v>
      </c>
      <c r="I10" s="700">
        <v>0.88495575221238942</v>
      </c>
      <c r="J10" s="728">
        <v>5441.42</v>
      </c>
      <c r="K10" s="677">
        <v>1.5461111302430317E-2</v>
      </c>
      <c r="L10" s="664">
        <v>13</v>
      </c>
      <c r="M10" s="700">
        <v>0.11504424778761062</v>
      </c>
    </row>
    <row r="11" spans="1:13" ht="14.4" customHeight="1" x14ac:dyDescent="0.3">
      <c r="A11" s="718" t="s">
        <v>3541</v>
      </c>
      <c r="B11" s="709">
        <v>379041.42000000016</v>
      </c>
      <c r="C11" s="661">
        <v>1</v>
      </c>
      <c r="D11" s="722">
        <v>235</v>
      </c>
      <c r="E11" s="725" t="s">
        <v>3541</v>
      </c>
      <c r="F11" s="709">
        <v>325137.71000000014</v>
      </c>
      <c r="G11" s="677">
        <v>0.85778939409840749</v>
      </c>
      <c r="H11" s="664">
        <v>158</v>
      </c>
      <c r="I11" s="700">
        <v>0.67234042553191486</v>
      </c>
      <c r="J11" s="728">
        <v>53903.710000000006</v>
      </c>
      <c r="K11" s="677">
        <v>0.14221060590159246</v>
      </c>
      <c r="L11" s="664">
        <v>77</v>
      </c>
      <c r="M11" s="700">
        <v>0.32765957446808508</v>
      </c>
    </row>
    <row r="12" spans="1:13" ht="14.4" customHeight="1" x14ac:dyDescent="0.3">
      <c r="A12" s="718" t="s">
        <v>3542</v>
      </c>
      <c r="B12" s="709">
        <v>490609.70999999985</v>
      </c>
      <c r="C12" s="661">
        <v>1</v>
      </c>
      <c r="D12" s="722">
        <v>256</v>
      </c>
      <c r="E12" s="725" t="s">
        <v>3542</v>
      </c>
      <c r="F12" s="709">
        <v>272048.96999999997</v>
      </c>
      <c r="G12" s="677">
        <v>0.55451199691909903</v>
      </c>
      <c r="H12" s="664">
        <v>114</v>
      </c>
      <c r="I12" s="700">
        <v>0.4453125</v>
      </c>
      <c r="J12" s="728">
        <v>218560.7399999999</v>
      </c>
      <c r="K12" s="677">
        <v>0.44548800308090103</v>
      </c>
      <c r="L12" s="664">
        <v>142</v>
      </c>
      <c r="M12" s="700">
        <v>0.5546875</v>
      </c>
    </row>
    <row r="13" spans="1:13" ht="14.4" customHeight="1" x14ac:dyDescent="0.3">
      <c r="A13" s="718" t="s">
        <v>3543</v>
      </c>
      <c r="B13" s="709">
        <v>1619.67</v>
      </c>
      <c r="C13" s="661">
        <v>1</v>
      </c>
      <c r="D13" s="722">
        <v>10</v>
      </c>
      <c r="E13" s="725" t="s">
        <v>3543</v>
      </c>
      <c r="F13" s="709">
        <v>816.12</v>
      </c>
      <c r="G13" s="677">
        <v>0.50388042008557299</v>
      </c>
      <c r="H13" s="664">
        <v>6</v>
      </c>
      <c r="I13" s="700">
        <v>0.6</v>
      </c>
      <c r="J13" s="728">
        <v>803.55</v>
      </c>
      <c r="K13" s="677">
        <v>0.49611957991442696</v>
      </c>
      <c r="L13" s="664">
        <v>4</v>
      </c>
      <c r="M13" s="700">
        <v>0.4</v>
      </c>
    </row>
    <row r="14" spans="1:13" ht="14.4" customHeight="1" x14ac:dyDescent="0.3">
      <c r="A14" s="718" t="s">
        <v>3544</v>
      </c>
      <c r="B14" s="709">
        <v>507322.34000000008</v>
      </c>
      <c r="C14" s="661">
        <v>1</v>
      </c>
      <c r="D14" s="722">
        <v>318</v>
      </c>
      <c r="E14" s="725" t="s">
        <v>3544</v>
      </c>
      <c r="F14" s="709">
        <v>452975.27000000008</v>
      </c>
      <c r="G14" s="677">
        <v>0.89287467608857907</v>
      </c>
      <c r="H14" s="664">
        <v>215</v>
      </c>
      <c r="I14" s="700">
        <v>0.67610062893081757</v>
      </c>
      <c r="J14" s="728">
        <v>54347.069999999992</v>
      </c>
      <c r="K14" s="677">
        <v>0.10712532391142086</v>
      </c>
      <c r="L14" s="664">
        <v>103</v>
      </c>
      <c r="M14" s="700">
        <v>0.32389937106918237</v>
      </c>
    </row>
    <row r="15" spans="1:13" ht="14.4" customHeight="1" x14ac:dyDescent="0.3">
      <c r="A15" s="718" t="s">
        <v>3545</v>
      </c>
      <c r="B15" s="709">
        <v>215445.28000000003</v>
      </c>
      <c r="C15" s="661">
        <v>1</v>
      </c>
      <c r="D15" s="722">
        <v>179</v>
      </c>
      <c r="E15" s="725" t="s">
        <v>3545</v>
      </c>
      <c r="F15" s="709">
        <v>142885.5</v>
      </c>
      <c r="G15" s="677">
        <v>0.66321016640513075</v>
      </c>
      <c r="H15" s="664">
        <v>120</v>
      </c>
      <c r="I15" s="700">
        <v>0.67039106145251393</v>
      </c>
      <c r="J15" s="728">
        <v>72559.780000000028</v>
      </c>
      <c r="K15" s="677">
        <v>0.3367898335948693</v>
      </c>
      <c r="L15" s="664">
        <v>59</v>
      </c>
      <c r="M15" s="700">
        <v>0.32960893854748602</v>
      </c>
    </row>
    <row r="16" spans="1:13" ht="14.4" customHeight="1" x14ac:dyDescent="0.3">
      <c r="A16" s="718" t="s">
        <v>3546</v>
      </c>
      <c r="B16" s="709">
        <v>639806.86999999988</v>
      </c>
      <c r="C16" s="661">
        <v>1</v>
      </c>
      <c r="D16" s="722">
        <v>450</v>
      </c>
      <c r="E16" s="725" t="s">
        <v>3546</v>
      </c>
      <c r="F16" s="709">
        <v>467820.70999999996</v>
      </c>
      <c r="G16" s="677">
        <v>0.73119050753550063</v>
      </c>
      <c r="H16" s="664">
        <v>308</v>
      </c>
      <c r="I16" s="700">
        <v>0.68444444444444441</v>
      </c>
      <c r="J16" s="728">
        <v>171986.15999999992</v>
      </c>
      <c r="K16" s="677">
        <v>0.26880949246449942</v>
      </c>
      <c r="L16" s="664">
        <v>142</v>
      </c>
      <c r="M16" s="700">
        <v>0.31555555555555553</v>
      </c>
    </row>
    <row r="17" spans="1:13" ht="14.4" customHeight="1" x14ac:dyDescent="0.3">
      <c r="A17" s="718" t="s">
        <v>3547</v>
      </c>
      <c r="B17" s="709">
        <v>319939.13999999984</v>
      </c>
      <c r="C17" s="661">
        <v>1</v>
      </c>
      <c r="D17" s="722">
        <v>199</v>
      </c>
      <c r="E17" s="725" t="s">
        <v>3547</v>
      </c>
      <c r="F17" s="709">
        <v>266036.72999999986</v>
      </c>
      <c r="G17" s="677">
        <v>0.83152292651658688</v>
      </c>
      <c r="H17" s="664">
        <v>125</v>
      </c>
      <c r="I17" s="700">
        <v>0.62814070351758799</v>
      </c>
      <c r="J17" s="728">
        <v>53902.409999999989</v>
      </c>
      <c r="K17" s="677">
        <v>0.16847707348341318</v>
      </c>
      <c r="L17" s="664">
        <v>74</v>
      </c>
      <c r="M17" s="700">
        <v>0.37185929648241206</v>
      </c>
    </row>
    <row r="18" spans="1:13" ht="14.4" customHeight="1" x14ac:dyDescent="0.3">
      <c r="A18" s="718" t="s">
        <v>3548</v>
      </c>
      <c r="B18" s="709">
        <v>318129.27999999997</v>
      </c>
      <c r="C18" s="661">
        <v>1</v>
      </c>
      <c r="D18" s="722">
        <v>264</v>
      </c>
      <c r="E18" s="725" t="s">
        <v>3548</v>
      </c>
      <c r="F18" s="709">
        <v>272733.77999999997</v>
      </c>
      <c r="G18" s="677">
        <v>0.85730486675102646</v>
      </c>
      <c r="H18" s="664">
        <v>155</v>
      </c>
      <c r="I18" s="700">
        <v>0.58712121212121215</v>
      </c>
      <c r="J18" s="728">
        <v>45395.5</v>
      </c>
      <c r="K18" s="677">
        <v>0.14269513324897351</v>
      </c>
      <c r="L18" s="664">
        <v>109</v>
      </c>
      <c r="M18" s="700">
        <v>0.4128787878787879</v>
      </c>
    </row>
    <row r="19" spans="1:13" ht="14.4" customHeight="1" x14ac:dyDescent="0.3">
      <c r="A19" s="718" t="s">
        <v>3549</v>
      </c>
      <c r="B19" s="709">
        <v>689091.57000000007</v>
      </c>
      <c r="C19" s="661">
        <v>1</v>
      </c>
      <c r="D19" s="722">
        <v>140</v>
      </c>
      <c r="E19" s="725" t="s">
        <v>3549</v>
      </c>
      <c r="F19" s="709">
        <v>551178.34</v>
      </c>
      <c r="G19" s="677">
        <v>0.79986225923500986</v>
      </c>
      <c r="H19" s="664">
        <v>105</v>
      </c>
      <c r="I19" s="700">
        <v>0.75</v>
      </c>
      <c r="J19" s="728">
        <v>137913.23000000004</v>
      </c>
      <c r="K19" s="677">
        <v>0.20013774076499011</v>
      </c>
      <c r="L19" s="664">
        <v>35</v>
      </c>
      <c r="M19" s="700">
        <v>0.25</v>
      </c>
    </row>
    <row r="20" spans="1:13" ht="14.4" customHeight="1" x14ac:dyDescent="0.3">
      <c r="A20" s="718" t="s">
        <v>3550</v>
      </c>
      <c r="B20" s="709">
        <v>270861.63</v>
      </c>
      <c r="C20" s="661">
        <v>1</v>
      </c>
      <c r="D20" s="722">
        <v>152</v>
      </c>
      <c r="E20" s="725" t="s">
        <v>3550</v>
      </c>
      <c r="F20" s="709">
        <v>237064.25</v>
      </c>
      <c r="G20" s="677">
        <v>0.87522271057735268</v>
      </c>
      <c r="H20" s="664">
        <v>104</v>
      </c>
      <c r="I20" s="700">
        <v>0.68421052631578949</v>
      </c>
      <c r="J20" s="728">
        <v>33797.380000000005</v>
      </c>
      <c r="K20" s="677">
        <v>0.12477728942264729</v>
      </c>
      <c r="L20" s="664">
        <v>48</v>
      </c>
      <c r="M20" s="700">
        <v>0.31578947368421051</v>
      </c>
    </row>
    <row r="21" spans="1:13" ht="14.4" customHeight="1" x14ac:dyDescent="0.3">
      <c r="A21" s="718" t="s">
        <v>3551</v>
      </c>
      <c r="B21" s="709">
        <v>136989.41</v>
      </c>
      <c r="C21" s="661">
        <v>1</v>
      </c>
      <c r="D21" s="722">
        <v>140</v>
      </c>
      <c r="E21" s="725" t="s">
        <v>3551</v>
      </c>
      <c r="F21" s="709">
        <v>76324.67</v>
      </c>
      <c r="G21" s="677">
        <v>0.55715744742604556</v>
      </c>
      <c r="H21" s="664">
        <v>87</v>
      </c>
      <c r="I21" s="700">
        <v>0.62142857142857144</v>
      </c>
      <c r="J21" s="728">
        <v>60664.740000000005</v>
      </c>
      <c r="K21" s="677">
        <v>0.44284255257395444</v>
      </c>
      <c r="L21" s="664">
        <v>53</v>
      </c>
      <c r="M21" s="700">
        <v>0.37857142857142856</v>
      </c>
    </row>
    <row r="22" spans="1:13" ht="14.4" customHeight="1" x14ac:dyDescent="0.3">
      <c r="A22" s="718" t="s">
        <v>3552</v>
      </c>
      <c r="B22" s="709">
        <v>536831.67999999993</v>
      </c>
      <c r="C22" s="661">
        <v>1</v>
      </c>
      <c r="D22" s="722">
        <v>167</v>
      </c>
      <c r="E22" s="725" t="s">
        <v>3552</v>
      </c>
      <c r="F22" s="709">
        <v>507640.27999999997</v>
      </c>
      <c r="G22" s="677">
        <v>0.94562280676132981</v>
      </c>
      <c r="H22" s="664">
        <v>132</v>
      </c>
      <c r="I22" s="700">
        <v>0.79041916167664672</v>
      </c>
      <c r="J22" s="728">
        <v>29191.4</v>
      </c>
      <c r="K22" s="677">
        <v>5.4377193238670275E-2</v>
      </c>
      <c r="L22" s="664">
        <v>35</v>
      </c>
      <c r="M22" s="700">
        <v>0.20958083832335328</v>
      </c>
    </row>
    <row r="23" spans="1:13" ht="14.4" customHeight="1" x14ac:dyDescent="0.3">
      <c r="A23" s="718" t="s">
        <v>3553</v>
      </c>
      <c r="B23" s="709">
        <v>369464.43999999994</v>
      </c>
      <c r="C23" s="661">
        <v>1</v>
      </c>
      <c r="D23" s="722">
        <v>109</v>
      </c>
      <c r="E23" s="725" t="s">
        <v>3553</v>
      </c>
      <c r="F23" s="709">
        <v>334009.40999999997</v>
      </c>
      <c r="G23" s="677">
        <v>0.90403669159608435</v>
      </c>
      <c r="H23" s="664">
        <v>68</v>
      </c>
      <c r="I23" s="700">
        <v>0.62385321100917435</v>
      </c>
      <c r="J23" s="728">
        <v>35455.029999999992</v>
      </c>
      <c r="K23" s="677">
        <v>9.5963308403915676E-2</v>
      </c>
      <c r="L23" s="664">
        <v>41</v>
      </c>
      <c r="M23" s="700">
        <v>0.37614678899082571</v>
      </c>
    </row>
    <row r="24" spans="1:13" ht="14.4" customHeight="1" x14ac:dyDescent="0.3">
      <c r="A24" s="718" t="s">
        <v>3554</v>
      </c>
      <c r="B24" s="709">
        <v>111192.34999999998</v>
      </c>
      <c r="C24" s="661">
        <v>1</v>
      </c>
      <c r="D24" s="722">
        <v>149</v>
      </c>
      <c r="E24" s="725" t="s">
        <v>3554</v>
      </c>
      <c r="F24" s="709">
        <v>60794.30999999999</v>
      </c>
      <c r="G24" s="677">
        <v>0.54674903444346667</v>
      </c>
      <c r="H24" s="664">
        <v>91</v>
      </c>
      <c r="I24" s="700">
        <v>0.61073825503355705</v>
      </c>
      <c r="J24" s="728">
        <v>50398.039999999994</v>
      </c>
      <c r="K24" s="677">
        <v>0.45325096555653338</v>
      </c>
      <c r="L24" s="664">
        <v>58</v>
      </c>
      <c r="M24" s="700">
        <v>0.38926174496644295</v>
      </c>
    </row>
    <row r="25" spans="1:13" ht="14.4" customHeight="1" x14ac:dyDescent="0.3">
      <c r="A25" s="718" t="s">
        <v>3555</v>
      </c>
      <c r="B25" s="709">
        <v>189726.61999999994</v>
      </c>
      <c r="C25" s="661">
        <v>1</v>
      </c>
      <c r="D25" s="722">
        <v>94</v>
      </c>
      <c r="E25" s="725" t="s">
        <v>3555</v>
      </c>
      <c r="F25" s="709">
        <v>156670.44999999995</v>
      </c>
      <c r="G25" s="677">
        <v>0.82576946766879633</v>
      </c>
      <c r="H25" s="664">
        <v>61</v>
      </c>
      <c r="I25" s="700">
        <v>0.64893617021276595</v>
      </c>
      <c r="J25" s="728">
        <v>33056.17</v>
      </c>
      <c r="K25" s="677">
        <v>0.17423053233120375</v>
      </c>
      <c r="L25" s="664">
        <v>33</v>
      </c>
      <c r="M25" s="700">
        <v>0.35106382978723405</v>
      </c>
    </row>
    <row r="26" spans="1:13" ht="14.4" customHeight="1" x14ac:dyDescent="0.3">
      <c r="A26" s="718" t="s">
        <v>3556</v>
      </c>
      <c r="B26" s="709">
        <v>272888.77999999997</v>
      </c>
      <c r="C26" s="661">
        <v>1</v>
      </c>
      <c r="D26" s="722">
        <v>177</v>
      </c>
      <c r="E26" s="725" t="s">
        <v>3556</v>
      </c>
      <c r="F26" s="709">
        <v>231489.95</v>
      </c>
      <c r="G26" s="677">
        <v>0.84829412920531233</v>
      </c>
      <c r="H26" s="664">
        <v>120</v>
      </c>
      <c r="I26" s="700">
        <v>0.67796610169491522</v>
      </c>
      <c r="J26" s="728">
        <v>41398.82999999998</v>
      </c>
      <c r="K26" s="677">
        <v>0.15170587079468781</v>
      </c>
      <c r="L26" s="664">
        <v>57</v>
      </c>
      <c r="M26" s="700">
        <v>0.32203389830508472</v>
      </c>
    </row>
    <row r="27" spans="1:13" ht="14.4" customHeight="1" x14ac:dyDescent="0.3">
      <c r="A27" s="718" t="s">
        <v>3557</v>
      </c>
      <c r="B27" s="709">
        <v>102166.95000000001</v>
      </c>
      <c r="C27" s="661">
        <v>1</v>
      </c>
      <c r="D27" s="722">
        <v>55</v>
      </c>
      <c r="E27" s="725" t="s">
        <v>3557</v>
      </c>
      <c r="F27" s="709">
        <v>87605.73000000001</v>
      </c>
      <c r="G27" s="677">
        <v>0.85747621907084437</v>
      </c>
      <c r="H27" s="664">
        <v>42</v>
      </c>
      <c r="I27" s="700">
        <v>0.76363636363636367</v>
      </c>
      <c r="J27" s="728">
        <v>14561.22</v>
      </c>
      <c r="K27" s="677">
        <v>0.14252378092915563</v>
      </c>
      <c r="L27" s="664">
        <v>13</v>
      </c>
      <c r="M27" s="700">
        <v>0.23636363636363636</v>
      </c>
    </row>
    <row r="28" spans="1:13" ht="14.4" customHeight="1" x14ac:dyDescent="0.3">
      <c r="A28" s="718" t="s">
        <v>3558</v>
      </c>
      <c r="B28" s="709">
        <v>1079178.1199999999</v>
      </c>
      <c r="C28" s="661">
        <v>1</v>
      </c>
      <c r="D28" s="722">
        <v>185</v>
      </c>
      <c r="E28" s="725" t="s">
        <v>3558</v>
      </c>
      <c r="F28" s="709">
        <v>1054447.8899999999</v>
      </c>
      <c r="G28" s="677">
        <v>0.97708419996506235</v>
      </c>
      <c r="H28" s="664">
        <v>150</v>
      </c>
      <c r="I28" s="700">
        <v>0.81081081081081086</v>
      </c>
      <c r="J28" s="728">
        <v>24730.230000000003</v>
      </c>
      <c r="K28" s="677">
        <v>2.2915800034937706E-2</v>
      </c>
      <c r="L28" s="664">
        <v>35</v>
      </c>
      <c r="M28" s="700">
        <v>0.1891891891891892</v>
      </c>
    </row>
    <row r="29" spans="1:13" ht="14.4" customHeight="1" x14ac:dyDescent="0.3">
      <c r="A29" s="718" t="s">
        <v>3559</v>
      </c>
      <c r="B29" s="709">
        <v>230391.21000000005</v>
      </c>
      <c r="C29" s="661">
        <v>1</v>
      </c>
      <c r="D29" s="722">
        <v>63</v>
      </c>
      <c r="E29" s="725" t="s">
        <v>3559</v>
      </c>
      <c r="F29" s="709">
        <v>221007.95000000004</v>
      </c>
      <c r="G29" s="677">
        <v>0.95927249134200909</v>
      </c>
      <c r="H29" s="664">
        <v>41</v>
      </c>
      <c r="I29" s="700">
        <v>0.65079365079365081</v>
      </c>
      <c r="J29" s="728">
        <v>9383.2600000000039</v>
      </c>
      <c r="K29" s="677">
        <v>4.0727508657990907E-2</v>
      </c>
      <c r="L29" s="664">
        <v>22</v>
      </c>
      <c r="M29" s="700">
        <v>0.34920634920634919</v>
      </c>
    </row>
    <row r="30" spans="1:13" ht="14.4" customHeight="1" x14ac:dyDescent="0.3">
      <c r="A30" s="718" t="s">
        <v>3560</v>
      </c>
      <c r="B30" s="709">
        <v>48078.069999999992</v>
      </c>
      <c r="C30" s="661">
        <v>1</v>
      </c>
      <c r="D30" s="722">
        <v>67</v>
      </c>
      <c r="E30" s="725" t="s">
        <v>3560</v>
      </c>
      <c r="F30" s="709">
        <v>28145.119999999999</v>
      </c>
      <c r="G30" s="677">
        <v>0.58540453058951836</v>
      </c>
      <c r="H30" s="664">
        <v>36</v>
      </c>
      <c r="I30" s="700">
        <v>0.53731343283582089</v>
      </c>
      <c r="J30" s="728">
        <v>19932.949999999997</v>
      </c>
      <c r="K30" s="677">
        <v>0.41459546941048175</v>
      </c>
      <c r="L30" s="664">
        <v>31</v>
      </c>
      <c r="M30" s="700">
        <v>0.46268656716417911</v>
      </c>
    </row>
    <row r="31" spans="1:13" ht="14.4" customHeight="1" thickBot="1" x14ac:dyDescent="0.35">
      <c r="A31" s="719" t="s">
        <v>3561</v>
      </c>
      <c r="B31" s="710">
        <v>478057.45999999985</v>
      </c>
      <c r="C31" s="667">
        <v>1</v>
      </c>
      <c r="D31" s="723">
        <v>310</v>
      </c>
      <c r="E31" s="726" t="s">
        <v>3561</v>
      </c>
      <c r="F31" s="710">
        <v>401693.04999999987</v>
      </c>
      <c r="G31" s="678">
        <v>0.84026102217921672</v>
      </c>
      <c r="H31" s="670">
        <v>224</v>
      </c>
      <c r="I31" s="701">
        <v>0.72258064516129028</v>
      </c>
      <c r="J31" s="729">
        <v>76364.41</v>
      </c>
      <c r="K31" s="678">
        <v>0.15973897782078336</v>
      </c>
      <c r="L31" s="670">
        <v>86</v>
      </c>
      <c r="M31" s="701">
        <v>0.27741935483870966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03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5502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335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9779711.3399999924</v>
      </c>
      <c r="N3" s="70">
        <f>SUBTOTAL(9,N7:N1048576)</f>
        <v>10230</v>
      </c>
      <c r="O3" s="70">
        <f>SUBTOTAL(9,O7:O1048576)</f>
        <v>4687</v>
      </c>
      <c r="P3" s="70">
        <f>SUBTOTAL(9,P7:P1048576)</f>
        <v>8000152.490000003</v>
      </c>
      <c r="Q3" s="71">
        <f>IF(M3=0,0,P3/M3)</f>
        <v>0.81803564664312567</v>
      </c>
      <c r="R3" s="70">
        <f>SUBTOTAL(9,R7:R1048576)</f>
        <v>6851</v>
      </c>
      <c r="S3" s="71">
        <f>IF(N3=0,0,R3/N3)</f>
        <v>0.66969696969696968</v>
      </c>
      <c r="T3" s="70">
        <f>SUBTOTAL(9,T7:T1048576)</f>
        <v>3091</v>
      </c>
      <c r="U3" s="72">
        <f>IF(O3=0,0,T3/O3)</f>
        <v>0.65948367825901433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32</v>
      </c>
      <c r="B7" s="736" t="s">
        <v>573</v>
      </c>
      <c r="C7" s="736" t="s">
        <v>3524</v>
      </c>
      <c r="D7" s="737" t="s">
        <v>5498</v>
      </c>
      <c r="E7" s="738" t="s">
        <v>3541</v>
      </c>
      <c r="F7" s="736" t="s">
        <v>3521</v>
      </c>
      <c r="G7" s="736" t="s">
        <v>3562</v>
      </c>
      <c r="H7" s="736" t="s">
        <v>574</v>
      </c>
      <c r="I7" s="736" t="s">
        <v>3563</v>
      </c>
      <c r="J7" s="736" t="s">
        <v>3564</v>
      </c>
      <c r="K7" s="736" t="s">
        <v>3565</v>
      </c>
      <c r="L7" s="739">
        <v>0</v>
      </c>
      <c r="M7" s="739">
        <v>0</v>
      </c>
      <c r="N7" s="736">
        <v>1</v>
      </c>
      <c r="O7" s="740">
        <v>0.5</v>
      </c>
      <c r="P7" s="739">
        <v>0</v>
      </c>
      <c r="Q7" s="741"/>
      <c r="R7" s="736">
        <v>1</v>
      </c>
      <c r="S7" s="741">
        <v>1</v>
      </c>
      <c r="T7" s="740">
        <v>0.5</v>
      </c>
      <c r="U7" s="235">
        <v>1</v>
      </c>
    </row>
    <row r="8" spans="1:21" ht="14.4" customHeight="1" x14ac:dyDescent="0.3">
      <c r="A8" s="660">
        <v>32</v>
      </c>
      <c r="B8" s="661" t="s">
        <v>573</v>
      </c>
      <c r="C8" s="661" t="s">
        <v>3524</v>
      </c>
      <c r="D8" s="742" t="s">
        <v>5498</v>
      </c>
      <c r="E8" s="743" t="s">
        <v>3541</v>
      </c>
      <c r="F8" s="661" t="s">
        <v>3521</v>
      </c>
      <c r="G8" s="661" t="s">
        <v>3562</v>
      </c>
      <c r="H8" s="661" t="s">
        <v>574</v>
      </c>
      <c r="I8" s="661" t="s">
        <v>3566</v>
      </c>
      <c r="J8" s="661" t="s">
        <v>3567</v>
      </c>
      <c r="K8" s="661" t="s">
        <v>3568</v>
      </c>
      <c r="L8" s="662">
        <v>0</v>
      </c>
      <c r="M8" s="662">
        <v>0</v>
      </c>
      <c r="N8" s="661">
        <v>1</v>
      </c>
      <c r="O8" s="744">
        <v>0.5</v>
      </c>
      <c r="P8" s="662">
        <v>0</v>
      </c>
      <c r="Q8" s="677"/>
      <c r="R8" s="661">
        <v>1</v>
      </c>
      <c r="S8" s="677">
        <v>1</v>
      </c>
      <c r="T8" s="744">
        <v>0.5</v>
      </c>
      <c r="U8" s="700">
        <v>1</v>
      </c>
    </row>
    <row r="9" spans="1:21" ht="14.4" customHeight="1" x14ac:dyDescent="0.3">
      <c r="A9" s="660">
        <v>32</v>
      </c>
      <c r="B9" s="661" t="s">
        <v>573</v>
      </c>
      <c r="C9" s="661" t="s">
        <v>3524</v>
      </c>
      <c r="D9" s="742" t="s">
        <v>5498</v>
      </c>
      <c r="E9" s="743" t="s">
        <v>3541</v>
      </c>
      <c r="F9" s="661" t="s">
        <v>3521</v>
      </c>
      <c r="G9" s="661" t="s">
        <v>3569</v>
      </c>
      <c r="H9" s="661" t="s">
        <v>574</v>
      </c>
      <c r="I9" s="661" t="s">
        <v>1268</v>
      </c>
      <c r="J9" s="661" t="s">
        <v>1269</v>
      </c>
      <c r="K9" s="661" t="s">
        <v>1253</v>
      </c>
      <c r="L9" s="662">
        <v>263.26</v>
      </c>
      <c r="M9" s="662">
        <v>789.78</v>
      </c>
      <c r="N9" s="661">
        <v>3</v>
      </c>
      <c r="O9" s="744">
        <v>1.5</v>
      </c>
      <c r="P9" s="662">
        <v>526.52</v>
      </c>
      <c r="Q9" s="677">
        <v>0.66666666666666663</v>
      </c>
      <c r="R9" s="661">
        <v>2</v>
      </c>
      <c r="S9" s="677">
        <v>0.66666666666666663</v>
      </c>
      <c r="T9" s="744">
        <v>1</v>
      </c>
      <c r="U9" s="700">
        <v>0.66666666666666663</v>
      </c>
    </row>
    <row r="10" spans="1:21" ht="14.4" customHeight="1" x14ac:dyDescent="0.3">
      <c r="A10" s="660">
        <v>32</v>
      </c>
      <c r="B10" s="661" t="s">
        <v>573</v>
      </c>
      <c r="C10" s="661" t="s">
        <v>3524</v>
      </c>
      <c r="D10" s="742" t="s">
        <v>5498</v>
      </c>
      <c r="E10" s="743" t="s">
        <v>3541</v>
      </c>
      <c r="F10" s="661" t="s">
        <v>3521</v>
      </c>
      <c r="G10" s="661" t="s">
        <v>3569</v>
      </c>
      <c r="H10" s="661" t="s">
        <v>574</v>
      </c>
      <c r="I10" s="661" t="s">
        <v>1314</v>
      </c>
      <c r="J10" s="661" t="s">
        <v>1315</v>
      </c>
      <c r="K10" s="661" t="s">
        <v>3570</v>
      </c>
      <c r="L10" s="662">
        <v>1295.6400000000001</v>
      </c>
      <c r="M10" s="662">
        <v>3886.92</v>
      </c>
      <c r="N10" s="661">
        <v>3</v>
      </c>
      <c r="O10" s="744">
        <v>1.5</v>
      </c>
      <c r="P10" s="662">
        <v>3886.92</v>
      </c>
      <c r="Q10" s="677">
        <v>1</v>
      </c>
      <c r="R10" s="661">
        <v>3</v>
      </c>
      <c r="S10" s="677">
        <v>1</v>
      </c>
      <c r="T10" s="744">
        <v>1.5</v>
      </c>
      <c r="U10" s="700">
        <v>1</v>
      </c>
    </row>
    <row r="11" spans="1:21" ht="14.4" customHeight="1" x14ac:dyDescent="0.3">
      <c r="A11" s="660">
        <v>32</v>
      </c>
      <c r="B11" s="661" t="s">
        <v>573</v>
      </c>
      <c r="C11" s="661" t="s">
        <v>3524</v>
      </c>
      <c r="D11" s="742" t="s">
        <v>5498</v>
      </c>
      <c r="E11" s="743" t="s">
        <v>3541</v>
      </c>
      <c r="F11" s="661" t="s">
        <v>3521</v>
      </c>
      <c r="G11" s="661" t="s">
        <v>3571</v>
      </c>
      <c r="H11" s="661" t="s">
        <v>574</v>
      </c>
      <c r="I11" s="661" t="s">
        <v>683</v>
      </c>
      <c r="J11" s="661" t="s">
        <v>684</v>
      </c>
      <c r="K11" s="661" t="s">
        <v>3572</v>
      </c>
      <c r="L11" s="662">
        <v>40.58</v>
      </c>
      <c r="M11" s="662">
        <v>121.74</v>
      </c>
      <c r="N11" s="661">
        <v>3</v>
      </c>
      <c r="O11" s="744">
        <v>2</v>
      </c>
      <c r="P11" s="662">
        <v>121.74</v>
      </c>
      <c r="Q11" s="677">
        <v>1</v>
      </c>
      <c r="R11" s="661">
        <v>3</v>
      </c>
      <c r="S11" s="677">
        <v>1</v>
      </c>
      <c r="T11" s="744">
        <v>2</v>
      </c>
      <c r="U11" s="700">
        <v>1</v>
      </c>
    </row>
    <row r="12" spans="1:21" ht="14.4" customHeight="1" x14ac:dyDescent="0.3">
      <c r="A12" s="660">
        <v>32</v>
      </c>
      <c r="B12" s="661" t="s">
        <v>573</v>
      </c>
      <c r="C12" s="661" t="s">
        <v>3524</v>
      </c>
      <c r="D12" s="742" t="s">
        <v>5498</v>
      </c>
      <c r="E12" s="743" t="s">
        <v>3541</v>
      </c>
      <c r="F12" s="661" t="s">
        <v>3521</v>
      </c>
      <c r="G12" s="661" t="s">
        <v>3571</v>
      </c>
      <c r="H12" s="661" t="s">
        <v>574</v>
      </c>
      <c r="I12" s="661" t="s">
        <v>3573</v>
      </c>
      <c r="J12" s="661" t="s">
        <v>684</v>
      </c>
      <c r="K12" s="661" t="s">
        <v>3574</v>
      </c>
      <c r="L12" s="662">
        <v>135.25</v>
      </c>
      <c r="M12" s="662">
        <v>270.5</v>
      </c>
      <c r="N12" s="661">
        <v>2</v>
      </c>
      <c r="O12" s="744">
        <v>1.5</v>
      </c>
      <c r="P12" s="662">
        <v>270.5</v>
      </c>
      <c r="Q12" s="677">
        <v>1</v>
      </c>
      <c r="R12" s="661">
        <v>2</v>
      </c>
      <c r="S12" s="677">
        <v>1</v>
      </c>
      <c r="T12" s="744">
        <v>1.5</v>
      </c>
      <c r="U12" s="700">
        <v>1</v>
      </c>
    </row>
    <row r="13" spans="1:21" ht="14.4" customHeight="1" x14ac:dyDescent="0.3">
      <c r="A13" s="660">
        <v>32</v>
      </c>
      <c r="B13" s="661" t="s">
        <v>573</v>
      </c>
      <c r="C13" s="661" t="s">
        <v>3524</v>
      </c>
      <c r="D13" s="742" t="s">
        <v>5498</v>
      </c>
      <c r="E13" s="743" t="s">
        <v>3541</v>
      </c>
      <c r="F13" s="661" t="s">
        <v>3521</v>
      </c>
      <c r="G13" s="661" t="s">
        <v>3571</v>
      </c>
      <c r="H13" s="661" t="s">
        <v>574</v>
      </c>
      <c r="I13" s="661" t="s">
        <v>699</v>
      </c>
      <c r="J13" s="661" t="s">
        <v>3575</v>
      </c>
      <c r="K13" s="661" t="s">
        <v>1123</v>
      </c>
      <c r="L13" s="662">
        <v>42.85</v>
      </c>
      <c r="M13" s="662">
        <v>85.7</v>
      </c>
      <c r="N13" s="661">
        <v>2</v>
      </c>
      <c r="O13" s="744">
        <v>1.5</v>
      </c>
      <c r="P13" s="662">
        <v>85.7</v>
      </c>
      <c r="Q13" s="677">
        <v>1</v>
      </c>
      <c r="R13" s="661">
        <v>2</v>
      </c>
      <c r="S13" s="677">
        <v>1</v>
      </c>
      <c r="T13" s="744">
        <v>1.5</v>
      </c>
      <c r="U13" s="700">
        <v>1</v>
      </c>
    </row>
    <row r="14" spans="1:21" ht="14.4" customHeight="1" x14ac:dyDescent="0.3">
      <c r="A14" s="660">
        <v>32</v>
      </c>
      <c r="B14" s="661" t="s">
        <v>573</v>
      </c>
      <c r="C14" s="661" t="s">
        <v>3524</v>
      </c>
      <c r="D14" s="742" t="s">
        <v>5498</v>
      </c>
      <c r="E14" s="743" t="s">
        <v>3541</v>
      </c>
      <c r="F14" s="661" t="s">
        <v>3521</v>
      </c>
      <c r="G14" s="661" t="s">
        <v>3576</v>
      </c>
      <c r="H14" s="661" t="s">
        <v>1755</v>
      </c>
      <c r="I14" s="661" t="s">
        <v>3577</v>
      </c>
      <c r="J14" s="661" t="s">
        <v>1766</v>
      </c>
      <c r="K14" s="661" t="s">
        <v>3578</v>
      </c>
      <c r="L14" s="662">
        <v>144.01</v>
      </c>
      <c r="M14" s="662">
        <v>144.01</v>
      </c>
      <c r="N14" s="661">
        <v>1</v>
      </c>
      <c r="O14" s="744">
        <v>0.5</v>
      </c>
      <c r="P14" s="662"/>
      <c r="Q14" s="677">
        <v>0</v>
      </c>
      <c r="R14" s="661"/>
      <c r="S14" s="677">
        <v>0</v>
      </c>
      <c r="T14" s="744"/>
      <c r="U14" s="700">
        <v>0</v>
      </c>
    </row>
    <row r="15" spans="1:21" ht="14.4" customHeight="1" x14ac:dyDescent="0.3">
      <c r="A15" s="660">
        <v>32</v>
      </c>
      <c r="B15" s="661" t="s">
        <v>573</v>
      </c>
      <c r="C15" s="661" t="s">
        <v>3524</v>
      </c>
      <c r="D15" s="742" t="s">
        <v>5498</v>
      </c>
      <c r="E15" s="743" t="s">
        <v>3541</v>
      </c>
      <c r="F15" s="661" t="s">
        <v>3521</v>
      </c>
      <c r="G15" s="661" t="s">
        <v>3579</v>
      </c>
      <c r="H15" s="661" t="s">
        <v>574</v>
      </c>
      <c r="I15" s="661" t="s">
        <v>3580</v>
      </c>
      <c r="J15" s="661" t="s">
        <v>1013</v>
      </c>
      <c r="K15" s="661" t="s">
        <v>3581</v>
      </c>
      <c r="L15" s="662">
        <v>0</v>
      </c>
      <c r="M15" s="662">
        <v>0</v>
      </c>
      <c r="N15" s="661">
        <v>1</v>
      </c>
      <c r="O15" s="744">
        <v>0.5</v>
      </c>
      <c r="P15" s="662">
        <v>0</v>
      </c>
      <c r="Q15" s="677"/>
      <c r="R15" s="661">
        <v>1</v>
      </c>
      <c r="S15" s="677">
        <v>1</v>
      </c>
      <c r="T15" s="744">
        <v>0.5</v>
      </c>
      <c r="U15" s="700">
        <v>1</v>
      </c>
    </row>
    <row r="16" spans="1:21" ht="14.4" customHeight="1" x14ac:dyDescent="0.3">
      <c r="A16" s="660">
        <v>32</v>
      </c>
      <c r="B16" s="661" t="s">
        <v>573</v>
      </c>
      <c r="C16" s="661" t="s">
        <v>3524</v>
      </c>
      <c r="D16" s="742" t="s">
        <v>5498</v>
      </c>
      <c r="E16" s="743" t="s">
        <v>3541</v>
      </c>
      <c r="F16" s="661" t="s">
        <v>3521</v>
      </c>
      <c r="G16" s="661" t="s">
        <v>3582</v>
      </c>
      <c r="H16" s="661" t="s">
        <v>1755</v>
      </c>
      <c r="I16" s="661" t="s">
        <v>2158</v>
      </c>
      <c r="J16" s="661" t="s">
        <v>617</v>
      </c>
      <c r="K16" s="661" t="s">
        <v>3387</v>
      </c>
      <c r="L16" s="662">
        <v>150.04</v>
      </c>
      <c r="M16" s="662">
        <v>600.16</v>
      </c>
      <c r="N16" s="661">
        <v>4</v>
      </c>
      <c r="O16" s="744">
        <v>1.5</v>
      </c>
      <c r="P16" s="662">
        <v>450.12</v>
      </c>
      <c r="Q16" s="677">
        <v>0.75</v>
      </c>
      <c r="R16" s="661">
        <v>3</v>
      </c>
      <c r="S16" s="677">
        <v>0.75</v>
      </c>
      <c r="T16" s="744">
        <v>1</v>
      </c>
      <c r="U16" s="700">
        <v>0.66666666666666663</v>
      </c>
    </row>
    <row r="17" spans="1:21" ht="14.4" customHeight="1" x14ac:dyDescent="0.3">
      <c r="A17" s="660">
        <v>32</v>
      </c>
      <c r="B17" s="661" t="s">
        <v>573</v>
      </c>
      <c r="C17" s="661" t="s">
        <v>3524</v>
      </c>
      <c r="D17" s="742" t="s">
        <v>5498</v>
      </c>
      <c r="E17" s="743" t="s">
        <v>3541</v>
      </c>
      <c r="F17" s="661" t="s">
        <v>3521</v>
      </c>
      <c r="G17" s="661" t="s">
        <v>3582</v>
      </c>
      <c r="H17" s="661" t="s">
        <v>1755</v>
      </c>
      <c r="I17" s="661" t="s">
        <v>2158</v>
      </c>
      <c r="J17" s="661" t="s">
        <v>617</v>
      </c>
      <c r="K17" s="661" t="s">
        <v>3387</v>
      </c>
      <c r="L17" s="662">
        <v>154.36000000000001</v>
      </c>
      <c r="M17" s="662">
        <v>1389.2400000000002</v>
      </c>
      <c r="N17" s="661">
        <v>9</v>
      </c>
      <c r="O17" s="744">
        <v>4</v>
      </c>
      <c r="P17" s="662">
        <v>463.08000000000004</v>
      </c>
      <c r="Q17" s="677">
        <v>0.33333333333333331</v>
      </c>
      <c r="R17" s="661">
        <v>3</v>
      </c>
      <c r="S17" s="677">
        <v>0.33333333333333331</v>
      </c>
      <c r="T17" s="744">
        <v>1.5</v>
      </c>
      <c r="U17" s="700">
        <v>0.375</v>
      </c>
    </row>
    <row r="18" spans="1:21" ht="14.4" customHeight="1" x14ac:dyDescent="0.3">
      <c r="A18" s="660">
        <v>32</v>
      </c>
      <c r="B18" s="661" t="s">
        <v>573</v>
      </c>
      <c r="C18" s="661" t="s">
        <v>3524</v>
      </c>
      <c r="D18" s="742" t="s">
        <v>5498</v>
      </c>
      <c r="E18" s="743" t="s">
        <v>3541</v>
      </c>
      <c r="F18" s="661" t="s">
        <v>3521</v>
      </c>
      <c r="G18" s="661" t="s">
        <v>3583</v>
      </c>
      <c r="H18" s="661" t="s">
        <v>574</v>
      </c>
      <c r="I18" s="661" t="s">
        <v>886</v>
      </c>
      <c r="J18" s="661" t="s">
        <v>3584</v>
      </c>
      <c r="K18" s="661" t="s">
        <v>3585</v>
      </c>
      <c r="L18" s="662">
        <v>0</v>
      </c>
      <c r="M18" s="662">
        <v>0</v>
      </c>
      <c r="N18" s="661">
        <v>2</v>
      </c>
      <c r="O18" s="744">
        <v>1</v>
      </c>
      <c r="P18" s="662">
        <v>0</v>
      </c>
      <c r="Q18" s="677"/>
      <c r="R18" s="661">
        <v>1</v>
      </c>
      <c r="S18" s="677">
        <v>0.5</v>
      </c>
      <c r="T18" s="744">
        <v>0.5</v>
      </c>
      <c r="U18" s="700">
        <v>0.5</v>
      </c>
    </row>
    <row r="19" spans="1:21" ht="14.4" customHeight="1" x14ac:dyDescent="0.3">
      <c r="A19" s="660">
        <v>32</v>
      </c>
      <c r="B19" s="661" t="s">
        <v>573</v>
      </c>
      <c r="C19" s="661" t="s">
        <v>3524</v>
      </c>
      <c r="D19" s="742" t="s">
        <v>5498</v>
      </c>
      <c r="E19" s="743" t="s">
        <v>3541</v>
      </c>
      <c r="F19" s="661" t="s">
        <v>3521</v>
      </c>
      <c r="G19" s="661" t="s">
        <v>3586</v>
      </c>
      <c r="H19" s="661" t="s">
        <v>574</v>
      </c>
      <c r="I19" s="661" t="s">
        <v>2089</v>
      </c>
      <c r="J19" s="661" t="s">
        <v>2090</v>
      </c>
      <c r="K19" s="661" t="s">
        <v>3392</v>
      </c>
      <c r="L19" s="662">
        <v>170.52</v>
      </c>
      <c r="M19" s="662">
        <v>170.52</v>
      </c>
      <c r="N19" s="661">
        <v>1</v>
      </c>
      <c r="O19" s="744">
        <v>0.5</v>
      </c>
      <c r="P19" s="662">
        <v>170.52</v>
      </c>
      <c r="Q19" s="677">
        <v>1</v>
      </c>
      <c r="R19" s="661">
        <v>1</v>
      </c>
      <c r="S19" s="677">
        <v>1</v>
      </c>
      <c r="T19" s="744">
        <v>0.5</v>
      </c>
      <c r="U19" s="700">
        <v>1</v>
      </c>
    </row>
    <row r="20" spans="1:21" ht="14.4" customHeight="1" x14ac:dyDescent="0.3">
      <c r="A20" s="660">
        <v>32</v>
      </c>
      <c r="B20" s="661" t="s">
        <v>573</v>
      </c>
      <c r="C20" s="661" t="s">
        <v>3524</v>
      </c>
      <c r="D20" s="742" t="s">
        <v>5498</v>
      </c>
      <c r="E20" s="743" t="s">
        <v>3541</v>
      </c>
      <c r="F20" s="661" t="s">
        <v>3521</v>
      </c>
      <c r="G20" s="661" t="s">
        <v>3587</v>
      </c>
      <c r="H20" s="661" t="s">
        <v>1755</v>
      </c>
      <c r="I20" s="661" t="s">
        <v>1757</v>
      </c>
      <c r="J20" s="661" t="s">
        <v>1758</v>
      </c>
      <c r="K20" s="661" t="s">
        <v>3452</v>
      </c>
      <c r="L20" s="662">
        <v>227.32</v>
      </c>
      <c r="M20" s="662">
        <v>227.32</v>
      </c>
      <c r="N20" s="661">
        <v>1</v>
      </c>
      <c r="O20" s="744">
        <v>0.5</v>
      </c>
      <c r="P20" s="662">
        <v>227.32</v>
      </c>
      <c r="Q20" s="677">
        <v>1</v>
      </c>
      <c r="R20" s="661">
        <v>1</v>
      </c>
      <c r="S20" s="677">
        <v>1</v>
      </c>
      <c r="T20" s="744">
        <v>0.5</v>
      </c>
      <c r="U20" s="700">
        <v>1</v>
      </c>
    </row>
    <row r="21" spans="1:21" ht="14.4" customHeight="1" x14ac:dyDescent="0.3">
      <c r="A21" s="660">
        <v>32</v>
      </c>
      <c r="B21" s="661" t="s">
        <v>573</v>
      </c>
      <c r="C21" s="661" t="s">
        <v>3524</v>
      </c>
      <c r="D21" s="742" t="s">
        <v>5498</v>
      </c>
      <c r="E21" s="743" t="s">
        <v>3541</v>
      </c>
      <c r="F21" s="661" t="s">
        <v>3521</v>
      </c>
      <c r="G21" s="661" t="s">
        <v>3588</v>
      </c>
      <c r="H21" s="661" t="s">
        <v>1755</v>
      </c>
      <c r="I21" s="661" t="s">
        <v>1951</v>
      </c>
      <c r="J21" s="661" t="s">
        <v>1952</v>
      </c>
      <c r="K21" s="661" t="s">
        <v>3442</v>
      </c>
      <c r="L21" s="662">
        <v>132</v>
      </c>
      <c r="M21" s="662">
        <v>396</v>
      </c>
      <c r="N21" s="661">
        <v>3</v>
      </c>
      <c r="O21" s="744">
        <v>1.5</v>
      </c>
      <c r="P21" s="662">
        <v>264</v>
      </c>
      <c r="Q21" s="677">
        <v>0.66666666666666663</v>
      </c>
      <c r="R21" s="661">
        <v>2</v>
      </c>
      <c r="S21" s="677">
        <v>0.66666666666666663</v>
      </c>
      <c r="T21" s="744">
        <v>1</v>
      </c>
      <c r="U21" s="700">
        <v>0.66666666666666663</v>
      </c>
    </row>
    <row r="22" spans="1:21" ht="14.4" customHeight="1" x14ac:dyDescent="0.3">
      <c r="A22" s="660">
        <v>32</v>
      </c>
      <c r="B22" s="661" t="s">
        <v>573</v>
      </c>
      <c r="C22" s="661" t="s">
        <v>3524</v>
      </c>
      <c r="D22" s="742" t="s">
        <v>5498</v>
      </c>
      <c r="E22" s="743" t="s">
        <v>3541</v>
      </c>
      <c r="F22" s="661" t="s">
        <v>3521</v>
      </c>
      <c r="G22" s="661" t="s">
        <v>3589</v>
      </c>
      <c r="H22" s="661" t="s">
        <v>574</v>
      </c>
      <c r="I22" s="661" t="s">
        <v>3590</v>
      </c>
      <c r="J22" s="661" t="s">
        <v>3591</v>
      </c>
      <c r="K22" s="661" t="s">
        <v>3592</v>
      </c>
      <c r="L22" s="662">
        <v>344</v>
      </c>
      <c r="M22" s="662">
        <v>344</v>
      </c>
      <c r="N22" s="661">
        <v>1</v>
      </c>
      <c r="O22" s="744">
        <v>0.5</v>
      </c>
      <c r="P22" s="662">
        <v>344</v>
      </c>
      <c r="Q22" s="677">
        <v>1</v>
      </c>
      <c r="R22" s="661">
        <v>1</v>
      </c>
      <c r="S22" s="677">
        <v>1</v>
      </c>
      <c r="T22" s="744">
        <v>0.5</v>
      </c>
      <c r="U22" s="700">
        <v>1</v>
      </c>
    </row>
    <row r="23" spans="1:21" ht="14.4" customHeight="1" x14ac:dyDescent="0.3">
      <c r="A23" s="660">
        <v>32</v>
      </c>
      <c r="B23" s="661" t="s">
        <v>573</v>
      </c>
      <c r="C23" s="661" t="s">
        <v>3524</v>
      </c>
      <c r="D23" s="742" t="s">
        <v>5498</v>
      </c>
      <c r="E23" s="743" t="s">
        <v>3541</v>
      </c>
      <c r="F23" s="661" t="s">
        <v>3521</v>
      </c>
      <c r="G23" s="661" t="s">
        <v>3589</v>
      </c>
      <c r="H23" s="661" t="s">
        <v>574</v>
      </c>
      <c r="I23" s="661" t="s">
        <v>3593</v>
      </c>
      <c r="J23" s="661" t="s">
        <v>3591</v>
      </c>
      <c r="K23" s="661" t="s">
        <v>2916</v>
      </c>
      <c r="L23" s="662">
        <v>0</v>
      </c>
      <c r="M23" s="662">
        <v>0</v>
      </c>
      <c r="N23" s="661">
        <v>1</v>
      </c>
      <c r="O23" s="744">
        <v>0.5</v>
      </c>
      <c r="P23" s="662">
        <v>0</v>
      </c>
      <c r="Q23" s="677"/>
      <c r="R23" s="661">
        <v>1</v>
      </c>
      <c r="S23" s="677">
        <v>1</v>
      </c>
      <c r="T23" s="744">
        <v>0.5</v>
      </c>
      <c r="U23" s="700">
        <v>1</v>
      </c>
    </row>
    <row r="24" spans="1:21" ht="14.4" customHeight="1" x14ac:dyDescent="0.3">
      <c r="A24" s="660">
        <v>32</v>
      </c>
      <c r="B24" s="661" t="s">
        <v>573</v>
      </c>
      <c r="C24" s="661" t="s">
        <v>3524</v>
      </c>
      <c r="D24" s="742" t="s">
        <v>5498</v>
      </c>
      <c r="E24" s="743" t="s">
        <v>3541</v>
      </c>
      <c r="F24" s="661" t="s">
        <v>3521</v>
      </c>
      <c r="G24" s="661" t="s">
        <v>3594</v>
      </c>
      <c r="H24" s="661" t="s">
        <v>574</v>
      </c>
      <c r="I24" s="661" t="s">
        <v>1004</v>
      </c>
      <c r="J24" s="661" t="s">
        <v>1005</v>
      </c>
      <c r="K24" s="661" t="s">
        <v>3595</v>
      </c>
      <c r="L24" s="662">
        <v>923.74</v>
      </c>
      <c r="M24" s="662">
        <v>923.74</v>
      </c>
      <c r="N24" s="661">
        <v>1</v>
      </c>
      <c r="O24" s="744">
        <v>1</v>
      </c>
      <c r="P24" s="662">
        <v>923.74</v>
      </c>
      <c r="Q24" s="677">
        <v>1</v>
      </c>
      <c r="R24" s="661">
        <v>1</v>
      </c>
      <c r="S24" s="677">
        <v>1</v>
      </c>
      <c r="T24" s="744">
        <v>1</v>
      </c>
      <c r="U24" s="700">
        <v>1</v>
      </c>
    </row>
    <row r="25" spans="1:21" ht="14.4" customHeight="1" x14ac:dyDescent="0.3">
      <c r="A25" s="660">
        <v>32</v>
      </c>
      <c r="B25" s="661" t="s">
        <v>573</v>
      </c>
      <c r="C25" s="661" t="s">
        <v>3524</v>
      </c>
      <c r="D25" s="742" t="s">
        <v>5498</v>
      </c>
      <c r="E25" s="743" t="s">
        <v>3541</v>
      </c>
      <c r="F25" s="661" t="s">
        <v>3521</v>
      </c>
      <c r="G25" s="661" t="s">
        <v>3596</v>
      </c>
      <c r="H25" s="661" t="s">
        <v>574</v>
      </c>
      <c r="I25" s="661" t="s">
        <v>882</v>
      </c>
      <c r="J25" s="661" t="s">
        <v>2524</v>
      </c>
      <c r="K25" s="661" t="s">
        <v>3597</v>
      </c>
      <c r="L25" s="662">
        <v>123.3</v>
      </c>
      <c r="M25" s="662">
        <v>123.3</v>
      </c>
      <c r="N25" s="661">
        <v>1</v>
      </c>
      <c r="O25" s="744">
        <v>0.5</v>
      </c>
      <c r="P25" s="662">
        <v>123.3</v>
      </c>
      <c r="Q25" s="677">
        <v>1</v>
      </c>
      <c r="R25" s="661">
        <v>1</v>
      </c>
      <c r="S25" s="677">
        <v>1</v>
      </c>
      <c r="T25" s="744">
        <v>0.5</v>
      </c>
      <c r="U25" s="700">
        <v>1</v>
      </c>
    </row>
    <row r="26" spans="1:21" ht="14.4" customHeight="1" x14ac:dyDescent="0.3">
      <c r="A26" s="660">
        <v>32</v>
      </c>
      <c r="B26" s="661" t="s">
        <v>573</v>
      </c>
      <c r="C26" s="661" t="s">
        <v>3524</v>
      </c>
      <c r="D26" s="742" t="s">
        <v>5498</v>
      </c>
      <c r="E26" s="743" t="s">
        <v>3541</v>
      </c>
      <c r="F26" s="661" t="s">
        <v>3521</v>
      </c>
      <c r="G26" s="661" t="s">
        <v>3596</v>
      </c>
      <c r="H26" s="661" t="s">
        <v>574</v>
      </c>
      <c r="I26" s="661" t="s">
        <v>3598</v>
      </c>
      <c r="J26" s="661" t="s">
        <v>2524</v>
      </c>
      <c r="K26" s="661" t="s">
        <v>3599</v>
      </c>
      <c r="L26" s="662">
        <v>0</v>
      </c>
      <c r="M26" s="662">
        <v>0</v>
      </c>
      <c r="N26" s="661">
        <v>1</v>
      </c>
      <c r="O26" s="744">
        <v>0.5</v>
      </c>
      <c r="P26" s="662"/>
      <c r="Q26" s="677"/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32</v>
      </c>
      <c r="B27" s="661" t="s">
        <v>573</v>
      </c>
      <c r="C27" s="661" t="s">
        <v>3524</v>
      </c>
      <c r="D27" s="742" t="s">
        <v>5498</v>
      </c>
      <c r="E27" s="743" t="s">
        <v>3541</v>
      </c>
      <c r="F27" s="661" t="s">
        <v>3521</v>
      </c>
      <c r="G27" s="661" t="s">
        <v>3600</v>
      </c>
      <c r="H27" s="661" t="s">
        <v>574</v>
      </c>
      <c r="I27" s="661" t="s">
        <v>3601</v>
      </c>
      <c r="J27" s="661" t="s">
        <v>3602</v>
      </c>
      <c r="K27" s="661" t="s">
        <v>1667</v>
      </c>
      <c r="L27" s="662">
        <v>12596.28</v>
      </c>
      <c r="M27" s="662">
        <v>25192.560000000001</v>
      </c>
      <c r="N27" s="661">
        <v>2</v>
      </c>
      <c r="O27" s="744">
        <v>0.5</v>
      </c>
      <c r="P27" s="662">
        <v>25192.560000000001</v>
      </c>
      <c r="Q27" s="677">
        <v>1</v>
      </c>
      <c r="R27" s="661">
        <v>2</v>
      </c>
      <c r="S27" s="677">
        <v>1</v>
      </c>
      <c r="T27" s="744">
        <v>0.5</v>
      </c>
      <c r="U27" s="700">
        <v>1</v>
      </c>
    </row>
    <row r="28" spans="1:21" ht="14.4" customHeight="1" x14ac:dyDescent="0.3">
      <c r="A28" s="660">
        <v>32</v>
      </c>
      <c r="B28" s="661" t="s">
        <v>573</v>
      </c>
      <c r="C28" s="661" t="s">
        <v>3524</v>
      </c>
      <c r="D28" s="742" t="s">
        <v>5498</v>
      </c>
      <c r="E28" s="743" t="s">
        <v>3541</v>
      </c>
      <c r="F28" s="661" t="s">
        <v>3521</v>
      </c>
      <c r="G28" s="661" t="s">
        <v>3600</v>
      </c>
      <c r="H28" s="661" t="s">
        <v>574</v>
      </c>
      <c r="I28" s="661" t="s">
        <v>3603</v>
      </c>
      <c r="J28" s="661" t="s">
        <v>3602</v>
      </c>
      <c r="K28" s="661" t="s">
        <v>3604</v>
      </c>
      <c r="L28" s="662">
        <v>0</v>
      </c>
      <c r="M28" s="662">
        <v>0</v>
      </c>
      <c r="N28" s="661">
        <v>2</v>
      </c>
      <c r="O28" s="744">
        <v>0.5</v>
      </c>
      <c r="P28" s="662">
        <v>0</v>
      </c>
      <c r="Q28" s="677"/>
      <c r="R28" s="661">
        <v>2</v>
      </c>
      <c r="S28" s="677">
        <v>1</v>
      </c>
      <c r="T28" s="744">
        <v>0.5</v>
      </c>
      <c r="U28" s="700">
        <v>1</v>
      </c>
    </row>
    <row r="29" spans="1:21" ht="14.4" customHeight="1" x14ac:dyDescent="0.3">
      <c r="A29" s="660">
        <v>32</v>
      </c>
      <c r="B29" s="661" t="s">
        <v>573</v>
      </c>
      <c r="C29" s="661" t="s">
        <v>3524</v>
      </c>
      <c r="D29" s="742" t="s">
        <v>5498</v>
      </c>
      <c r="E29" s="743" t="s">
        <v>3541</v>
      </c>
      <c r="F29" s="661" t="s">
        <v>3521</v>
      </c>
      <c r="G29" s="661" t="s">
        <v>3605</v>
      </c>
      <c r="H29" s="661" t="s">
        <v>574</v>
      </c>
      <c r="I29" s="661" t="s">
        <v>2218</v>
      </c>
      <c r="J29" s="661" t="s">
        <v>2219</v>
      </c>
      <c r="K29" s="661" t="s">
        <v>3414</v>
      </c>
      <c r="L29" s="662">
        <v>2991.23</v>
      </c>
      <c r="M29" s="662">
        <v>23929.84</v>
      </c>
      <c r="N29" s="661">
        <v>8</v>
      </c>
      <c r="O29" s="744">
        <v>4</v>
      </c>
      <c r="P29" s="662">
        <v>17947.38</v>
      </c>
      <c r="Q29" s="677">
        <v>0.75</v>
      </c>
      <c r="R29" s="661">
        <v>6</v>
      </c>
      <c r="S29" s="677">
        <v>0.75</v>
      </c>
      <c r="T29" s="744">
        <v>3</v>
      </c>
      <c r="U29" s="700">
        <v>0.75</v>
      </c>
    </row>
    <row r="30" spans="1:21" ht="14.4" customHeight="1" x14ac:dyDescent="0.3">
      <c r="A30" s="660">
        <v>32</v>
      </c>
      <c r="B30" s="661" t="s">
        <v>573</v>
      </c>
      <c r="C30" s="661" t="s">
        <v>3524</v>
      </c>
      <c r="D30" s="742" t="s">
        <v>5498</v>
      </c>
      <c r="E30" s="743" t="s">
        <v>3541</v>
      </c>
      <c r="F30" s="661" t="s">
        <v>3521</v>
      </c>
      <c r="G30" s="661" t="s">
        <v>3606</v>
      </c>
      <c r="H30" s="661" t="s">
        <v>574</v>
      </c>
      <c r="I30" s="661" t="s">
        <v>3607</v>
      </c>
      <c r="J30" s="661" t="s">
        <v>3608</v>
      </c>
      <c r="K30" s="661" t="s">
        <v>3609</v>
      </c>
      <c r="L30" s="662">
        <v>132</v>
      </c>
      <c r="M30" s="662">
        <v>264</v>
      </c>
      <c r="N30" s="661">
        <v>2</v>
      </c>
      <c r="O30" s="744">
        <v>1</v>
      </c>
      <c r="P30" s="662"/>
      <c r="Q30" s="677">
        <v>0</v>
      </c>
      <c r="R30" s="661"/>
      <c r="S30" s="677">
        <v>0</v>
      </c>
      <c r="T30" s="744"/>
      <c r="U30" s="700">
        <v>0</v>
      </c>
    </row>
    <row r="31" spans="1:21" ht="14.4" customHeight="1" x14ac:dyDescent="0.3">
      <c r="A31" s="660">
        <v>32</v>
      </c>
      <c r="B31" s="661" t="s">
        <v>573</v>
      </c>
      <c r="C31" s="661" t="s">
        <v>3524</v>
      </c>
      <c r="D31" s="742" t="s">
        <v>5498</v>
      </c>
      <c r="E31" s="743" t="s">
        <v>3541</v>
      </c>
      <c r="F31" s="661" t="s">
        <v>3521</v>
      </c>
      <c r="G31" s="661" t="s">
        <v>3610</v>
      </c>
      <c r="H31" s="661" t="s">
        <v>574</v>
      </c>
      <c r="I31" s="661" t="s">
        <v>3611</v>
      </c>
      <c r="J31" s="661" t="s">
        <v>3612</v>
      </c>
      <c r="K31" s="661" t="s">
        <v>3613</v>
      </c>
      <c r="L31" s="662">
        <v>0</v>
      </c>
      <c r="M31" s="662">
        <v>0</v>
      </c>
      <c r="N31" s="661">
        <v>2</v>
      </c>
      <c r="O31" s="744">
        <v>1</v>
      </c>
      <c r="P31" s="662">
        <v>0</v>
      </c>
      <c r="Q31" s="677"/>
      <c r="R31" s="661">
        <v>2</v>
      </c>
      <c r="S31" s="677">
        <v>1</v>
      </c>
      <c r="T31" s="744">
        <v>1</v>
      </c>
      <c r="U31" s="700">
        <v>1</v>
      </c>
    </row>
    <row r="32" spans="1:21" ht="14.4" customHeight="1" x14ac:dyDescent="0.3">
      <c r="A32" s="660">
        <v>32</v>
      </c>
      <c r="B32" s="661" t="s">
        <v>573</v>
      </c>
      <c r="C32" s="661" t="s">
        <v>3524</v>
      </c>
      <c r="D32" s="742" t="s">
        <v>5498</v>
      </c>
      <c r="E32" s="743" t="s">
        <v>3541</v>
      </c>
      <c r="F32" s="661" t="s">
        <v>3521</v>
      </c>
      <c r="G32" s="661" t="s">
        <v>3610</v>
      </c>
      <c r="H32" s="661" t="s">
        <v>574</v>
      </c>
      <c r="I32" s="661" t="s">
        <v>934</v>
      </c>
      <c r="J32" s="661" t="s">
        <v>3612</v>
      </c>
      <c r="K32" s="661" t="s">
        <v>3614</v>
      </c>
      <c r="L32" s="662">
        <v>63.7</v>
      </c>
      <c r="M32" s="662">
        <v>63.7</v>
      </c>
      <c r="N32" s="661">
        <v>1</v>
      </c>
      <c r="O32" s="744">
        <v>0.5</v>
      </c>
      <c r="P32" s="662"/>
      <c r="Q32" s="677">
        <v>0</v>
      </c>
      <c r="R32" s="661"/>
      <c r="S32" s="677">
        <v>0</v>
      </c>
      <c r="T32" s="744"/>
      <c r="U32" s="700">
        <v>0</v>
      </c>
    </row>
    <row r="33" spans="1:21" ht="14.4" customHeight="1" x14ac:dyDescent="0.3">
      <c r="A33" s="660">
        <v>32</v>
      </c>
      <c r="B33" s="661" t="s">
        <v>573</v>
      </c>
      <c r="C33" s="661" t="s">
        <v>3524</v>
      </c>
      <c r="D33" s="742" t="s">
        <v>5498</v>
      </c>
      <c r="E33" s="743" t="s">
        <v>3541</v>
      </c>
      <c r="F33" s="661" t="s">
        <v>3521</v>
      </c>
      <c r="G33" s="661" t="s">
        <v>3615</v>
      </c>
      <c r="H33" s="661" t="s">
        <v>574</v>
      </c>
      <c r="I33" s="661" t="s">
        <v>643</v>
      </c>
      <c r="J33" s="661" t="s">
        <v>3616</v>
      </c>
      <c r="K33" s="661" t="s">
        <v>3617</v>
      </c>
      <c r="L33" s="662">
        <v>30.56</v>
      </c>
      <c r="M33" s="662">
        <v>30.56</v>
      </c>
      <c r="N33" s="661">
        <v>1</v>
      </c>
      <c r="O33" s="744">
        <v>0.5</v>
      </c>
      <c r="P33" s="662">
        <v>30.56</v>
      </c>
      <c r="Q33" s="677">
        <v>1</v>
      </c>
      <c r="R33" s="661">
        <v>1</v>
      </c>
      <c r="S33" s="677">
        <v>1</v>
      </c>
      <c r="T33" s="744">
        <v>0.5</v>
      </c>
      <c r="U33" s="700">
        <v>1</v>
      </c>
    </row>
    <row r="34" spans="1:21" ht="14.4" customHeight="1" x14ac:dyDescent="0.3">
      <c r="A34" s="660">
        <v>32</v>
      </c>
      <c r="B34" s="661" t="s">
        <v>573</v>
      </c>
      <c r="C34" s="661" t="s">
        <v>3524</v>
      </c>
      <c r="D34" s="742" t="s">
        <v>5498</v>
      </c>
      <c r="E34" s="743" t="s">
        <v>3541</v>
      </c>
      <c r="F34" s="661" t="s">
        <v>3521</v>
      </c>
      <c r="G34" s="661" t="s">
        <v>3618</v>
      </c>
      <c r="H34" s="661" t="s">
        <v>574</v>
      </c>
      <c r="I34" s="661" t="s">
        <v>2241</v>
      </c>
      <c r="J34" s="661" t="s">
        <v>2242</v>
      </c>
      <c r="K34" s="661" t="s">
        <v>3414</v>
      </c>
      <c r="L34" s="662">
        <v>588.04999999999995</v>
      </c>
      <c r="M34" s="662">
        <v>1176.0999999999999</v>
      </c>
      <c r="N34" s="661">
        <v>2</v>
      </c>
      <c r="O34" s="744">
        <v>1</v>
      </c>
      <c r="P34" s="662">
        <v>588.04999999999995</v>
      </c>
      <c r="Q34" s="677">
        <v>0.5</v>
      </c>
      <c r="R34" s="661">
        <v>1</v>
      </c>
      <c r="S34" s="677">
        <v>0.5</v>
      </c>
      <c r="T34" s="744">
        <v>0.5</v>
      </c>
      <c r="U34" s="700">
        <v>0.5</v>
      </c>
    </row>
    <row r="35" spans="1:21" ht="14.4" customHeight="1" x14ac:dyDescent="0.3">
      <c r="A35" s="660">
        <v>32</v>
      </c>
      <c r="B35" s="661" t="s">
        <v>573</v>
      </c>
      <c r="C35" s="661" t="s">
        <v>3524</v>
      </c>
      <c r="D35" s="742" t="s">
        <v>5498</v>
      </c>
      <c r="E35" s="743" t="s">
        <v>3541</v>
      </c>
      <c r="F35" s="661" t="s">
        <v>3521</v>
      </c>
      <c r="G35" s="661" t="s">
        <v>3619</v>
      </c>
      <c r="H35" s="661" t="s">
        <v>574</v>
      </c>
      <c r="I35" s="661" t="s">
        <v>3620</v>
      </c>
      <c r="J35" s="661" t="s">
        <v>3621</v>
      </c>
      <c r="K35" s="661" t="s">
        <v>3622</v>
      </c>
      <c r="L35" s="662">
        <v>661.2</v>
      </c>
      <c r="M35" s="662">
        <v>1983.6000000000001</v>
      </c>
      <c r="N35" s="661">
        <v>3</v>
      </c>
      <c r="O35" s="744">
        <v>1</v>
      </c>
      <c r="P35" s="662">
        <v>1983.6000000000001</v>
      </c>
      <c r="Q35" s="677">
        <v>1</v>
      </c>
      <c r="R35" s="661">
        <v>3</v>
      </c>
      <c r="S35" s="677">
        <v>1</v>
      </c>
      <c r="T35" s="744">
        <v>1</v>
      </c>
      <c r="U35" s="700">
        <v>1</v>
      </c>
    </row>
    <row r="36" spans="1:21" ht="14.4" customHeight="1" x14ac:dyDescent="0.3">
      <c r="A36" s="660">
        <v>32</v>
      </c>
      <c r="B36" s="661" t="s">
        <v>573</v>
      </c>
      <c r="C36" s="661" t="s">
        <v>3524</v>
      </c>
      <c r="D36" s="742" t="s">
        <v>5498</v>
      </c>
      <c r="E36" s="743" t="s">
        <v>3541</v>
      </c>
      <c r="F36" s="661" t="s">
        <v>3521</v>
      </c>
      <c r="G36" s="661" t="s">
        <v>3623</v>
      </c>
      <c r="H36" s="661" t="s">
        <v>574</v>
      </c>
      <c r="I36" s="661" t="s">
        <v>3624</v>
      </c>
      <c r="J36" s="661" t="s">
        <v>3625</v>
      </c>
      <c r="K36" s="661" t="s">
        <v>3626</v>
      </c>
      <c r="L36" s="662">
        <v>0</v>
      </c>
      <c r="M36" s="662">
        <v>0</v>
      </c>
      <c r="N36" s="661">
        <v>1</v>
      </c>
      <c r="O36" s="744">
        <v>0.5</v>
      </c>
      <c r="P36" s="662">
        <v>0</v>
      </c>
      <c r="Q36" s="677"/>
      <c r="R36" s="661">
        <v>1</v>
      </c>
      <c r="S36" s="677">
        <v>1</v>
      </c>
      <c r="T36" s="744">
        <v>0.5</v>
      </c>
      <c r="U36" s="700">
        <v>1</v>
      </c>
    </row>
    <row r="37" spans="1:21" ht="14.4" customHeight="1" x14ac:dyDescent="0.3">
      <c r="A37" s="660">
        <v>32</v>
      </c>
      <c r="B37" s="661" t="s">
        <v>573</v>
      </c>
      <c r="C37" s="661" t="s">
        <v>3524</v>
      </c>
      <c r="D37" s="742" t="s">
        <v>5498</v>
      </c>
      <c r="E37" s="743" t="s">
        <v>3541</v>
      </c>
      <c r="F37" s="661" t="s">
        <v>3521</v>
      </c>
      <c r="G37" s="661" t="s">
        <v>3627</v>
      </c>
      <c r="H37" s="661" t="s">
        <v>574</v>
      </c>
      <c r="I37" s="661" t="s">
        <v>3628</v>
      </c>
      <c r="J37" s="661" t="s">
        <v>2113</v>
      </c>
      <c r="K37" s="661" t="s">
        <v>3629</v>
      </c>
      <c r="L37" s="662">
        <v>83.79</v>
      </c>
      <c r="M37" s="662">
        <v>167.58</v>
      </c>
      <c r="N37" s="661">
        <v>2</v>
      </c>
      <c r="O37" s="744">
        <v>1</v>
      </c>
      <c r="P37" s="662">
        <v>83.79</v>
      </c>
      <c r="Q37" s="677">
        <v>0.5</v>
      </c>
      <c r="R37" s="661">
        <v>1</v>
      </c>
      <c r="S37" s="677">
        <v>0.5</v>
      </c>
      <c r="T37" s="744">
        <v>0.5</v>
      </c>
      <c r="U37" s="700">
        <v>0.5</v>
      </c>
    </row>
    <row r="38" spans="1:21" ht="14.4" customHeight="1" x14ac:dyDescent="0.3">
      <c r="A38" s="660">
        <v>32</v>
      </c>
      <c r="B38" s="661" t="s">
        <v>573</v>
      </c>
      <c r="C38" s="661" t="s">
        <v>3524</v>
      </c>
      <c r="D38" s="742" t="s">
        <v>5498</v>
      </c>
      <c r="E38" s="743" t="s">
        <v>3541</v>
      </c>
      <c r="F38" s="661" t="s">
        <v>3521</v>
      </c>
      <c r="G38" s="661" t="s">
        <v>3627</v>
      </c>
      <c r="H38" s="661" t="s">
        <v>574</v>
      </c>
      <c r="I38" s="661" t="s">
        <v>3630</v>
      </c>
      <c r="J38" s="661" t="s">
        <v>2113</v>
      </c>
      <c r="K38" s="661" t="s">
        <v>3631</v>
      </c>
      <c r="L38" s="662">
        <v>167.58</v>
      </c>
      <c r="M38" s="662">
        <v>167.58</v>
      </c>
      <c r="N38" s="661">
        <v>1</v>
      </c>
      <c r="O38" s="744">
        <v>0.5</v>
      </c>
      <c r="P38" s="662"/>
      <c r="Q38" s="677">
        <v>0</v>
      </c>
      <c r="R38" s="661"/>
      <c r="S38" s="677">
        <v>0</v>
      </c>
      <c r="T38" s="744"/>
      <c r="U38" s="700">
        <v>0</v>
      </c>
    </row>
    <row r="39" spans="1:21" ht="14.4" customHeight="1" x14ac:dyDescent="0.3">
      <c r="A39" s="660">
        <v>32</v>
      </c>
      <c r="B39" s="661" t="s">
        <v>573</v>
      </c>
      <c r="C39" s="661" t="s">
        <v>3524</v>
      </c>
      <c r="D39" s="742" t="s">
        <v>5498</v>
      </c>
      <c r="E39" s="743" t="s">
        <v>3541</v>
      </c>
      <c r="F39" s="661" t="s">
        <v>3521</v>
      </c>
      <c r="G39" s="661" t="s">
        <v>3627</v>
      </c>
      <c r="H39" s="661" t="s">
        <v>574</v>
      </c>
      <c r="I39" s="661" t="s">
        <v>2096</v>
      </c>
      <c r="J39" s="661" t="s">
        <v>2097</v>
      </c>
      <c r="K39" s="661" t="s">
        <v>3016</v>
      </c>
      <c r="L39" s="662">
        <v>111.72</v>
      </c>
      <c r="M39" s="662">
        <v>335.15999999999997</v>
      </c>
      <c r="N39" s="661">
        <v>3</v>
      </c>
      <c r="O39" s="744">
        <v>1</v>
      </c>
      <c r="P39" s="662">
        <v>335.15999999999997</v>
      </c>
      <c r="Q39" s="677">
        <v>1</v>
      </c>
      <c r="R39" s="661">
        <v>3</v>
      </c>
      <c r="S39" s="677">
        <v>1</v>
      </c>
      <c r="T39" s="744">
        <v>1</v>
      </c>
      <c r="U39" s="700">
        <v>1</v>
      </c>
    </row>
    <row r="40" spans="1:21" ht="14.4" customHeight="1" x14ac:dyDescent="0.3">
      <c r="A40" s="660">
        <v>32</v>
      </c>
      <c r="B40" s="661" t="s">
        <v>573</v>
      </c>
      <c r="C40" s="661" t="s">
        <v>3524</v>
      </c>
      <c r="D40" s="742" t="s">
        <v>5498</v>
      </c>
      <c r="E40" s="743" t="s">
        <v>3541</v>
      </c>
      <c r="F40" s="661" t="s">
        <v>3521</v>
      </c>
      <c r="G40" s="661" t="s">
        <v>3632</v>
      </c>
      <c r="H40" s="661" t="s">
        <v>574</v>
      </c>
      <c r="I40" s="661" t="s">
        <v>862</v>
      </c>
      <c r="J40" s="661" t="s">
        <v>3633</v>
      </c>
      <c r="K40" s="661" t="s">
        <v>3634</v>
      </c>
      <c r="L40" s="662">
        <v>88.76</v>
      </c>
      <c r="M40" s="662">
        <v>355.04</v>
      </c>
      <c r="N40" s="661">
        <v>4</v>
      </c>
      <c r="O40" s="744">
        <v>3</v>
      </c>
      <c r="P40" s="662">
        <v>177.52</v>
      </c>
      <c r="Q40" s="677">
        <v>0.5</v>
      </c>
      <c r="R40" s="661">
        <v>2</v>
      </c>
      <c r="S40" s="677">
        <v>0.5</v>
      </c>
      <c r="T40" s="744">
        <v>1</v>
      </c>
      <c r="U40" s="700">
        <v>0.33333333333333331</v>
      </c>
    </row>
    <row r="41" spans="1:21" ht="14.4" customHeight="1" x14ac:dyDescent="0.3">
      <c r="A41" s="660">
        <v>32</v>
      </c>
      <c r="B41" s="661" t="s">
        <v>573</v>
      </c>
      <c r="C41" s="661" t="s">
        <v>3524</v>
      </c>
      <c r="D41" s="742" t="s">
        <v>5498</v>
      </c>
      <c r="E41" s="743" t="s">
        <v>3541</v>
      </c>
      <c r="F41" s="661" t="s">
        <v>3521</v>
      </c>
      <c r="G41" s="661" t="s">
        <v>3635</v>
      </c>
      <c r="H41" s="661" t="s">
        <v>574</v>
      </c>
      <c r="I41" s="661" t="s">
        <v>893</v>
      </c>
      <c r="J41" s="661" t="s">
        <v>3636</v>
      </c>
      <c r="K41" s="661" t="s">
        <v>3637</v>
      </c>
      <c r="L41" s="662">
        <v>0</v>
      </c>
      <c r="M41" s="662">
        <v>0</v>
      </c>
      <c r="N41" s="661">
        <v>1</v>
      </c>
      <c r="O41" s="744">
        <v>0.5</v>
      </c>
      <c r="P41" s="662">
        <v>0</v>
      </c>
      <c r="Q41" s="677"/>
      <c r="R41" s="661">
        <v>1</v>
      </c>
      <c r="S41" s="677">
        <v>1</v>
      </c>
      <c r="T41" s="744">
        <v>0.5</v>
      </c>
      <c r="U41" s="700">
        <v>1</v>
      </c>
    </row>
    <row r="42" spans="1:21" ht="14.4" customHeight="1" x14ac:dyDescent="0.3">
      <c r="A42" s="660">
        <v>32</v>
      </c>
      <c r="B42" s="661" t="s">
        <v>573</v>
      </c>
      <c r="C42" s="661" t="s">
        <v>3524</v>
      </c>
      <c r="D42" s="742" t="s">
        <v>5498</v>
      </c>
      <c r="E42" s="743" t="s">
        <v>3541</v>
      </c>
      <c r="F42" s="661" t="s">
        <v>3521</v>
      </c>
      <c r="G42" s="661" t="s">
        <v>3638</v>
      </c>
      <c r="H42" s="661" t="s">
        <v>574</v>
      </c>
      <c r="I42" s="661" t="s">
        <v>3639</v>
      </c>
      <c r="J42" s="661" t="s">
        <v>1753</v>
      </c>
      <c r="K42" s="661" t="s">
        <v>1754</v>
      </c>
      <c r="L42" s="662">
        <v>1121.25</v>
      </c>
      <c r="M42" s="662">
        <v>2242.5</v>
      </c>
      <c r="N42" s="661">
        <v>2</v>
      </c>
      <c r="O42" s="744">
        <v>1</v>
      </c>
      <c r="P42" s="662">
        <v>2242.5</v>
      </c>
      <c r="Q42" s="677">
        <v>1</v>
      </c>
      <c r="R42" s="661">
        <v>2</v>
      </c>
      <c r="S42" s="677">
        <v>1</v>
      </c>
      <c r="T42" s="744">
        <v>1</v>
      </c>
      <c r="U42" s="700">
        <v>1</v>
      </c>
    </row>
    <row r="43" spans="1:21" ht="14.4" customHeight="1" x14ac:dyDescent="0.3">
      <c r="A43" s="660">
        <v>32</v>
      </c>
      <c r="B43" s="661" t="s">
        <v>573</v>
      </c>
      <c r="C43" s="661" t="s">
        <v>3524</v>
      </c>
      <c r="D43" s="742" t="s">
        <v>5498</v>
      </c>
      <c r="E43" s="743" t="s">
        <v>3541</v>
      </c>
      <c r="F43" s="661" t="s">
        <v>3521</v>
      </c>
      <c r="G43" s="661" t="s">
        <v>3640</v>
      </c>
      <c r="H43" s="661" t="s">
        <v>574</v>
      </c>
      <c r="I43" s="661" t="s">
        <v>908</v>
      </c>
      <c r="J43" s="661" t="s">
        <v>3641</v>
      </c>
      <c r="K43" s="661" t="s">
        <v>3642</v>
      </c>
      <c r="L43" s="662">
        <v>53.57</v>
      </c>
      <c r="M43" s="662">
        <v>107.14</v>
      </c>
      <c r="N43" s="661">
        <v>2</v>
      </c>
      <c r="O43" s="744">
        <v>2</v>
      </c>
      <c r="P43" s="662">
        <v>53.57</v>
      </c>
      <c r="Q43" s="677">
        <v>0.5</v>
      </c>
      <c r="R43" s="661">
        <v>1</v>
      </c>
      <c r="S43" s="677">
        <v>0.5</v>
      </c>
      <c r="T43" s="744">
        <v>1</v>
      </c>
      <c r="U43" s="700">
        <v>0.5</v>
      </c>
    </row>
    <row r="44" spans="1:21" ht="14.4" customHeight="1" x14ac:dyDescent="0.3">
      <c r="A44" s="660">
        <v>32</v>
      </c>
      <c r="B44" s="661" t="s">
        <v>573</v>
      </c>
      <c r="C44" s="661" t="s">
        <v>3524</v>
      </c>
      <c r="D44" s="742" t="s">
        <v>5498</v>
      </c>
      <c r="E44" s="743" t="s">
        <v>3541</v>
      </c>
      <c r="F44" s="661" t="s">
        <v>3521</v>
      </c>
      <c r="G44" s="661" t="s">
        <v>3643</v>
      </c>
      <c r="H44" s="661" t="s">
        <v>574</v>
      </c>
      <c r="I44" s="661" t="s">
        <v>3644</v>
      </c>
      <c r="J44" s="661" t="s">
        <v>3645</v>
      </c>
      <c r="K44" s="661" t="s">
        <v>3646</v>
      </c>
      <c r="L44" s="662">
        <v>0</v>
      </c>
      <c r="M44" s="662">
        <v>0</v>
      </c>
      <c r="N44" s="661">
        <v>1</v>
      </c>
      <c r="O44" s="744">
        <v>0.5</v>
      </c>
      <c r="P44" s="662">
        <v>0</v>
      </c>
      <c r="Q44" s="677"/>
      <c r="R44" s="661">
        <v>1</v>
      </c>
      <c r="S44" s="677">
        <v>1</v>
      </c>
      <c r="T44" s="744">
        <v>0.5</v>
      </c>
      <c r="U44" s="700">
        <v>1</v>
      </c>
    </row>
    <row r="45" spans="1:21" ht="14.4" customHeight="1" x14ac:dyDescent="0.3">
      <c r="A45" s="660">
        <v>32</v>
      </c>
      <c r="B45" s="661" t="s">
        <v>573</v>
      </c>
      <c r="C45" s="661" t="s">
        <v>3524</v>
      </c>
      <c r="D45" s="742" t="s">
        <v>5498</v>
      </c>
      <c r="E45" s="743" t="s">
        <v>3541</v>
      </c>
      <c r="F45" s="661" t="s">
        <v>3521</v>
      </c>
      <c r="G45" s="661" t="s">
        <v>3647</v>
      </c>
      <c r="H45" s="661" t="s">
        <v>1755</v>
      </c>
      <c r="I45" s="661" t="s">
        <v>1924</v>
      </c>
      <c r="J45" s="661" t="s">
        <v>1781</v>
      </c>
      <c r="K45" s="661" t="s">
        <v>1925</v>
      </c>
      <c r="L45" s="662">
        <v>407.55</v>
      </c>
      <c r="M45" s="662">
        <v>407.55</v>
      </c>
      <c r="N45" s="661">
        <v>1</v>
      </c>
      <c r="O45" s="744">
        <v>0.5</v>
      </c>
      <c r="P45" s="662"/>
      <c r="Q45" s="677">
        <v>0</v>
      </c>
      <c r="R45" s="661"/>
      <c r="S45" s="677">
        <v>0</v>
      </c>
      <c r="T45" s="744"/>
      <c r="U45" s="700">
        <v>0</v>
      </c>
    </row>
    <row r="46" spans="1:21" ht="14.4" customHeight="1" x14ac:dyDescent="0.3">
      <c r="A46" s="660">
        <v>32</v>
      </c>
      <c r="B46" s="661" t="s">
        <v>573</v>
      </c>
      <c r="C46" s="661" t="s">
        <v>3524</v>
      </c>
      <c r="D46" s="742" t="s">
        <v>5498</v>
      </c>
      <c r="E46" s="743" t="s">
        <v>3541</v>
      </c>
      <c r="F46" s="661" t="s">
        <v>3521</v>
      </c>
      <c r="G46" s="661" t="s">
        <v>3647</v>
      </c>
      <c r="H46" s="661" t="s">
        <v>1755</v>
      </c>
      <c r="I46" s="661" t="s">
        <v>1927</v>
      </c>
      <c r="J46" s="661" t="s">
        <v>1781</v>
      </c>
      <c r="K46" s="661" t="s">
        <v>1928</v>
      </c>
      <c r="L46" s="662">
        <v>543.39</v>
      </c>
      <c r="M46" s="662">
        <v>4347.12</v>
      </c>
      <c r="N46" s="661">
        <v>8</v>
      </c>
      <c r="O46" s="744">
        <v>3</v>
      </c>
      <c r="P46" s="662">
        <v>4347.12</v>
      </c>
      <c r="Q46" s="677">
        <v>1</v>
      </c>
      <c r="R46" s="661">
        <v>8</v>
      </c>
      <c r="S46" s="677">
        <v>1</v>
      </c>
      <c r="T46" s="744">
        <v>3</v>
      </c>
      <c r="U46" s="700">
        <v>1</v>
      </c>
    </row>
    <row r="47" spans="1:21" ht="14.4" customHeight="1" x14ac:dyDescent="0.3">
      <c r="A47" s="660">
        <v>32</v>
      </c>
      <c r="B47" s="661" t="s">
        <v>573</v>
      </c>
      <c r="C47" s="661" t="s">
        <v>3524</v>
      </c>
      <c r="D47" s="742" t="s">
        <v>5498</v>
      </c>
      <c r="E47" s="743" t="s">
        <v>3541</v>
      </c>
      <c r="F47" s="661" t="s">
        <v>3521</v>
      </c>
      <c r="G47" s="661" t="s">
        <v>3647</v>
      </c>
      <c r="H47" s="661" t="s">
        <v>1755</v>
      </c>
      <c r="I47" s="661" t="s">
        <v>1780</v>
      </c>
      <c r="J47" s="661" t="s">
        <v>1781</v>
      </c>
      <c r="K47" s="661" t="s">
        <v>1782</v>
      </c>
      <c r="L47" s="662">
        <v>815.1</v>
      </c>
      <c r="M47" s="662">
        <v>815.1</v>
      </c>
      <c r="N47" s="661">
        <v>1</v>
      </c>
      <c r="O47" s="744">
        <v>0.5</v>
      </c>
      <c r="P47" s="662"/>
      <c r="Q47" s="677">
        <v>0</v>
      </c>
      <c r="R47" s="661"/>
      <c r="S47" s="677">
        <v>0</v>
      </c>
      <c r="T47" s="744"/>
      <c r="U47" s="700">
        <v>0</v>
      </c>
    </row>
    <row r="48" spans="1:21" ht="14.4" customHeight="1" x14ac:dyDescent="0.3">
      <c r="A48" s="660">
        <v>32</v>
      </c>
      <c r="B48" s="661" t="s">
        <v>573</v>
      </c>
      <c r="C48" s="661" t="s">
        <v>3524</v>
      </c>
      <c r="D48" s="742" t="s">
        <v>5498</v>
      </c>
      <c r="E48" s="743" t="s">
        <v>3541</v>
      </c>
      <c r="F48" s="661" t="s">
        <v>3521</v>
      </c>
      <c r="G48" s="661" t="s">
        <v>3648</v>
      </c>
      <c r="H48" s="661" t="s">
        <v>1755</v>
      </c>
      <c r="I48" s="661" t="s">
        <v>3649</v>
      </c>
      <c r="J48" s="661" t="s">
        <v>3650</v>
      </c>
      <c r="K48" s="661" t="s">
        <v>3651</v>
      </c>
      <c r="L48" s="662">
        <v>39.729999999999997</v>
      </c>
      <c r="M48" s="662">
        <v>39.729999999999997</v>
      </c>
      <c r="N48" s="661">
        <v>1</v>
      </c>
      <c r="O48" s="744">
        <v>0.5</v>
      </c>
      <c r="P48" s="662"/>
      <c r="Q48" s="677">
        <v>0</v>
      </c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32</v>
      </c>
      <c r="B49" s="661" t="s">
        <v>573</v>
      </c>
      <c r="C49" s="661" t="s">
        <v>3524</v>
      </c>
      <c r="D49" s="742" t="s">
        <v>5498</v>
      </c>
      <c r="E49" s="743" t="s">
        <v>3541</v>
      </c>
      <c r="F49" s="661" t="s">
        <v>3521</v>
      </c>
      <c r="G49" s="661" t="s">
        <v>3652</v>
      </c>
      <c r="H49" s="661" t="s">
        <v>574</v>
      </c>
      <c r="I49" s="661" t="s">
        <v>2100</v>
      </c>
      <c r="J49" s="661" t="s">
        <v>2101</v>
      </c>
      <c r="K49" s="661" t="s">
        <v>3653</v>
      </c>
      <c r="L49" s="662">
        <v>78.33</v>
      </c>
      <c r="M49" s="662">
        <v>78.33</v>
      </c>
      <c r="N49" s="661">
        <v>1</v>
      </c>
      <c r="O49" s="744">
        <v>0.5</v>
      </c>
      <c r="P49" s="662">
        <v>78.33</v>
      </c>
      <c r="Q49" s="677">
        <v>1</v>
      </c>
      <c r="R49" s="661">
        <v>1</v>
      </c>
      <c r="S49" s="677">
        <v>1</v>
      </c>
      <c r="T49" s="744">
        <v>0.5</v>
      </c>
      <c r="U49" s="700">
        <v>1</v>
      </c>
    </row>
    <row r="50" spans="1:21" ht="14.4" customHeight="1" x14ac:dyDescent="0.3">
      <c r="A50" s="660">
        <v>32</v>
      </c>
      <c r="B50" s="661" t="s">
        <v>573</v>
      </c>
      <c r="C50" s="661" t="s">
        <v>3524</v>
      </c>
      <c r="D50" s="742" t="s">
        <v>5498</v>
      </c>
      <c r="E50" s="743" t="s">
        <v>3541</v>
      </c>
      <c r="F50" s="661" t="s">
        <v>3521</v>
      </c>
      <c r="G50" s="661" t="s">
        <v>3654</v>
      </c>
      <c r="H50" s="661" t="s">
        <v>574</v>
      </c>
      <c r="I50" s="661" t="s">
        <v>3655</v>
      </c>
      <c r="J50" s="661" t="s">
        <v>3656</v>
      </c>
      <c r="K50" s="661" t="s">
        <v>3657</v>
      </c>
      <c r="L50" s="662">
        <v>93.71</v>
      </c>
      <c r="M50" s="662">
        <v>281.13</v>
      </c>
      <c r="N50" s="661">
        <v>3</v>
      </c>
      <c r="O50" s="744">
        <v>1.5</v>
      </c>
      <c r="P50" s="662">
        <v>93.71</v>
      </c>
      <c r="Q50" s="677">
        <v>0.33333333333333331</v>
      </c>
      <c r="R50" s="661">
        <v>1</v>
      </c>
      <c r="S50" s="677">
        <v>0.33333333333333331</v>
      </c>
      <c r="T50" s="744">
        <v>0.5</v>
      </c>
      <c r="U50" s="700">
        <v>0.33333333333333331</v>
      </c>
    </row>
    <row r="51" spans="1:21" ht="14.4" customHeight="1" x14ac:dyDescent="0.3">
      <c r="A51" s="660">
        <v>32</v>
      </c>
      <c r="B51" s="661" t="s">
        <v>573</v>
      </c>
      <c r="C51" s="661" t="s">
        <v>3524</v>
      </c>
      <c r="D51" s="742" t="s">
        <v>5498</v>
      </c>
      <c r="E51" s="743" t="s">
        <v>3541</v>
      </c>
      <c r="F51" s="661" t="s">
        <v>3521</v>
      </c>
      <c r="G51" s="661" t="s">
        <v>3654</v>
      </c>
      <c r="H51" s="661" t="s">
        <v>574</v>
      </c>
      <c r="I51" s="661" t="s">
        <v>3655</v>
      </c>
      <c r="J51" s="661" t="s">
        <v>3656</v>
      </c>
      <c r="K51" s="661" t="s">
        <v>3657</v>
      </c>
      <c r="L51" s="662">
        <v>57.64</v>
      </c>
      <c r="M51" s="662">
        <v>172.92000000000002</v>
      </c>
      <c r="N51" s="661">
        <v>3</v>
      </c>
      <c r="O51" s="744">
        <v>1.5</v>
      </c>
      <c r="P51" s="662">
        <v>172.92000000000002</v>
      </c>
      <c r="Q51" s="677">
        <v>1</v>
      </c>
      <c r="R51" s="661">
        <v>3</v>
      </c>
      <c r="S51" s="677">
        <v>1</v>
      </c>
      <c r="T51" s="744">
        <v>1.5</v>
      </c>
      <c r="U51" s="700">
        <v>1</v>
      </c>
    </row>
    <row r="52" spans="1:21" ht="14.4" customHeight="1" x14ac:dyDescent="0.3">
      <c r="A52" s="660">
        <v>32</v>
      </c>
      <c r="B52" s="661" t="s">
        <v>573</v>
      </c>
      <c r="C52" s="661" t="s">
        <v>3524</v>
      </c>
      <c r="D52" s="742" t="s">
        <v>5498</v>
      </c>
      <c r="E52" s="743" t="s">
        <v>3541</v>
      </c>
      <c r="F52" s="661" t="s">
        <v>3521</v>
      </c>
      <c r="G52" s="661" t="s">
        <v>3658</v>
      </c>
      <c r="H52" s="661" t="s">
        <v>1755</v>
      </c>
      <c r="I52" s="661" t="s">
        <v>3659</v>
      </c>
      <c r="J52" s="661" t="s">
        <v>3660</v>
      </c>
      <c r="K52" s="661" t="s">
        <v>3661</v>
      </c>
      <c r="L52" s="662">
        <v>974.8</v>
      </c>
      <c r="M52" s="662">
        <v>974.8</v>
      </c>
      <c r="N52" s="661">
        <v>1</v>
      </c>
      <c r="O52" s="744">
        <v>1</v>
      </c>
      <c r="P52" s="662">
        <v>974.8</v>
      </c>
      <c r="Q52" s="677">
        <v>1</v>
      </c>
      <c r="R52" s="661">
        <v>1</v>
      </c>
      <c r="S52" s="677">
        <v>1</v>
      </c>
      <c r="T52" s="744">
        <v>1</v>
      </c>
      <c r="U52" s="700">
        <v>1</v>
      </c>
    </row>
    <row r="53" spans="1:21" ht="14.4" customHeight="1" x14ac:dyDescent="0.3">
      <c r="A53" s="660">
        <v>32</v>
      </c>
      <c r="B53" s="661" t="s">
        <v>573</v>
      </c>
      <c r="C53" s="661" t="s">
        <v>3524</v>
      </c>
      <c r="D53" s="742" t="s">
        <v>5498</v>
      </c>
      <c r="E53" s="743" t="s">
        <v>3541</v>
      </c>
      <c r="F53" s="661" t="s">
        <v>3521</v>
      </c>
      <c r="G53" s="661" t="s">
        <v>3662</v>
      </c>
      <c r="H53" s="661" t="s">
        <v>574</v>
      </c>
      <c r="I53" s="661" t="s">
        <v>1160</v>
      </c>
      <c r="J53" s="661" t="s">
        <v>3663</v>
      </c>
      <c r="K53" s="661" t="s">
        <v>3664</v>
      </c>
      <c r="L53" s="662">
        <v>99.11</v>
      </c>
      <c r="M53" s="662">
        <v>396.44</v>
      </c>
      <c r="N53" s="661">
        <v>4</v>
      </c>
      <c r="O53" s="744">
        <v>2</v>
      </c>
      <c r="P53" s="662">
        <v>297.33</v>
      </c>
      <c r="Q53" s="677">
        <v>0.75</v>
      </c>
      <c r="R53" s="661">
        <v>3</v>
      </c>
      <c r="S53" s="677">
        <v>0.75</v>
      </c>
      <c r="T53" s="744">
        <v>1</v>
      </c>
      <c r="U53" s="700">
        <v>0.5</v>
      </c>
    </row>
    <row r="54" spans="1:21" ht="14.4" customHeight="1" x14ac:dyDescent="0.3">
      <c r="A54" s="660">
        <v>32</v>
      </c>
      <c r="B54" s="661" t="s">
        <v>573</v>
      </c>
      <c r="C54" s="661" t="s">
        <v>3524</v>
      </c>
      <c r="D54" s="742" t="s">
        <v>5498</v>
      </c>
      <c r="E54" s="743" t="s">
        <v>3541</v>
      </c>
      <c r="F54" s="661" t="s">
        <v>3521</v>
      </c>
      <c r="G54" s="661" t="s">
        <v>3665</v>
      </c>
      <c r="H54" s="661" t="s">
        <v>574</v>
      </c>
      <c r="I54" s="661" t="s">
        <v>1024</v>
      </c>
      <c r="J54" s="661" t="s">
        <v>1025</v>
      </c>
      <c r="K54" s="661" t="s">
        <v>1026</v>
      </c>
      <c r="L54" s="662">
        <v>54.55</v>
      </c>
      <c r="M54" s="662">
        <v>54.55</v>
      </c>
      <c r="N54" s="661">
        <v>1</v>
      </c>
      <c r="O54" s="744">
        <v>0.5</v>
      </c>
      <c r="P54" s="662"/>
      <c r="Q54" s="677">
        <v>0</v>
      </c>
      <c r="R54" s="661"/>
      <c r="S54" s="677">
        <v>0</v>
      </c>
      <c r="T54" s="744"/>
      <c r="U54" s="700">
        <v>0</v>
      </c>
    </row>
    <row r="55" spans="1:21" ht="14.4" customHeight="1" x14ac:dyDescent="0.3">
      <c r="A55" s="660">
        <v>32</v>
      </c>
      <c r="B55" s="661" t="s">
        <v>573</v>
      </c>
      <c r="C55" s="661" t="s">
        <v>3524</v>
      </c>
      <c r="D55" s="742" t="s">
        <v>5498</v>
      </c>
      <c r="E55" s="743" t="s">
        <v>3541</v>
      </c>
      <c r="F55" s="661" t="s">
        <v>3521</v>
      </c>
      <c r="G55" s="661" t="s">
        <v>3666</v>
      </c>
      <c r="H55" s="661" t="s">
        <v>574</v>
      </c>
      <c r="I55" s="661" t="s">
        <v>854</v>
      </c>
      <c r="J55" s="661" t="s">
        <v>855</v>
      </c>
      <c r="K55" s="661" t="s">
        <v>3667</v>
      </c>
      <c r="L55" s="662">
        <v>0</v>
      </c>
      <c r="M55" s="662">
        <v>0</v>
      </c>
      <c r="N55" s="661">
        <v>1</v>
      </c>
      <c r="O55" s="744">
        <v>0.5</v>
      </c>
      <c r="P55" s="662"/>
      <c r="Q55" s="677"/>
      <c r="R55" s="661"/>
      <c r="S55" s="677">
        <v>0</v>
      </c>
      <c r="T55" s="744"/>
      <c r="U55" s="700">
        <v>0</v>
      </c>
    </row>
    <row r="56" spans="1:21" ht="14.4" customHeight="1" x14ac:dyDescent="0.3">
      <c r="A56" s="660">
        <v>32</v>
      </c>
      <c r="B56" s="661" t="s">
        <v>573</v>
      </c>
      <c r="C56" s="661" t="s">
        <v>3524</v>
      </c>
      <c r="D56" s="742" t="s">
        <v>5498</v>
      </c>
      <c r="E56" s="743" t="s">
        <v>3541</v>
      </c>
      <c r="F56" s="661" t="s">
        <v>3521</v>
      </c>
      <c r="G56" s="661" t="s">
        <v>3668</v>
      </c>
      <c r="H56" s="661" t="s">
        <v>574</v>
      </c>
      <c r="I56" s="661" t="s">
        <v>2499</v>
      </c>
      <c r="J56" s="661" t="s">
        <v>2500</v>
      </c>
      <c r="K56" s="661" t="s">
        <v>3669</v>
      </c>
      <c r="L56" s="662">
        <v>105.46</v>
      </c>
      <c r="M56" s="662">
        <v>105.46</v>
      </c>
      <c r="N56" s="661">
        <v>1</v>
      </c>
      <c r="O56" s="744">
        <v>0.5</v>
      </c>
      <c r="P56" s="662">
        <v>105.46</v>
      </c>
      <c r="Q56" s="677">
        <v>1</v>
      </c>
      <c r="R56" s="661">
        <v>1</v>
      </c>
      <c r="S56" s="677">
        <v>1</v>
      </c>
      <c r="T56" s="744">
        <v>0.5</v>
      </c>
      <c r="U56" s="700">
        <v>1</v>
      </c>
    </row>
    <row r="57" spans="1:21" ht="14.4" customHeight="1" x14ac:dyDescent="0.3">
      <c r="A57" s="660">
        <v>32</v>
      </c>
      <c r="B57" s="661" t="s">
        <v>573</v>
      </c>
      <c r="C57" s="661" t="s">
        <v>3524</v>
      </c>
      <c r="D57" s="742" t="s">
        <v>5498</v>
      </c>
      <c r="E57" s="743" t="s">
        <v>3541</v>
      </c>
      <c r="F57" s="661" t="s">
        <v>3521</v>
      </c>
      <c r="G57" s="661" t="s">
        <v>3670</v>
      </c>
      <c r="H57" s="661" t="s">
        <v>574</v>
      </c>
      <c r="I57" s="661" t="s">
        <v>2520</v>
      </c>
      <c r="J57" s="661" t="s">
        <v>2521</v>
      </c>
      <c r="K57" s="661" t="s">
        <v>3671</v>
      </c>
      <c r="L57" s="662">
        <v>107.25</v>
      </c>
      <c r="M57" s="662">
        <v>107.25</v>
      </c>
      <c r="N57" s="661">
        <v>1</v>
      </c>
      <c r="O57" s="744">
        <v>0.5</v>
      </c>
      <c r="P57" s="662"/>
      <c r="Q57" s="677">
        <v>0</v>
      </c>
      <c r="R57" s="661"/>
      <c r="S57" s="677">
        <v>0</v>
      </c>
      <c r="T57" s="744"/>
      <c r="U57" s="700">
        <v>0</v>
      </c>
    </row>
    <row r="58" spans="1:21" ht="14.4" customHeight="1" x14ac:dyDescent="0.3">
      <c r="A58" s="660">
        <v>32</v>
      </c>
      <c r="B58" s="661" t="s">
        <v>573</v>
      </c>
      <c r="C58" s="661" t="s">
        <v>3524</v>
      </c>
      <c r="D58" s="742" t="s">
        <v>5498</v>
      </c>
      <c r="E58" s="743" t="s">
        <v>3541</v>
      </c>
      <c r="F58" s="661" t="s">
        <v>3521</v>
      </c>
      <c r="G58" s="661" t="s">
        <v>3672</v>
      </c>
      <c r="H58" s="661" t="s">
        <v>574</v>
      </c>
      <c r="I58" s="661" t="s">
        <v>817</v>
      </c>
      <c r="J58" s="661" t="s">
        <v>3673</v>
      </c>
      <c r="K58" s="661" t="s">
        <v>3674</v>
      </c>
      <c r="L58" s="662">
        <v>0</v>
      </c>
      <c r="M58" s="662">
        <v>0</v>
      </c>
      <c r="N58" s="661">
        <v>4</v>
      </c>
      <c r="O58" s="744">
        <v>3</v>
      </c>
      <c r="P58" s="662">
        <v>0</v>
      </c>
      <c r="Q58" s="677"/>
      <c r="R58" s="661">
        <v>3</v>
      </c>
      <c r="S58" s="677">
        <v>0.75</v>
      </c>
      <c r="T58" s="744">
        <v>2.5</v>
      </c>
      <c r="U58" s="700">
        <v>0.83333333333333337</v>
      </c>
    </row>
    <row r="59" spans="1:21" ht="14.4" customHeight="1" x14ac:dyDescent="0.3">
      <c r="A59" s="660">
        <v>32</v>
      </c>
      <c r="B59" s="661" t="s">
        <v>573</v>
      </c>
      <c r="C59" s="661" t="s">
        <v>3524</v>
      </c>
      <c r="D59" s="742" t="s">
        <v>5498</v>
      </c>
      <c r="E59" s="743" t="s">
        <v>3541</v>
      </c>
      <c r="F59" s="661" t="s">
        <v>3521</v>
      </c>
      <c r="G59" s="661" t="s">
        <v>3675</v>
      </c>
      <c r="H59" s="661" t="s">
        <v>574</v>
      </c>
      <c r="I59" s="661" t="s">
        <v>766</v>
      </c>
      <c r="J59" s="661" t="s">
        <v>767</v>
      </c>
      <c r="K59" s="661" t="s">
        <v>3676</v>
      </c>
      <c r="L59" s="662">
        <v>152.33000000000001</v>
      </c>
      <c r="M59" s="662">
        <v>152.33000000000001</v>
      </c>
      <c r="N59" s="661">
        <v>1</v>
      </c>
      <c r="O59" s="744">
        <v>1</v>
      </c>
      <c r="P59" s="662"/>
      <c r="Q59" s="677">
        <v>0</v>
      </c>
      <c r="R59" s="661"/>
      <c r="S59" s="677">
        <v>0</v>
      </c>
      <c r="T59" s="744"/>
      <c r="U59" s="700">
        <v>0</v>
      </c>
    </row>
    <row r="60" spans="1:21" ht="14.4" customHeight="1" x14ac:dyDescent="0.3">
      <c r="A60" s="660">
        <v>32</v>
      </c>
      <c r="B60" s="661" t="s">
        <v>573</v>
      </c>
      <c r="C60" s="661" t="s">
        <v>3524</v>
      </c>
      <c r="D60" s="742" t="s">
        <v>5498</v>
      </c>
      <c r="E60" s="743" t="s">
        <v>3541</v>
      </c>
      <c r="F60" s="661" t="s">
        <v>3521</v>
      </c>
      <c r="G60" s="661" t="s">
        <v>3677</v>
      </c>
      <c r="H60" s="661" t="s">
        <v>574</v>
      </c>
      <c r="I60" s="661" t="s">
        <v>2082</v>
      </c>
      <c r="J60" s="661" t="s">
        <v>2083</v>
      </c>
      <c r="K60" s="661" t="s">
        <v>3678</v>
      </c>
      <c r="L60" s="662">
        <v>22.44</v>
      </c>
      <c r="M60" s="662">
        <v>44.88</v>
      </c>
      <c r="N60" s="661">
        <v>2</v>
      </c>
      <c r="O60" s="744">
        <v>1</v>
      </c>
      <c r="P60" s="662">
        <v>22.44</v>
      </c>
      <c r="Q60" s="677">
        <v>0.5</v>
      </c>
      <c r="R60" s="661">
        <v>1</v>
      </c>
      <c r="S60" s="677">
        <v>0.5</v>
      </c>
      <c r="T60" s="744">
        <v>0.5</v>
      </c>
      <c r="U60" s="700">
        <v>0.5</v>
      </c>
    </row>
    <row r="61" spans="1:21" ht="14.4" customHeight="1" x14ac:dyDescent="0.3">
      <c r="A61" s="660">
        <v>32</v>
      </c>
      <c r="B61" s="661" t="s">
        <v>573</v>
      </c>
      <c r="C61" s="661" t="s">
        <v>3524</v>
      </c>
      <c r="D61" s="742" t="s">
        <v>5498</v>
      </c>
      <c r="E61" s="743" t="s">
        <v>3541</v>
      </c>
      <c r="F61" s="661" t="s">
        <v>3521</v>
      </c>
      <c r="G61" s="661" t="s">
        <v>3677</v>
      </c>
      <c r="H61" s="661" t="s">
        <v>574</v>
      </c>
      <c r="I61" s="661" t="s">
        <v>3037</v>
      </c>
      <c r="J61" s="661" t="s">
        <v>2121</v>
      </c>
      <c r="K61" s="661" t="s">
        <v>3679</v>
      </c>
      <c r="L61" s="662">
        <v>25.6</v>
      </c>
      <c r="M61" s="662">
        <v>25.6</v>
      </c>
      <c r="N61" s="661">
        <v>1</v>
      </c>
      <c r="O61" s="744">
        <v>0.5</v>
      </c>
      <c r="P61" s="662">
        <v>25.6</v>
      </c>
      <c r="Q61" s="677">
        <v>1</v>
      </c>
      <c r="R61" s="661">
        <v>1</v>
      </c>
      <c r="S61" s="677">
        <v>1</v>
      </c>
      <c r="T61" s="744">
        <v>0.5</v>
      </c>
      <c r="U61" s="700">
        <v>1</v>
      </c>
    </row>
    <row r="62" spans="1:21" ht="14.4" customHeight="1" x14ac:dyDescent="0.3">
      <c r="A62" s="660">
        <v>32</v>
      </c>
      <c r="B62" s="661" t="s">
        <v>573</v>
      </c>
      <c r="C62" s="661" t="s">
        <v>3524</v>
      </c>
      <c r="D62" s="742" t="s">
        <v>5498</v>
      </c>
      <c r="E62" s="743" t="s">
        <v>3541</v>
      </c>
      <c r="F62" s="661" t="s">
        <v>3521</v>
      </c>
      <c r="G62" s="661" t="s">
        <v>3677</v>
      </c>
      <c r="H62" s="661" t="s">
        <v>574</v>
      </c>
      <c r="I62" s="661" t="s">
        <v>2120</v>
      </c>
      <c r="J62" s="661" t="s">
        <v>2121</v>
      </c>
      <c r="K62" s="661" t="s">
        <v>3680</v>
      </c>
      <c r="L62" s="662">
        <v>51.21</v>
      </c>
      <c r="M62" s="662">
        <v>102.42</v>
      </c>
      <c r="N62" s="661">
        <v>2</v>
      </c>
      <c r="O62" s="744">
        <v>1</v>
      </c>
      <c r="P62" s="662">
        <v>102.42</v>
      </c>
      <c r="Q62" s="677">
        <v>1</v>
      </c>
      <c r="R62" s="661">
        <v>2</v>
      </c>
      <c r="S62" s="677">
        <v>1</v>
      </c>
      <c r="T62" s="744">
        <v>1</v>
      </c>
      <c r="U62" s="700">
        <v>1</v>
      </c>
    </row>
    <row r="63" spans="1:21" ht="14.4" customHeight="1" x14ac:dyDescent="0.3">
      <c r="A63" s="660">
        <v>32</v>
      </c>
      <c r="B63" s="661" t="s">
        <v>573</v>
      </c>
      <c r="C63" s="661" t="s">
        <v>3524</v>
      </c>
      <c r="D63" s="742" t="s">
        <v>5498</v>
      </c>
      <c r="E63" s="743" t="s">
        <v>3541</v>
      </c>
      <c r="F63" s="661" t="s">
        <v>3521</v>
      </c>
      <c r="G63" s="661" t="s">
        <v>3681</v>
      </c>
      <c r="H63" s="661" t="s">
        <v>574</v>
      </c>
      <c r="I63" s="661" t="s">
        <v>3682</v>
      </c>
      <c r="J63" s="661" t="s">
        <v>1319</v>
      </c>
      <c r="K63" s="661" t="s">
        <v>3683</v>
      </c>
      <c r="L63" s="662">
        <v>0</v>
      </c>
      <c r="M63" s="662">
        <v>0</v>
      </c>
      <c r="N63" s="661">
        <v>1</v>
      </c>
      <c r="O63" s="744">
        <v>0.5</v>
      </c>
      <c r="P63" s="662"/>
      <c r="Q63" s="677"/>
      <c r="R63" s="661"/>
      <c r="S63" s="677">
        <v>0</v>
      </c>
      <c r="T63" s="744"/>
      <c r="U63" s="700">
        <v>0</v>
      </c>
    </row>
    <row r="64" spans="1:21" ht="14.4" customHeight="1" x14ac:dyDescent="0.3">
      <c r="A64" s="660">
        <v>32</v>
      </c>
      <c r="B64" s="661" t="s">
        <v>573</v>
      </c>
      <c r="C64" s="661" t="s">
        <v>3524</v>
      </c>
      <c r="D64" s="742" t="s">
        <v>5498</v>
      </c>
      <c r="E64" s="743" t="s">
        <v>3541</v>
      </c>
      <c r="F64" s="661" t="s">
        <v>3521</v>
      </c>
      <c r="G64" s="661" t="s">
        <v>3684</v>
      </c>
      <c r="H64" s="661" t="s">
        <v>1755</v>
      </c>
      <c r="I64" s="661" t="s">
        <v>1790</v>
      </c>
      <c r="J64" s="661" t="s">
        <v>1791</v>
      </c>
      <c r="K64" s="661" t="s">
        <v>1792</v>
      </c>
      <c r="L64" s="662">
        <v>31.32</v>
      </c>
      <c r="M64" s="662">
        <v>31.32</v>
      </c>
      <c r="N64" s="661">
        <v>1</v>
      </c>
      <c r="O64" s="744">
        <v>0.5</v>
      </c>
      <c r="P64" s="662"/>
      <c r="Q64" s="677">
        <v>0</v>
      </c>
      <c r="R64" s="661"/>
      <c r="S64" s="677">
        <v>0</v>
      </c>
      <c r="T64" s="744"/>
      <c r="U64" s="700">
        <v>0</v>
      </c>
    </row>
    <row r="65" spans="1:21" ht="14.4" customHeight="1" x14ac:dyDescent="0.3">
      <c r="A65" s="660">
        <v>32</v>
      </c>
      <c r="B65" s="661" t="s">
        <v>573</v>
      </c>
      <c r="C65" s="661" t="s">
        <v>3524</v>
      </c>
      <c r="D65" s="742" t="s">
        <v>5498</v>
      </c>
      <c r="E65" s="743" t="s">
        <v>3541</v>
      </c>
      <c r="F65" s="661" t="s">
        <v>3521</v>
      </c>
      <c r="G65" s="661" t="s">
        <v>3685</v>
      </c>
      <c r="H65" s="661" t="s">
        <v>574</v>
      </c>
      <c r="I65" s="661" t="s">
        <v>3686</v>
      </c>
      <c r="J65" s="661" t="s">
        <v>1722</v>
      </c>
      <c r="K65" s="661" t="s">
        <v>3687</v>
      </c>
      <c r="L65" s="662">
        <v>50.14</v>
      </c>
      <c r="M65" s="662">
        <v>50.14</v>
      </c>
      <c r="N65" s="661">
        <v>1</v>
      </c>
      <c r="O65" s="744">
        <v>0.5</v>
      </c>
      <c r="P65" s="662">
        <v>50.14</v>
      </c>
      <c r="Q65" s="677">
        <v>1</v>
      </c>
      <c r="R65" s="661">
        <v>1</v>
      </c>
      <c r="S65" s="677">
        <v>1</v>
      </c>
      <c r="T65" s="744">
        <v>0.5</v>
      </c>
      <c r="U65" s="700">
        <v>1</v>
      </c>
    </row>
    <row r="66" spans="1:21" ht="14.4" customHeight="1" x14ac:dyDescent="0.3">
      <c r="A66" s="660">
        <v>32</v>
      </c>
      <c r="B66" s="661" t="s">
        <v>573</v>
      </c>
      <c r="C66" s="661" t="s">
        <v>3524</v>
      </c>
      <c r="D66" s="742" t="s">
        <v>5498</v>
      </c>
      <c r="E66" s="743" t="s">
        <v>3541</v>
      </c>
      <c r="F66" s="661" t="s">
        <v>3521</v>
      </c>
      <c r="G66" s="661" t="s">
        <v>3688</v>
      </c>
      <c r="H66" s="661" t="s">
        <v>574</v>
      </c>
      <c r="I66" s="661" t="s">
        <v>3689</v>
      </c>
      <c r="J66" s="661" t="s">
        <v>1071</v>
      </c>
      <c r="K66" s="661" t="s">
        <v>729</v>
      </c>
      <c r="L66" s="662">
        <v>0</v>
      </c>
      <c r="M66" s="662">
        <v>0</v>
      </c>
      <c r="N66" s="661">
        <v>2</v>
      </c>
      <c r="O66" s="744">
        <v>1</v>
      </c>
      <c r="P66" s="662">
        <v>0</v>
      </c>
      <c r="Q66" s="677"/>
      <c r="R66" s="661">
        <v>2</v>
      </c>
      <c r="S66" s="677">
        <v>1</v>
      </c>
      <c r="T66" s="744">
        <v>1</v>
      </c>
      <c r="U66" s="700">
        <v>1</v>
      </c>
    </row>
    <row r="67" spans="1:21" ht="14.4" customHeight="1" x14ac:dyDescent="0.3">
      <c r="A67" s="660">
        <v>32</v>
      </c>
      <c r="B67" s="661" t="s">
        <v>573</v>
      </c>
      <c r="C67" s="661" t="s">
        <v>3524</v>
      </c>
      <c r="D67" s="742" t="s">
        <v>5498</v>
      </c>
      <c r="E67" s="743" t="s">
        <v>3541</v>
      </c>
      <c r="F67" s="661" t="s">
        <v>3521</v>
      </c>
      <c r="G67" s="661" t="s">
        <v>3688</v>
      </c>
      <c r="H67" s="661" t="s">
        <v>574</v>
      </c>
      <c r="I67" s="661" t="s">
        <v>1028</v>
      </c>
      <c r="J67" s="661" t="s">
        <v>1029</v>
      </c>
      <c r="K67" s="661" t="s">
        <v>1030</v>
      </c>
      <c r="L67" s="662">
        <v>0</v>
      </c>
      <c r="M67" s="662">
        <v>0</v>
      </c>
      <c r="N67" s="661">
        <v>1</v>
      </c>
      <c r="O67" s="744">
        <v>0.5</v>
      </c>
      <c r="P67" s="662"/>
      <c r="Q67" s="677"/>
      <c r="R67" s="661"/>
      <c r="S67" s="677">
        <v>0</v>
      </c>
      <c r="T67" s="744"/>
      <c r="U67" s="700">
        <v>0</v>
      </c>
    </row>
    <row r="68" spans="1:21" ht="14.4" customHeight="1" x14ac:dyDescent="0.3">
      <c r="A68" s="660">
        <v>32</v>
      </c>
      <c r="B68" s="661" t="s">
        <v>573</v>
      </c>
      <c r="C68" s="661" t="s">
        <v>3524</v>
      </c>
      <c r="D68" s="742" t="s">
        <v>5498</v>
      </c>
      <c r="E68" s="743" t="s">
        <v>3541</v>
      </c>
      <c r="F68" s="661" t="s">
        <v>3521</v>
      </c>
      <c r="G68" s="661" t="s">
        <v>3690</v>
      </c>
      <c r="H68" s="661" t="s">
        <v>1755</v>
      </c>
      <c r="I68" s="661" t="s">
        <v>2253</v>
      </c>
      <c r="J68" s="661" t="s">
        <v>2246</v>
      </c>
      <c r="K68" s="661" t="s">
        <v>3416</v>
      </c>
      <c r="L68" s="662">
        <v>13849.26</v>
      </c>
      <c r="M68" s="662">
        <v>41547.78</v>
      </c>
      <c r="N68" s="661">
        <v>3</v>
      </c>
      <c r="O68" s="744">
        <v>0.5</v>
      </c>
      <c r="P68" s="662">
        <v>41547.78</v>
      </c>
      <c r="Q68" s="677">
        <v>1</v>
      </c>
      <c r="R68" s="661">
        <v>3</v>
      </c>
      <c r="S68" s="677">
        <v>1</v>
      </c>
      <c r="T68" s="744">
        <v>0.5</v>
      </c>
      <c r="U68" s="700">
        <v>1</v>
      </c>
    </row>
    <row r="69" spans="1:21" ht="14.4" customHeight="1" x14ac:dyDescent="0.3">
      <c r="A69" s="660">
        <v>32</v>
      </c>
      <c r="B69" s="661" t="s">
        <v>573</v>
      </c>
      <c r="C69" s="661" t="s">
        <v>3524</v>
      </c>
      <c r="D69" s="742" t="s">
        <v>5498</v>
      </c>
      <c r="E69" s="743" t="s">
        <v>3542</v>
      </c>
      <c r="F69" s="661" t="s">
        <v>3521</v>
      </c>
      <c r="G69" s="661" t="s">
        <v>3569</v>
      </c>
      <c r="H69" s="661" t="s">
        <v>574</v>
      </c>
      <c r="I69" s="661" t="s">
        <v>3691</v>
      </c>
      <c r="J69" s="661" t="s">
        <v>2622</v>
      </c>
      <c r="K69" s="661" t="s">
        <v>3692</v>
      </c>
      <c r="L69" s="662">
        <v>0</v>
      </c>
      <c r="M69" s="662">
        <v>0</v>
      </c>
      <c r="N69" s="661">
        <v>2</v>
      </c>
      <c r="O69" s="744">
        <v>0.5</v>
      </c>
      <c r="P69" s="662"/>
      <c r="Q69" s="677"/>
      <c r="R69" s="661"/>
      <c r="S69" s="677">
        <v>0</v>
      </c>
      <c r="T69" s="744"/>
      <c r="U69" s="700">
        <v>0</v>
      </c>
    </row>
    <row r="70" spans="1:21" ht="14.4" customHeight="1" x14ac:dyDescent="0.3">
      <c r="A70" s="660">
        <v>32</v>
      </c>
      <c r="B70" s="661" t="s">
        <v>573</v>
      </c>
      <c r="C70" s="661" t="s">
        <v>3524</v>
      </c>
      <c r="D70" s="742" t="s">
        <v>5498</v>
      </c>
      <c r="E70" s="743" t="s">
        <v>3542</v>
      </c>
      <c r="F70" s="661" t="s">
        <v>3521</v>
      </c>
      <c r="G70" s="661" t="s">
        <v>3571</v>
      </c>
      <c r="H70" s="661" t="s">
        <v>574</v>
      </c>
      <c r="I70" s="661" t="s">
        <v>3693</v>
      </c>
      <c r="J70" s="661" t="s">
        <v>3575</v>
      </c>
      <c r="K70" s="661" t="s">
        <v>3694</v>
      </c>
      <c r="L70" s="662">
        <v>0</v>
      </c>
      <c r="M70" s="662">
        <v>0</v>
      </c>
      <c r="N70" s="661">
        <v>1</v>
      </c>
      <c r="O70" s="744">
        <v>1</v>
      </c>
      <c r="P70" s="662"/>
      <c r="Q70" s="677"/>
      <c r="R70" s="661"/>
      <c r="S70" s="677">
        <v>0</v>
      </c>
      <c r="T70" s="744"/>
      <c r="U70" s="700">
        <v>0</v>
      </c>
    </row>
    <row r="71" spans="1:21" ht="14.4" customHeight="1" x14ac:dyDescent="0.3">
      <c r="A71" s="660">
        <v>32</v>
      </c>
      <c r="B71" s="661" t="s">
        <v>573</v>
      </c>
      <c r="C71" s="661" t="s">
        <v>3524</v>
      </c>
      <c r="D71" s="742" t="s">
        <v>5498</v>
      </c>
      <c r="E71" s="743" t="s">
        <v>3542</v>
      </c>
      <c r="F71" s="661" t="s">
        <v>3521</v>
      </c>
      <c r="G71" s="661" t="s">
        <v>3571</v>
      </c>
      <c r="H71" s="661" t="s">
        <v>574</v>
      </c>
      <c r="I71" s="661" t="s">
        <v>3573</v>
      </c>
      <c r="J71" s="661" t="s">
        <v>684</v>
      </c>
      <c r="K71" s="661" t="s">
        <v>3574</v>
      </c>
      <c r="L71" s="662">
        <v>135.25</v>
      </c>
      <c r="M71" s="662">
        <v>270.5</v>
      </c>
      <c r="N71" s="661">
        <v>2</v>
      </c>
      <c r="O71" s="744">
        <v>1.5</v>
      </c>
      <c r="P71" s="662"/>
      <c r="Q71" s="677">
        <v>0</v>
      </c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32</v>
      </c>
      <c r="B72" s="661" t="s">
        <v>573</v>
      </c>
      <c r="C72" s="661" t="s">
        <v>3524</v>
      </c>
      <c r="D72" s="742" t="s">
        <v>5498</v>
      </c>
      <c r="E72" s="743" t="s">
        <v>3542</v>
      </c>
      <c r="F72" s="661" t="s">
        <v>3521</v>
      </c>
      <c r="G72" s="661" t="s">
        <v>3582</v>
      </c>
      <c r="H72" s="661" t="s">
        <v>1755</v>
      </c>
      <c r="I72" s="661" t="s">
        <v>2158</v>
      </c>
      <c r="J72" s="661" t="s">
        <v>617</v>
      </c>
      <c r="K72" s="661" t="s">
        <v>3387</v>
      </c>
      <c r="L72" s="662">
        <v>154.36000000000001</v>
      </c>
      <c r="M72" s="662">
        <v>463.08000000000004</v>
      </c>
      <c r="N72" s="661">
        <v>3</v>
      </c>
      <c r="O72" s="744">
        <v>0.5</v>
      </c>
      <c r="P72" s="662"/>
      <c r="Q72" s="677">
        <v>0</v>
      </c>
      <c r="R72" s="661"/>
      <c r="S72" s="677">
        <v>0</v>
      </c>
      <c r="T72" s="744"/>
      <c r="U72" s="700">
        <v>0</v>
      </c>
    </row>
    <row r="73" spans="1:21" ht="14.4" customHeight="1" x14ac:dyDescent="0.3">
      <c r="A73" s="660">
        <v>32</v>
      </c>
      <c r="B73" s="661" t="s">
        <v>573</v>
      </c>
      <c r="C73" s="661" t="s">
        <v>3524</v>
      </c>
      <c r="D73" s="742" t="s">
        <v>5498</v>
      </c>
      <c r="E73" s="743" t="s">
        <v>3542</v>
      </c>
      <c r="F73" s="661" t="s">
        <v>3521</v>
      </c>
      <c r="G73" s="661" t="s">
        <v>3596</v>
      </c>
      <c r="H73" s="661" t="s">
        <v>574</v>
      </c>
      <c r="I73" s="661" t="s">
        <v>3598</v>
      </c>
      <c r="J73" s="661" t="s">
        <v>2524</v>
      </c>
      <c r="K73" s="661" t="s">
        <v>3599</v>
      </c>
      <c r="L73" s="662">
        <v>0</v>
      </c>
      <c r="M73" s="662">
        <v>0</v>
      </c>
      <c r="N73" s="661">
        <v>2</v>
      </c>
      <c r="O73" s="744">
        <v>0.5</v>
      </c>
      <c r="P73" s="662"/>
      <c r="Q73" s="677"/>
      <c r="R73" s="661"/>
      <c r="S73" s="677">
        <v>0</v>
      </c>
      <c r="T73" s="744"/>
      <c r="U73" s="700">
        <v>0</v>
      </c>
    </row>
    <row r="74" spans="1:21" ht="14.4" customHeight="1" x14ac:dyDescent="0.3">
      <c r="A74" s="660">
        <v>32</v>
      </c>
      <c r="B74" s="661" t="s">
        <v>573</v>
      </c>
      <c r="C74" s="661" t="s">
        <v>3524</v>
      </c>
      <c r="D74" s="742" t="s">
        <v>5498</v>
      </c>
      <c r="E74" s="743" t="s">
        <v>3542</v>
      </c>
      <c r="F74" s="661" t="s">
        <v>3521</v>
      </c>
      <c r="G74" s="661" t="s">
        <v>3605</v>
      </c>
      <c r="H74" s="661" t="s">
        <v>574</v>
      </c>
      <c r="I74" s="661" t="s">
        <v>2218</v>
      </c>
      <c r="J74" s="661" t="s">
        <v>2219</v>
      </c>
      <c r="K74" s="661" t="s">
        <v>3414</v>
      </c>
      <c r="L74" s="662">
        <v>2991.23</v>
      </c>
      <c r="M74" s="662">
        <v>8973.69</v>
      </c>
      <c r="N74" s="661">
        <v>3</v>
      </c>
      <c r="O74" s="744">
        <v>0.5</v>
      </c>
      <c r="P74" s="662"/>
      <c r="Q74" s="677">
        <v>0</v>
      </c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32</v>
      </c>
      <c r="B75" s="661" t="s">
        <v>573</v>
      </c>
      <c r="C75" s="661" t="s">
        <v>3524</v>
      </c>
      <c r="D75" s="742" t="s">
        <v>5498</v>
      </c>
      <c r="E75" s="743" t="s">
        <v>3542</v>
      </c>
      <c r="F75" s="661" t="s">
        <v>3521</v>
      </c>
      <c r="G75" s="661" t="s">
        <v>3695</v>
      </c>
      <c r="H75" s="661" t="s">
        <v>574</v>
      </c>
      <c r="I75" s="661" t="s">
        <v>3696</v>
      </c>
      <c r="J75" s="661" t="s">
        <v>3697</v>
      </c>
      <c r="K75" s="661" t="s">
        <v>3698</v>
      </c>
      <c r="L75" s="662">
        <v>55.01</v>
      </c>
      <c r="M75" s="662">
        <v>55.01</v>
      </c>
      <c r="N75" s="661">
        <v>1</v>
      </c>
      <c r="O75" s="744">
        <v>1</v>
      </c>
      <c r="P75" s="662"/>
      <c r="Q75" s="677">
        <v>0</v>
      </c>
      <c r="R75" s="661"/>
      <c r="S75" s="677">
        <v>0</v>
      </c>
      <c r="T75" s="744"/>
      <c r="U75" s="700">
        <v>0</v>
      </c>
    </row>
    <row r="76" spans="1:21" ht="14.4" customHeight="1" x14ac:dyDescent="0.3">
      <c r="A76" s="660">
        <v>32</v>
      </c>
      <c r="B76" s="661" t="s">
        <v>573</v>
      </c>
      <c r="C76" s="661" t="s">
        <v>3524</v>
      </c>
      <c r="D76" s="742" t="s">
        <v>5498</v>
      </c>
      <c r="E76" s="743" t="s">
        <v>3542</v>
      </c>
      <c r="F76" s="661" t="s">
        <v>3521</v>
      </c>
      <c r="G76" s="661" t="s">
        <v>3695</v>
      </c>
      <c r="H76" s="661" t="s">
        <v>574</v>
      </c>
      <c r="I76" s="661" t="s">
        <v>3699</v>
      </c>
      <c r="J76" s="661" t="s">
        <v>982</v>
      </c>
      <c r="K76" s="661" t="s">
        <v>983</v>
      </c>
      <c r="L76" s="662">
        <v>33</v>
      </c>
      <c r="M76" s="662">
        <v>99</v>
      </c>
      <c r="N76" s="661">
        <v>3</v>
      </c>
      <c r="O76" s="744">
        <v>0.5</v>
      </c>
      <c r="P76" s="662"/>
      <c r="Q76" s="677">
        <v>0</v>
      </c>
      <c r="R76" s="661"/>
      <c r="S76" s="677">
        <v>0</v>
      </c>
      <c r="T76" s="744"/>
      <c r="U76" s="700">
        <v>0</v>
      </c>
    </row>
    <row r="77" spans="1:21" ht="14.4" customHeight="1" x14ac:dyDescent="0.3">
      <c r="A77" s="660">
        <v>32</v>
      </c>
      <c r="B77" s="661" t="s">
        <v>573</v>
      </c>
      <c r="C77" s="661" t="s">
        <v>3524</v>
      </c>
      <c r="D77" s="742" t="s">
        <v>5498</v>
      </c>
      <c r="E77" s="743" t="s">
        <v>3542</v>
      </c>
      <c r="F77" s="661" t="s">
        <v>3521</v>
      </c>
      <c r="G77" s="661" t="s">
        <v>3700</v>
      </c>
      <c r="H77" s="661" t="s">
        <v>574</v>
      </c>
      <c r="I77" s="661" t="s">
        <v>3701</v>
      </c>
      <c r="J77" s="661" t="s">
        <v>3702</v>
      </c>
      <c r="K77" s="661"/>
      <c r="L77" s="662">
        <v>0</v>
      </c>
      <c r="M77" s="662">
        <v>0</v>
      </c>
      <c r="N77" s="661">
        <v>6</v>
      </c>
      <c r="O77" s="744">
        <v>1</v>
      </c>
      <c r="P77" s="662"/>
      <c r="Q77" s="677"/>
      <c r="R77" s="661"/>
      <c r="S77" s="677">
        <v>0</v>
      </c>
      <c r="T77" s="744"/>
      <c r="U77" s="700">
        <v>0</v>
      </c>
    </row>
    <row r="78" spans="1:21" ht="14.4" customHeight="1" x14ac:dyDescent="0.3">
      <c r="A78" s="660">
        <v>32</v>
      </c>
      <c r="B78" s="661" t="s">
        <v>573</v>
      </c>
      <c r="C78" s="661" t="s">
        <v>3524</v>
      </c>
      <c r="D78" s="742" t="s">
        <v>5498</v>
      </c>
      <c r="E78" s="743" t="s">
        <v>3542</v>
      </c>
      <c r="F78" s="661" t="s">
        <v>3521</v>
      </c>
      <c r="G78" s="661" t="s">
        <v>3647</v>
      </c>
      <c r="H78" s="661" t="s">
        <v>1755</v>
      </c>
      <c r="I78" s="661" t="s">
        <v>1927</v>
      </c>
      <c r="J78" s="661" t="s">
        <v>1781</v>
      </c>
      <c r="K78" s="661" t="s">
        <v>1928</v>
      </c>
      <c r="L78" s="662">
        <v>543.39</v>
      </c>
      <c r="M78" s="662">
        <v>1630.17</v>
      </c>
      <c r="N78" s="661">
        <v>3</v>
      </c>
      <c r="O78" s="744">
        <v>0.5</v>
      </c>
      <c r="P78" s="662"/>
      <c r="Q78" s="677">
        <v>0</v>
      </c>
      <c r="R78" s="661"/>
      <c r="S78" s="677">
        <v>0</v>
      </c>
      <c r="T78" s="744"/>
      <c r="U78" s="700">
        <v>0</v>
      </c>
    </row>
    <row r="79" spans="1:21" ht="14.4" customHeight="1" x14ac:dyDescent="0.3">
      <c r="A79" s="660">
        <v>32</v>
      </c>
      <c r="B79" s="661" t="s">
        <v>573</v>
      </c>
      <c r="C79" s="661" t="s">
        <v>3524</v>
      </c>
      <c r="D79" s="742" t="s">
        <v>5498</v>
      </c>
      <c r="E79" s="743" t="s">
        <v>3542</v>
      </c>
      <c r="F79" s="661" t="s">
        <v>3521</v>
      </c>
      <c r="G79" s="661" t="s">
        <v>3654</v>
      </c>
      <c r="H79" s="661" t="s">
        <v>574</v>
      </c>
      <c r="I79" s="661" t="s">
        <v>3703</v>
      </c>
      <c r="J79" s="661" t="s">
        <v>3656</v>
      </c>
      <c r="K79" s="661" t="s">
        <v>760</v>
      </c>
      <c r="L79" s="662">
        <v>185.26</v>
      </c>
      <c r="M79" s="662">
        <v>926.3</v>
      </c>
      <c r="N79" s="661">
        <v>5</v>
      </c>
      <c r="O79" s="744">
        <v>4</v>
      </c>
      <c r="P79" s="662">
        <v>185.26</v>
      </c>
      <c r="Q79" s="677">
        <v>0.2</v>
      </c>
      <c r="R79" s="661">
        <v>1</v>
      </c>
      <c r="S79" s="677">
        <v>0.2</v>
      </c>
      <c r="T79" s="744">
        <v>0.5</v>
      </c>
      <c r="U79" s="700">
        <v>0.125</v>
      </c>
    </row>
    <row r="80" spans="1:21" ht="14.4" customHeight="1" x14ac:dyDescent="0.3">
      <c r="A80" s="660">
        <v>32</v>
      </c>
      <c r="B80" s="661" t="s">
        <v>573</v>
      </c>
      <c r="C80" s="661" t="s">
        <v>3524</v>
      </c>
      <c r="D80" s="742" t="s">
        <v>5498</v>
      </c>
      <c r="E80" s="743" t="s">
        <v>3542</v>
      </c>
      <c r="F80" s="661" t="s">
        <v>3521</v>
      </c>
      <c r="G80" s="661" t="s">
        <v>3662</v>
      </c>
      <c r="H80" s="661" t="s">
        <v>574</v>
      </c>
      <c r="I80" s="661" t="s">
        <v>647</v>
      </c>
      <c r="J80" s="661" t="s">
        <v>3704</v>
      </c>
      <c r="K80" s="661" t="s">
        <v>3646</v>
      </c>
      <c r="L80" s="662">
        <v>24.78</v>
      </c>
      <c r="M80" s="662">
        <v>49.56</v>
      </c>
      <c r="N80" s="661">
        <v>2</v>
      </c>
      <c r="O80" s="744">
        <v>0.5</v>
      </c>
      <c r="P80" s="662"/>
      <c r="Q80" s="677">
        <v>0</v>
      </c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32</v>
      </c>
      <c r="B81" s="661" t="s">
        <v>573</v>
      </c>
      <c r="C81" s="661" t="s">
        <v>3524</v>
      </c>
      <c r="D81" s="742" t="s">
        <v>5498</v>
      </c>
      <c r="E81" s="743" t="s">
        <v>3542</v>
      </c>
      <c r="F81" s="661" t="s">
        <v>3521</v>
      </c>
      <c r="G81" s="661" t="s">
        <v>3662</v>
      </c>
      <c r="H81" s="661" t="s">
        <v>574</v>
      </c>
      <c r="I81" s="661" t="s">
        <v>1160</v>
      </c>
      <c r="J81" s="661" t="s">
        <v>3663</v>
      </c>
      <c r="K81" s="661" t="s">
        <v>3664</v>
      </c>
      <c r="L81" s="662">
        <v>99.11</v>
      </c>
      <c r="M81" s="662">
        <v>198.22</v>
      </c>
      <c r="N81" s="661">
        <v>2</v>
      </c>
      <c r="O81" s="744">
        <v>0.5</v>
      </c>
      <c r="P81" s="662"/>
      <c r="Q81" s="677">
        <v>0</v>
      </c>
      <c r="R81" s="661"/>
      <c r="S81" s="677">
        <v>0</v>
      </c>
      <c r="T81" s="744"/>
      <c r="U81" s="700">
        <v>0</v>
      </c>
    </row>
    <row r="82" spans="1:21" ht="14.4" customHeight="1" x14ac:dyDescent="0.3">
      <c r="A82" s="660">
        <v>32</v>
      </c>
      <c r="B82" s="661" t="s">
        <v>573</v>
      </c>
      <c r="C82" s="661" t="s">
        <v>3524</v>
      </c>
      <c r="D82" s="742" t="s">
        <v>5498</v>
      </c>
      <c r="E82" s="743" t="s">
        <v>3542</v>
      </c>
      <c r="F82" s="661" t="s">
        <v>3521</v>
      </c>
      <c r="G82" s="661" t="s">
        <v>3705</v>
      </c>
      <c r="H82" s="661" t="s">
        <v>1755</v>
      </c>
      <c r="I82" s="661" t="s">
        <v>2950</v>
      </c>
      <c r="J82" s="661" t="s">
        <v>3497</v>
      </c>
      <c r="K82" s="661" t="s">
        <v>3228</v>
      </c>
      <c r="L82" s="662">
        <v>123.2</v>
      </c>
      <c r="M82" s="662">
        <v>246.4</v>
      </c>
      <c r="N82" s="661">
        <v>2</v>
      </c>
      <c r="O82" s="744">
        <v>1</v>
      </c>
      <c r="P82" s="662">
        <v>246.4</v>
      </c>
      <c r="Q82" s="677">
        <v>1</v>
      </c>
      <c r="R82" s="661">
        <v>2</v>
      </c>
      <c r="S82" s="677">
        <v>1</v>
      </c>
      <c r="T82" s="744">
        <v>1</v>
      </c>
      <c r="U82" s="700">
        <v>1</v>
      </c>
    </row>
    <row r="83" spans="1:21" ht="14.4" customHeight="1" x14ac:dyDescent="0.3">
      <c r="A83" s="660">
        <v>32</v>
      </c>
      <c r="B83" s="661" t="s">
        <v>573</v>
      </c>
      <c r="C83" s="661" t="s">
        <v>3524</v>
      </c>
      <c r="D83" s="742" t="s">
        <v>5498</v>
      </c>
      <c r="E83" s="743" t="s">
        <v>3542</v>
      </c>
      <c r="F83" s="661" t="s">
        <v>3521</v>
      </c>
      <c r="G83" s="661" t="s">
        <v>3685</v>
      </c>
      <c r="H83" s="661" t="s">
        <v>574</v>
      </c>
      <c r="I83" s="661" t="s">
        <v>3706</v>
      </c>
      <c r="J83" s="661" t="s">
        <v>3707</v>
      </c>
      <c r="K83" s="661" t="s">
        <v>3708</v>
      </c>
      <c r="L83" s="662">
        <v>0</v>
      </c>
      <c r="M83" s="662">
        <v>0</v>
      </c>
      <c r="N83" s="661">
        <v>1</v>
      </c>
      <c r="O83" s="744">
        <v>0.5</v>
      </c>
      <c r="P83" s="662"/>
      <c r="Q83" s="677"/>
      <c r="R83" s="661"/>
      <c r="S83" s="677">
        <v>0</v>
      </c>
      <c r="T83" s="744"/>
      <c r="U83" s="700">
        <v>0</v>
      </c>
    </row>
    <row r="84" spans="1:21" ht="14.4" customHeight="1" x14ac:dyDescent="0.3">
      <c r="A84" s="660">
        <v>32</v>
      </c>
      <c r="B84" s="661" t="s">
        <v>573</v>
      </c>
      <c r="C84" s="661" t="s">
        <v>3524</v>
      </c>
      <c r="D84" s="742" t="s">
        <v>5498</v>
      </c>
      <c r="E84" s="743" t="s">
        <v>3542</v>
      </c>
      <c r="F84" s="661" t="s">
        <v>3521</v>
      </c>
      <c r="G84" s="661" t="s">
        <v>3690</v>
      </c>
      <c r="H84" s="661" t="s">
        <v>1755</v>
      </c>
      <c r="I84" s="661" t="s">
        <v>2253</v>
      </c>
      <c r="J84" s="661" t="s">
        <v>2246</v>
      </c>
      <c r="K84" s="661" t="s">
        <v>3416</v>
      </c>
      <c r="L84" s="662">
        <v>13849.26</v>
      </c>
      <c r="M84" s="662">
        <v>13849.26</v>
      </c>
      <c r="N84" s="661">
        <v>1</v>
      </c>
      <c r="O84" s="744">
        <v>0.5</v>
      </c>
      <c r="P84" s="662"/>
      <c r="Q84" s="677">
        <v>0</v>
      </c>
      <c r="R84" s="661"/>
      <c r="S84" s="677">
        <v>0</v>
      </c>
      <c r="T84" s="744"/>
      <c r="U84" s="700">
        <v>0</v>
      </c>
    </row>
    <row r="85" spans="1:21" ht="14.4" customHeight="1" x14ac:dyDescent="0.3">
      <c r="A85" s="660">
        <v>32</v>
      </c>
      <c r="B85" s="661" t="s">
        <v>573</v>
      </c>
      <c r="C85" s="661" t="s">
        <v>3524</v>
      </c>
      <c r="D85" s="742" t="s">
        <v>5498</v>
      </c>
      <c r="E85" s="743" t="s">
        <v>3542</v>
      </c>
      <c r="F85" s="661" t="s">
        <v>3521</v>
      </c>
      <c r="G85" s="661" t="s">
        <v>3709</v>
      </c>
      <c r="H85" s="661" t="s">
        <v>574</v>
      </c>
      <c r="I85" s="661" t="s">
        <v>2237</v>
      </c>
      <c r="J85" s="661" t="s">
        <v>3710</v>
      </c>
      <c r="K85" s="661" t="s">
        <v>3711</v>
      </c>
      <c r="L85" s="662">
        <v>10386.950000000001</v>
      </c>
      <c r="M85" s="662">
        <v>10386.950000000001</v>
      </c>
      <c r="N85" s="661">
        <v>1</v>
      </c>
      <c r="O85" s="744">
        <v>0.5</v>
      </c>
      <c r="P85" s="662">
        <v>10386.950000000001</v>
      </c>
      <c r="Q85" s="677">
        <v>1</v>
      </c>
      <c r="R85" s="661">
        <v>1</v>
      </c>
      <c r="S85" s="677">
        <v>1</v>
      </c>
      <c r="T85" s="744">
        <v>0.5</v>
      </c>
      <c r="U85" s="700">
        <v>1</v>
      </c>
    </row>
    <row r="86" spans="1:21" ht="14.4" customHeight="1" x14ac:dyDescent="0.3">
      <c r="A86" s="660">
        <v>32</v>
      </c>
      <c r="B86" s="661" t="s">
        <v>573</v>
      </c>
      <c r="C86" s="661" t="s">
        <v>3524</v>
      </c>
      <c r="D86" s="742" t="s">
        <v>5498</v>
      </c>
      <c r="E86" s="743" t="s">
        <v>3542</v>
      </c>
      <c r="F86" s="661" t="s">
        <v>3522</v>
      </c>
      <c r="G86" s="661" t="s">
        <v>3700</v>
      </c>
      <c r="H86" s="661" t="s">
        <v>574</v>
      </c>
      <c r="I86" s="661" t="s">
        <v>3712</v>
      </c>
      <c r="J86" s="661" t="s">
        <v>3702</v>
      </c>
      <c r="K86" s="661"/>
      <c r="L86" s="662">
        <v>0</v>
      </c>
      <c r="M86" s="662">
        <v>0</v>
      </c>
      <c r="N86" s="661">
        <v>1</v>
      </c>
      <c r="O86" s="744">
        <v>1</v>
      </c>
      <c r="P86" s="662"/>
      <c r="Q86" s="677"/>
      <c r="R86" s="661"/>
      <c r="S86" s="677">
        <v>0</v>
      </c>
      <c r="T86" s="744"/>
      <c r="U86" s="700">
        <v>0</v>
      </c>
    </row>
    <row r="87" spans="1:21" ht="14.4" customHeight="1" x14ac:dyDescent="0.3">
      <c r="A87" s="660">
        <v>32</v>
      </c>
      <c r="B87" s="661" t="s">
        <v>573</v>
      </c>
      <c r="C87" s="661" t="s">
        <v>3524</v>
      </c>
      <c r="D87" s="742" t="s">
        <v>5498</v>
      </c>
      <c r="E87" s="743" t="s">
        <v>3542</v>
      </c>
      <c r="F87" s="661" t="s">
        <v>3522</v>
      </c>
      <c r="G87" s="661" t="s">
        <v>3700</v>
      </c>
      <c r="H87" s="661" t="s">
        <v>574</v>
      </c>
      <c r="I87" s="661" t="s">
        <v>3713</v>
      </c>
      <c r="J87" s="661" t="s">
        <v>3702</v>
      </c>
      <c r="K87" s="661"/>
      <c r="L87" s="662">
        <v>0</v>
      </c>
      <c r="M87" s="662">
        <v>0</v>
      </c>
      <c r="N87" s="661">
        <v>1</v>
      </c>
      <c r="O87" s="744">
        <v>1</v>
      </c>
      <c r="P87" s="662"/>
      <c r="Q87" s="677"/>
      <c r="R87" s="661"/>
      <c r="S87" s="677">
        <v>0</v>
      </c>
      <c r="T87" s="744"/>
      <c r="U87" s="700">
        <v>0</v>
      </c>
    </row>
    <row r="88" spans="1:21" ht="14.4" customHeight="1" x14ac:dyDescent="0.3">
      <c r="A88" s="660">
        <v>32</v>
      </c>
      <c r="B88" s="661" t="s">
        <v>573</v>
      </c>
      <c r="C88" s="661" t="s">
        <v>3524</v>
      </c>
      <c r="D88" s="742" t="s">
        <v>5498</v>
      </c>
      <c r="E88" s="743" t="s">
        <v>3543</v>
      </c>
      <c r="F88" s="661" t="s">
        <v>3521</v>
      </c>
      <c r="G88" s="661" t="s">
        <v>3654</v>
      </c>
      <c r="H88" s="661" t="s">
        <v>574</v>
      </c>
      <c r="I88" s="661" t="s">
        <v>3703</v>
      </c>
      <c r="J88" s="661" t="s">
        <v>3656</v>
      </c>
      <c r="K88" s="661" t="s">
        <v>760</v>
      </c>
      <c r="L88" s="662">
        <v>185.26</v>
      </c>
      <c r="M88" s="662">
        <v>185.26</v>
      </c>
      <c r="N88" s="661">
        <v>1</v>
      </c>
      <c r="O88" s="744">
        <v>0.5</v>
      </c>
      <c r="P88" s="662"/>
      <c r="Q88" s="677">
        <v>0</v>
      </c>
      <c r="R88" s="661"/>
      <c r="S88" s="677">
        <v>0</v>
      </c>
      <c r="T88" s="744"/>
      <c r="U88" s="700">
        <v>0</v>
      </c>
    </row>
    <row r="89" spans="1:21" ht="14.4" customHeight="1" x14ac:dyDescent="0.3">
      <c r="A89" s="660">
        <v>32</v>
      </c>
      <c r="B89" s="661" t="s">
        <v>573</v>
      </c>
      <c r="C89" s="661" t="s">
        <v>3524</v>
      </c>
      <c r="D89" s="742" t="s">
        <v>5498</v>
      </c>
      <c r="E89" s="743" t="s">
        <v>3543</v>
      </c>
      <c r="F89" s="661" t="s">
        <v>3521</v>
      </c>
      <c r="G89" s="661" t="s">
        <v>3714</v>
      </c>
      <c r="H89" s="661" t="s">
        <v>1755</v>
      </c>
      <c r="I89" s="661" t="s">
        <v>3715</v>
      </c>
      <c r="J89" s="661" t="s">
        <v>3716</v>
      </c>
      <c r="K89" s="661" t="s">
        <v>3717</v>
      </c>
      <c r="L89" s="662">
        <v>46.85</v>
      </c>
      <c r="M89" s="662">
        <v>46.85</v>
      </c>
      <c r="N89" s="661">
        <v>1</v>
      </c>
      <c r="O89" s="744">
        <v>1</v>
      </c>
      <c r="P89" s="662">
        <v>46.85</v>
      </c>
      <c r="Q89" s="677">
        <v>1</v>
      </c>
      <c r="R89" s="661">
        <v>1</v>
      </c>
      <c r="S89" s="677">
        <v>1</v>
      </c>
      <c r="T89" s="744">
        <v>1</v>
      </c>
      <c r="U89" s="700">
        <v>1</v>
      </c>
    </row>
    <row r="90" spans="1:21" ht="14.4" customHeight="1" x14ac:dyDescent="0.3">
      <c r="A90" s="660">
        <v>32</v>
      </c>
      <c r="B90" s="661" t="s">
        <v>573</v>
      </c>
      <c r="C90" s="661" t="s">
        <v>3524</v>
      </c>
      <c r="D90" s="742" t="s">
        <v>5498</v>
      </c>
      <c r="E90" s="743" t="s">
        <v>3543</v>
      </c>
      <c r="F90" s="661" t="s">
        <v>3521</v>
      </c>
      <c r="G90" s="661" t="s">
        <v>3662</v>
      </c>
      <c r="H90" s="661" t="s">
        <v>574</v>
      </c>
      <c r="I90" s="661" t="s">
        <v>1160</v>
      </c>
      <c r="J90" s="661" t="s">
        <v>3663</v>
      </c>
      <c r="K90" s="661" t="s">
        <v>3664</v>
      </c>
      <c r="L90" s="662">
        <v>99.11</v>
      </c>
      <c r="M90" s="662">
        <v>198.22</v>
      </c>
      <c r="N90" s="661">
        <v>2</v>
      </c>
      <c r="O90" s="744">
        <v>0.5</v>
      </c>
      <c r="P90" s="662"/>
      <c r="Q90" s="677">
        <v>0</v>
      </c>
      <c r="R90" s="661"/>
      <c r="S90" s="677">
        <v>0</v>
      </c>
      <c r="T90" s="744"/>
      <c r="U90" s="700">
        <v>0</v>
      </c>
    </row>
    <row r="91" spans="1:21" ht="14.4" customHeight="1" x14ac:dyDescent="0.3">
      <c r="A91" s="660">
        <v>32</v>
      </c>
      <c r="B91" s="661" t="s">
        <v>573</v>
      </c>
      <c r="C91" s="661" t="s">
        <v>3524</v>
      </c>
      <c r="D91" s="742" t="s">
        <v>5498</v>
      </c>
      <c r="E91" s="743" t="s">
        <v>3543</v>
      </c>
      <c r="F91" s="661" t="s">
        <v>3521</v>
      </c>
      <c r="G91" s="661" t="s">
        <v>3670</v>
      </c>
      <c r="H91" s="661" t="s">
        <v>574</v>
      </c>
      <c r="I91" s="661" t="s">
        <v>3718</v>
      </c>
      <c r="J91" s="661" t="s">
        <v>2521</v>
      </c>
      <c r="K91" s="661" t="s">
        <v>3719</v>
      </c>
      <c r="L91" s="662">
        <v>0</v>
      </c>
      <c r="M91" s="662">
        <v>0</v>
      </c>
      <c r="N91" s="661">
        <v>1</v>
      </c>
      <c r="O91" s="744">
        <v>1</v>
      </c>
      <c r="P91" s="662"/>
      <c r="Q91" s="677"/>
      <c r="R91" s="661"/>
      <c r="S91" s="677">
        <v>0</v>
      </c>
      <c r="T91" s="744"/>
      <c r="U91" s="700">
        <v>0</v>
      </c>
    </row>
    <row r="92" spans="1:21" ht="14.4" customHeight="1" x14ac:dyDescent="0.3">
      <c r="A92" s="660">
        <v>32</v>
      </c>
      <c r="B92" s="661" t="s">
        <v>573</v>
      </c>
      <c r="C92" s="661" t="s">
        <v>3524</v>
      </c>
      <c r="D92" s="742" t="s">
        <v>5498</v>
      </c>
      <c r="E92" s="743" t="s">
        <v>3546</v>
      </c>
      <c r="F92" s="661" t="s">
        <v>3521</v>
      </c>
      <c r="G92" s="661" t="s">
        <v>3569</v>
      </c>
      <c r="H92" s="661" t="s">
        <v>574</v>
      </c>
      <c r="I92" s="661" t="s">
        <v>1268</v>
      </c>
      <c r="J92" s="661" t="s">
        <v>1269</v>
      </c>
      <c r="K92" s="661" t="s">
        <v>1253</v>
      </c>
      <c r="L92" s="662">
        <v>263.26</v>
      </c>
      <c r="M92" s="662">
        <v>263.26</v>
      </c>
      <c r="N92" s="661">
        <v>1</v>
      </c>
      <c r="O92" s="744">
        <v>1</v>
      </c>
      <c r="P92" s="662">
        <v>263.26</v>
      </c>
      <c r="Q92" s="677">
        <v>1</v>
      </c>
      <c r="R92" s="661">
        <v>1</v>
      </c>
      <c r="S92" s="677">
        <v>1</v>
      </c>
      <c r="T92" s="744">
        <v>1</v>
      </c>
      <c r="U92" s="700">
        <v>1</v>
      </c>
    </row>
    <row r="93" spans="1:21" ht="14.4" customHeight="1" x14ac:dyDescent="0.3">
      <c r="A93" s="660">
        <v>32</v>
      </c>
      <c r="B93" s="661" t="s">
        <v>573</v>
      </c>
      <c r="C93" s="661" t="s">
        <v>3524</v>
      </c>
      <c r="D93" s="742" t="s">
        <v>5498</v>
      </c>
      <c r="E93" s="743" t="s">
        <v>3546</v>
      </c>
      <c r="F93" s="661" t="s">
        <v>3521</v>
      </c>
      <c r="G93" s="661" t="s">
        <v>3569</v>
      </c>
      <c r="H93" s="661" t="s">
        <v>574</v>
      </c>
      <c r="I93" s="661" t="s">
        <v>1314</v>
      </c>
      <c r="J93" s="661" t="s">
        <v>1315</v>
      </c>
      <c r="K93" s="661" t="s">
        <v>3570</v>
      </c>
      <c r="L93" s="662">
        <v>1295.6400000000001</v>
      </c>
      <c r="M93" s="662">
        <v>1295.6400000000001</v>
      </c>
      <c r="N93" s="661">
        <v>1</v>
      </c>
      <c r="O93" s="744">
        <v>0.5</v>
      </c>
      <c r="P93" s="662">
        <v>1295.6400000000001</v>
      </c>
      <c r="Q93" s="677">
        <v>1</v>
      </c>
      <c r="R93" s="661">
        <v>1</v>
      </c>
      <c r="S93" s="677">
        <v>1</v>
      </c>
      <c r="T93" s="744">
        <v>0.5</v>
      </c>
      <c r="U93" s="700">
        <v>1</v>
      </c>
    </row>
    <row r="94" spans="1:21" ht="14.4" customHeight="1" x14ac:dyDescent="0.3">
      <c r="A94" s="660">
        <v>32</v>
      </c>
      <c r="B94" s="661" t="s">
        <v>573</v>
      </c>
      <c r="C94" s="661" t="s">
        <v>3524</v>
      </c>
      <c r="D94" s="742" t="s">
        <v>5498</v>
      </c>
      <c r="E94" s="743" t="s">
        <v>3546</v>
      </c>
      <c r="F94" s="661" t="s">
        <v>3521</v>
      </c>
      <c r="G94" s="661" t="s">
        <v>3571</v>
      </c>
      <c r="H94" s="661" t="s">
        <v>574</v>
      </c>
      <c r="I94" s="661" t="s">
        <v>3573</v>
      </c>
      <c r="J94" s="661" t="s">
        <v>684</v>
      </c>
      <c r="K94" s="661" t="s">
        <v>3574</v>
      </c>
      <c r="L94" s="662">
        <v>135.25</v>
      </c>
      <c r="M94" s="662">
        <v>270.5</v>
      </c>
      <c r="N94" s="661">
        <v>2</v>
      </c>
      <c r="O94" s="744">
        <v>1.5</v>
      </c>
      <c r="P94" s="662">
        <v>270.5</v>
      </c>
      <c r="Q94" s="677">
        <v>1</v>
      </c>
      <c r="R94" s="661">
        <v>2</v>
      </c>
      <c r="S94" s="677">
        <v>1</v>
      </c>
      <c r="T94" s="744">
        <v>1.5</v>
      </c>
      <c r="U94" s="700">
        <v>1</v>
      </c>
    </row>
    <row r="95" spans="1:21" ht="14.4" customHeight="1" x14ac:dyDescent="0.3">
      <c r="A95" s="660">
        <v>32</v>
      </c>
      <c r="B95" s="661" t="s">
        <v>573</v>
      </c>
      <c r="C95" s="661" t="s">
        <v>3524</v>
      </c>
      <c r="D95" s="742" t="s">
        <v>5498</v>
      </c>
      <c r="E95" s="743" t="s">
        <v>3546</v>
      </c>
      <c r="F95" s="661" t="s">
        <v>3521</v>
      </c>
      <c r="G95" s="661" t="s">
        <v>3571</v>
      </c>
      <c r="H95" s="661" t="s">
        <v>574</v>
      </c>
      <c r="I95" s="661" t="s">
        <v>699</v>
      </c>
      <c r="J95" s="661" t="s">
        <v>3575</v>
      </c>
      <c r="K95" s="661" t="s">
        <v>1123</v>
      </c>
      <c r="L95" s="662">
        <v>42.85</v>
      </c>
      <c r="M95" s="662">
        <v>42.85</v>
      </c>
      <c r="N95" s="661">
        <v>1</v>
      </c>
      <c r="O95" s="744">
        <v>0.5</v>
      </c>
      <c r="P95" s="662">
        <v>42.85</v>
      </c>
      <c r="Q95" s="677">
        <v>1</v>
      </c>
      <c r="R95" s="661">
        <v>1</v>
      </c>
      <c r="S95" s="677">
        <v>1</v>
      </c>
      <c r="T95" s="744">
        <v>0.5</v>
      </c>
      <c r="U95" s="700">
        <v>1</v>
      </c>
    </row>
    <row r="96" spans="1:21" ht="14.4" customHeight="1" x14ac:dyDescent="0.3">
      <c r="A96" s="660">
        <v>32</v>
      </c>
      <c r="B96" s="661" t="s">
        <v>573</v>
      </c>
      <c r="C96" s="661" t="s">
        <v>3524</v>
      </c>
      <c r="D96" s="742" t="s">
        <v>5498</v>
      </c>
      <c r="E96" s="743" t="s">
        <v>3546</v>
      </c>
      <c r="F96" s="661" t="s">
        <v>3521</v>
      </c>
      <c r="G96" s="661" t="s">
        <v>3720</v>
      </c>
      <c r="H96" s="661" t="s">
        <v>1755</v>
      </c>
      <c r="I96" s="661" t="s">
        <v>1854</v>
      </c>
      <c r="J96" s="661" t="s">
        <v>3435</v>
      </c>
      <c r="K96" s="661" t="s">
        <v>3436</v>
      </c>
      <c r="L96" s="662">
        <v>6.68</v>
      </c>
      <c r="M96" s="662">
        <v>6.68</v>
      </c>
      <c r="N96" s="661">
        <v>1</v>
      </c>
      <c r="O96" s="744">
        <v>1</v>
      </c>
      <c r="P96" s="662">
        <v>6.68</v>
      </c>
      <c r="Q96" s="677">
        <v>1</v>
      </c>
      <c r="R96" s="661">
        <v>1</v>
      </c>
      <c r="S96" s="677">
        <v>1</v>
      </c>
      <c r="T96" s="744">
        <v>1</v>
      </c>
      <c r="U96" s="700">
        <v>1</v>
      </c>
    </row>
    <row r="97" spans="1:21" ht="14.4" customHeight="1" x14ac:dyDescent="0.3">
      <c r="A97" s="660">
        <v>32</v>
      </c>
      <c r="B97" s="661" t="s">
        <v>573</v>
      </c>
      <c r="C97" s="661" t="s">
        <v>3524</v>
      </c>
      <c r="D97" s="742" t="s">
        <v>5498</v>
      </c>
      <c r="E97" s="743" t="s">
        <v>3546</v>
      </c>
      <c r="F97" s="661" t="s">
        <v>3521</v>
      </c>
      <c r="G97" s="661" t="s">
        <v>3582</v>
      </c>
      <c r="H97" s="661" t="s">
        <v>1755</v>
      </c>
      <c r="I97" s="661" t="s">
        <v>2158</v>
      </c>
      <c r="J97" s="661" t="s">
        <v>617</v>
      </c>
      <c r="K97" s="661" t="s">
        <v>3387</v>
      </c>
      <c r="L97" s="662">
        <v>150.04</v>
      </c>
      <c r="M97" s="662">
        <v>150.04</v>
      </c>
      <c r="N97" s="661">
        <v>1</v>
      </c>
      <c r="O97" s="744">
        <v>0.5</v>
      </c>
      <c r="P97" s="662">
        <v>150.04</v>
      </c>
      <c r="Q97" s="677">
        <v>1</v>
      </c>
      <c r="R97" s="661">
        <v>1</v>
      </c>
      <c r="S97" s="677">
        <v>1</v>
      </c>
      <c r="T97" s="744">
        <v>0.5</v>
      </c>
      <c r="U97" s="700">
        <v>1</v>
      </c>
    </row>
    <row r="98" spans="1:21" ht="14.4" customHeight="1" x14ac:dyDescent="0.3">
      <c r="A98" s="660">
        <v>32</v>
      </c>
      <c r="B98" s="661" t="s">
        <v>573</v>
      </c>
      <c r="C98" s="661" t="s">
        <v>3524</v>
      </c>
      <c r="D98" s="742" t="s">
        <v>5498</v>
      </c>
      <c r="E98" s="743" t="s">
        <v>3546</v>
      </c>
      <c r="F98" s="661" t="s">
        <v>3521</v>
      </c>
      <c r="G98" s="661" t="s">
        <v>3582</v>
      </c>
      <c r="H98" s="661" t="s">
        <v>1755</v>
      </c>
      <c r="I98" s="661" t="s">
        <v>2158</v>
      </c>
      <c r="J98" s="661" t="s">
        <v>617</v>
      </c>
      <c r="K98" s="661" t="s">
        <v>3387</v>
      </c>
      <c r="L98" s="662">
        <v>154.36000000000001</v>
      </c>
      <c r="M98" s="662">
        <v>308.72000000000003</v>
      </c>
      <c r="N98" s="661">
        <v>2</v>
      </c>
      <c r="O98" s="744">
        <v>1</v>
      </c>
      <c r="P98" s="662">
        <v>308.72000000000003</v>
      </c>
      <c r="Q98" s="677">
        <v>1</v>
      </c>
      <c r="R98" s="661">
        <v>2</v>
      </c>
      <c r="S98" s="677">
        <v>1</v>
      </c>
      <c r="T98" s="744">
        <v>1</v>
      </c>
      <c r="U98" s="700">
        <v>1</v>
      </c>
    </row>
    <row r="99" spans="1:21" ht="14.4" customHeight="1" x14ac:dyDescent="0.3">
      <c r="A99" s="660">
        <v>32</v>
      </c>
      <c r="B99" s="661" t="s">
        <v>573</v>
      </c>
      <c r="C99" s="661" t="s">
        <v>3524</v>
      </c>
      <c r="D99" s="742" t="s">
        <v>5498</v>
      </c>
      <c r="E99" s="743" t="s">
        <v>3546</v>
      </c>
      <c r="F99" s="661" t="s">
        <v>3521</v>
      </c>
      <c r="G99" s="661" t="s">
        <v>3721</v>
      </c>
      <c r="H99" s="661" t="s">
        <v>574</v>
      </c>
      <c r="I99" s="661" t="s">
        <v>3722</v>
      </c>
      <c r="J99" s="661" t="s">
        <v>3723</v>
      </c>
      <c r="K99" s="661" t="s">
        <v>3724</v>
      </c>
      <c r="L99" s="662">
        <v>219.93</v>
      </c>
      <c r="M99" s="662">
        <v>219.93</v>
      </c>
      <c r="N99" s="661">
        <v>1</v>
      </c>
      <c r="O99" s="744">
        <v>0.5</v>
      </c>
      <c r="P99" s="662">
        <v>219.93</v>
      </c>
      <c r="Q99" s="677">
        <v>1</v>
      </c>
      <c r="R99" s="661">
        <v>1</v>
      </c>
      <c r="S99" s="677">
        <v>1</v>
      </c>
      <c r="T99" s="744">
        <v>0.5</v>
      </c>
      <c r="U99" s="700">
        <v>1</v>
      </c>
    </row>
    <row r="100" spans="1:21" ht="14.4" customHeight="1" x14ac:dyDescent="0.3">
      <c r="A100" s="660">
        <v>32</v>
      </c>
      <c r="B100" s="661" t="s">
        <v>573</v>
      </c>
      <c r="C100" s="661" t="s">
        <v>3524</v>
      </c>
      <c r="D100" s="742" t="s">
        <v>5498</v>
      </c>
      <c r="E100" s="743" t="s">
        <v>3546</v>
      </c>
      <c r="F100" s="661" t="s">
        <v>3521</v>
      </c>
      <c r="G100" s="661" t="s">
        <v>3586</v>
      </c>
      <c r="H100" s="661" t="s">
        <v>574</v>
      </c>
      <c r="I100" s="661" t="s">
        <v>2089</v>
      </c>
      <c r="J100" s="661" t="s">
        <v>2090</v>
      </c>
      <c r="K100" s="661" t="s">
        <v>3392</v>
      </c>
      <c r="L100" s="662">
        <v>170.52</v>
      </c>
      <c r="M100" s="662">
        <v>852.6</v>
      </c>
      <c r="N100" s="661">
        <v>5</v>
      </c>
      <c r="O100" s="744">
        <v>2</v>
      </c>
      <c r="P100" s="662">
        <v>682.08</v>
      </c>
      <c r="Q100" s="677">
        <v>0.8</v>
      </c>
      <c r="R100" s="661">
        <v>4</v>
      </c>
      <c r="S100" s="677">
        <v>0.8</v>
      </c>
      <c r="T100" s="744">
        <v>1.5</v>
      </c>
      <c r="U100" s="700">
        <v>0.75</v>
      </c>
    </row>
    <row r="101" spans="1:21" ht="14.4" customHeight="1" x14ac:dyDescent="0.3">
      <c r="A101" s="660">
        <v>32</v>
      </c>
      <c r="B101" s="661" t="s">
        <v>573</v>
      </c>
      <c r="C101" s="661" t="s">
        <v>3524</v>
      </c>
      <c r="D101" s="742" t="s">
        <v>5498</v>
      </c>
      <c r="E101" s="743" t="s">
        <v>3546</v>
      </c>
      <c r="F101" s="661" t="s">
        <v>3521</v>
      </c>
      <c r="G101" s="661" t="s">
        <v>3589</v>
      </c>
      <c r="H101" s="661" t="s">
        <v>574</v>
      </c>
      <c r="I101" s="661" t="s">
        <v>3725</v>
      </c>
      <c r="J101" s="661" t="s">
        <v>3591</v>
      </c>
      <c r="K101" s="661" t="s">
        <v>3726</v>
      </c>
      <c r="L101" s="662">
        <v>0</v>
      </c>
      <c r="M101" s="662">
        <v>0</v>
      </c>
      <c r="N101" s="661">
        <v>1</v>
      </c>
      <c r="O101" s="744">
        <v>0.5</v>
      </c>
      <c r="P101" s="662"/>
      <c r="Q101" s="677"/>
      <c r="R101" s="661"/>
      <c r="S101" s="677">
        <v>0</v>
      </c>
      <c r="T101" s="744"/>
      <c r="U101" s="700">
        <v>0</v>
      </c>
    </row>
    <row r="102" spans="1:21" ht="14.4" customHeight="1" x14ac:dyDescent="0.3">
      <c r="A102" s="660">
        <v>32</v>
      </c>
      <c r="B102" s="661" t="s">
        <v>573</v>
      </c>
      <c r="C102" s="661" t="s">
        <v>3524</v>
      </c>
      <c r="D102" s="742" t="s">
        <v>5498</v>
      </c>
      <c r="E102" s="743" t="s">
        <v>3546</v>
      </c>
      <c r="F102" s="661" t="s">
        <v>3521</v>
      </c>
      <c r="G102" s="661" t="s">
        <v>3727</v>
      </c>
      <c r="H102" s="661" t="s">
        <v>574</v>
      </c>
      <c r="I102" s="661" t="s">
        <v>727</v>
      </c>
      <c r="J102" s="661" t="s">
        <v>728</v>
      </c>
      <c r="K102" s="661" t="s">
        <v>3354</v>
      </c>
      <c r="L102" s="662">
        <v>110.28</v>
      </c>
      <c r="M102" s="662">
        <v>110.28</v>
      </c>
      <c r="N102" s="661">
        <v>1</v>
      </c>
      <c r="O102" s="744">
        <v>0.5</v>
      </c>
      <c r="P102" s="662"/>
      <c r="Q102" s="677">
        <v>0</v>
      </c>
      <c r="R102" s="661"/>
      <c r="S102" s="677">
        <v>0</v>
      </c>
      <c r="T102" s="744"/>
      <c r="U102" s="700">
        <v>0</v>
      </c>
    </row>
    <row r="103" spans="1:21" ht="14.4" customHeight="1" x14ac:dyDescent="0.3">
      <c r="A103" s="660">
        <v>32</v>
      </c>
      <c r="B103" s="661" t="s">
        <v>573</v>
      </c>
      <c r="C103" s="661" t="s">
        <v>3524</v>
      </c>
      <c r="D103" s="742" t="s">
        <v>5498</v>
      </c>
      <c r="E103" s="743" t="s">
        <v>3546</v>
      </c>
      <c r="F103" s="661" t="s">
        <v>3521</v>
      </c>
      <c r="G103" s="661" t="s">
        <v>3596</v>
      </c>
      <c r="H103" s="661" t="s">
        <v>574</v>
      </c>
      <c r="I103" s="661" t="s">
        <v>882</v>
      </c>
      <c r="J103" s="661" t="s">
        <v>2524</v>
      </c>
      <c r="K103" s="661" t="s">
        <v>3597</v>
      </c>
      <c r="L103" s="662">
        <v>123.3</v>
      </c>
      <c r="M103" s="662">
        <v>123.3</v>
      </c>
      <c r="N103" s="661">
        <v>1</v>
      </c>
      <c r="O103" s="744">
        <v>0.5</v>
      </c>
      <c r="P103" s="662">
        <v>123.3</v>
      </c>
      <c r="Q103" s="677">
        <v>1</v>
      </c>
      <c r="R103" s="661">
        <v>1</v>
      </c>
      <c r="S103" s="677">
        <v>1</v>
      </c>
      <c r="T103" s="744">
        <v>0.5</v>
      </c>
      <c r="U103" s="700">
        <v>1</v>
      </c>
    </row>
    <row r="104" spans="1:21" ht="14.4" customHeight="1" x14ac:dyDescent="0.3">
      <c r="A104" s="660">
        <v>32</v>
      </c>
      <c r="B104" s="661" t="s">
        <v>573</v>
      </c>
      <c r="C104" s="661" t="s">
        <v>3524</v>
      </c>
      <c r="D104" s="742" t="s">
        <v>5498</v>
      </c>
      <c r="E104" s="743" t="s">
        <v>3546</v>
      </c>
      <c r="F104" s="661" t="s">
        <v>3521</v>
      </c>
      <c r="G104" s="661" t="s">
        <v>3605</v>
      </c>
      <c r="H104" s="661" t="s">
        <v>574</v>
      </c>
      <c r="I104" s="661" t="s">
        <v>2218</v>
      </c>
      <c r="J104" s="661" t="s">
        <v>2219</v>
      </c>
      <c r="K104" s="661" t="s">
        <v>3414</v>
      </c>
      <c r="L104" s="662">
        <v>2991.23</v>
      </c>
      <c r="M104" s="662">
        <v>23929.84</v>
      </c>
      <c r="N104" s="661">
        <v>8</v>
      </c>
      <c r="O104" s="744">
        <v>3.5</v>
      </c>
      <c r="P104" s="662">
        <v>14956.15</v>
      </c>
      <c r="Q104" s="677">
        <v>0.625</v>
      </c>
      <c r="R104" s="661">
        <v>5</v>
      </c>
      <c r="S104" s="677">
        <v>0.625</v>
      </c>
      <c r="T104" s="744">
        <v>2</v>
      </c>
      <c r="U104" s="700">
        <v>0.5714285714285714</v>
      </c>
    </row>
    <row r="105" spans="1:21" ht="14.4" customHeight="1" x14ac:dyDescent="0.3">
      <c r="A105" s="660">
        <v>32</v>
      </c>
      <c r="B105" s="661" t="s">
        <v>573</v>
      </c>
      <c r="C105" s="661" t="s">
        <v>3524</v>
      </c>
      <c r="D105" s="742" t="s">
        <v>5498</v>
      </c>
      <c r="E105" s="743" t="s">
        <v>3546</v>
      </c>
      <c r="F105" s="661" t="s">
        <v>3521</v>
      </c>
      <c r="G105" s="661" t="s">
        <v>3605</v>
      </c>
      <c r="H105" s="661" t="s">
        <v>574</v>
      </c>
      <c r="I105" s="661" t="s">
        <v>3728</v>
      </c>
      <c r="J105" s="661" t="s">
        <v>2219</v>
      </c>
      <c r="K105" s="661" t="s">
        <v>3729</v>
      </c>
      <c r="L105" s="662">
        <v>748.21</v>
      </c>
      <c r="M105" s="662">
        <v>3741.05</v>
      </c>
      <c r="N105" s="661">
        <v>5</v>
      </c>
      <c r="O105" s="744">
        <v>2.5</v>
      </c>
      <c r="P105" s="662">
        <v>3741.05</v>
      </c>
      <c r="Q105" s="677">
        <v>1</v>
      </c>
      <c r="R105" s="661">
        <v>5</v>
      </c>
      <c r="S105" s="677">
        <v>1</v>
      </c>
      <c r="T105" s="744">
        <v>2.5</v>
      </c>
      <c r="U105" s="700">
        <v>1</v>
      </c>
    </row>
    <row r="106" spans="1:21" ht="14.4" customHeight="1" x14ac:dyDescent="0.3">
      <c r="A106" s="660">
        <v>32</v>
      </c>
      <c r="B106" s="661" t="s">
        <v>573</v>
      </c>
      <c r="C106" s="661" t="s">
        <v>3524</v>
      </c>
      <c r="D106" s="742" t="s">
        <v>5498</v>
      </c>
      <c r="E106" s="743" t="s">
        <v>3546</v>
      </c>
      <c r="F106" s="661" t="s">
        <v>3521</v>
      </c>
      <c r="G106" s="661" t="s">
        <v>3606</v>
      </c>
      <c r="H106" s="661" t="s">
        <v>574</v>
      </c>
      <c r="I106" s="661" t="s">
        <v>3730</v>
      </c>
      <c r="J106" s="661" t="s">
        <v>3608</v>
      </c>
      <c r="K106" s="661" t="s">
        <v>3609</v>
      </c>
      <c r="L106" s="662">
        <v>132</v>
      </c>
      <c r="M106" s="662">
        <v>264</v>
      </c>
      <c r="N106" s="661">
        <v>2</v>
      </c>
      <c r="O106" s="744">
        <v>0.5</v>
      </c>
      <c r="P106" s="662">
        <v>264</v>
      </c>
      <c r="Q106" s="677">
        <v>1</v>
      </c>
      <c r="R106" s="661">
        <v>2</v>
      </c>
      <c r="S106" s="677">
        <v>1</v>
      </c>
      <c r="T106" s="744">
        <v>0.5</v>
      </c>
      <c r="U106" s="700">
        <v>1</v>
      </c>
    </row>
    <row r="107" spans="1:21" ht="14.4" customHeight="1" x14ac:dyDescent="0.3">
      <c r="A107" s="660">
        <v>32</v>
      </c>
      <c r="B107" s="661" t="s">
        <v>573</v>
      </c>
      <c r="C107" s="661" t="s">
        <v>3524</v>
      </c>
      <c r="D107" s="742" t="s">
        <v>5498</v>
      </c>
      <c r="E107" s="743" t="s">
        <v>3546</v>
      </c>
      <c r="F107" s="661" t="s">
        <v>3521</v>
      </c>
      <c r="G107" s="661" t="s">
        <v>3731</v>
      </c>
      <c r="H107" s="661" t="s">
        <v>574</v>
      </c>
      <c r="I107" s="661" t="s">
        <v>3732</v>
      </c>
      <c r="J107" s="661" t="s">
        <v>3733</v>
      </c>
      <c r="K107" s="661" t="s">
        <v>3734</v>
      </c>
      <c r="L107" s="662">
        <v>0</v>
      </c>
      <c r="M107" s="662">
        <v>0</v>
      </c>
      <c r="N107" s="661">
        <v>1</v>
      </c>
      <c r="O107" s="744">
        <v>0.5</v>
      </c>
      <c r="P107" s="662">
        <v>0</v>
      </c>
      <c r="Q107" s="677"/>
      <c r="R107" s="661">
        <v>1</v>
      </c>
      <c r="S107" s="677">
        <v>1</v>
      </c>
      <c r="T107" s="744">
        <v>0.5</v>
      </c>
      <c r="U107" s="700">
        <v>1</v>
      </c>
    </row>
    <row r="108" spans="1:21" ht="14.4" customHeight="1" x14ac:dyDescent="0.3">
      <c r="A108" s="660">
        <v>32</v>
      </c>
      <c r="B108" s="661" t="s">
        <v>573</v>
      </c>
      <c r="C108" s="661" t="s">
        <v>3524</v>
      </c>
      <c r="D108" s="742" t="s">
        <v>5498</v>
      </c>
      <c r="E108" s="743" t="s">
        <v>3546</v>
      </c>
      <c r="F108" s="661" t="s">
        <v>3521</v>
      </c>
      <c r="G108" s="661" t="s">
        <v>3610</v>
      </c>
      <c r="H108" s="661" t="s">
        <v>574</v>
      </c>
      <c r="I108" s="661" t="s">
        <v>3735</v>
      </c>
      <c r="J108" s="661" t="s">
        <v>3736</v>
      </c>
      <c r="K108" s="661" t="s">
        <v>3613</v>
      </c>
      <c r="L108" s="662">
        <v>0</v>
      </c>
      <c r="M108" s="662">
        <v>0</v>
      </c>
      <c r="N108" s="661">
        <v>1</v>
      </c>
      <c r="O108" s="744">
        <v>0.5</v>
      </c>
      <c r="P108" s="662">
        <v>0</v>
      </c>
      <c r="Q108" s="677"/>
      <c r="R108" s="661">
        <v>1</v>
      </c>
      <c r="S108" s="677">
        <v>1</v>
      </c>
      <c r="T108" s="744">
        <v>0.5</v>
      </c>
      <c r="U108" s="700">
        <v>1</v>
      </c>
    </row>
    <row r="109" spans="1:21" ht="14.4" customHeight="1" x14ac:dyDescent="0.3">
      <c r="A109" s="660">
        <v>32</v>
      </c>
      <c r="B109" s="661" t="s">
        <v>573</v>
      </c>
      <c r="C109" s="661" t="s">
        <v>3524</v>
      </c>
      <c r="D109" s="742" t="s">
        <v>5498</v>
      </c>
      <c r="E109" s="743" t="s">
        <v>3546</v>
      </c>
      <c r="F109" s="661" t="s">
        <v>3521</v>
      </c>
      <c r="G109" s="661" t="s">
        <v>3737</v>
      </c>
      <c r="H109" s="661" t="s">
        <v>574</v>
      </c>
      <c r="I109" s="661" t="s">
        <v>1060</v>
      </c>
      <c r="J109" s="661" t="s">
        <v>1061</v>
      </c>
      <c r="K109" s="661" t="s">
        <v>3738</v>
      </c>
      <c r="L109" s="662">
        <v>420.07</v>
      </c>
      <c r="M109" s="662">
        <v>420.07</v>
      </c>
      <c r="N109" s="661">
        <v>1</v>
      </c>
      <c r="O109" s="744">
        <v>0.5</v>
      </c>
      <c r="P109" s="662">
        <v>420.07</v>
      </c>
      <c r="Q109" s="677">
        <v>1</v>
      </c>
      <c r="R109" s="661">
        <v>1</v>
      </c>
      <c r="S109" s="677">
        <v>1</v>
      </c>
      <c r="T109" s="744">
        <v>0.5</v>
      </c>
      <c r="U109" s="700">
        <v>1</v>
      </c>
    </row>
    <row r="110" spans="1:21" ht="14.4" customHeight="1" x14ac:dyDescent="0.3">
      <c r="A110" s="660">
        <v>32</v>
      </c>
      <c r="B110" s="661" t="s">
        <v>573</v>
      </c>
      <c r="C110" s="661" t="s">
        <v>3524</v>
      </c>
      <c r="D110" s="742" t="s">
        <v>5498</v>
      </c>
      <c r="E110" s="743" t="s">
        <v>3546</v>
      </c>
      <c r="F110" s="661" t="s">
        <v>3521</v>
      </c>
      <c r="G110" s="661" t="s">
        <v>3695</v>
      </c>
      <c r="H110" s="661" t="s">
        <v>574</v>
      </c>
      <c r="I110" s="661" t="s">
        <v>3739</v>
      </c>
      <c r="J110" s="661" t="s">
        <v>3697</v>
      </c>
      <c r="K110" s="661" t="s">
        <v>3740</v>
      </c>
      <c r="L110" s="662">
        <v>0</v>
      </c>
      <c r="M110" s="662">
        <v>0</v>
      </c>
      <c r="N110" s="661">
        <v>1</v>
      </c>
      <c r="O110" s="744">
        <v>0.5</v>
      </c>
      <c r="P110" s="662">
        <v>0</v>
      </c>
      <c r="Q110" s="677"/>
      <c r="R110" s="661">
        <v>1</v>
      </c>
      <c r="S110" s="677">
        <v>1</v>
      </c>
      <c r="T110" s="744">
        <v>0.5</v>
      </c>
      <c r="U110" s="700">
        <v>1</v>
      </c>
    </row>
    <row r="111" spans="1:21" ht="14.4" customHeight="1" x14ac:dyDescent="0.3">
      <c r="A111" s="660">
        <v>32</v>
      </c>
      <c r="B111" s="661" t="s">
        <v>573</v>
      </c>
      <c r="C111" s="661" t="s">
        <v>3524</v>
      </c>
      <c r="D111" s="742" t="s">
        <v>5498</v>
      </c>
      <c r="E111" s="743" t="s">
        <v>3546</v>
      </c>
      <c r="F111" s="661" t="s">
        <v>3521</v>
      </c>
      <c r="G111" s="661" t="s">
        <v>3695</v>
      </c>
      <c r="H111" s="661" t="s">
        <v>574</v>
      </c>
      <c r="I111" s="661" t="s">
        <v>3696</v>
      </c>
      <c r="J111" s="661" t="s">
        <v>3697</v>
      </c>
      <c r="K111" s="661" t="s">
        <v>3698</v>
      </c>
      <c r="L111" s="662">
        <v>55.01</v>
      </c>
      <c r="M111" s="662">
        <v>55.01</v>
      </c>
      <c r="N111" s="661">
        <v>1</v>
      </c>
      <c r="O111" s="744">
        <v>0.5</v>
      </c>
      <c r="P111" s="662">
        <v>55.01</v>
      </c>
      <c r="Q111" s="677">
        <v>1</v>
      </c>
      <c r="R111" s="661">
        <v>1</v>
      </c>
      <c r="S111" s="677">
        <v>1</v>
      </c>
      <c r="T111" s="744">
        <v>0.5</v>
      </c>
      <c r="U111" s="700">
        <v>1</v>
      </c>
    </row>
    <row r="112" spans="1:21" ht="14.4" customHeight="1" x14ac:dyDescent="0.3">
      <c r="A112" s="660">
        <v>32</v>
      </c>
      <c r="B112" s="661" t="s">
        <v>573</v>
      </c>
      <c r="C112" s="661" t="s">
        <v>3524</v>
      </c>
      <c r="D112" s="742" t="s">
        <v>5498</v>
      </c>
      <c r="E112" s="743" t="s">
        <v>3546</v>
      </c>
      <c r="F112" s="661" t="s">
        <v>3521</v>
      </c>
      <c r="G112" s="661" t="s">
        <v>3741</v>
      </c>
      <c r="H112" s="661" t="s">
        <v>574</v>
      </c>
      <c r="I112" s="661" t="s">
        <v>3742</v>
      </c>
      <c r="J112" s="661" t="s">
        <v>3743</v>
      </c>
      <c r="K112" s="661" t="s">
        <v>3744</v>
      </c>
      <c r="L112" s="662">
        <v>0</v>
      </c>
      <c r="M112" s="662">
        <v>0</v>
      </c>
      <c r="N112" s="661">
        <v>1</v>
      </c>
      <c r="O112" s="744">
        <v>0.5</v>
      </c>
      <c r="P112" s="662"/>
      <c r="Q112" s="677"/>
      <c r="R112" s="661"/>
      <c r="S112" s="677">
        <v>0</v>
      </c>
      <c r="T112" s="744"/>
      <c r="U112" s="700">
        <v>0</v>
      </c>
    </row>
    <row r="113" spans="1:21" ht="14.4" customHeight="1" x14ac:dyDescent="0.3">
      <c r="A113" s="660">
        <v>32</v>
      </c>
      <c r="B113" s="661" t="s">
        <v>573</v>
      </c>
      <c r="C113" s="661" t="s">
        <v>3524</v>
      </c>
      <c r="D113" s="742" t="s">
        <v>5498</v>
      </c>
      <c r="E113" s="743" t="s">
        <v>3546</v>
      </c>
      <c r="F113" s="661" t="s">
        <v>3521</v>
      </c>
      <c r="G113" s="661" t="s">
        <v>3700</v>
      </c>
      <c r="H113" s="661" t="s">
        <v>574</v>
      </c>
      <c r="I113" s="661" t="s">
        <v>3745</v>
      </c>
      <c r="J113" s="661" t="s">
        <v>3702</v>
      </c>
      <c r="K113" s="661"/>
      <c r="L113" s="662">
        <v>170.52</v>
      </c>
      <c r="M113" s="662">
        <v>170.52</v>
      </c>
      <c r="N113" s="661">
        <v>1</v>
      </c>
      <c r="O113" s="744">
        <v>0.5</v>
      </c>
      <c r="P113" s="662">
        <v>170.52</v>
      </c>
      <c r="Q113" s="677">
        <v>1</v>
      </c>
      <c r="R113" s="661">
        <v>1</v>
      </c>
      <c r="S113" s="677">
        <v>1</v>
      </c>
      <c r="T113" s="744">
        <v>0.5</v>
      </c>
      <c r="U113" s="700">
        <v>1</v>
      </c>
    </row>
    <row r="114" spans="1:21" ht="14.4" customHeight="1" x14ac:dyDescent="0.3">
      <c r="A114" s="660">
        <v>32</v>
      </c>
      <c r="B114" s="661" t="s">
        <v>573</v>
      </c>
      <c r="C114" s="661" t="s">
        <v>3524</v>
      </c>
      <c r="D114" s="742" t="s">
        <v>5498</v>
      </c>
      <c r="E114" s="743" t="s">
        <v>3546</v>
      </c>
      <c r="F114" s="661" t="s">
        <v>3521</v>
      </c>
      <c r="G114" s="661" t="s">
        <v>3746</v>
      </c>
      <c r="H114" s="661" t="s">
        <v>574</v>
      </c>
      <c r="I114" s="661" t="s">
        <v>695</v>
      </c>
      <c r="J114" s="661" t="s">
        <v>696</v>
      </c>
      <c r="K114" s="661" t="s">
        <v>3747</v>
      </c>
      <c r="L114" s="662">
        <v>27.28</v>
      </c>
      <c r="M114" s="662">
        <v>54.56</v>
      </c>
      <c r="N114" s="661">
        <v>2</v>
      </c>
      <c r="O114" s="744">
        <v>1</v>
      </c>
      <c r="P114" s="662">
        <v>54.56</v>
      </c>
      <c r="Q114" s="677">
        <v>1</v>
      </c>
      <c r="R114" s="661">
        <v>2</v>
      </c>
      <c r="S114" s="677">
        <v>1</v>
      </c>
      <c r="T114" s="744">
        <v>1</v>
      </c>
      <c r="U114" s="700">
        <v>1</v>
      </c>
    </row>
    <row r="115" spans="1:21" ht="14.4" customHeight="1" x14ac:dyDescent="0.3">
      <c r="A115" s="660">
        <v>32</v>
      </c>
      <c r="B115" s="661" t="s">
        <v>573</v>
      </c>
      <c r="C115" s="661" t="s">
        <v>3524</v>
      </c>
      <c r="D115" s="742" t="s">
        <v>5498</v>
      </c>
      <c r="E115" s="743" t="s">
        <v>3546</v>
      </c>
      <c r="F115" s="661" t="s">
        <v>3521</v>
      </c>
      <c r="G115" s="661" t="s">
        <v>3627</v>
      </c>
      <c r="H115" s="661" t="s">
        <v>574</v>
      </c>
      <c r="I115" s="661" t="s">
        <v>2096</v>
      </c>
      <c r="J115" s="661" t="s">
        <v>2097</v>
      </c>
      <c r="K115" s="661" t="s">
        <v>3016</v>
      </c>
      <c r="L115" s="662">
        <v>111.72</v>
      </c>
      <c r="M115" s="662">
        <v>223.44</v>
      </c>
      <c r="N115" s="661">
        <v>2</v>
      </c>
      <c r="O115" s="744">
        <v>0.5</v>
      </c>
      <c r="P115" s="662">
        <v>223.44</v>
      </c>
      <c r="Q115" s="677">
        <v>1</v>
      </c>
      <c r="R115" s="661">
        <v>2</v>
      </c>
      <c r="S115" s="677">
        <v>1</v>
      </c>
      <c r="T115" s="744">
        <v>0.5</v>
      </c>
      <c r="U115" s="700">
        <v>1</v>
      </c>
    </row>
    <row r="116" spans="1:21" ht="14.4" customHeight="1" x14ac:dyDescent="0.3">
      <c r="A116" s="660">
        <v>32</v>
      </c>
      <c r="B116" s="661" t="s">
        <v>573</v>
      </c>
      <c r="C116" s="661" t="s">
        <v>3524</v>
      </c>
      <c r="D116" s="742" t="s">
        <v>5498</v>
      </c>
      <c r="E116" s="743" t="s">
        <v>3546</v>
      </c>
      <c r="F116" s="661" t="s">
        <v>3521</v>
      </c>
      <c r="G116" s="661" t="s">
        <v>3748</v>
      </c>
      <c r="H116" s="661" t="s">
        <v>574</v>
      </c>
      <c r="I116" s="661" t="s">
        <v>3749</v>
      </c>
      <c r="J116" s="661" t="s">
        <v>3750</v>
      </c>
      <c r="K116" s="661" t="s">
        <v>3751</v>
      </c>
      <c r="L116" s="662">
        <v>126.59</v>
      </c>
      <c r="M116" s="662">
        <v>126.59</v>
      </c>
      <c r="N116" s="661">
        <v>1</v>
      </c>
      <c r="O116" s="744">
        <v>0.5</v>
      </c>
      <c r="P116" s="662">
        <v>126.59</v>
      </c>
      <c r="Q116" s="677">
        <v>1</v>
      </c>
      <c r="R116" s="661">
        <v>1</v>
      </c>
      <c r="S116" s="677">
        <v>1</v>
      </c>
      <c r="T116" s="744">
        <v>0.5</v>
      </c>
      <c r="U116" s="700">
        <v>1</v>
      </c>
    </row>
    <row r="117" spans="1:21" ht="14.4" customHeight="1" x14ac:dyDescent="0.3">
      <c r="A117" s="660">
        <v>32</v>
      </c>
      <c r="B117" s="661" t="s">
        <v>573</v>
      </c>
      <c r="C117" s="661" t="s">
        <v>3524</v>
      </c>
      <c r="D117" s="742" t="s">
        <v>5498</v>
      </c>
      <c r="E117" s="743" t="s">
        <v>3546</v>
      </c>
      <c r="F117" s="661" t="s">
        <v>3521</v>
      </c>
      <c r="G117" s="661" t="s">
        <v>3752</v>
      </c>
      <c r="H117" s="661" t="s">
        <v>574</v>
      </c>
      <c r="I117" s="661" t="s">
        <v>3753</v>
      </c>
      <c r="J117" s="661" t="s">
        <v>3754</v>
      </c>
      <c r="K117" s="661" t="s">
        <v>3755</v>
      </c>
      <c r="L117" s="662">
        <v>29.54</v>
      </c>
      <c r="M117" s="662">
        <v>59.08</v>
      </c>
      <c r="N117" s="661">
        <v>2</v>
      </c>
      <c r="O117" s="744">
        <v>0.5</v>
      </c>
      <c r="P117" s="662">
        <v>59.08</v>
      </c>
      <c r="Q117" s="677">
        <v>1</v>
      </c>
      <c r="R117" s="661">
        <v>2</v>
      </c>
      <c r="S117" s="677">
        <v>1</v>
      </c>
      <c r="T117" s="744">
        <v>0.5</v>
      </c>
      <c r="U117" s="700">
        <v>1</v>
      </c>
    </row>
    <row r="118" spans="1:21" ht="14.4" customHeight="1" x14ac:dyDescent="0.3">
      <c r="A118" s="660">
        <v>32</v>
      </c>
      <c r="B118" s="661" t="s">
        <v>573</v>
      </c>
      <c r="C118" s="661" t="s">
        <v>3524</v>
      </c>
      <c r="D118" s="742" t="s">
        <v>5498</v>
      </c>
      <c r="E118" s="743" t="s">
        <v>3546</v>
      </c>
      <c r="F118" s="661" t="s">
        <v>3521</v>
      </c>
      <c r="G118" s="661" t="s">
        <v>3632</v>
      </c>
      <c r="H118" s="661" t="s">
        <v>574</v>
      </c>
      <c r="I118" s="661" t="s">
        <v>862</v>
      </c>
      <c r="J118" s="661" t="s">
        <v>3633</v>
      </c>
      <c r="K118" s="661" t="s">
        <v>3634</v>
      </c>
      <c r="L118" s="662">
        <v>88.76</v>
      </c>
      <c r="M118" s="662">
        <v>88.76</v>
      </c>
      <c r="N118" s="661">
        <v>1</v>
      </c>
      <c r="O118" s="744">
        <v>0.5</v>
      </c>
      <c r="P118" s="662">
        <v>88.76</v>
      </c>
      <c r="Q118" s="677">
        <v>1</v>
      </c>
      <c r="R118" s="661">
        <v>1</v>
      </c>
      <c r="S118" s="677">
        <v>1</v>
      </c>
      <c r="T118" s="744">
        <v>0.5</v>
      </c>
      <c r="U118" s="700">
        <v>1</v>
      </c>
    </row>
    <row r="119" spans="1:21" ht="14.4" customHeight="1" x14ac:dyDescent="0.3">
      <c r="A119" s="660">
        <v>32</v>
      </c>
      <c r="B119" s="661" t="s">
        <v>573</v>
      </c>
      <c r="C119" s="661" t="s">
        <v>3524</v>
      </c>
      <c r="D119" s="742" t="s">
        <v>5498</v>
      </c>
      <c r="E119" s="743" t="s">
        <v>3546</v>
      </c>
      <c r="F119" s="661" t="s">
        <v>3521</v>
      </c>
      <c r="G119" s="661" t="s">
        <v>3756</v>
      </c>
      <c r="H119" s="661" t="s">
        <v>574</v>
      </c>
      <c r="I119" s="661" t="s">
        <v>723</v>
      </c>
      <c r="J119" s="661" t="s">
        <v>724</v>
      </c>
      <c r="K119" s="661" t="s">
        <v>3757</v>
      </c>
      <c r="L119" s="662">
        <v>733.55</v>
      </c>
      <c r="M119" s="662">
        <v>733.55</v>
      </c>
      <c r="N119" s="661">
        <v>1</v>
      </c>
      <c r="O119" s="744">
        <v>0.5</v>
      </c>
      <c r="P119" s="662">
        <v>733.55</v>
      </c>
      <c r="Q119" s="677">
        <v>1</v>
      </c>
      <c r="R119" s="661">
        <v>1</v>
      </c>
      <c r="S119" s="677">
        <v>1</v>
      </c>
      <c r="T119" s="744">
        <v>0.5</v>
      </c>
      <c r="U119" s="700">
        <v>1</v>
      </c>
    </row>
    <row r="120" spans="1:21" ht="14.4" customHeight="1" x14ac:dyDescent="0.3">
      <c r="A120" s="660">
        <v>32</v>
      </c>
      <c r="B120" s="661" t="s">
        <v>573</v>
      </c>
      <c r="C120" s="661" t="s">
        <v>3524</v>
      </c>
      <c r="D120" s="742" t="s">
        <v>5498</v>
      </c>
      <c r="E120" s="743" t="s">
        <v>3546</v>
      </c>
      <c r="F120" s="661" t="s">
        <v>3521</v>
      </c>
      <c r="G120" s="661" t="s">
        <v>3758</v>
      </c>
      <c r="H120" s="661" t="s">
        <v>1755</v>
      </c>
      <c r="I120" s="661" t="s">
        <v>1806</v>
      </c>
      <c r="J120" s="661" t="s">
        <v>1807</v>
      </c>
      <c r="K120" s="661" t="s">
        <v>1808</v>
      </c>
      <c r="L120" s="662">
        <v>0</v>
      </c>
      <c r="M120" s="662">
        <v>0</v>
      </c>
      <c r="N120" s="661">
        <v>1</v>
      </c>
      <c r="O120" s="744">
        <v>0.5</v>
      </c>
      <c r="P120" s="662">
        <v>0</v>
      </c>
      <c r="Q120" s="677"/>
      <c r="R120" s="661">
        <v>1</v>
      </c>
      <c r="S120" s="677">
        <v>1</v>
      </c>
      <c r="T120" s="744">
        <v>0.5</v>
      </c>
      <c r="U120" s="700">
        <v>1</v>
      </c>
    </row>
    <row r="121" spans="1:21" ht="14.4" customHeight="1" x14ac:dyDescent="0.3">
      <c r="A121" s="660">
        <v>32</v>
      </c>
      <c r="B121" s="661" t="s">
        <v>573</v>
      </c>
      <c r="C121" s="661" t="s">
        <v>3524</v>
      </c>
      <c r="D121" s="742" t="s">
        <v>5498</v>
      </c>
      <c r="E121" s="743" t="s">
        <v>3546</v>
      </c>
      <c r="F121" s="661" t="s">
        <v>3521</v>
      </c>
      <c r="G121" s="661" t="s">
        <v>3635</v>
      </c>
      <c r="H121" s="661" t="s">
        <v>574</v>
      </c>
      <c r="I121" s="661" t="s">
        <v>751</v>
      </c>
      <c r="J121" s="661" t="s">
        <v>3759</v>
      </c>
      <c r="K121" s="661" t="s">
        <v>3760</v>
      </c>
      <c r="L121" s="662">
        <v>0</v>
      </c>
      <c r="M121" s="662">
        <v>0</v>
      </c>
      <c r="N121" s="661">
        <v>2</v>
      </c>
      <c r="O121" s="744">
        <v>0.5</v>
      </c>
      <c r="P121" s="662"/>
      <c r="Q121" s="677"/>
      <c r="R121" s="661"/>
      <c r="S121" s="677">
        <v>0</v>
      </c>
      <c r="T121" s="744"/>
      <c r="U121" s="700">
        <v>0</v>
      </c>
    </row>
    <row r="122" spans="1:21" ht="14.4" customHeight="1" x14ac:dyDescent="0.3">
      <c r="A122" s="660">
        <v>32</v>
      </c>
      <c r="B122" s="661" t="s">
        <v>573</v>
      </c>
      <c r="C122" s="661" t="s">
        <v>3524</v>
      </c>
      <c r="D122" s="742" t="s">
        <v>5498</v>
      </c>
      <c r="E122" s="743" t="s">
        <v>3546</v>
      </c>
      <c r="F122" s="661" t="s">
        <v>3521</v>
      </c>
      <c r="G122" s="661" t="s">
        <v>3761</v>
      </c>
      <c r="H122" s="661" t="s">
        <v>574</v>
      </c>
      <c r="I122" s="661" t="s">
        <v>3762</v>
      </c>
      <c r="J122" s="661" t="s">
        <v>3763</v>
      </c>
      <c r="K122" s="661" t="s">
        <v>3764</v>
      </c>
      <c r="L122" s="662">
        <v>285.89</v>
      </c>
      <c r="M122" s="662">
        <v>285.89</v>
      </c>
      <c r="N122" s="661">
        <v>1</v>
      </c>
      <c r="O122" s="744">
        <v>0.5</v>
      </c>
      <c r="P122" s="662">
        <v>285.89</v>
      </c>
      <c r="Q122" s="677">
        <v>1</v>
      </c>
      <c r="R122" s="661">
        <v>1</v>
      </c>
      <c r="S122" s="677">
        <v>1</v>
      </c>
      <c r="T122" s="744">
        <v>0.5</v>
      </c>
      <c r="U122" s="700">
        <v>1</v>
      </c>
    </row>
    <row r="123" spans="1:21" ht="14.4" customHeight="1" x14ac:dyDescent="0.3">
      <c r="A123" s="660">
        <v>32</v>
      </c>
      <c r="B123" s="661" t="s">
        <v>573</v>
      </c>
      <c r="C123" s="661" t="s">
        <v>3524</v>
      </c>
      <c r="D123" s="742" t="s">
        <v>5498</v>
      </c>
      <c r="E123" s="743" t="s">
        <v>3546</v>
      </c>
      <c r="F123" s="661" t="s">
        <v>3521</v>
      </c>
      <c r="G123" s="661" t="s">
        <v>3647</v>
      </c>
      <c r="H123" s="661" t="s">
        <v>1755</v>
      </c>
      <c r="I123" s="661" t="s">
        <v>3765</v>
      </c>
      <c r="J123" s="661" t="s">
        <v>1781</v>
      </c>
      <c r="K123" s="661" t="s">
        <v>3766</v>
      </c>
      <c r="L123" s="662">
        <v>0</v>
      </c>
      <c r="M123" s="662">
        <v>0</v>
      </c>
      <c r="N123" s="661">
        <v>2</v>
      </c>
      <c r="O123" s="744">
        <v>1</v>
      </c>
      <c r="P123" s="662">
        <v>0</v>
      </c>
      <c r="Q123" s="677"/>
      <c r="R123" s="661">
        <v>2</v>
      </c>
      <c r="S123" s="677">
        <v>1</v>
      </c>
      <c r="T123" s="744">
        <v>1</v>
      </c>
      <c r="U123" s="700">
        <v>1</v>
      </c>
    </row>
    <row r="124" spans="1:21" ht="14.4" customHeight="1" x14ac:dyDescent="0.3">
      <c r="A124" s="660">
        <v>32</v>
      </c>
      <c r="B124" s="661" t="s">
        <v>573</v>
      </c>
      <c r="C124" s="661" t="s">
        <v>3524</v>
      </c>
      <c r="D124" s="742" t="s">
        <v>5498</v>
      </c>
      <c r="E124" s="743" t="s">
        <v>3546</v>
      </c>
      <c r="F124" s="661" t="s">
        <v>3521</v>
      </c>
      <c r="G124" s="661" t="s">
        <v>3647</v>
      </c>
      <c r="H124" s="661" t="s">
        <v>1755</v>
      </c>
      <c r="I124" s="661" t="s">
        <v>1927</v>
      </c>
      <c r="J124" s="661" t="s">
        <v>1781</v>
      </c>
      <c r="K124" s="661" t="s">
        <v>1928</v>
      </c>
      <c r="L124" s="662">
        <v>543.39</v>
      </c>
      <c r="M124" s="662">
        <v>4347.12</v>
      </c>
      <c r="N124" s="661">
        <v>8</v>
      </c>
      <c r="O124" s="744">
        <v>1</v>
      </c>
      <c r="P124" s="662">
        <v>4347.12</v>
      </c>
      <c r="Q124" s="677">
        <v>1</v>
      </c>
      <c r="R124" s="661">
        <v>8</v>
      </c>
      <c r="S124" s="677">
        <v>1</v>
      </c>
      <c r="T124" s="744">
        <v>1</v>
      </c>
      <c r="U124" s="700">
        <v>1</v>
      </c>
    </row>
    <row r="125" spans="1:21" ht="14.4" customHeight="1" x14ac:dyDescent="0.3">
      <c r="A125" s="660">
        <v>32</v>
      </c>
      <c r="B125" s="661" t="s">
        <v>573</v>
      </c>
      <c r="C125" s="661" t="s">
        <v>3524</v>
      </c>
      <c r="D125" s="742" t="s">
        <v>5498</v>
      </c>
      <c r="E125" s="743" t="s">
        <v>3546</v>
      </c>
      <c r="F125" s="661" t="s">
        <v>3521</v>
      </c>
      <c r="G125" s="661" t="s">
        <v>3647</v>
      </c>
      <c r="H125" s="661" t="s">
        <v>1755</v>
      </c>
      <c r="I125" s="661" t="s">
        <v>3767</v>
      </c>
      <c r="J125" s="661" t="s">
        <v>1781</v>
      </c>
      <c r="K125" s="661" t="s">
        <v>3768</v>
      </c>
      <c r="L125" s="662">
        <v>163.01</v>
      </c>
      <c r="M125" s="662">
        <v>326.02</v>
      </c>
      <c r="N125" s="661">
        <v>2</v>
      </c>
      <c r="O125" s="744">
        <v>1</v>
      </c>
      <c r="P125" s="662"/>
      <c r="Q125" s="677">
        <v>0</v>
      </c>
      <c r="R125" s="661"/>
      <c r="S125" s="677">
        <v>0</v>
      </c>
      <c r="T125" s="744"/>
      <c r="U125" s="700">
        <v>0</v>
      </c>
    </row>
    <row r="126" spans="1:21" ht="14.4" customHeight="1" x14ac:dyDescent="0.3">
      <c r="A126" s="660">
        <v>32</v>
      </c>
      <c r="B126" s="661" t="s">
        <v>573</v>
      </c>
      <c r="C126" s="661" t="s">
        <v>3524</v>
      </c>
      <c r="D126" s="742" t="s">
        <v>5498</v>
      </c>
      <c r="E126" s="743" t="s">
        <v>3546</v>
      </c>
      <c r="F126" s="661" t="s">
        <v>3521</v>
      </c>
      <c r="G126" s="661" t="s">
        <v>3647</v>
      </c>
      <c r="H126" s="661" t="s">
        <v>1755</v>
      </c>
      <c r="I126" s="661" t="s">
        <v>1784</v>
      </c>
      <c r="J126" s="661" t="s">
        <v>1781</v>
      </c>
      <c r="K126" s="661" t="s">
        <v>1785</v>
      </c>
      <c r="L126" s="662">
        <v>923.74</v>
      </c>
      <c r="M126" s="662">
        <v>3694.96</v>
      </c>
      <c r="N126" s="661">
        <v>4</v>
      </c>
      <c r="O126" s="744">
        <v>0.5</v>
      </c>
      <c r="P126" s="662">
        <v>3694.96</v>
      </c>
      <c r="Q126" s="677">
        <v>1</v>
      </c>
      <c r="R126" s="661">
        <v>4</v>
      </c>
      <c r="S126" s="677">
        <v>1</v>
      </c>
      <c r="T126" s="744">
        <v>0.5</v>
      </c>
      <c r="U126" s="700">
        <v>1</v>
      </c>
    </row>
    <row r="127" spans="1:21" ht="14.4" customHeight="1" x14ac:dyDescent="0.3">
      <c r="A127" s="660">
        <v>32</v>
      </c>
      <c r="B127" s="661" t="s">
        <v>573</v>
      </c>
      <c r="C127" s="661" t="s">
        <v>3524</v>
      </c>
      <c r="D127" s="742" t="s">
        <v>5498</v>
      </c>
      <c r="E127" s="743" t="s">
        <v>3546</v>
      </c>
      <c r="F127" s="661" t="s">
        <v>3521</v>
      </c>
      <c r="G127" s="661" t="s">
        <v>3647</v>
      </c>
      <c r="H127" s="661" t="s">
        <v>1755</v>
      </c>
      <c r="I127" s="661" t="s">
        <v>2886</v>
      </c>
      <c r="J127" s="661" t="s">
        <v>2883</v>
      </c>
      <c r="K127" s="661" t="s">
        <v>1785</v>
      </c>
      <c r="L127" s="662">
        <v>1847.49</v>
      </c>
      <c r="M127" s="662">
        <v>7389.96</v>
      </c>
      <c r="N127" s="661">
        <v>4</v>
      </c>
      <c r="O127" s="744">
        <v>1</v>
      </c>
      <c r="P127" s="662">
        <v>7389.96</v>
      </c>
      <c r="Q127" s="677">
        <v>1</v>
      </c>
      <c r="R127" s="661">
        <v>4</v>
      </c>
      <c r="S127" s="677">
        <v>1</v>
      </c>
      <c r="T127" s="744">
        <v>1</v>
      </c>
      <c r="U127" s="700">
        <v>1</v>
      </c>
    </row>
    <row r="128" spans="1:21" ht="14.4" customHeight="1" x14ac:dyDescent="0.3">
      <c r="A128" s="660">
        <v>32</v>
      </c>
      <c r="B128" s="661" t="s">
        <v>573</v>
      </c>
      <c r="C128" s="661" t="s">
        <v>3524</v>
      </c>
      <c r="D128" s="742" t="s">
        <v>5498</v>
      </c>
      <c r="E128" s="743" t="s">
        <v>3546</v>
      </c>
      <c r="F128" s="661" t="s">
        <v>3521</v>
      </c>
      <c r="G128" s="661" t="s">
        <v>3769</v>
      </c>
      <c r="H128" s="661" t="s">
        <v>574</v>
      </c>
      <c r="I128" s="661" t="s">
        <v>3770</v>
      </c>
      <c r="J128" s="661" t="s">
        <v>3771</v>
      </c>
      <c r="K128" s="661" t="s">
        <v>3772</v>
      </c>
      <c r="L128" s="662">
        <v>134.47999999999999</v>
      </c>
      <c r="M128" s="662">
        <v>268.95999999999998</v>
      </c>
      <c r="N128" s="661">
        <v>2</v>
      </c>
      <c r="O128" s="744">
        <v>0.5</v>
      </c>
      <c r="P128" s="662">
        <v>268.95999999999998</v>
      </c>
      <c r="Q128" s="677">
        <v>1</v>
      </c>
      <c r="R128" s="661">
        <v>2</v>
      </c>
      <c r="S128" s="677">
        <v>1</v>
      </c>
      <c r="T128" s="744">
        <v>0.5</v>
      </c>
      <c r="U128" s="700">
        <v>1</v>
      </c>
    </row>
    <row r="129" spans="1:21" ht="14.4" customHeight="1" x14ac:dyDescent="0.3">
      <c r="A129" s="660">
        <v>32</v>
      </c>
      <c r="B129" s="661" t="s">
        <v>573</v>
      </c>
      <c r="C129" s="661" t="s">
        <v>3524</v>
      </c>
      <c r="D129" s="742" t="s">
        <v>5498</v>
      </c>
      <c r="E129" s="743" t="s">
        <v>3546</v>
      </c>
      <c r="F129" s="661" t="s">
        <v>3521</v>
      </c>
      <c r="G129" s="661" t="s">
        <v>3652</v>
      </c>
      <c r="H129" s="661" t="s">
        <v>574</v>
      </c>
      <c r="I129" s="661" t="s">
        <v>2100</v>
      </c>
      <c r="J129" s="661" t="s">
        <v>2101</v>
      </c>
      <c r="K129" s="661" t="s">
        <v>3653</v>
      </c>
      <c r="L129" s="662">
        <v>66.819999999999993</v>
      </c>
      <c r="M129" s="662">
        <v>133.63999999999999</v>
      </c>
      <c r="N129" s="661">
        <v>2</v>
      </c>
      <c r="O129" s="744">
        <v>1.5</v>
      </c>
      <c r="P129" s="662">
        <v>133.63999999999999</v>
      </c>
      <c r="Q129" s="677">
        <v>1</v>
      </c>
      <c r="R129" s="661">
        <v>2</v>
      </c>
      <c r="S129" s="677">
        <v>1</v>
      </c>
      <c r="T129" s="744">
        <v>1.5</v>
      </c>
      <c r="U129" s="700">
        <v>1</v>
      </c>
    </row>
    <row r="130" spans="1:21" ht="14.4" customHeight="1" x14ac:dyDescent="0.3">
      <c r="A130" s="660">
        <v>32</v>
      </c>
      <c r="B130" s="661" t="s">
        <v>573</v>
      </c>
      <c r="C130" s="661" t="s">
        <v>3524</v>
      </c>
      <c r="D130" s="742" t="s">
        <v>5498</v>
      </c>
      <c r="E130" s="743" t="s">
        <v>3546</v>
      </c>
      <c r="F130" s="661" t="s">
        <v>3521</v>
      </c>
      <c r="G130" s="661" t="s">
        <v>3652</v>
      </c>
      <c r="H130" s="661" t="s">
        <v>574</v>
      </c>
      <c r="I130" s="661" t="s">
        <v>2100</v>
      </c>
      <c r="J130" s="661" t="s">
        <v>2101</v>
      </c>
      <c r="K130" s="661" t="s">
        <v>3653</v>
      </c>
      <c r="L130" s="662">
        <v>78.33</v>
      </c>
      <c r="M130" s="662">
        <v>313.32</v>
      </c>
      <c r="N130" s="661">
        <v>4</v>
      </c>
      <c r="O130" s="744">
        <v>1</v>
      </c>
      <c r="P130" s="662">
        <v>313.32</v>
      </c>
      <c r="Q130" s="677">
        <v>1</v>
      </c>
      <c r="R130" s="661">
        <v>4</v>
      </c>
      <c r="S130" s="677">
        <v>1</v>
      </c>
      <c r="T130" s="744">
        <v>1</v>
      </c>
      <c r="U130" s="700">
        <v>1</v>
      </c>
    </row>
    <row r="131" spans="1:21" ht="14.4" customHeight="1" x14ac:dyDescent="0.3">
      <c r="A131" s="660">
        <v>32</v>
      </c>
      <c r="B131" s="661" t="s">
        <v>573</v>
      </c>
      <c r="C131" s="661" t="s">
        <v>3524</v>
      </c>
      <c r="D131" s="742" t="s">
        <v>5498</v>
      </c>
      <c r="E131" s="743" t="s">
        <v>3546</v>
      </c>
      <c r="F131" s="661" t="s">
        <v>3521</v>
      </c>
      <c r="G131" s="661" t="s">
        <v>3654</v>
      </c>
      <c r="H131" s="661" t="s">
        <v>574</v>
      </c>
      <c r="I131" s="661" t="s">
        <v>3773</v>
      </c>
      <c r="J131" s="661" t="s">
        <v>3774</v>
      </c>
      <c r="K131" s="661" t="s">
        <v>3775</v>
      </c>
      <c r="L131" s="662">
        <v>334.66</v>
      </c>
      <c r="M131" s="662">
        <v>334.66</v>
      </c>
      <c r="N131" s="661">
        <v>1</v>
      </c>
      <c r="O131" s="744">
        <v>0.5</v>
      </c>
      <c r="P131" s="662"/>
      <c r="Q131" s="677">
        <v>0</v>
      </c>
      <c r="R131" s="661"/>
      <c r="S131" s="677">
        <v>0</v>
      </c>
      <c r="T131" s="744"/>
      <c r="U131" s="700">
        <v>0</v>
      </c>
    </row>
    <row r="132" spans="1:21" ht="14.4" customHeight="1" x14ac:dyDescent="0.3">
      <c r="A132" s="660">
        <v>32</v>
      </c>
      <c r="B132" s="661" t="s">
        <v>573</v>
      </c>
      <c r="C132" s="661" t="s">
        <v>3524</v>
      </c>
      <c r="D132" s="742" t="s">
        <v>5498</v>
      </c>
      <c r="E132" s="743" t="s">
        <v>3546</v>
      </c>
      <c r="F132" s="661" t="s">
        <v>3521</v>
      </c>
      <c r="G132" s="661" t="s">
        <v>3654</v>
      </c>
      <c r="H132" s="661" t="s">
        <v>574</v>
      </c>
      <c r="I132" s="661" t="s">
        <v>3703</v>
      </c>
      <c r="J132" s="661" t="s">
        <v>3656</v>
      </c>
      <c r="K132" s="661" t="s">
        <v>760</v>
      </c>
      <c r="L132" s="662">
        <v>301.2</v>
      </c>
      <c r="M132" s="662">
        <v>1204.8</v>
      </c>
      <c r="N132" s="661">
        <v>4</v>
      </c>
      <c r="O132" s="744">
        <v>2</v>
      </c>
      <c r="P132" s="662">
        <v>1204.8</v>
      </c>
      <c r="Q132" s="677">
        <v>1</v>
      </c>
      <c r="R132" s="661">
        <v>4</v>
      </c>
      <c r="S132" s="677">
        <v>1</v>
      </c>
      <c r="T132" s="744">
        <v>2</v>
      </c>
      <c r="U132" s="700">
        <v>1</v>
      </c>
    </row>
    <row r="133" spans="1:21" ht="14.4" customHeight="1" x14ac:dyDescent="0.3">
      <c r="A133" s="660">
        <v>32</v>
      </c>
      <c r="B133" s="661" t="s">
        <v>573</v>
      </c>
      <c r="C133" s="661" t="s">
        <v>3524</v>
      </c>
      <c r="D133" s="742" t="s">
        <v>5498</v>
      </c>
      <c r="E133" s="743" t="s">
        <v>3546</v>
      </c>
      <c r="F133" s="661" t="s">
        <v>3521</v>
      </c>
      <c r="G133" s="661" t="s">
        <v>3654</v>
      </c>
      <c r="H133" s="661" t="s">
        <v>574</v>
      </c>
      <c r="I133" s="661" t="s">
        <v>3703</v>
      </c>
      <c r="J133" s="661" t="s">
        <v>3656</v>
      </c>
      <c r="K133" s="661" t="s">
        <v>760</v>
      </c>
      <c r="L133" s="662">
        <v>185.26</v>
      </c>
      <c r="M133" s="662">
        <v>185.26</v>
      </c>
      <c r="N133" s="661">
        <v>1</v>
      </c>
      <c r="O133" s="744">
        <v>0.5</v>
      </c>
      <c r="P133" s="662">
        <v>185.26</v>
      </c>
      <c r="Q133" s="677">
        <v>1</v>
      </c>
      <c r="R133" s="661">
        <v>1</v>
      </c>
      <c r="S133" s="677">
        <v>1</v>
      </c>
      <c r="T133" s="744">
        <v>0.5</v>
      </c>
      <c r="U133" s="700">
        <v>1</v>
      </c>
    </row>
    <row r="134" spans="1:21" ht="14.4" customHeight="1" x14ac:dyDescent="0.3">
      <c r="A134" s="660">
        <v>32</v>
      </c>
      <c r="B134" s="661" t="s">
        <v>573</v>
      </c>
      <c r="C134" s="661" t="s">
        <v>3524</v>
      </c>
      <c r="D134" s="742" t="s">
        <v>5498</v>
      </c>
      <c r="E134" s="743" t="s">
        <v>3546</v>
      </c>
      <c r="F134" s="661" t="s">
        <v>3521</v>
      </c>
      <c r="G134" s="661" t="s">
        <v>3776</v>
      </c>
      <c r="H134" s="661" t="s">
        <v>1755</v>
      </c>
      <c r="I134" s="661" t="s">
        <v>3777</v>
      </c>
      <c r="J134" s="661" t="s">
        <v>1867</v>
      </c>
      <c r="K134" s="661" t="s">
        <v>1938</v>
      </c>
      <c r="L134" s="662">
        <v>144.81</v>
      </c>
      <c r="M134" s="662">
        <v>144.81</v>
      </c>
      <c r="N134" s="661">
        <v>1</v>
      </c>
      <c r="O134" s="744">
        <v>0.5</v>
      </c>
      <c r="P134" s="662">
        <v>144.81</v>
      </c>
      <c r="Q134" s="677">
        <v>1</v>
      </c>
      <c r="R134" s="661">
        <v>1</v>
      </c>
      <c r="S134" s="677">
        <v>1</v>
      </c>
      <c r="T134" s="744">
        <v>0.5</v>
      </c>
      <c r="U134" s="700">
        <v>1</v>
      </c>
    </row>
    <row r="135" spans="1:21" ht="14.4" customHeight="1" x14ac:dyDescent="0.3">
      <c r="A135" s="660">
        <v>32</v>
      </c>
      <c r="B135" s="661" t="s">
        <v>573</v>
      </c>
      <c r="C135" s="661" t="s">
        <v>3524</v>
      </c>
      <c r="D135" s="742" t="s">
        <v>5498</v>
      </c>
      <c r="E135" s="743" t="s">
        <v>3546</v>
      </c>
      <c r="F135" s="661" t="s">
        <v>3521</v>
      </c>
      <c r="G135" s="661" t="s">
        <v>3662</v>
      </c>
      <c r="H135" s="661" t="s">
        <v>574</v>
      </c>
      <c r="I135" s="661" t="s">
        <v>647</v>
      </c>
      <c r="J135" s="661" t="s">
        <v>3704</v>
      </c>
      <c r="K135" s="661" t="s">
        <v>3646</v>
      </c>
      <c r="L135" s="662">
        <v>24.78</v>
      </c>
      <c r="M135" s="662">
        <v>99.12</v>
      </c>
      <c r="N135" s="661">
        <v>4</v>
      </c>
      <c r="O135" s="744">
        <v>0.5</v>
      </c>
      <c r="P135" s="662">
        <v>99.12</v>
      </c>
      <c r="Q135" s="677">
        <v>1</v>
      </c>
      <c r="R135" s="661">
        <v>4</v>
      </c>
      <c r="S135" s="677">
        <v>1</v>
      </c>
      <c r="T135" s="744">
        <v>0.5</v>
      </c>
      <c r="U135" s="700">
        <v>1</v>
      </c>
    </row>
    <row r="136" spans="1:21" ht="14.4" customHeight="1" x14ac:dyDescent="0.3">
      <c r="A136" s="660">
        <v>32</v>
      </c>
      <c r="B136" s="661" t="s">
        <v>573</v>
      </c>
      <c r="C136" s="661" t="s">
        <v>3524</v>
      </c>
      <c r="D136" s="742" t="s">
        <v>5498</v>
      </c>
      <c r="E136" s="743" t="s">
        <v>3546</v>
      </c>
      <c r="F136" s="661" t="s">
        <v>3521</v>
      </c>
      <c r="G136" s="661" t="s">
        <v>3662</v>
      </c>
      <c r="H136" s="661" t="s">
        <v>574</v>
      </c>
      <c r="I136" s="661" t="s">
        <v>1160</v>
      </c>
      <c r="J136" s="661" t="s">
        <v>3663</v>
      </c>
      <c r="K136" s="661" t="s">
        <v>3664</v>
      </c>
      <c r="L136" s="662">
        <v>99.11</v>
      </c>
      <c r="M136" s="662">
        <v>495.55</v>
      </c>
      <c r="N136" s="661">
        <v>5</v>
      </c>
      <c r="O136" s="744">
        <v>2</v>
      </c>
      <c r="P136" s="662">
        <v>495.55</v>
      </c>
      <c r="Q136" s="677">
        <v>1</v>
      </c>
      <c r="R136" s="661">
        <v>5</v>
      </c>
      <c r="S136" s="677">
        <v>1</v>
      </c>
      <c r="T136" s="744">
        <v>2</v>
      </c>
      <c r="U136" s="700">
        <v>1</v>
      </c>
    </row>
    <row r="137" spans="1:21" ht="14.4" customHeight="1" x14ac:dyDescent="0.3">
      <c r="A137" s="660">
        <v>32</v>
      </c>
      <c r="B137" s="661" t="s">
        <v>573</v>
      </c>
      <c r="C137" s="661" t="s">
        <v>3524</v>
      </c>
      <c r="D137" s="742" t="s">
        <v>5498</v>
      </c>
      <c r="E137" s="743" t="s">
        <v>3546</v>
      </c>
      <c r="F137" s="661" t="s">
        <v>3521</v>
      </c>
      <c r="G137" s="661" t="s">
        <v>3778</v>
      </c>
      <c r="H137" s="661" t="s">
        <v>574</v>
      </c>
      <c r="I137" s="661" t="s">
        <v>3779</v>
      </c>
      <c r="J137" s="661" t="s">
        <v>3780</v>
      </c>
      <c r="K137" s="661" t="s">
        <v>3781</v>
      </c>
      <c r="L137" s="662">
        <v>0</v>
      </c>
      <c r="M137" s="662">
        <v>0</v>
      </c>
      <c r="N137" s="661">
        <v>1</v>
      </c>
      <c r="O137" s="744">
        <v>0.5</v>
      </c>
      <c r="P137" s="662">
        <v>0</v>
      </c>
      <c r="Q137" s="677"/>
      <c r="R137" s="661">
        <v>1</v>
      </c>
      <c r="S137" s="677">
        <v>1</v>
      </c>
      <c r="T137" s="744">
        <v>0.5</v>
      </c>
      <c r="U137" s="700">
        <v>1</v>
      </c>
    </row>
    <row r="138" spans="1:21" ht="14.4" customHeight="1" x14ac:dyDescent="0.3">
      <c r="A138" s="660">
        <v>32</v>
      </c>
      <c r="B138" s="661" t="s">
        <v>573</v>
      </c>
      <c r="C138" s="661" t="s">
        <v>3524</v>
      </c>
      <c r="D138" s="742" t="s">
        <v>5498</v>
      </c>
      <c r="E138" s="743" t="s">
        <v>3546</v>
      </c>
      <c r="F138" s="661" t="s">
        <v>3521</v>
      </c>
      <c r="G138" s="661" t="s">
        <v>3672</v>
      </c>
      <c r="H138" s="661" t="s">
        <v>574</v>
      </c>
      <c r="I138" s="661" t="s">
        <v>817</v>
      </c>
      <c r="J138" s="661" t="s">
        <v>3673</v>
      </c>
      <c r="K138" s="661" t="s">
        <v>3674</v>
      </c>
      <c r="L138" s="662">
        <v>0</v>
      </c>
      <c r="M138" s="662">
        <v>0</v>
      </c>
      <c r="N138" s="661">
        <v>6</v>
      </c>
      <c r="O138" s="744">
        <v>2</v>
      </c>
      <c r="P138" s="662">
        <v>0</v>
      </c>
      <c r="Q138" s="677"/>
      <c r="R138" s="661">
        <v>3</v>
      </c>
      <c r="S138" s="677">
        <v>0.5</v>
      </c>
      <c r="T138" s="744">
        <v>1.5</v>
      </c>
      <c r="U138" s="700">
        <v>0.75</v>
      </c>
    </row>
    <row r="139" spans="1:21" ht="14.4" customHeight="1" x14ac:dyDescent="0.3">
      <c r="A139" s="660">
        <v>32</v>
      </c>
      <c r="B139" s="661" t="s">
        <v>573</v>
      </c>
      <c r="C139" s="661" t="s">
        <v>3524</v>
      </c>
      <c r="D139" s="742" t="s">
        <v>5498</v>
      </c>
      <c r="E139" s="743" t="s">
        <v>3546</v>
      </c>
      <c r="F139" s="661" t="s">
        <v>3521</v>
      </c>
      <c r="G139" s="661" t="s">
        <v>3782</v>
      </c>
      <c r="H139" s="661" t="s">
        <v>574</v>
      </c>
      <c r="I139" s="661" t="s">
        <v>3783</v>
      </c>
      <c r="J139" s="661" t="s">
        <v>3784</v>
      </c>
      <c r="K139" s="661" t="s">
        <v>3785</v>
      </c>
      <c r="L139" s="662">
        <v>0</v>
      </c>
      <c r="M139" s="662">
        <v>0</v>
      </c>
      <c r="N139" s="661">
        <v>1</v>
      </c>
      <c r="O139" s="744">
        <v>1</v>
      </c>
      <c r="P139" s="662"/>
      <c r="Q139" s="677"/>
      <c r="R139" s="661"/>
      <c r="S139" s="677">
        <v>0</v>
      </c>
      <c r="T139" s="744"/>
      <c r="U139" s="700">
        <v>0</v>
      </c>
    </row>
    <row r="140" spans="1:21" ht="14.4" customHeight="1" x14ac:dyDescent="0.3">
      <c r="A140" s="660">
        <v>32</v>
      </c>
      <c r="B140" s="661" t="s">
        <v>573</v>
      </c>
      <c r="C140" s="661" t="s">
        <v>3524</v>
      </c>
      <c r="D140" s="742" t="s">
        <v>5498</v>
      </c>
      <c r="E140" s="743" t="s">
        <v>3546</v>
      </c>
      <c r="F140" s="661" t="s">
        <v>3521</v>
      </c>
      <c r="G140" s="661" t="s">
        <v>3786</v>
      </c>
      <c r="H140" s="661" t="s">
        <v>1755</v>
      </c>
      <c r="I140" s="661" t="s">
        <v>1967</v>
      </c>
      <c r="J140" s="661" t="s">
        <v>1968</v>
      </c>
      <c r="K140" s="661" t="s">
        <v>2432</v>
      </c>
      <c r="L140" s="662">
        <v>1427.23</v>
      </c>
      <c r="M140" s="662">
        <v>2854.46</v>
      </c>
      <c r="N140" s="661">
        <v>2</v>
      </c>
      <c r="O140" s="744">
        <v>0.5</v>
      </c>
      <c r="P140" s="662">
        <v>2854.46</v>
      </c>
      <c r="Q140" s="677">
        <v>1</v>
      </c>
      <c r="R140" s="661">
        <v>2</v>
      </c>
      <c r="S140" s="677">
        <v>1</v>
      </c>
      <c r="T140" s="744">
        <v>0.5</v>
      </c>
      <c r="U140" s="700">
        <v>1</v>
      </c>
    </row>
    <row r="141" spans="1:21" ht="14.4" customHeight="1" x14ac:dyDescent="0.3">
      <c r="A141" s="660">
        <v>32</v>
      </c>
      <c r="B141" s="661" t="s">
        <v>573</v>
      </c>
      <c r="C141" s="661" t="s">
        <v>3524</v>
      </c>
      <c r="D141" s="742" t="s">
        <v>5498</v>
      </c>
      <c r="E141" s="743" t="s">
        <v>3546</v>
      </c>
      <c r="F141" s="661" t="s">
        <v>3521</v>
      </c>
      <c r="G141" s="661" t="s">
        <v>3688</v>
      </c>
      <c r="H141" s="661" t="s">
        <v>574</v>
      </c>
      <c r="I141" s="661" t="s">
        <v>1070</v>
      </c>
      <c r="J141" s="661" t="s">
        <v>1071</v>
      </c>
      <c r="K141" s="661" t="s">
        <v>1072</v>
      </c>
      <c r="L141" s="662">
        <v>271.94</v>
      </c>
      <c r="M141" s="662">
        <v>271.94</v>
      </c>
      <c r="N141" s="661">
        <v>1</v>
      </c>
      <c r="O141" s="744">
        <v>0.5</v>
      </c>
      <c r="P141" s="662">
        <v>271.94</v>
      </c>
      <c r="Q141" s="677">
        <v>1</v>
      </c>
      <c r="R141" s="661">
        <v>1</v>
      </c>
      <c r="S141" s="677">
        <v>1</v>
      </c>
      <c r="T141" s="744">
        <v>0.5</v>
      </c>
      <c r="U141" s="700">
        <v>1</v>
      </c>
    </row>
    <row r="142" spans="1:21" ht="14.4" customHeight="1" x14ac:dyDescent="0.3">
      <c r="A142" s="660">
        <v>32</v>
      </c>
      <c r="B142" s="661" t="s">
        <v>573</v>
      </c>
      <c r="C142" s="661" t="s">
        <v>3524</v>
      </c>
      <c r="D142" s="742" t="s">
        <v>5498</v>
      </c>
      <c r="E142" s="743" t="s">
        <v>3546</v>
      </c>
      <c r="F142" s="661" t="s">
        <v>3521</v>
      </c>
      <c r="G142" s="661" t="s">
        <v>3688</v>
      </c>
      <c r="H142" s="661" t="s">
        <v>574</v>
      </c>
      <c r="I142" s="661" t="s">
        <v>3787</v>
      </c>
      <c r="J142" s="661" t="s">
        <v>2503</v>
      </c>
      <c r="K142" s="661" t="s">
        <v>3788</v>
      </c>
      <c r="L142" s="662">
        <v>0</v>
      </c>
      <c r="M142" s="662">
        <v>0</v>
      </c>
      <c r="N142" s="661">
        <v>2</v>
      </c>
      <c r="O142" s="744">
        <v>0.5</v>
      </c>
      <c r="P142" s="662">
        <v>0</v>
      </c>
      <c r="Q142" s="677"/>
      <c r="R142" s="661">
        <v>2</v>
      </c>
      <c r="S142" s="677">
        <v>1</v>
      </c>
      <c r="T142" s="744">
        <v>0.5</v>
      </c>
      <c r="U142" s="700">
        <v>1</v>
      </c>
    </row>
    <row r="143" spans="1:21" ht="14.4" customHeight="1" x14ac:dyDescent="0.3">
      <c r="A143" s="660">
        <v>32</v>
      </c>
      <c r="B143" s="661" t="s">
        <v>573</v>
      </c>
      <c r="C143" s="661" t="s">
        <v>3524</v>
      </c>
      <c r="D143" s="742" t="s">
        <v>5498</v>
      </c>
      <c r="E143" s="743" t="s">
        <v>3546</v>
      </c>
      <c r="F143" s="661" t="s">
        <v>3521</v>
      </c>
      <c r="G143" s="661" t="s">
        <v>3690</v>
      </c>
      <c r="H143" s="661" t="s">
        <v>1755</v>
      </c>
      <c r="I143" s="661" t="s">
        <v>2253</v>
      </c>
      <c r="J143" s="661" t="s">
        <v>2246</v>
      </c>
      <c r="K143" s="661" t="s">
        <v>3416</v>
      </c>
      <c r="L143" s="662">
        <v>13849.26</v>
      </c>
      <c r="M143" s="662">
        <v>55397.04</v>
      </c>
      <c r="N143" s="661">
        <v>4</v>
      </c>
      <c r="O143" s="744">
        <v>1.5</v>
      </c>
      <c r="P143" s="662">
        <v>55397.04</v>
      </c>
      <c r="Q143" s="677">
        <v>1</v>
      </c>
      <c r="R143" s="661">
        <v>4</v>
      </c>
      <c r="S143" s="677">
        <v>1</v>
      </c>
      <c r="T143" s="744">
        <v>1.5</v>
      </c>
      <c r="U143" s="700">
        <v>1</v>
      </c>
    </row>
    <row r="144" spans="1:21" ht="14.4" customHeight="1" x14ac:dyDescent="0.3">
      <c r="A144" s="660">
        <v>32</v>
      </c>
      <c r="B144" s="661" t="s">
        <v>573</v>
      </c>
      <c r="C144" s="661" t="s">
        <v>3524</v>
      </c>
      <c r="D144" s="742" t="s">
        <v>5498</v>
      </c>
      <c r="E144" s="743" t="s">
        <v>3546</v>
      </c>
      <c r="F144" s="661" t="s">
        <v>3522</v>
      </c>
      <c r="G144" s="661" t="s">
        <v>3700</v>
      </c>
      <c r="H144" s="661" t="s">
        <v>574</v>
      </c>
      <c r="I144" s="661" t="s">
        <v>3712</v>
      </c>
      <c r="J144" s="661" t="s">
        <v>3702</v>
      </c>
      <c r="K144" s="661"/>
      <c r="L144" s="662">
        <v>0</v>
      </c>
      <c r="M144" s="662">
        <v>0</v>
      </c>
      <c r="N144" s="661">
        <v>1</v>
      </c>
      <c r="O144" s="744">
        <v>1</v>
      </c>
      <c r="P144" s="662">
        <v>0</v>
      </c>
      <c r="Q144" s="677"/>
      <c r="R144" s="661">
        <v>1</v>
      </c>
      <c r="S144" s="677">
        <v>1</v>
      </c>
      <c r="T144" s="744">
        <v>1</v>
      </c>
      <c r="U144" s="700">
        <v>1</v>
      </c>
    </row>
    <row r="145" spans="1:21" ht="14.4" customHeight="1" x14ac:dyDescent="0.3">
      <c r="A145" s="660">
        <v>32</v>
      </c>
      <c r="B145" s="661" t="s">
        <v>573</v>
      </c>
      <c r="C145" s="661" t="s">
        <v>3524</v>
      </c>
      <c r="D145" s="742" t="s">
        <v>5498</v>
      </c>
      <c r="E145" s="743" t="s">
        <v>3546</v>
      </c>
      <c r="F145" s="661" t="s">
        <v>3522</v>
      </c>
      <c r="G145" s="661" t="s">
        <v>3700</v>
      </c>
      <c r="H145" s="661" t="s">
        <v>574</v>
      </c>
      <c r="I145" s="661" t="s">
        <v>3713</v>
      </c>
      <c r="J145" s="661" t="s">
        <v>3702</v>
      </c>
      <c r="K145" s="661"/>
      <c r="L145" s="662">
        <v>0</v>
      </c>
      <c r="M145" s="662">
        <v>0</v>
      </c>
      <c r="N145" s="661">
        <v>1</v>
      </c>
      <c r="O145" s="744">
        <v>1</v>
      </c>
      <c r="P145" s="662">
        <v>0</v>
      </c>
      <c r="Q145" s="677"/>
      <c r="R145" s="661">
        <v>1</v>
      </c>
      <c r="S145" s="677">
        <v>1</v>
      </c>
      <c r="T145" s="744">
        <v>1</v>
      </c>
      <c r="U145" s="700">
        <v>1</v>
      </c>
    </row>
    <row r="146" spans="1:21" ht="14.4" customHeight="1" x14ac:dyDescent="0.3">
      <c r="A146" s="660">
        <v>32</v>
      </c>
      <c r="B146" s="661" t="s">
        <v>573</v>
      </c>
      <c r="C146" s="661" t="s">
        <v>3524</v>
      </c>
      <c r="D146" s="742" t="s">
        <v>5498</v>
      </c>
      <c r="E146" s="743" t="s">
        <v>3552</v>
      </c>
      <c r="F146" s="661" t="s">
        <v>3521</v>
      </c>
      <c r="G146" s="661" t="s">
        <v>3789</v>
      </c>
      <c r="H146" s="661" t="s">
        <v>574</v>
      </c>
      <c r="I146" s="661" t="s">
        <v>3790</v>
      </c>
      <c r="J146" s="661" t="s">
        <v>3791</v>
      </c>
      <c r="K146" s="661" t="s">
        <v>3792</v>
      </c>
      <c r="L146" s="662">
        <v>0</v>
      </c>
      <c r="M146" s="662">
        <v>0</v>
      </c>
      <c r="N146" s="661">
        <v>1</v>
      </c>
      <c r="O146" s="744">
        <v>0.5</v>
      </c>
      <c r="P146" s="662">
        <v>0</v>
      </c>
      <c r="Q146" s="677"/>
      <c r="R146" s="661">
        <v>1</v>
      </c>
      <c r="S146" s="677">
        <v>1</v>
      </c>
      <c r="T146" s="744">
        <v>0.5</v>
      </c>
      <c r="U146" s="700">
        <v>1</v>
      </c>
    </row>
    <row r="147" spans="1:21" ht="14.4" customHeight="1" x14ac:dyDescent="0.3">
      <c r="A147" s="660">
        <v>32</v>
      </c>
      <c r="B147" s="661" t="s">
        <v>573</v>
      </c>
      <c r="C147" s="661" t="s">
        <v>3524</v>
      </c>
      <c r="D147" s="742" t="s">
        <v>5498</v>
      </c>
      <c r="E147" s="743" t="s">
        <v>3552</v>
      </c>
      <c r="F147" s="661" t="s">
        <v>3521</v>
      </c>
      <c r="G147" s="661" t="s">
        <v>3709</v>
      </c>
      <c r="H147" s="661" t="s">
        <v>574</v>
      </c>
      <c r="I147" s="661" t="s">
        <v>2237</v>
      </c>
      <c r="J147" s="661" t="s">
        <v>3710</v>
      </c>
      <c r="K147" s="661" t="s">
        <v>3711</v>
      </c>
      <c r="L147" s="662">
        <v>10386.950000000001</v>
      </c>
      <c r="M147" s="662">
        <v>20773.900000000001</v>
      </c>
      <c r="N147" s="661">
        <v>2</v>
      </c>
      <c r="O147" s="744">
        <v>0.5</v>
      </c>
      <c r="P147" s="662">
        <v>20773.900000000001</v>
      </c>
      <c r="Q147" s="677">
        <v>1</v>
      </c>
      <c r="R147" s="661">
        <v>2</v>
      </c>
      <c r="S147" s="677">
        <v>1</v>
      </c>
      <c r="T147" s="744">
        <v>0.5</v>
      </c>
      <c r="U147" s="700">
        <v>1</v>
      </c>
    </row>
    <row r="148" spans="1:21" ht="14.4" customHeight="1" x14ac:dyDescent="0.3">
      <c r="A148" s="660">
        <v>32</v>
      </c>
      <c r="B148" s="661" t="s">
        <v>573</v>
      </c>
      <c r="C148" s="661" t="s">
        <v>3524</v>
      </c>
      <c r="D148" s="742" t="s">
        <v>5498</v>
      </c>
      <c r="E148" s="743" t="s">
        <v>3555</v>
      </c>
      <c r="F148" s="661" t="s">
        <v>3521</v>
      </c>
      <c r="G148" s="661" t="s">
        <v>3571</v>
      </c>
      <c r="H148" s="661" t="s">
        <v>574</v>
      </c>
      <c r="I148" s="661" t="s">
        <v>3693</v>
      </c>
      <c r="J148" s="661" t="s">
        <v>3575</v>
      </c>
      <c r="K148" s="661" t="s">
        <v>3694</v>
      </c>
      <c r="L148" s="662">
        <v>0</v>
      </c>
      <c r="M148" s="662">
        <v>0</v>
      </c>
      <c r="N148" s="661">
        <v>1</v>
      </c>
      <c r="O148" s="744">
        <v>0.5</v>
      </c>
      <c r="P148" s="662"/>
      <c r="Q148" s="677"/>
      <c r="R148" s="661"/>
      <c r="S148" s="677">
        <v>0</v>
      </c>
      <c r="T148" s="744"/>
      <c r="U148" s="700">
        <v>0</v>
      </c>
    </row>
    <row r="149" spans="1:21" ht="14.4" customHeight="1" x14ac:dyDescent="0.3">
      <c r="A149" s="660">
        <v>32</v>
      </c>
      <c r="B149" s="661" t="s">
        <v>573</v>
      </c>
      <c r="C149" s="661" t="s">
        <v>3524</v>
      </c>
      <c r="D149" s="742" t="s">
        <v>5498</v>
      </c>
      <c r="E149" s="743" t="s">
        <v>3555</v>
      </c>
      <c r="F149" s="661" t="s">
        <v>3521</v>
      </c>
      <c r="G149" s="661" t="s">
        <v>3571</v>
      </c>
      <c r="H149" s="661" t="s">
        <v>574</v>
      </c>
      <c r="I149" s="661" t="s">
        <v>3573</v>
      </c>
      <c r="J149" s="661" t="s">
        <v>684</v>
      </c>
      <c r="K149" s="661" t="s">
        <v>3574</v>
      </c>
      <c r="L149" s="662">
        <v>135.25</v>
      </c>
      <c r="M149" s="662">
        <v>135.25</v>
      </c>
      <c r="N149" s="661">
        <v>1</v>
      </c>
      <c r="O149" s="744">
        <v>1</v>
      </c>
      <c r="P149" s="662">
        <v>135.25</v>
      </c>
      <c r="Q149" s="677">
        <v>1</v>
      </c>
      <c r="R149" s="661">
        <v>1</v>
      </c>
      <c r="S149" s="677">
        <v>1</v>
      </c>
      <c r="T149" s="744">
        <v>1</v>
      </c>
      <c r="U149" s="700">
        <v>1</v>
      </c>
    </row>
    <row r="150" spans="1:21" ht="14.4" customHeight="1" x14ac:dyDescent="0.3">
      <c r="A150" s="660">
        <v>32</v>
      </c>
      <c r="B150" s="661" t="s">
        <v>573</v>
      </c>
      <c r="C150" s="661" t="s">
        <v>3524</v>
      </c>
      <c r="D150" s="742" t="s">
        <v>5498</v>
      </c>
      <c r="E150" s="743" t="s">
        <v>3555</v>
      </c>
      <c r="F150" s="661" t="s">
        <v>3521</v>
      </c>
      <c r="G150" s="661" t="s">
        <v>3582</v>
      </c>
      <c r="H150" s="661" t="s">
        <v>574</v>
      </c>
      <c r="I150" s="661" t="s">
        <v>3793</v>
      </c>
      <c r="J150" s="661" t="s">
        <v>3794</v>
      </c>
      <c r="K150" s="661" t="s">
        <v>3795</v>
      </c>
      <c r="L150" s="662">
        <v>154.36000000000001</v>
      </c>
      <c r="M150" s="662">
        <v>154.36000000000001</v>
      </c>
      <c r="N150" s="661">
        <v>1</v>
      </c>
      <c r="O150" s="744">
        <v>1</v>
      </c>
      <c r="P150" s="662">
        <v>154.36000000000001</v>
      </c>
      <c r="Q150" s="677">
        <v>1</v>
      </c>
      <c r="R150" s="661">
        <v>1</v>
      </c>
      <c r="S150" s="677">
        <v>1</v>
      </c>
      <c r="T150" s="744">
        <v>1</v>
      </c>
      <c r="U150" s="700">
        <v>1</v>
      </c>
    </row>
    <row r="151" spans="1:21" ht="14.4" customHeight="1" x14ac:dyDescent="0.3">
      <c r="A151" s="660">
        <v>32</v>
      </c>
      <c r="B151" s="661" t="s">
        <v>573</v>
      </c>
      <c r="C151" s="661" t="s">
        <v>3524</v>
      </c>
      <c r="D151" s="742" t="s">
        <v>5498</v>
      </c>
      <c r="E151" s="743" t="s">
        <v>3555</v>
      </c>
      <c r="F151" s="661" t="s">
        <v>3521</v>
      </c>
      <c r="G151" s="661" t="s">
        <v>3582</v>
      </c>
      <c r="H151" s="661" t="s">
        <v>1755</v>
      </c>
      <c r="I151" s="661" t="s">
        <v>2158</v>
      </c>
      <c r="J151" s="661" t="s">
        <v>617</v>
      </c>
      <c r="K151" s="661" t="s">
        <v>3387</v>
      </c>
      <c r="L151" s="662">
        <v>154.36000000000001</v>
      </c>
      <c r="M151" s="662">
        <v>463.08000000000004</v>
      </c>
      <c r="N151" s="661">
        <v>3</v>
      </c>
      <c r="O151" s="744">
        <v>1</v>
      </c>
      <c r="P151" s="662"/>
      <c r="Q151" s="677">
        <v>0</v>
      </c>
      <c r="R151" s="661"/>
      <c r="S151" s="677">
        <v>0</v>
      </c>
      <c r="T151" s="744"/>
      <c r="U151" s="700">
        <v>0</v>
      </c>
    </row>
    <row r="152" spans="1:21" ht="14.4" customHeight="1" x14ac:dyDescent="0.3">
      <c r="A152" s="660">
        <v>32</v>
      </c>
      <c r="B152" s="661" t="s">
        <v>573</v>
      </c>
      <c r="C152" s="661" t="s">
        <v>3524</v>
      </c>
      <c r="D152" s="742" t="s">
        <v>5498</v>
      </c>
      <c r="E152" s="743" t="s">
        <v>3555</v>
      </c>
      <c r="F152" s="661" t="s">
        <v>3521</v>
      </c>
      <c r="G152" s="661" t="s">
        <v>3796</v>
      </c>
      <c r="H152" s="661" t="s">
        <v>574</v>
      </c>
      <c r="I152" s="661" t="s">
        <v>2093</v>
      </c>
      <c r="J152" s="661" t="s">
        <v>2094</v>
      </c>
      <c r="K152" s="661" t="s">
        <v>3392</v>
      </c>
      <c r="L152" s="662">
        <v>66.819999999999993</v>
      </c>
      <c r="M152" s="662">
        <v>133.63999999999999</v>
      </c>
      <c r="N152" s="661">
        <v>2</v>
      </c>
      <c r="O152" s="744">
        <v>0.5</v>
      </c>
      <c r="P152" s="662"/>
      <c r="Q152" s="677">
        <v>0</v>
      </c>
      <c r="R152" s="661"/>
      <c r="S152" s="677">
        <v>0</v>
      </c>
      <c r="T152" s="744"/>
      <c r="U152" s="700">
        <v>0</v>
      </c>
    </row>
    <row r="153" spans="1:21" ht="14.4" customHeight="1" x14ac:dyDescent="0.3">
      <c r="A153" s="660">
        <v>32</v>
      </c>
      <c r="B153" s="661" t="s">
        <v>573</v>
      </c>
      <c r="C153" s="661" t="s">
        <v>3524</v>
      </c>
      <c r="D153" s="742" t="s">
        <v>5498</v>
      </c>
      <c r="E153" s="743" t="s">
        <v>3555</v>
      </c>
      <c r="F153" s="661" t="s">
        <v>3521</v>
      </c>
      <c r="G153" s="661" t="s">
        <v>3596</v>
      </c>
      <c r="H153" s="661" t="s">
        <v>574</v>
      </c>
      <c r="I153" s="661" t="s">
        <v>3598</v>
      </c>
      <c r="J153" s="661" t="s">
        <v>2524</v>
      </c>
      <c r="K153" s="661" t="s">
        <v>3599</v>
      </c>
      <c r="L153" s="662">
        <v>0</v>
      </c>
      <c r="M153" s="662">
        <v>0</v>
      </c>
      <c r="N153" s="661">
        <v>1</v>
      </c>
      <c r="O153" s="744">
        <v>0.5</v>
      </c>
      <c r="P153" s="662"/>
      <c r="Q153" s="677"/>
      <c r="R153" s="661"/>
      <c r="S153" s="677">
        <v>0</v>
      </c>
      <c r="T153" s="744"/>
      <c r="U153" s="700">
        <v>0</v>
      </c>
    </row>
    <row r="154" spans="1:21" ht="14.4" customHeight="1" x14ac:dyDescent="0.3">
      <c r="A154" s="660">
        <v>32</v>
      </c>
      <c r="B154" s="661" t="s">
        <v>573</v>
      </c>
      <c r="C154" s="661" t="s">
        <v>3524</v>
      </c>
      <c r="D154" s="742" t="s">
        <v>5498</v>
      </c>
      <c r="E154" s="743" t="s">
        <v>3555</v>
      </c>
      <c r="F154" s="661" t="s">
        <v>3521</v>
      </c>
      <c r="G154" s="661" t="s">
        <v>3797</v>
      </c>
      <c r="H154" s="661" t="s">
        <v>574</v>
      </c>
      <c r="I154" s="661" t="s">
        <v>3798</v>
      </c>
      <c r="J154" s="661" t="s">
        <v>3799</v>
      </c>
      <c r="K154" s="661" t="s">
        <v>3800</v>
      </c>
      <c r="L154" s="662">
        <v>0</v>
      </c>
      <c r="M154" s="662">
        <v>0</v>
      </c>
      <c r="N154" s="661">
        <v>1</v>
      </c>
      <c r="O154" s="744">
        <v>0.5</v>
      </c>
      <c r="P154" s="662">
        <v>0</v>
      </c>
      <c r="Q154" s="677"/>
      <c r="R154" s="661">
        <v>1</v>
      </c>
      <c r="S154" s="677">
        <v>1</v>
      </c>
      <c r="T154" s="744">
        <v>0.5</v>
      </c>
      <c r="U154" s="700">
        <v>1</v>
      </c>
    </row>
    <row r="155" spans="1:21" ht="14.4" customHeight="1" x14ac:dyDescent="0.3">
      <c r="A155" s="660">
        <v>32</v>
      </c>
      <c r="B155" s="661" t="s">
        <v>573</v>
      </c>
      <c r="C155" s="661" t="s">
        <v>3524</v>
      </c>
      <c r="D155" s="742" t="s">
        <v>5498</v>
      </c>
      <c r="E155" s="743" t="s">
        <v>3555</v>
      </c>
      <c r="F155" s="661" t="s">
        <v>3521</v>
      </c>
      <c r="G155" s="661" t="s">
        <v>3600</v>
      </c>
      <c r="H155" s="661" t="s">
        <v>574</v>
      </c>
      <c r="I155" s="661" t="s">
        <v>3601</v>
      </c>
      <c r="J155" s="661" t="s">
        <v>3602</v>
      </c>
      <c r="K155" s="661" t="s">
        <v>1667</v>
      </c>
      <c r="L155" s="662">
        <v>12596.28</v>
      </c>
      <c r="M155" s="662">
        <v>12596.28</v>
      </c>
      <c r="N155" s="661">
        <v>1</v>
      </c>
      <c r="O155" s="744">
        <v>1</v>
      </c>
      <c r="P155" s="662">
        <v>12596.28</v>
      </c>
      <c r="Q155" s="677">
        <v>1</v>
      </c>
      <c r="R155" s="661">
        <v>1</v>
      </c>
      <c r="S155" s="677">
        <v>1</v>
      </c>
      <c r="T155" s="744">
        <v>1</v>
      </c>
      <c r="U155" s="700">
        <v>1</v>
      </c>
    </row>
    <row r="156" spans="1:21" ht="14.4" customHeight="1" x14ac:dyDescent="0.3">
      <c r="A156" s="660">
        <v>32</v>
      </c>
      <c r="B156" s="661" t="s">
        <v>573</v>
      </c>
      <c r="C156" s="661" t="s">
        <v>3524</v>
      </c>
      <c r="D156" s="742" t="s">
        <v>5498</v>
      </c>
      <c r="E156" s="743" t="s">
        <v>3555</v>
      </c>
      <c r="F156" s="661" t="s">
        <v>3521</v>
      </c>
      <c r="G156" s="661" t="s">
        <v>3605</v>
      </c>
      <c r="H156" s="661" t="s">
        <v>574</v>
      </c>
      <c r="I156" s="661" t="s">
        <v>2218</v>
      </c>
      <c r="J156" s="661" t="s">
        <v>2219</v>
      </c>
      <c r="K156" s="661" t="s">
        <v>3414</v>
      </c>
      <c r="L156" s="662">
        <v>2991.23</v>
      </c>
      <c r="M156" s="662">
        <v>5982.46</v>
      </c>
      <c r="N156" s="661">
        <v>2</v>
      </c>
      <c r="O156" s="744">
        <v>1</v>
      </c>
      <c r="P156" s="662"/>
      <c r="Q156" s="677">
        <v>0</v>
      </c>
      <c r="R156" s="661"/>
      <c r="S156" s="677">
        <v>0</v>
      </c>
      <c r="T156" s="744"/>
      <c r="U156" s="700">
        <v>0</v>
      </c>
    </row>
    <row r="157" spans="1:21" ht="14.4" customHeight="1" x14ac:dyDescent="0.3">
      <c r="A157" s="660">
        <v>32</v>
      </c>
      <c r="B157" s="661" t="s">
        <v>573</v>
      </c>
      <c r="C157" s="661" t="s">
        <v>3524</v>
      </c>
      <c r="D157" s="742" t="s">
        <v>5498</v>
      </c>
      <c r="E157" s="743" t="s">
        <v>3555</v>
      </c>
      <c r="F157" s="661" t="s">
        <v>3521</v>
      </c>
      <c r="G157" s="661" t="s">
        <v>3801</v>
      </c>
      <c r="H157" s="661" t="s">
        <v>574</v>
      </c>
      <c r="I157" s="661" t="s">
        <v>3802</v>
      </c>
      <c r="J157" s="661" t="s">
        <v>1182</v>
      </c>
      <c r="K157" s="661" t="s">
        <v>3803</v>
      </c>
      <c r="L157" s="662">
        <v>0</v>
      </c>
      <c r="M157" s="662">
        <v>0</v>
      </c>
      <c r="N157" s="661">
        <v>2</v>
      </c>
      <c r="O157" s="744">
        <v>0.5</v>
      </c>
      <c r="P157" s="662">
        <v>0</v>
      </c>
      <c r="Q157" s="677"/>
      <c r="R157" s="661">
        <v>2</v>
      </c>
      <c r="S157" s="677">
        <v>1</v>
      </c>
      <c r="T157" s="744">
        <v>0.5</v>
      </c>
      <c r="U157" s="700">
        <v>1</v>
      </c>
    </row>
    <row r="158" spans="1:21" ht="14.4" customHeight="1" x14ac:dyDescent="0.3">
      <c r="A158" s="660">
        <v>32</v>
      </c>
      <c r="B158" s="661" t="s">
        <v>573</v>
      </c>
      <c r="C158" s="661" t="s">
        <v>3524</v>
      </c>
      <c r="D158" s="742" t="s">
        <v>5498</v>
      </c>
      <c r="E158" s="743" t="s">
        <v>3555</v>
      </c>
      <c r="F158" s="661" t="s">
        <v>3521</v>
      </c>
      <c r="G158" s="661" t="s">
        <v>3632</v>
      </c>
      <c r="H158" s="661" t="s">
        <v>574</v>
      </c>
      <c r="I158" s="661" t="s">
        <v>862</v>
      </c>
      <c r="J158" s="661" t="s">
        <v>3633</v>
      </c>
      <c r="K158" s="661" t="s">
        <v>3634</v>
      </c>
      <c r="L158" s="662">
        <v>88.76</v>
      </c>
      <c r="M158" s="662">
        <v>88.76</v>
      </c>
      <c r="N158" s="661">
        <v>1</v>
      </c>
      <c r="O158" s="744">
        <v>1</v>
      </c>
      <c r="P158" s="662">
        <v>88.76</v>
      </c>
      <c r="Q158" s="677">
        <v>1</v>
      </c>
      <c r="R158" s="661">
        <v>1</v>
      </c>
      <c r="S158" s="677">
        <v>1</v>
      </c>
      <c r="T158" s="744">
        <v>1</v>
      </c>
      <c r="U158" s="700">
        <v>1</v>
      </c>
    </row>
    <row r="159" spans="1:21" ht="14.4" customHeight="1" x14ac:dyDescent="0.3">
      <c r="A159" s="660">
        <v>32</v>
      </c>
      <c r="B159" s="661" t="s">
        <v>573</v>
      </c>
      <c r="C159" s="661" t="s">
        <v>3524</v>
      </c>
      <c r="D159" s="742" t="s">
        <v>5498</v>
      </c>
      <c r="E159" s="743" t="s">
        <v>3555</v>
      </c>
      <c r="F159" s="661" t="s">
        <v>3521</v>
      </c>
      <c r="G159" s="661" t="s">
        <v>3804</v>
      </c>
      <c r="H159" s="661" t="s">
        <v>1755</v>
      </c>
      <c r="I159" s="661" t="s">
        <v>3805</v>
      </c>
      <c r="J159" s="661" t="s">
        <v>1937</v>
      </c>
      <c r="K159" s="661" t="s">
        <v>3806</v>
      </c>
      <c r="L159" s="662">
        <v>0</v>
      </c>
      <c r="M159" s="662">
        <v>0</v>
      </c>
      <c r="N159" s="661">
        <v>1</v>
      </c>
      <c r="O159" s="744">
        <v>0.5</v>
      </c>
      <c r="P159" s="662"/>
      <c r="Q159" s="677"/>
      <c r="R159" s="661"/>
      <c r="S159" s="677">
        <v>0</v>
      </c>
      <c r="T159" s="744"/>
      <c r="U159" s="700">
        <v>0</v>
      </c>
    </row>
    <row r="160" spans="1:21" ht="14.4" customHeight="1" x14ac:dyDescent="0.3">
      <c r="A160" s="660">
        <v>32</v>
      </c>
      <c r="B160" s="661" t="s">
        <v>573</v>
      </c>
      <c r="C160" s="661" t="s">
        <v>3524</v>
      </c>
      <c r="D160" s="742" t="s">
        <v>5498</v>
      </c>
      <c r="E160" s="743" t="s">
        <v>3555</v>
      </c>
      <c r="F160" s="661" t="s">
        <v>3521</v>
      </c>
      <c r="G160" s="661" t="s">
        <v>3638</v>
      </c>
      <c r="H160" s="661" t="s">
        <v>574</v>
      </c>
      <c r="I160" s="661" t="s">
        <v>3639</v>
      </c>
      <c r="J160" s="661" t="s">
        <v>1753</v>
      </c>
      <c r="K160" s="661" t="s">
        <v>1754</v>
      </c>
      <c r="L160" s="662">
        <v>1121.25</v>
      </c>
      <c r="M160" s="662">
        <v>2242.5</v>
      </c>
      <c r="N160" s="661">
        <v>2</v>
      </c>
      <c r="O160" s="744">
        <v>1</v>
      </c>
      <c r="P160" s="662">
        <v>2242.5</v>
      </c>
      <c r="Q160" s="677">
        <v>1</v>
      </c>
      <c r="R160" s="661">
        <v>2</v>
      </c>
      <c r="S160" s="677">
        <v>1</v>
      </c>
      <c r="T160" s="744">
        <v>1</v>
      </c>
      <c r="U160" s="700">
        <v>1</v>
      </c>
    </row>
    <row r="161" spans="1:21" ht="14.4" customHeight="1" x14ac:dyDescent="0.3">
      <c r="A161" s="660">
        <v>32</v>
      </c>
      <c r="B161" s="661" t="s">
        <v>573</v>
      </c>
      <c r="C161" s="661" t="s">
        <v>3524</v>
      </c>
      <c r="D161" s="742" t="s">
        <v>5498</v>
      </c>
      <c r="E161" s="743" t="s">
        <v>3555</v>
      </c>
      <c r="F161" s="661" t="s">
        <v>3521</v>
      </c>
      <c r="G161" s="661" t="s">
        <v>3647</v>
      </c>
      <c r="H161" s="661" t="s">
        <v>1755</v>
      </c>
      <c r="I161" s="661" t="s">
        <v>1924</v>
      </c>
      <c r="J161" s="661" t="s">
        <v>1781</v>
      </c>
      <c r="K161" s="661" t="s">
        <v>1925</v>
      </c>
      <c r="L161" s="662">
        <v>407.55</v>
      </c>
      <c r="M161" s="662">
        <v>407.55</v>
      </c>
      <c r="N161" s="661">
        <v>1</v>
      </c>
      <c r="O161" s="744">
        <v>1</v>
      </c>
      <c r="P161" s="662"/>
      <c r="Q161" s="677">
        <v>0</v>
      </c>
      <c r="R161" s="661"/>
      <c r="S161" s="677">
        <v>0</v>
      </c>
      <c r="T161" s="744"/>
      <c r="U161" s="700">
        <v>0</v>
      </c>
    </row>
    <row r="162" spans="1:21" ht="14.4" customHeight="1" x14ac:dyDescent="0.3">
      <c r="A162" s="660">
        <v>32</v>
      </c>
      <c r="B162" s="661" t="s">
        <v>573</v>
      </c>
      <c r="C162" s="661" t="s">
        <v>3524</v>
      </c>
      <c r="D162" s="742" t="s">
        <v>5498</v>
      </c>
      <c r="E162" s="743" t="s">
        <v>3555</v>
      </c>
      <c r="F162" s="661" t="s">
        <v>3521</v>
      </c>
      <c r="G162" s="661" t="s">
        <v>3652</v>
      </c>
      <c r="H162" s="661" t="s">
        <v>574</v>
      </c>
      <c r="I162" s="661" t="s">
        <v>3807</v>
      </c>
      <c r="J162" s="661" t="s">
        <v>2101</v>
      </c>
      <c r="K162" s="661" t="s">
        <v>3416</v>
      </c>
      <c r="L162" s="662">
        <v>0</v>
      </c>
      <c r="M162" s="662">
        <v>0</v>
      </c>
      <c r="N162" s="661">
        <v>1</v>
      </c>
      <c r="O162" s="744">
        <v>0.5</v>
      </c>
      <c r="P162" s="662"/>
      <c r="Q162" s="677"/>
      <c r="R162" s="661"/>
      <c r="S162" s="677">
        <v>0</v>
      </c>
      <c r="T162" s="744"/>
      <c r="U162" s="700">
        <v>0</v>
      </c>
    </row>
    <row r="163" spans="1:21" ht="14.4" customHeight="1" x14ac:dyDescent="0.3">
      <c r="A163" s="660">
        <v>32</v>
      </c>
      <c r="B163" s="661" t="s">
        <v>573</v>
      </c>
      <c r="C163" s="661" t="s">
        <v>3524</v>
      </c>
      <c r="D163" s="742" t="s">
        <v>5498</v>
      </c>
      <c r="E163" s="743" t="s">
        <v>3555</v>
      </c>
      <c r="F163" s="661" t="s">
        <v>3521</v>
      </c>
      <c r="G163" s="661" t="s">
        <v>3654</v>
      </c>
      <c r="H163" s="661" t="s">
        <v>574</v>
      </c>
      <c r="I163" s="661" t="s">
        <v>3703</v>
      </c>
      <c r="J163" s="661" t="s">
        <v>3656</v>
      </c>
      <c r="K163" s="661" t="s">
        <v>760</v>
      </c>
      <c r="L163" s="662">
        <v>185.26</v>
      </c>
      <c r="M163" s="662">
        <v>370.52</v>
      </c>
      <c r="N163" s="661">
        <v>2</v>
      </c>
      <c r="O163" s="744">
        <v>1.5</v>
      </c>
      <c r="P163" s="662">
        <v>370.52</v>
      </c>
      <c r="Q163" s="677">
        <v>1</v>
      </c>
      <c r="R163" s="661">
        <v>2</v>
      </c>
      <c r="S163" s="677">
        <v>1</v>
      </c>
      <c r="T163" s="744">
        <v>1.5</v>
      </c>
      <c r="U163" s="700">
        <v>1</v>
      </c>
    </row>
    <row r="164" spans="1:21" ht="14.4" customHeight="1" x14ac:dyDescent="0.3">
      <c r="A164" s="660">
        <v>32</v>
      </c>
      <c r="B164" s="661" t="s">
        <v>573</v>
      </c>
      <c r="C164" s="661" t="s">
        <v>3524</v>
      </c>
      <c r="D164" s="742" t="s">
        <v>5498</v>
      </c>
      <c r="E164" s="743" t="s">
        <v>3555</v>
      </c>
      <c r="F164" s="661" t="s">
        <v>3521</v>
      </c>
      <c r="G164" s="661" t="s">
        <v>3662</v>
      </c>
      <c r="H164" s="661" t="s">
        <v>574</v>
      </c>
      <c r="I164" s="661" t="s">
        <v>1160</v>
      </c>
      <c r="J164" s="661" t="s">
        <v>3663</v>
      </c>
      <c r="K164" s="661" t="s">
        <v>3664</v>
      </c>
      <c r="L164" s="662">
        <v>99.11</v>
      </c>
      <c r="M164" s="662">
        <v>198.22</v>
      </c>
      <c r="N164" s="661">
        <v>2</v>
      </c>
      <c r="O164" s="744">
        <v>0.5</v>
      </c>
      <c r="P164" s="662">
        <v>198.22</v>
      </c>
      <c r="Q164" s="677">
        <v>1</v>
      </c>
      <c r="R164" s="661">
        <v>2</v>
      </c>
      <c r="S164" s="677">
        <v>1</v>
      </c>
      <c r="T164" s="744">
        <v>0.5</v>
      </c>
      <c r="U164" s="700">
        <v>1</v>
      </c>
    </row>
    <row r="165" spans="1:21" ht="14.4" customHeight="1" x14ac:dyDescent="0.3">
      <c r="A165" s="660">
        <v>32</v>
      </c>
      <c r="B165" s="661" t="s">
        <v>573</v>
      </c>
      <c r="C165" s="661" t="s">
        <v>3524</v>
      </c>
      <c r="D165" s="742" t="s">
        <v>5498</v>
      </c>
      <c r="E165" s="743" t="s">
        <v>3555</v>
      </c>
      <c r="F165" s="661" t="s">
        <v>3521</v>
      </c>
      <c r="G165" s="661" t="s">
        <v>3672</v>
      </c>
      <c r="H165" s="661" t="s">
        <v>574</v>
      </c>
      <c r="I165" s="661" t="s">
        <v>817</v>
      </c>
      <c r="J165" s="661" t="s">
        <v>3673</v>
      </c>
      <c r="K165" s="661" t="s">
        <v>3674</v>
      </c>
      <c r="L165" s="662">
        <v>0</v>
      </c>
      <c r="M165" s="662">
        <v>0</v>
      </c>
      <c r="N165" s="661">
        <v>2</v>
      </c>
      <c r="O165" s="744">
        <v>1</v>
      </c>
      <c r="P165" s="662"/>
      <c r="Q165" s="677"/>
      <c r="R165" s="661"/>
      <c r="S165" s="677">
        <v>0</v>
      </c>
      <c r="T165" s="744"/>
      <c r="U165" s="700">
        <v>0</v>
      </c>
    </row>
    <row r="166" spans="1:21" ht="14.4" customHeight="1" x14ac:dyDescent="0.3">
      <c r="A166" s="660">
        <v>32</v>
      </c>
      <c r="B166" s="661" t="s">
        <v>573</v>
      </c>
      <c r="C166" s="661" t="s">
        <v>3524</v>
      </c>
      <c r="D166" s="742" t="s">
        <v>5498</v>
      </c>
      <c r="E166" s="743" t="s">
        <v>3555</v>
      </c>
      <c r="F166" s="661" t="s">
        <v>3521</v>
      </c>
      <c r="G166" s="661" t="s">
        <v>3808</v>
      </c>
      <c r="H166" s="661" t="s">
        <v>574</v>
      </c>
      <c r="I166" s="661" t="s">
        <v>3809</v>
      </c>
      <c r="J166" s="661" t="s">
        <v>779</v>
      </c>
      <c r="K166" s="661" t="s">
        <v>3810</v>
      </c>
      <c r="L166" s="662">
        <v>0</v>
      </c>
      <c r="M166" s="662">
        <v>0</v>
      </c>
      <c r="N166" s="661">
        <v>1</v>
      </c>
      <c r="O166" s="744">
        <v>0.5</v>
      </c>
      <c r="P166" s="662"/>
      <c r="Q166" s="677"/>
      <c r="R166" s="661"/>
      <c r="S166" s="677">
        <v>0</v>
      </c>
      <c r="T166" s="744"/>
      <c r="U166" s="700">
        <v>0</v>
      </c>
    </row>
    <row r="167" spans="1:21" ht="14.4" customHeight="1" x14ac:dyDescent="0.3">
      <c r="A167" s="660">
        <v>32</v>
      </c>
      <c r="B167" s="661" t="s">
        <v>573</v>
      </c>
      <c r="C167" s="661" t="s">
        <v>3524</v>
      </c>
      <c r="D167" s="742" t="s">
        <v>5498</v>
      </c>
      <c r="E167" s="743" t="s">
        <v>3556</v>
      </c>
      <c r="F167" s="661" t="s">
        <v>3521</v>
      </c>
      <c r="G167" s="661" t="s">
        <v>3569</v>
      </c>
      <c r="H167" s="661" t="s">
        <v>574</v>
      </c>
      <c r="I167" s="661" t="s">
        <v>1314</v>
      </c>
      <c r="J167" s="661" t="s">
        <v>1315</v>
      </c>
      <c r="K167" s="661" t="s">
        <v>3570</v>
      </c>
      <c r="L167" s="662">
        <v>1295.6400000000001</v>
      </c>
      <c r="M167" s="662">
        <v>2591.2800000000002</v>
      </c>
      <c r="N167" s="661">
        <v>2</v>
      </c>
      <c r="O167" s="744">
        <v>1.5</v>
      </c>
      <c r="P167" s="662">
        <v>2591.2800000000002</v>
      </c>
      <c r="Q167" s="677">
        <v>1</v>
      </c>
      <c r="R167" s="661">
        <v>2</v>
      </c>
      <c r="S167" s="677">
        <v>1</v>
      </c>
      <c r="T167" s="744">
        <v>1.5</v>
      </c>
      <c r="U167" s="700">
        <v>1</v>
      </c>
    </row>
    <row r="168" spans="1:21" ht="14.4" customHeight="1" x14ac:dyDescent="0.3">
      <c r="A168" s="660">
        <v>32</v>
      </c>
      <c r="B168" s="661" t="s">
        <v>573</v>
      </c>
      <c r="C168" s="661" t="s">
        <v>3524</v>
      </c>
      <c r="D168" s="742" t="s">
        <v>5498</v>
      </c>
      <c r="E168" s="743" t="s">
        <v>3556</v>
      </c>
      <c r="F168" s="661" t="s">
        <v>3521</v>
      </c>
      <c r="G168" s="661" t="s">
        <v>3569</v>
      </c>
      <c r="H168" s="661" t="s">
        <v>574</v>
      </c>
      <c r="I168" s="661" t="s">
        <v>3811</v>
      </c>
      <c r="J168" s="661" t="s">
        <v>1252</v>
      </c>
      <c r="K168" s="661" t="s">
        <v>1253</v>
      </c>
      <c r="L168" s="662">
        <v>263.26</v>
      </c>
      <c r="M168" s="662">
        <v>263.26</v>
      </c>
      <c r="N168" s="661">
        <v>1</v>
      </c>
      <c r="O168" s="744">
        <v>0.5</v>
      </c>
      <c r="P168" s="662">
        <v>263.26</v>
      </c>
      <c r="Q168" s="677">
        <v>1</v>
      </c>
      <c r="R168" s="661">
        <v>1</v>
      </c>
      <c r="S168" s="677">
        <v>1</v>
      </c>
      <c r="T168" s="744">
        <v>0.5</v>
      </c>
      <c r="U168" s="700">
        <v>1</v>
      </c>
    </row>
    <row r="169" spans="1:21" ht="14.4" customHeight="1" x14ac:dyDescent="0.3">
      <c r="A169" s="660">
        <v>32</v>
      </c>
      <c r="B169" s="661" t="s">
        <v>573</v>
      </c>
      <c r="C169" s="661" t="s">
        <v>3524</v>
      </c>
      <c r="D169" s="742" t="s">
        <v>5498</v>
      </c>
      <c r="E169" s="743" t="s">
        <v>3556</v>
      </c>
      <c r="F169" s="661" t="s">
        <v>3521</v>
      </c>
      <c r="G169" s="661" t="s">
        <v>3569</v>
      </c>
      <c r="H169" s="661" t="s">
        <v>574</v>
      </c>
      <c r="I169" s="661" t="s">
        <v>3812</v>
      </c>
      <c r="J169" s="661" t="s">
        <v>2622</v>
      </c>
      <c r="K169" s="661" t="s">
        <v>2623</v>
      </c>
      <c r="L169" s="662">
        <v>462.73</v>
      </c>
      <c r="M169" s="662">
        <v>462.73</v>
      </c>
      <c r="N169" s="661">
        <v>1</v>
      </c>
      <c r="O169" s="744">
        <v>0.5</v>
      </c>
      <c r="P169" s="662"/>
      <c r="Q169" s="677">
        <v>0</v>
      </c>
      <c r="R169" s="661"/>
      <c r="S169" s="677">
        <v>0</v>
      </c>
      <c r="T169" s="744"/>
      <c r="U169" s="700">
        <v>0</v>
      </c>
    </row>
    <row r="170" spans="1:21" ht="14.4" customHeight="1" x14ac:dyDescent="0.3">
      <c r="A170" s="660">
        <v>32</v>
      </c>
      <c r="B170" s="661" t="s">
        <v>573</v>
      </c>
      <c r="C170" s="661" t="s">
        <v>3524</v>
      </c>
      <c r="D170" s="742" t="s">
        <v>5498</v>
      </c>
      <c r="E170" s="743" t="s">
        <v>3556</v>
      </c>
      <c r="F170" s="661" t="s">
        <v>3521</v>
      </c>
      <c r="G170" s="661" t="s">
        <v>3571</v>
      </c>
      <c r="H170" s="661" t="s">
        <v>574</v>
      </c>
      <c r="I170" s="661" t="s">
        <v>683</v>
      </c>
      <c r="J170" s="661" t="s">
        <v>684</v>
      </c>
      <c r="K170" s="661" t="s">
        <v>3572</v>
      </c>
      <c r="L170" s="662">
        <v>40.58</v>
      </c>
      <c r="M170" s="662">
        <v>40.58</v>
      </c>
      <c r="N170" s="661">
        <v>1</v>
      </c>
      <c r="O170" s="744">
        <v>1</v>
      </c>
      <c r="P170" s="662"/>
      <c r="Q170" s="677">
        <v>0</v>
      </c>
      <c r="R170" s="661"/>
      <c r="S170" s="677">
        <v>0</v>
      </c>
      <c r="T170" s="744"/>
      <c r="U170" s="700">
        <v>0</v>
      </c>
    </row>
    <row r="171" spans="1:21" ht="14.4" customHeight="1" x14ac:dyDescent="0.3">
      <c r="A171" s="660">
        <v>32</v>
      </c>
      <c r="B171" s="661" t="s">
        <v>573</v>
      </c>
      <c r="C171" s="661" t="s">
        <v>3524</v>
      </c>
      <c r="D171" s="742" t="s">
        <v>5498</v>
      </c>
      <c r="E171" s="743" t="s">
        <v>3556</v>
      </c>
      <c r="F171" s="661" t="s">
        <v>3521</v>
      </c>
      <c r="G171" s="661" t="s">
        <v>3571</v>
      </c>
      <c r="H171" s="661" t="s">
        <v>574</v>
      </c>
      <c r="I171" s="661" t="s">
        <v>3573</v>
      </c>
      <c r="J171" s="661" t="s">
        <v>684</v>
      </c>
      <c r="K171" s="661" t="s">
        <v>3574</v>
      </c>
      <c r="L171" s="662">
        <v>135.25</v>
      </c>
      <c r="M171" s="662">
        <v>135.25</v>
      </c>
      <c r="N171" s="661">
        <v>1</v>
      </c>
      <c r="O171" s="744">
        <v>0.5</v>
      </c>
      <c r="P171" s="662">
        <v>135.25</v>
      </c>
      <c r="Q171" s="677">
        <v>1</v>
      </c>
      <c r="R171" s="661">
        <v>1</v>
      </c>
      <c r="S171" s="677">
        <v>1</v>
      </c>
      <c r="T171" s="744">
        <v>0.5</v>
      </c>
      <c r="U171" s="700">
        <v>1</v>
      </c>
    </row>
    <row r="172" spans="1:21" ht="14.4" customHeight="1" x14ac:dyDescent="0.3">
      <c r="A172" s="660">
        <v>32</v>
      </c>
      <c r="B172" s="661" t="s">
        <v>573</v>
      </c>
      <c r="C172" s="661" t="s">
        <v>3524</v>
      </c>
      <c r="D172" s="742" t="s">
        <v>5498</v>
      </c>
      <c r="E172" s="743" t="s">
        <v>3556</v>
      </c>
      <c r="F172" s="661" t="s">
        <v>3521</v>
      </c>
      <c r="G172" s="661" t="s">
        <v>3582</v>
      </c>
      <c r="H172" s="661" t="s">
        <v>1755</v>
      </c>
      <c r="I172" s="661" t="s">
        <v>2158</v>
      </c>
      <c r="J172" s="661" t="s">
        <v>617</v>
      </c>
      <c r="K172" s="661" t="s">
        <v>3387</v>
      </c>
      <c r="L172" s="662">
        <v>154.36000000000001</v>
      </c>
      <c r="M172" s="662">
        <v>463.08000000000004</v>
      </c>
      <c r="N172" s="661">
        <v>3</v>
      </c>
      <c r="O172" s="744">
        <v>1.5</v>
      </c>
      <c r="P172" s="662">
        <v>308.72000000000003</v>
      </c>
      <c r="Q172" s="677">
        <v>0.66666666666666663</v>
      </c>
      <c r="R172" s="661">
        <v>2</v>
      </c>
      <c r="S172" s="677">
        <v>0.66666666666666663</v>
      </c>
      <c r="T172" s="744">
        <v>1</v>
      </c>
      <c r="U172" s="700">
        <v>0.66666666666666663</v>
      </c>
    </row>
    <row r="173" spans="1:21" ht="14.4" customHeight="1" x14ac:dyDescent="0.3">
      <c r="A173" s="660">
        <v>32</v>
      </c>
      <c r="B173" s="661" t="s">
        <v>573</v>
      </c>
      <c r="C173" s="661" t="s">
        <v>3524</v>
      </c>
      <c r="D173" s="742" t="s">
        <v>5498</v>
      </c>
      <c r="E173" s="743" t="s">
        <v>3556</v>
      </c>
      <c r="F173" s="661" t="s">
        <v>3521</v>
      </c>
      <c r="G173" s="661" t="s">
        <v>3813</v>
      </c>
      <c r="H173" s="661" t="s">
        <v>1755</v>
      </c>
      <c r="I173" s="661" t="s">
        <v>1818</v>
      </c>
      <c r="J173" s="661" t="s">
        <v>1819</v>
      </c>
      <c r="K173" s="661" t="s">
        <v>1820</v>
      </c>
      <c r="L173" s="662">
        <v>65.540000000000006</v>
      </c>
      <c r="M173" s="662">
        <v>65.540000000000006</v>
      </c>
      <c r="N173" s="661">
        <v>1</v>
      </c>
      <c r="O173" s="744">
        <v>0.5</v>
      </c>
      <c r="P173" s="662">
        <v>65.540000000000006</v>
      </c>
      <c r="Q173" s="677">
        <v>1</v>
      </c>
      <c r="R173" s="661">
        <v>1</v>
      </c>
      <c r="S173" s="677">
        <v>1</v>
      </c>
      <c r="T173" s="744">
        <v>0.5</v>
      </c>
      <c r="U173" s="700">
        <v>1</v>
      </c>
    </row>
    <row r="174" spans="1:21" ht="14.4" customHeight="1" x14ac:dyDescent="0.3">
      <c r="A174" s="660">
        <v>32</v>
      </c>
      <c r="B174" s="661" t="s">
        <v>573</v>
      </c>
      <c r="C174" s="661" t="s">
        <v>3524</v>
      </c>
      <c r="D174" s="742" t="s">
        <v>5498</v>
      </c>
      <c r="E174" s="743" t="s">
        <v>3556</v>
      </c>
      <c r="F174" s="661" t="s">
        <v>3521</v>
      </c>
      <c r="G174" s="661" t="s">
        <v>3583</v>
      </c>
      <c r="H174" s="661" t="s">
        <v>574</v>
      </c>
      <c r="I174" s="661" t="s">
        <v>886</v>
      </c>
      <c r="J174" s="661" t="s">
        <v>3584</v>
      </c>
      <c r="K174" s="661" t="s">
        <v>3585</v>
      </c>
      <c r="L174" s="662">
        <v>0</v>
      </c>
      <c r="M174" s="662">
        <v>0</v>
      </c>
      <c r="N174" s="661">
        <v>1</v>
      </c>
      <c r="O174" s="744">
        <v>0.5</v>
      </c>
      <c r="P174" s="662">
        <v>0</v>
      </c>
      <c r="Q174" s="677"/>
      <c r="R174" s="661">
        <v>1</v>
      </c>
      <c r="S174" s="677">
        <v>1</v>
      </c>
      <c r="T174" s="744">
        <v>0.5</v>
      </c>
      <c r="U174" s="700">
        <v>1</v>
      </c>
    </row>
    <row r="175" spans="1:21" ht="14.4" customHeight="1" x14ac:dyDescent="0.3">
      <c r="A175" s="660">
        <v>32</v>
      </c>
      <c r="B175" s="661" t="s">
        <v>573</v>
      </c>
      <c r="C175" s="661" t="s">
        <v>3524</v>
      </c>
      <c r="D175" s="742" t="s">
        <v>5498</v>
      </c>
      <c r="E175" s="743" t="s">
        <v>3556</v>
      </c>
      <c r="F175" s="661" t="s">
        <v>3521</v>
      </c>
      <c r="G175" s="661" t="s">
        <v>3587</v>
      </c>
      <c r="H175" s="661" t="s">
        <v>1755</v>
      </c>
      <c r="I175" s="661" t="s">
        <v>1838</v>
      </c>
      <c r="J175" s="661" t="s">
        <v>1758</v>
      </c>
      <c r="K175" s="661" t="s">
        <v>1916</v>
      </c>
      <c r="L175" s="662">
        <v>113.66</v>
      </c>
      <c r="M175" s="662">
        <v>113.66</v>
      </c>
      <c r="N175" s="661">
        <v>1</v>
      </c>
      <c r="O175" s="744">
        <v>1</v>
      </c>
      <c r="P175" s="662">
        <v>113.66</v>
      </c>
      <c r="Q175" s="677">
        <v>1</v>
      </c>
      <c r="R175" s="661">
        <v>1</v>
      </c>
      <c r="S175" s="677">
        <v>1</v>
      </c>
      <c r="T175" s="744">
        <v>1</v>
      </c>
      <c r="U175" s="700">
        <v>1</v>
      </c>
    </row>
    <row r="176" spans="1:21" ht="14.4" customHeight="1" x14ac:dyDescent="0.3">
      <c r="A176" s="660">
        <v>32</v>
      </c>
      <c r="B176" s="661" t="s">
        <v>573</v>
      </c>
      <c r="C176" s="661" t="s">
        <v>3524</v>
      </c>
      <c r="D176" s="742" t="s">
        <v>5498</v>
      </c>
      <c r="E176" s="743" t="s">
        <v>3556</v>
      </c>
      <c r="F176" s="661" t="s">
        <v>3521</v>
      </c>
      <c r="G176" s="661" t="s">
        <v>3814</v>
      </c>
      <c r="H176" s="661" t="s">
        <v>574</v>
      </c>
      <c r="I176" s="661" t="s">
        <v>1530</v>
      </c>
      <c r="J176" s="661" t="s">
        <v>3815</v>
      </c>
      <c r="K176" s="661" t="s">
        <v>3816</v>
      </c>
      <c r="L176" s="662">
        <v>968.92</v>
      </c>
      <c r="M176" s="662">
        <v>1937.84</v>
      </c>
      <c r="N176" s="661">
        <v>2</v>
      </c>
      <c r="O176" s="744">
        <v>0.5</v>
      </c>
      <c r="P176" s="662">
        <v>1937.84</v>
      </c>
      <c r="Q176" s="677">
        <v>1</v>
      </c>
      <c r="R176" s="661">
        <v>2</v>
      </c>
      <c r="S176" s="677">
        <v>1</v>
      </c>
      <c r="T176" s="744">
        <v>0.5</v>
      </c>
      <c r="U176" s="700">
        <v>1</v>
      </c>
    </row>
    <row r="177" spans="1:21" ht="14.4" customHeight="1" x14ac:dyDescent="0.3">
      <c r="A177" s="660">
        <v>32</v>
      </c>
      <c r="B177" s="661" t="s">
        <v>573</v>
      </c>
      <c r="C177" s="661" t="s">
        <v>3524</v>
      </c>
      <c r="D177" s="742" t="s">
        <v>5498</v>
      </c>
      <c r="E177" s="743" t="s">
        <v>3556</v>
      </c>
      <c r="F177" s="661" t="s">
        <v>3521</v>
      </c>
      <c r="G177" s="661" t="s">
        <v>3814</v>
      </c>
      <c r="H177" s="661" t="s">
        <v>574</v>
      </c>
      <c r="I177" s="661" t="s">
        <v>3817</v>
      </c>
      <c r="J177" s="661" t="s">
        <v>3818</v>
      </c>
      <c r="K177" s="661" t="s">
        <v>3819</v>
      </c>
      <c r="L177" s="662">
        <v>1937.84</v>
      </c>
      <c r="M177" s="662">
        <v>1937.84</v>
      </c>
      <c r="N177" s="661">
        <v>1</v>
      </c>
      <c r="O177" s="744">
        <v>0.5</v>
      </c>
      <c r="P177" s="662">
        <v>1937.84</v>
      </c>
      <c r="Q177" s="677">
        <v>1</v>
      </c>
      <c r="R177" s="661">
        <v>1</v>
      </c>
      <c r="S177" s="677">
        <v>1</v>
      </c>
      <c r="T177" s="744">
        <v>0.5</v>
      </c>
      <c r="U177" s="700">
        <v>1</v>
      </c>
    </row>
    <row r="178" spans="1:21" ht="14.4" customHeight="1" x14ac:dyDescent="0.3">
      <c r="A178" s="660">
        <v>32</v>
      </c>
      <c r="B178" s="661" t="s">
        <v>573</v>
      </c>
      <c r="C178" s="661" t="s">
        <v>3524</v>
      </c>
      <c r="D178" s="742" t="s">
        <v>5498</v>
      </c>
      <c r="E178" s="743" t="s">
        <v>3556</v>
      </c>
      <c r="F178" s="661" t="s">
        <v>3521</v>
      </c>
      <c r="G178" s="661" t="s">
        <v>3814</v>
      </c>
      <c r="H178" s="661" t="s">
        <v>574</v>
      </c>
      <c r="I178" s="661" t="s">
        <v>2689</v>
      </c>
      <c r="J178" s="661" t="s">
        <v>2690</v>
      </c>
      <c r="K178" s="661" t="s">
        <v>3820</v>
      </c>
      <c r="L178" s="662">
        <v>1937.84</v>
      </c>
      <c r="M178" s="662">
        <v>1937.84</v>
      </c>
      <c r="N178" s="661">
        <v>1</v>
      </c>
      <c r="O178" s="744">
        <v>0.5</v>
      </c>
      <c r="P178" s="662">
        <v>1937.84</v>
      </c>
      <c r="Q178" s="677">
        <v>1</v>
      </c>
      <c r="R178" s="661">
        <v>1</v>
      </c>
      <c r="S178" s="677">
        <v>1</v>
      </c>
      <c r="T178" s="744">
        <v>0.5</v>
      </c>
      <c r="U178" s="700">
        <v>1</v>
      </c>
    </row>
    <row r="179" spans="1:21" ht="14.4" customHeight="1" x14ac:dyDescent="0.3">
      <c r="A179" s="660">
        <v>32</v>
      </c>
      <c r="B179" s="661" t="s">
        <v>573</v>
      </c>
      <c r="C179" s="661" t="s">
        <v>3524</v>
      </c>
      <c r="D179" s="742" t="s">
        <v>5498</v>
      </c>
      <c r="E179" s="743" t="s">
        <v>3556</v>
      </c>
      <c r="F179" s="661" t="s">
        <v>3521</v>
      </c>
      <c r="G179" s="661" t="s">
        <v>3589</v>
      </c>
      <c r="H179" s="661" t="s">
        <v>574</v>
      </c>
      <c r="I179" s="661" t="s">
        <v>3590</v>
      </c>
      <c r="J179" s="661" t="s">
        <v>3591</v>
      </c>
      <c r="K179" s="661" t="s">
        <v>3592</v>
      </c>
      <c r="L179" s="662">
        <v>344</v>
      </c>
      <c r="M179" s="662">
        <v>344</v>
      </c>
      <c r="N179" s="661">
        <v>1</v>
      </c>
      <c r="O179" s="744">
        <v>0.5</v>
      </c>
      <c r="P179" s="662">
        <v>344</v>
      </c>
      <c r="Q179" s="677">
        <v>1</v>
      </c>
      <c r="R179" s="661">
        <v>1</v>
      </c>
      <c r="S179" s="677">
        <v>1</v>
      </c>
      <c r="T179" s="744">
        <v>0.5</v>
      </c>
      <c r="U179" s="700">
        <v>1</v>
      </c>
    </row>
    <row r="180" spans="1:21" ht="14.4" customHeight="1" x14ac:dyDescent="0.3">
      <c r="A180" s="660">
        <v>32</v>
      </c>
      <c r="B180" s="661" t="s">
        <v>573</v>
      </c>
      <c r="C180" s="661" t="s">
        <v>3524</v>
      </c>
      <c r="D180" s="742" t="s">
        <v>5498</v>
      </c>
      <c r="E180" s="743" t="s">
        <v>3556</v>
      </c>
      <c r="F180" s="661" t="s">
        <v>3521</v>
      </c>
      <c r="G180" s="661" t="s">
        <v>3727</v>
      </c>
      <c r="H180" s="661" t="s">
        <v>574</v>
      </c>
      <c r="I180" s="661" t="s">
        <v>727</v>
      </c>
      <c r="J180" s="661" t="s">
        <v>728</v>
      </c>
      <c r="K180" s="661" t="s">
        <v>3354</v>
      </c>
      <c r="L180" s="662">
        <v>110.28</v>
      </c>
      <c r="M180" s="662">
        <v>110.28</v>
      </c>
      <c r="N180" s="661">
        <v>1</v>
      </c>
      <c r="O180" s="744">
        <v>1</v>
      </c>
      <c r="P180" s="662"/>
      <c r="Q180" s="677">
        <v>0</v>
      </c>
      <c r="R180" s="661"/>
      <c r="S180" s="677">
        <v>0</v>
      </c>
      <c r="T180" s="744"/>
      <c r="U180" s="700">
        <v>0</v>
      </c>
    </row>
    <row r="181" spans="1:21" ht="14.4" customHeight="1" x14ac:dyDescent="0.3">
      <c r="A181" s="660">
        <v>32</v>
      </c>
      <c r="B181" s="661" t="s">
        <v>573</v>
      </c>
      <c r="C181" s="661" t="s">
        <v>3524</v>
      </c>
      <c r="D181" s="742" t="s">
        <v>5498</v>
      </c>
      <c r="E181" s="743" t="s">
        <v>3556</v>
      </c>
      <c r="F181" s="661" t="s">
        <v>3521</v>
      </c>
      <c r="G181" s="661" t="s">
        <v>3605</v>
      </c>
      <c r="H181" s="661" t="s">
        <v>574</v>
      </c>
      <c r="I181" s="661" t="s">
        <v>2218</v>
      </c>
      <c r="J181" s="661" t="s">
        <v>2219</v>
      </c>
      <c r="K181" s="661" t="s">
        <v>3414</v>
      </c>
      <c r="L181" s="662">
        <v>2991.23</v>
      </c>
      <c r="M181" s="662">
        <v>11964.92</v>
      </c>
      <c r="N181" s="661">
        <v>4</v>
      </c>
      <c r="O181" s="744">
        <v>2.5</v>
      </c>
      <c r="P181" s="662">
        <v>8973.69</v>
      </c>
      <c r="Q181" s="677">
        <v>0.75</v>
      </c>
      <c r="R181" s="661">
        <v>3</v>
      </c>
      <c r="S181" s="677">
        <v>0.75</v>
      </c>
      <c r="T181" s="744">
        <v>1.5</v>
      </c>
      <c r="U181" s="700">
        <v>0.6</v>
      </c>
    </row>
    <row r="182" spans="1:21" ht="14.4" customHeight="1" x14ac:dyDescent="0.3">
      <c r="A182" s="660">
        <v>32</v>
      </c>
      <c r="B182" s="661" t="s">
        <v>573</v>
      </c>
      <c r="C182" s="661" t="s">
        <v>3524</v>
      </c>
      <c r="D182" s="742" t="s">
        <v>5498</v>
      </c>
      <c r="E182" s="743" t="s">
        <v>3556</v>
      </c>
      <c r="F182" s="661" t="s">
        <v>3521</v>
      </c>
      <c r="G182" s="661" t="s">
        <v>3610</v>
      </c>
      <c r="H182" s="661" t="s">
        <v>574</v>
      </c>
      <c r="I182" s="661" t="s">
        <v>3611</v>
      </c>
      <c r="J182" s="661" t="s">
        <v>3612</v>
      </c>
      <c r="K182" s="661" t="s">
        <v>3613</v>
      </c>
      <c r="L182" s="662">
        <v>0</v>
      </c>
      <c r="M182" s="662">
        <v>0</v>
      </c>
      <c r="N182" s="661">
        <v>1</v>
      </c>
      <c r="O182" s="744">
        <v>0.5</v>
      </c>
      <c r="P182" s="662">
        <v>0</v>
      </c>
      <c r="Q182" s="677"/>
      <c r="R182" s="661">
        <v>1</v>
      </c>
      <c r="S182" s="677">
        <v>1</v>
      </c>
      <c r="T182" s="744">
        <v>0.5</v>
      </c>
      <c r="U182" s="700">
        <v>1</v>
      </c>
    </row>
    <row r="183" spans="1:21" ht="14.4" customHeight="1" x14ac:dyDescent="0.3">
      <c r="A183" s="660">
        <v>32</v>
      </c>
      <c r="B183" s="661" t="s">
        <v>573</v>
      </c>
      <c r="C183" s="661" t="s">
        <v>3524</v>
      </c>
      <c r="D183" s="742" t="s">
        <v>5498</v>
      </c>
      <c r="E183" s="743" t="s">
        <v>3556</v>
      </c>
      <c r="F183" s="661" t="s">
        <v>3521</v>
      </c>
      <c r="G183" s="661" t="s">
        <v>3821</v>
      </c>
      <c r="H183" s="661" t="s">
        <v>574</v>
      </c>
      <c r="I183" s="661" t="s">
        <v>711</v>
      </c>
      <c r="J183" s="661" t="s">
        <v>3822</v>
      </c>
      <c r="K183" s="661" t="s">
        <v>3823</v>
      </c>
      <c r="L183" s="662">
        <v>0</v>
      </c>
      <c r="M183" s="662">
        <v>0</v>
      </c>
      <c r="N183" s="661">
        <v>1</v>
      </c>
      <c r="O183" s="744">
        <v>1</v>
      </c>
      <c r="P183" s="662"/>
      <c r="Q183" s="677"/>
      <c r="R183" s="661"/>
      <c r="S183" s="677">
        <v>0</v>
      </c>
      <c r="T183" s="744"/>
      <c r="U183" s="700">
        <v>0</v>
      </c>
    </row>
    <row r="184" spans="1:21" ht="14.4" customHeight="1" x14ac:dyDescent="0.3">
      <c r="A184" s="660">
        <v>32</v>
      </c>
      <c r="B184" s="661" t="s">
        <v>573</v>
      </c>
      <c r="C184" s="661" t="s">
        <v>3524</v>
      </c>
      <c r="D184" s="742" t="s">
        <v>5498</v>
      </c>
      <c r="E184" s="743" t="s">
        <v>3556</v>
      </c>
      <c r="F184" s="661" t="s">
        <v>3521</v>
      </c>
      <c r="G184" s="661" t="s">
        <v>3695</v>
      </c>
      <c r="H184" s="661" t="s">
        <v>574</v>
      </c>
      <c r="I184" s="661" t="s">
        <v>981</v>
      </c>
      <c r="J184" s="661" t="s">
        <v>982</v>
      </c>
      <c r="K184" s="661" t="s">
        <v>983</v>
      </c>
      <c r="L184" s="662">
        <v>33</v>
      </c>
      <c r="M184" s="662">
        <v>33</v>
      </c>
      <c r="N184" s="661">
        <v>1</v>
      </c>
      <c r="O184" s="744">
        <v>0.5</v>
      </c>
      <c r="P184" s="662">
        <v>33</v>
      </c>
      <c r="Q184" s="677">
        <v>1</v>
      </c>
      <c r="R184" s="661">
        <v>1</v>
      </c>
      <c r="S184" s="677">
        <v>1</v>
      </c>
      <c r="T184" s="744">
        <v>0.5</v>
      </c>
      <c r="U184" s="700">
        <v>1</v>
      </c>
    </row>
    <row r="185" spans="1:21" ht="14.4" customHeight="1" x14ac:dyDescent="0.3">
      <c r="A185" s="660">
        <v>32</v>
      </c>
      <c r="B185" s="661" t="s">
        <v>573</v>
      </c>
      <c r="C185" s="661" t="s">
        <v>3524</v>
      </c>
      <c r="D185" s="742" t="s">
        <v>5498</v>
      </c>
      <c r="E185" s="743" t="s">
        <v>3556</v>
      </c>
      <c r="F185" s="661" t="s">
        <v>3521</v>
      </c>
      <c r="G185" s="661" t="s">
        <v>3695</v>
      </c>
      <c r="H185" s="661" t="s">
        <v>574</v>
      </c>
      <c r="I185" s="661" t="s">
        <v>3739</v>
      </c>
      <c r="J185" s="661" t="s">
        <v>3697</v>
      </c>
      <c r="K185" s="661" t="s">
        <v>3740</v>
      </c>
      <c r="L185" s="662">
        <v>0</v>
      </c>
      <c r="M185" s="662">
        <v>0</v>
      </c>
      <c r="N185" s="661">
        <v>2</v>
      </c>
      <c r="O185" s="744">
        <v>1</v>
      </c>
      <c r="P185" s="662">
        <v>0</v>
      </c>
      <c r="Q185" s="677"/>
      <c r="R185" s="661">
        <v>2</v>
      </c>
      <c r="S185" s="677">
        <v>1</v>
      </c>
      <c r="T185" s="744">
        <v>1</v>
      </c>
      <c r="U185" s="700">
        <v>1</v>
      </c>
    </row>
    <row r="186" spans="1:21" ht="14.4" customHeight="1" x14ac:dyDescent="0.3">
      <c r="A186" s="660">
        <v>32</v>
      </c>
      <c r="B186" s="661" t="s">
        <v>573</v>
      </c>
      <c r="C186" s="661" t="s">
        <v>3524</v>
      </c>
      <c r="D186" s="742" t="s">
        <v>5498</v>
      </c>
      <c r="E186" s="743" t="s">
        <v>3556</v>
      </c>
      <c r="F186" s="661" t="s">
        <v>3521</v>
      </c>
      <c r="G186" s="661" t="s">
        <v>3824</v>
      </c>
      <c r="H186" s="661" t="s">
        <v>574</v>
      </c>
      <c r="I186" s="661" t="s">
        <v>3118</v>
      </c>
      <c r="J186" s="661" t="s">
        <v>3119</v>
      </c>
      <c r="K186" s="661" t="s">
        <v>3825</v>
      </c>
      <c r="L186" s="662">
        <v>34.6</v>
      </c>
      <c r="M186" s="662">
        <v>34.6</v>
      </c>
      <c r="N186" s="661">
        <v>1</v>
      </c>
      <c r="O186" s="744">
        <v>0.5</v>
      </c>
      <c r="P186" s="662">
        <v>34.6</v>
      </c>
      <c r="Q186" s="677">
        <v>1</v>
      </c>
      <c r="R186" s="661">
        <v>1</v>
      </c>
      <c r="S186" s="677">
        <v>1</v>
      </c>
      <c r="T186" s="744">
        <v>0.5</v>
      </c>
      <c r="U186" s="700">
        <v>1</v>
      </c>
    </row>
    <row r="187" spans="1:21" ht="14.4" customHeight="1" x14ac:dyDescent="0.3">
      <c r="A187" s="660">
        <v>32</v>
      </c>
      <c r="B187" s="661" t="s">
        <v>573</v>
      </c>
      <c r="C187" s="661" t="s">
        <v>3524</v>
      </c>
      <c r="D187" s="742" t="s">
        <v>5498</v>
      </c>
      <c r="E187" s="743" t="s">
        <v>3556</v>
      </c>
      <c r="F187" s="661" t="s">
        <v>3521</v>
      </c>
      <c r="G187" s="661" t="s">
        <v>3826</v>
      </c>
      <c r="H187" s="661" t="s">
        <v>574</v>
      </c>
      <c r="I187" s="661" t="s">
        <v>2463</v>
      </c>
      <c r="J187" s="661" t="s">
        <v>2464</v>
      </c>
      <c r="K187" s="661" t="s">
        <v>3827</v>
      </c>
      <c r="L187" s="662">
        <v>151.51</v>
      </c>
      <c r="M187" s="662">
        <v>151.51</v>
      </c>
      <c r="N187" s="661">
        <v>1</v>
      </c>
      <c r="O187" s="744">
        <v>0.5</v>
      </c>
      <c r="P187" s="662">
        <v>151.51</v>
      </c>
      <c r="Q187" s="677">
        <v>1</v>
      </c>
      <c r="R187" s="661">
        <v>1</v>
      </c>
      <c r="S187" s="677">
        <v>1</v>
      </c>
      <c r="T187" s="744">
        <v>0.5</v>
      </c>
      <c r="U187" s="700">
        <v>1</v>
      </c>
    </row>
    <row r="188" spans="1:21" ht="14.4" customHeight="1" x14ac:dyDescent="0.3">
      <c r="A188" s="660">
        <v>32</v>
      </c>
      <c r="B188" s="661" t="s">
        <v>573</v>
      </c>
      <c r="C188" s="661" t="s">
        <v>3524</v>
      </c>
      <c r="D188" s="742" t="s">
        <v>5498</v>
      </c>
      <c r="E188" s="743" t="s">
        <v>3556</v>
      </c>
      <c r="F188" s="661" t="s">
        <v>3521</v>
      </c>
      <c r="G188" s="661" t="s">
        <v>3627</v>
      </c>
      <c r="H188" s="661" t="s">
        <v>574</v>
      </c>
      <c r="I188" s="661" t="s">
        <v>2096</v>
      </c>
      <c r="J188" s="661" t="s">
        <v>2097</v>
      </c>
      <c r="K188" s="661" t="s">
        <v>3016</v>
      </c>
      <c r="L188" s="662">
        <v>111.72</v>
      </c>
      <c r="M188" s="662">
        <v>111.72</v>
      </c>
      <c r="N188" s="661">
        <v>1</v>
      </c>
      <c r="O188" s="744">
        <v>0.5</v>
      </c>
      <c r="P188" s="662">
        <v>111.72</v>
      </c>
      <c r="Q188" s="677">
        <v>1</v>
      </c>
      <c r="R188" s="661">
        <v>1</v>
      </c>
      <c r="S188" s="677">
        <v>1</v>
      </c>
      <c r="T188" s="744">
        <v>0.5</v>
      </c>
      <c r="U188" s="700">
        <v>1</v>
      </c>
    </row>
    <row r="189" spans="1:21" ht="14.4" customHeight="1" x14ac:dyDescent="0.3">
      <c r="A189" s="660">
        <v>32</v>
      </c>
      <c r="B189" s="661" t="s">
        <v>573</v>
      </c>
      <c r="C189" s="661" t="s">
        <v>3524</v>
      </c>
      <c r="D189" s="742" t="s">
        <v>5498</v>
      </c>
      <c r="E189" s="743" t="s">
        <v>3556</v>
      </c>
      <c r="F189" s="661" t="s">
        <v>3521</v>
      </c>
      <c r="G189" s="661" t="s">
        <v>3828</v>
      </c>
      <c r="H189" s="661" t="s">
        <v>574</v>
      </c>
      <c r="I189" s="661" t="s">
        <v>3829</v>
      </c>
      <c r="J189" s="661" t="s">
        <v>3830</v>
      </c>
      <c r="K189" s="661" t="s">
        <v>3831</v>
      </c>
      <c r="L189" s="662">
        <v>147.31</v>
      </c>
      <c r="M189" s="662">
        <v>294.62</v>
      </c>
      <c r="N189" s="661">
        <v>2</v>
      </c>
      <c r="O189" s="744">
        <v>0.5</v>
      </c>
      <c r="P189" s="662">
        <v>294.62</v>
      </c>
      <c r="Q189" s="677">
        <v>1</v>
      </c>
      <c r="R189" s="661">
        <v>2</v>
      </c>
      <c r="S189" s="677">
        <v>1</v>
      </c>
      <c r="T189" s="744">
        <v>0.5</v>
      </c>
      <c r="U189" s="700">
        <v>1</v>
      </c>
    </row>
    <row r="190" spans="1:21" ht="14.4" customHeight="1" x14ac:dyDescent="0.3">
      <c r="A190" s="660">
        <v>32</v>
      </c>
      <c r="B190" s="661" t="s">
        <v>573</v>
      </c>
      <c r="C190" s="661" t="s">
        <v>3524</v>
      </c>
      <c r="D190" s="742" t="s">
        <v>5498</v>
      </c>
      <c r="E190" s="743" t="s">
        <v>3556</v>
      </c>
      <c r="F190" s="661" t="s">
        <v>3521</v>
      </c>
      <c r="G190" s="661" t="s">
        <v>3832</v>
      </c>
      <c r="H190" s="661" t="s">
        <v>574</v>
      </c>
      <c r="I190" s="661" t="s">
        <v>820</v>
      </c>
      <c r="J190" s="661" t="s">
        <v>3833</v>
      </c>
      <c r="K190" s="661" t="s">
        <v>3834</v>
      </c>
      <c r="L190" s="662">
        <v>38.5</v>
      </c>
      <c r="M190" s="662">
        <v>38.5</v>
      </c>
      <c r="N190" s="661">
        <v>1</v>
      </c>
      <c r="O190" s="744">
        <v>0.5</v>
      </c>
      <c r="P190" s="662"/>
      <c r="Q190" s="677">
        <v>0</v>
      </c>
      <c r="R190" s="661"/>
      <c r="S190" s="677">
        <v>0</v>
      </c>
      <c r="T190" s="744"/>
      <c r="U190" s="700">
        <v>0</v>
      </c>
    </row>
    <row r="191" spans="1:21" ht="14.4" customHeight="1" x14ac:dyDescent="0.3">
      <c r="A191" s="660">
        <v>32</v>
      </c>
      <c r="B191" s="661" t="s">
        <v>573</v>
      </c>
      <c r="C191" s="661" t="s">
        <v>3524</v>
      </c>
      <c r="D191" s="742" t="s">
        <v>5498</v>
      </c>
      <c r="E191" s="743" t="s">
        <v>3556</v>
      </c>
      <c r="F191" s="661" t="s">
        <v>3521</v>
      </c>
      <c r="G191" s="661" t="s">
        <v>3632</v>
      </c>
      <c r="H191" s="661" t="s">
        <v>574</v>
      </c>
      <c r="I191" s="661" t="s">
        <v>862</v>
      </c>
      <c r="J191" s="661" t="s">
        <v>3633</v>
      </c>
      <c r="K191" s="661" t="s">
        <v>3634</v>
      </c>
      <c r="L191" s="662">
        <v>88.76</v>
      </c>
      <c r="M191" s="662">
        <v>177.52</v>
      </c>
      <c r="N191" s="661">
        <v>2</v>
      </c>
      <c r="O191" s="744">
        <v>0.5</v>
      </c>
      <c r="P191" s="662">
        <v>177.52</v>
      </c>
      <c r="Q191" s="677">
        <v>1</v>
      </c>
      <c r="R191" s="661">
        <v>2</v>
      </c>
      <c r="S191" s="677">
        <v>1</v>
      </c>
      <c r="T191" s="744">
        <v>0.5</v>
      </c>
      <c r="U191" s="700">
        <v>1</v>
      </c>
    </row>
    <row r="192" spans="1:21" ht="14.4" customHeight="1" x14ac:dyDescent="0.3">
      <c r="A192" s="660">
        <v>32</v>
      </c>
      <c r="B192" s="661" t="s">
        <v>573</v>
      </c>
      <c r="C192" s="661" t="s">
        <v>3524</v>
      </c>
      <c r="D192" s="742" t="s">
        <v>5498</v>
      </c>
      <c r="E192" s="743" t="s">
        <v>3556</v>
      </c>
      <c r="F192" s="661" t="s">
        <v>3521</v>
      </c>
      <c r="G192" s="661" t="s">
        <v>3756</v>
      </c>
      <c r="H192" s="661" t="s">
        <v>574</v>
      </c>
      <c r="I192" s="661" t="s">
        <v>723</v>
      </c>
      <c r="J192" s="661" t="s">
        <v>724</v>
      </c>
      <c r="K192" s="661" t="s">
        <v>3757</v>
      </c>
      <c r="L192" s="662">
        <v>733.55</v>
      </c>
      <c r="M192" s="662">
        <v>733.55</v>
      </c>
      <c r="N192" s="661">
        <v>1</v>
      </c>
      <c r="O192" s="744">
        <v>0.5</v>
      </c>
      <c r="P192" s="662">
        <v>733.55</v>
      </c>
      <c r="Q192" s="677">
        <v>1</v>
      </c>
      <c r="R192" s="661">
        <v>1</v>
      </c>
      <c r="S192" s="677">
        <v>1</v>
      </c>
      <c r="T192" s="744">
        <v>0.5</v>
      </c>
      <c r="U192" s="700">
        <v>1</v>
      </c>
    </row>
    <row r="193" spans="1:21" ht="14.4" customHeight="1" x14ac:dyDescent="0.3">
      <c r="A193" s="660">
        <v>32</v>
      </c>
      <c r="B193" s="661" t="s">
        <v>573</v>
      </c>
      <c r="C193" s="661" t="s">
        <v>3524</v>
      </c>
      <c r="D193" s="742" t="s">
        <v>5498</v>
      </c>
      <c r="E193" s="743" t="s">
        <v>3556</v>
      </c>
      <c r="F193" s="661" t="s">
        <v>3521</v>
      </c>
      <c r="G193" s="661" t="s">
        <v>3756</v>
      </c>
      <c r="H193" s="661" t="s">
        <v>574</v>
      </c>
      <c r="I193" s="661" t="s">
        <v>3835</v>
      </c>
      <c r="J193" s="661" t="s">
        <v>724</v>
      </c>
      <c r="K193" s="661" t="s">
        <v>3836</v>
      </c>
      <c r="L193" s="662">
        <v>0</v>
      </c>
      <c r="M193" s="662">
        <v>0</v>
      </c>
      <c r="N193" s="661">
        <v>1</v>
      </c>
      <c r="O193" s="744">
        <v>0.5</v>
      </c>
      <c r="P193" s="662"/>
      <c r="Q193" s="677"/>
      <c r="R193" s="661"/>
      <c r="S193" s="677">
        <v>0</v>
      </c>
      <c r="T193" s="744"/>
      <c r="U193" s="700">
        <v>0</v>
      </c>
    </row>
    <row r="194" spans="1:21" ht="14.4" customHeight="1" x14ac:dyDescent="0.3">
      <c r="A194" s="660">
        <v>32</v>
      </c>
      <c r="B194" s="661" t="s">
        <v>573</v>
      </c>
      <c r="C194" s="661" t="s">
        <v>3524</v>
      </c>
      <c r="D194" s="742" t="s">
        <v>5498</v>
      </c>
      <c r="E194" s="743" t="s">
        <v>3556</v>
      </c>
      <c r="F194" s="661" t="s">
        <v>3521</v>
      </c>
      <c r="G194" s="661" t="s">
        <v>3837</v>
      </c>
      <c r="H194" s="661" t="s">
        <v>1755</v>
      </c>
      <c r="I194" s="661" t="s">
        <v>3838</v>
      </c>
      <c r="J194" s="661" t="s">
        <v>3425</v>
      </c>
      <c r="K194" s="661" t="s">
        <v>3839</v>
      </c>
      <c r="L194" s="662">
        <v>445.45</v>
      </c>
      <c r="M194" s="662">
        <v>445.45</v>
      </c>
      <c r="N194" s="661">
        <v>1</v>
      </c>
      <c r="O194" s="744">
        <v>0.5</v>
      </c>
      <c r="P194" s="662">
        <v>445.45</v>
      </c>
      <c r="Q194" s="677">
        <v>1</v>
      </c>
      <c r="R194" s="661">
        <v>1</v>
      </c>
      <c r="S194" s="677">
        <v>1</v>
      </c>
      <c r="T194" s="744">
        <v>0.5</v>
      </c>
      <c r="U194" s="700">
        <v>1</v>
      </c>
    </row>
    <row r="195" spans="1:21" ht="14.4" customHeight="1" x14ac:dyDescent="0.3">
      <c r="A195" s="660">
        <v>32</v>
      </c>
      <c r="B195" s="661" t="s">
        <v>573</v>
      </c>
      <c r="C195" s="661" t="s">
        <v>3524</v>
      </c>
      <c r="D195" s="742" t="s">
        <v>5498</v>
      </c>
      <c r="E195" s="743" t="s">
        <v>3556</v>
      </c>
      <c r="F195" s="661" t="s">
        <v>3521</v>
      </c>
      <c r="G195" s="661" t="s">
        <v>3840</v>
      </c>
      <c r="H195" s="661" t="s">
        <v>574</v>
      </c>
      <c r="I195" s="661" t="s">
        <v>948</v>
      </c>
      <c r="J195" s="661" t="s">
        <v>1118</v>
      </c>
      <c r="K195" s="661" t="s">
        <v>3841</v>
      </c>
      <c r="L195" s="662">
        <v>0</v>
      </c>
      <c r="M195" s="662">
        <v>0</v>
      </c>
      <c r="N195" s="661">
        <v>1</v>
      </c>
      <c r="O195" s="744">
        <v>0.5</v>
      </c>
      <c r="P195" s="662">
        <v>0</v>
      </c>
      <c r="Q195" s="677"/>
      <c r="R195" s="661">
        <v>1</v>
      </c>
      <c r="S195" s="677">
        <v>1</v>
      </c>
      <c r="T195" s="744">
        <v>0.5</v>
      </c>
      <c r="U195" s="700">
        <v>1</v>
      </c>
    </row>
    <row r="196" spans="1:21" ht="14.4" customHeight="1" x14ac:dyDescent="0.3">
      <c r="A196" s="660">
        <v>32</v>
      </c>
      <c r="B196" s="661" t="s">
        <v>573</v>
      </c>
      <c r="C196" s="661" t="s">
        <v>3524</v>
      </c>
      <c r="D196" s="742" t="s">
        <v>5498</v>
      </c>
      <c r="E196" s="743" t="s">
        <v>3556</v>
      </c>
      <c r="F196" s="661" t="s">
        <v>3521</v>
      </c>
      <c r="G196" s="661" t="s">
        <v>3635</v>
      </c>
      <c r="H196" s="661" t="s">
        <v>574</v>
      </c>
      <c r="I196" s="661" t="s">
        <v>751</v>
      </c>
      <c r="J196" s="661" t="s">
        <v>3759</v>
      </c>
      <c r="K196" s="661" t="s">
        <v>3760</v>
      </c>
      <c r="L196" s="662">
        <v>0</v>
      </c>
      <c r="M196" s="662">
        <v>0</v>
      </c>
      <c r="N196" s="661">
        <v>2</v>
      </c>
      <c r="O196" s="744">
        <v>1.5</v>
      </c>
      <c r="P196" s="662">
        <v>0</v>
      </c>
      <c r="Q196" s="677"/>
      <c r="R196" s="661">
        <v>2</v>
      </c>
      <c r="S196" s="677">
        <v>1</v>
      </c>
      <c r="T196" s="744">
        <v>1.5</v>
      </c>
      <c r="U196" s="700">
        <v>1</v>
      </c>
    </row>
    <row r="197" spans="1:21" ht="14.4" customHeight="1" x14ac:dyDescent="0.3">
      <c r="A197" s="660">
        <v>32</v>
      </c>
      <c r="B197" s="661" t="s">
        <v>573</v>
      </c>
      <c r="C197" s="661" t="s">
        <v>3524</v>
      </c>
      <c r="D197" s="742" t="s">
        <v>5498</v>
      </c>
      <c r="E197" s="743" t="s">
        <v>3556</v>
      </c>
      <c r="F197" s="661" t="s">
        <v>3521</v>
      </c>
      <c r="G197" s="661" t="s">
        <v>3635</v>
      </c>
      <c r="H197" s="661" t="s">
        <v>574</v>
      </c>
      <c r="I197" s="661" t="s">
        <v>3842</v>
      </c>
      <c r="J197" s="661" t="s">
        <v>3759</v>
      </c>
      <c r="K197" s="661" t="s">
        <v>3843</v>
      </c>
      <c r="L197" s="662">
        <v>0</v>
      </c>
      <c r="M197" s="662">
        <v>0</v>
      </c>
      <c r="N197" s="661">
        <v>1</v>
      </c>
      <c r="O197" s="744">
        <v>0.5</v>
      </c>
      <c r="P197" s="662">
        <v>0</v>
      </c>
      <c r="Q197" s="677"/>
      <c r="R197" s="661">
        <v>1</v>
      </c>
      <c r="S197" s="677">
        <v>1</v>
      </c>
      <c r="T197" s="744">
        <v>0.5</v>
      </c>
      <c r="U197" s="700">
        <v>1</v>
      </c>
    </row>
    <row r="198" spans="1:21" ht="14.4" customHeight="1" x14ac:dyDescent="0.3">
      <c r="A198" s="660">
        <v>32</v>
      </c>
      <c r="B198" s="661" t="s">
        <v>573</v>
      </c>
      <c r="C198" s="661" t="s">
        <v>3524</v>
      </c>
      <c r="D198" s="742" t="s">
        <v>5498</v>
      </c>
      <c r="E198" s="743" t="s">
        <v>3556</v>
      </c>
      <c r="F198" s="661" t="s">
        <v>3521</v>
      </c>
      <c r="G198" s="661" t="s">
        <v>3844</v>
      </c>
      <c r="H198" s="661" t="s">
        <v>574</v>
      </c>
      <c r="I198" s="661" t="s">
        <v>3845</v>
      </c>
      <c r="J198" s="661" t="s">
        <v>3846</v>
      </c>
      <c r="K198" s="661" t="s">
        <v>3847</v>
      </c>
      <c r="L198" s="662">
        <v>10.65</v>
      </c>
      <c r="M198" s="662">
        <v>10.65</v>
      </c>
      <c r="N198" s="661">
        <v>1</v>
      </c>
      <c r="O198" s="744">
        <v>0.5</v>
      </c>
      <c r="P198" s="662">
        <v>10.65</v>
      </c>
      <c r="Q198" s="677">
        <v>1</v>
      </c>
      <c r="R198" s="661">
        <v>1</v>
      </c>
      <c r="S198" s="677">
        <v>1</v>
      </c>
      <c r="T198" s="744">
        <v>0.5</v>
      </c>
      <c r="U198" s="700">
        <v>1</v>
      </c>
    </row>
    <row r="199" spans="1:21" ht="14.4" customHeight="1" x14ac:dyDescent="0.3">
      <c r="A199" s="660">
        <v>32</v>
      </c>
      <c r="B199" s="661" t="s">
        <v>573</v>
      </c>
      <c r="C199" s="661" t="s">
        <v>3524</v>
      </c>
      <c r="D199" s="742" t="s">
        <v>5498</v>
      </c>
      <c r="E199" s="743" t="s">
        <v>3556</v>
      </c>
      <c r="F199" s="661" t="s">
        <v>3521</v>
      </c>
      <c r="G199" s="661" t="s">
        <v>3844</v>
      </c>
      <c r="H199" s="661" t="s">
        <v>574</v>
      </c>
      <c r="I199" s="661" t="s">
        <v>3848</v>
      </c>
      <c r="J199" s="661" t="s">
        <v>3849</v>
      </c>
      <c r="K199" s="661" t="s">
        <v>3850</v>
      </c>
      <c r="L199" s="662">
        <v>0</v>
      </c>
      <c r="M199" s="662">
        <v>0</v>
      </c>
      <c r="N199" s="661">
        <v>1</v>
      </c>
      <c r="O199" s="744">
        <v>1</v>
      </c>
      <c r="P199" s="662">
        <v>0</v>
      </c>
      <c r="Q199" s="677"/>
      <c r="R199" s="661">
        <v>1</v>
      </c>
      <c r="S199" s="677">
        <v>1</v>
      </c>
      <c r="T199" s="744">
        <v>1</v>
      </c>
      <c r="U199" s="700">
        <v>1</v>
      </c>
    </row>
    <row r="200" spans="1:21" ht="14.4" customHeight="1" x14ac:dyDescent="0.3">
      <c r="A200" s="660">
        <v>32</v>
      </c>
      <c r="B200" s="661" t="s">
        <v>573</v>
      </c>
      <c r="C200" s="661" t="s">
        <v>3524</v>
      </c>
      <c r="D200" s="742" t="s">
        <v>5498</v>
      </c>
      <c r="E200" s="743" t="s">
        <v>3556</v>
      </c>
      <c r="F200" s="661" t="s">
        <v>3521</v>
      </c>
      <c r="G200" s="661" t="s">
        <v>3851</v>
      </c>
      <c r="H200" s="661" t="s">
        <v>574</v>
      </c>
      <c r="I200" s="661" t="s">
        <v>2079</v>
      </c>
      <c r="J200" s="661" t="s">
        <v>692</v>
      </c>
      <c r="K200" s="661" t="s">
        <v>3803</v>
      </c>
      <c r="L200" s="662">
        <v>30.17</v>
      </c>
      <c r="M200" s="662">
        <v>60.34</v>
      </c>
      <c r="N200" s="661">
        <v>2</v>
      </c>
      <c r="O200" s="744">
        <v>1</v>
      </c>
      <c r="P200" s="662">
        <v>60.34</v>
      </c>
      <c r="Q200" s="677">
        <v>1</v>
      </c>
      <c r="R200" s="661">
        <v>2</v>
      </c>
      <c r="S200" s="677">
        <v>1</v>
      </c>
      <c r="T200" s="744">
        <v>1</v>
      </c>
      <c r="U200" s="700">
        <v>1</v>
      </c>
    </row>
    <row r="201" spans="1:21" ht="14.4" customHeight="1" x14ac:dyDescent="0.3">
      <c r="A201" s="660">
        <v>32</v>
      </c>
      <c r="B201" s="661" t="s">
        <v>573</v>
      </c>
      <c r="C201" s="661" t="s">
        <v>3524</v>
      </c>
      <c r="D201" s="742" t="s">
        <v>5498</v>
      </c>
      <c r="E201" s="743" t="s">
        <v>3556</v>
      </c>
      <c r="F201" s="661" t="s">
        <v>3521</v>
      </c>
      <c r="G201" s="661" t="s">
        <v>3851</v>
      </c>
      <c r="H201" s="661" t="s">
        <v>574</v>
      </c>
      <c r="I201" s="661" t="s">
        <v>3852</v>
      </c>
      <c r="J201" s="661" t="s">
        <v>692</v>
      </c>
      <c r="K201" s="661" t="s">
        <v>3853</v>
      </c>
      <c r="L201" s="662">
        <v>0</v>
      </c>
      <c r="M201" s="662">
        <v>0</v>
      </c>
      <c r="N201" s="661">
        <v>1</v>
      </c>
      <c r="O201" s="744">
        <v>0.5</v>
      </c>
      <c r="P201" s="662">
        <v>0</v>
      </c>
      <c r="Q201" s="677"/>
      <c r="R201" s="661">
        <v>1</v>
      </c>
      <c r="S201" s="677">
        <v>1</v>
      </c>
      <c r="T201" s="744">
        <v>0.5</v>
      </c>
      <c r="U201" s="700">
        <v>1</v>
      </c>
    </row>
    <row r="202" spans="1:21" ht="14.4" customHeight="1" x14ac:dyDescent="0.3">
      <c r="A202" s="660">
        <v>32</v>
      </c>
      <c r="B202" s="661" t="s">
        <v>573</v>
      </c>
      <c r="C202" s="661" t="s">
        <v>3524</v>
      </c>
      <c r="D202" s="742" t="s">
        <v>5498</v>
      </c>
      <c r="E202" s="743" t="s">
        <v>3556</v>
      </c>
      <c r="F202" s="661" t="s">
        <v>3521</v>
      </c>
      <c r="G202" s="661" t="s">
        <v>3647</v>
      </c>
      <c r="H202" s="661" t="s">
        <v>1755</v>
      </c>
      <c r="I202" s="661" t="s">
        <v>3854</v>
      </c>
      <c r="J202" s="661" t="s">
        <v>1781</v>
      </c>
      <c r="K202" s="661" t="s">
        <v>3855</v>
      </c>
      <c r="L202" s="662">
        <v>0</v>
      </c>
      <c r="M202" s="662">
        <v>0</v>
      </c>
      <c r="N202" s="661">
        <v>1</v>
      </c>
      <c r="O202" s="744">
        <v>1</v>
      </c>
      <c r="P202" s="662">
        <v>0</v>
      </c>
      <c r="Q202" s="677"/>
      <c r="R202" s="661">
        <v>1</v>
      </c>
      <c r="S202" s="677">
        <v>1</v>
      </c>
      <c r="T202" s="744">
        <v>1</v>
      </c>
      <c r="U202" s="700">
        <v>1</v>
      </c>
    </row>
    <row r="203" spans="1:21" ht="14.4" customHeight="1" x14ac:dyDescent="0.3">
      <c r="A203" s="660">
        <v>32</v>
      </c>
      <c r="B203" s="661" t="s">
        <v>573</v>
      </c>
      <c r="C203" s="661" t="s">
        <v>3524</v>
      </c>
      <c r="D203" s="742" t="s">
        <v>5498</v>
      </c>
      <c r="E203" s="743" t="s">
        <v>3556</v>
      </c>
      <c r="F203" s="661" t="s">
        <v>3521</v>
      </c>
      <c r="G203" s="661" t="s">
        <v>3647</v>
      </c>
      <c r="H203" s="661" t="s">
        <v>1755</v>
      </c>
      <c r="I203" s="661" t="s">
        <v>1924</v>
      </c>
      <c r="J203" s="661" t="s">
        <v>1781</v>
      </c>
      <c r="K203" s="661" t="s">
        <v>1925</v>
      </c>
      <c r="L203" s="662">
        <v>407.55</v>
      </c>
      <c r="M203" s="662">
        <v>815.1</v>
      </c>
      <c r="N203" s="661">
        <v>2</v>
      </c>
      <c r="O203" s="744">
        <v>1.5</v>
      </c>
      <c r="P203" s="662">
        <v>407.55</v>
      </c>
      <c r="Q203" s="677">
        <v>0.5</v>
      </c>
      <c r="R203" s="661">
        <v>1</v>
      </c>
      <c r="S203" s="677">
        <v>0.5</v>
      </c>
      <c r="T203" s="744">
        <v>0.5</v>
      </c>
      <c r="U203" s="700">
        <v>0.33333333333333331</v>
      </c>
    </row>
    <row r="204" spans="1:21" ht="14.4" customHeight="1" x14ac:dyDescent="0.3">
      <c r="A204" s="660">
        <v>32</v>
      </c>
      <c r="B204" s="661" t="s">
        <v>573</v>
      </c>
      <c r="C204" s="661" t="s">
        <v>3524</v>
      </c>
      <c r="D204" s="742" t="s">
        <v>5498</v>
      </c>
      <c r="E204" s="743" t="s">
        <v>3556</v>
      </c>
      <c r="F204" s="661" t="s">
        <v>3521</v>
      </c>
      <c r="G204" s="661" t="s">
        <v>3647</v>
      </c>
      <c r="H204" s="661" t="s">
        <v>1755</v>
      </c>
      <c r="I204" s="661" t="s">
        <v>1927</v>
      </c>
      <c r="J204" s="661" t="s">
        <v>1781</v>
      </c>
      <c r="K204" s="661" t="s">
        <v>1928</v>
      </c>
      <c r="L204" s="662">
        <v>543.39</v>
      </c>
      <c r="M204" s="662">
        <v>1086.78</v>
      </c>
      <c r="N204" s="661">
        <v>2</v>
      </c>
      <c r="O204" s="744">
        <v>1.5</v>
      </c>
      <c r="P204" s="662">
        <v>543.39</v>
      </c>
      <c r="Q204" s="677">
        <v>0.5</v>
      </c>
      <c r="R204" s="661">
        <v>1</v>
      </c>
      <c r="S204" s="677">
        <v>0.5</v>
      </c>
      <c r="T204" s="744">
        <v>0.5</v>
      </c>
      <c r="U204" s="700">
        <v>0.33333333333333331</v>
      </c>
    </row>
    <row r="205" spans="1:21" ht="14.4" customHeight="1" x14ac:dyDescent="0.3">
      <c r="A205" s="660">
        <v>32</v>
      </c>
      <c r="B205" s="661" t="s">
        <v>573</v>
      </c>
      <c r="C205" s="661" t="s">
        <v>3524</v>
      </c>
      <c r="D205" s="742" t="s">
        <v>5498</v>
      </c>
      <c r="E205" s="743" t="s">
        <v>3556</v>
      </c>
      <c r="F205" s="661" t="s">
        <v>3521</v>
      </c>
      <c r="G205" s="661" t="s">
        <v>3647</v>
      </c>
      <c r="H205" s="661" t="s">
        <v>1755</v>
      </c>
      <c r="I205" s="661" t="s">
        <v>3856</v>
      </c>
      <c r="J205" s="661" t="s">
        <v>1781</v>
      </c>
      <c r="K205" s="661" t="s">
        <v>1928</v>
      </c>
      <c r="L205" s="662">
        <v>543.39</v>
      </c>
      <c r="M205" s="662">
        <v>543.39</v>
      </c>
      <c r="N205" s="661">
        <v>1</v>
      </c>
      <c r="O205" s="744">
        <v>1</v>
      </c>
      <c r="P205" s="662">
        <v>543.39</v>
      </c>
      <c r="Q205" s="677">
        <v>1</v>
      </c>
      <c r="R205" s="661">
        <v>1</v>
      </c>
      <c r="S205" s="677">
        <v>1</v>
      </c>
      <c r="T205" s="744">
        <v>1</v>
      </c>
      <c r="U205" s="700">
        <v>1</v>
      </c>
    </row>
    <row r="206" spans="1:21" ht="14.4" customHeight="1" x14ac:dyDescent="0.3">
      <c r="A206" s="660">
        <v>32</v>
      </c>
      <c r="B206" s="661" t="s">
        <v>573</v>
      </c>
      <c r="C206" s="661" t="s">
        <v>3524</v>
      </c>
      <c r="D206" s="742" t="s">
        <v>5498</v>
      </c>
      <c r="E206" s="743" t="s">
        <v>3556</v>
      </c>
      <c r="F206" s="661" t="s">
        <v>3521</v>
      </c>
      <c r="G206" s="661" t="s">
        <v>3857</v>
      </c>
      <c r="H206" s="661" t="s">
        <v>1755</v>
      </c>
      <c r="I206" s="661" t="s">
        <v>2868</v>
      </c>
      <c r="J206" s="661" t="s">
        <v>2869</v>
      </c>
      <c r="K206" s="661" t="s">
        <v>3495</v>
      </c>
      <c r="L206" s="662">
        <v>48.42</v>
      </c>
      <c r="M206" s="662">
        <v>48.42</v>
      </c>
      <c r="N206" s="661">
        <v>1</v>
      </c>
      <c r="O206" s="744">
        <v>0.5</v>
      </c>
      <c r="P206" s="662"/>
      <c r="Q206" s="677">
        <v>0</v>
      </c>
      <c r="R206" s="661"/>
      <c r="S206" s="677">
        <v>0</v>
      </c>
      <c r="T206" s="744"/>
      <c r="U206" s="700">
        <v>0</v>
      </c>
    </row>
    <row r="207" spans="1:21" ht="14.4" customHeight="1" x14ac:dyDescent="0.3">
      <c r="A207" s="660">
        <v>32</v>
      </c>
      <c r="B207" s="661" t="s">
        <v>573</v>
      </c>
      <c r="C207" s="661" t="s">
        <v>3524</v>
      </c>
      <c r="D207" s="742" t="s">
        <v>5498</v>
      </c>
      <c r="E207" s="743" t="s">
        <v>3556</v>
      </c>
      <c r="F207" s="661" t="s">
        <v>3521</v>
      </c>
      <c r="G207" s="661" t="s">
        <v>3652</v>
      </c>
      <c r="H207" s="661" t="s">
        <v>574</v>
      </c>
      <c r="I207" s="661" t="s">
        <v>2100</v>
      </c>
      <c r="J207" s="661" t="s">
        <v>2101</v>
      </c>
      <c r="K207" s="661" t="s">
        <v>3653</v>
      </c>
      <c r="L207" s="662">
        <v>66.819999999999993</v>
      </c>
      <c r="M207" s="662">
        <v>133.63999999999999</v>
      </c>
      <c r="N207" s="661">
        <v>2</v>
      </c>
      <c r="O207" s="744">
        <v>0.5</v>
      </c>
      <c r="P207" s="662">
        <v>133.63999999999999</v>
      </c>
      <c r="Q207" s="677">
        <v>1</v>
      </c>
      <c r="R207" s="661">
        <v>2</v>
      </c>
      <c r="S207" s="677">
        <v>1</v>
      </c>
      <c r="T207" s="744">
        <v>0.5</v>
      </c>
      <c r="U207" s="700">
        <v>1</v>
      </c>
    </row>
    <row r="208" spans="1:21" ht="14.4" customHeight="1" x14ac:dyDescent="0.3">
      <c r="A208" s="660">
        <v>32</v>
      </c>
      <c r="B208" s="661" t="s">
        <v>573</v>
      </c>
      <c r="C208" s="661" t="s">
        <v>3524</v>
      </c>
      <c r="D208" s="742" t="s">
        <v>5498</v>
      </c>
      <c r="E208" s="743" t="s">
        <v>3556</v>
      </c>
      <c r="F208" s="661" t="s">
        <v>3521</v>
      </c>
      <c r="G208" s="661" t="s">
        <v>3654</v>
      </c>
      <c r="H208" s="661" t="s">
        <v>574</v>
      </c>
      <c r="I208" s="661" t="s">
        <v>3655</v>
      </c>
      <c r="J208" s="661" t="s">
        <v>3656</v>
      </c>
      <c r="K208" s="661" t="s">
        <v>3657</v>
      </c>
      <c r="L208" s="662">
        <v>93.71</v>
      </c>
      <c r="M208" s="662">
        <v>374.84</v>
      </c>
      <c r="N208" s="661">
        <v>4</v>
      </c>
      <c r="O208" s="744">
        <v>2</v>
      </c>
      <c r="P208" s="662">
        <v>281.13</v>
      </c>
      <c r="Q208" s="677">
        <v>0.75</v>
      </c>
      <c r="R208" s="661">
        <v>3</v>
      </c>
      <c r="S208" s="677">
        <v>0.75</v>
      </c>
      <c r="T208" s="744">
        <v>1.5</v>
      </c>
      <c r="U208" s="700">
        <v>0.75</v>
      </c>
    </row>
    <row r="209" spans="1:21" ht="14.4" customHeight="1" x14ac:dyDescent="0.3">
      <c r="A209" s="660">
        <v>32</v>
      </c>
      <c r="B209" s="661" t="s">
        <v>573</v>
      </c>
      <c r="C209" s="661" t="s">
        <v>3524</v>
      </c>
      <c r="D209" s="742" t="s">
        <v>5498</v>
      </c>
      <c r="E209" s="743" t="s">
        <v>3556</v>
      </c>
      <c r="F209" s="661" t="s">
        <v>3521</v>
      </c>
      <c r="G209" s="661" t="s">
        <v>3654</v>
      </c>
      <c r="H209" s="661" t="s">
        <v>574</v>
      </c>
      <c r="I209" s="661" t="s">
        <v>3655</v>
      </c>
      <c r="J209" s="661" t="s">
        <v>3656</v>
      </c>
      <c r="K209" s="661" t="s">
        <v>3657</v>
      </c>
      <c r="L209" s="662">
        <v>57.64</v>
      </c>
      <c r="M209" s="662">
        <v>115.28</v>
      </c>
      <c r="N209" s="661">
        <v>2</v>
      </c>
      <c r="O209" s="744">
        <v>1</v>
      </c>
      <c r="P209" s="662">
        <v>115.28</v>
      </c>
      <c r="Q209" s="677">
        <v>1</v>
      </c>
      <c r="R209" s="661">
        <v>2</v>
      </c>
      <c r="S209" s="677">
        <v>1</v>
      </c>
      <c r="T209" s="744">
        <v>1</v>
      </c>
      <c r="U209" s="700">
        <v>1</v>
      </c>
    </row>
    <row r="210" spans="1:21" ht="14.4" customHeight="1" x14ac:dyDescent="0.3">
      <c r="A210" s="660">
        <v>32</v>
      </c>
      <c r="B210" s="661" t="s">
        <v>573</v>
      </c>
      <c r="C210" s="661" t="s">
        <v>3524</v>
      </c>
      <c r="D210" s="742" t="s">
        <v>5498</v>
      </c>
      <c r="E210" s="743" t="s">
        <v>3556</v>
      </c>
      <c r="F210" s="661" t="s">
        <v>3521</v>
      </c>
      <c r="G210" s="661" t="s">
        <v>3654</v>
      </c>
      <c r="H210" s="661" t="s">
        <v>574</v>
      </c>
      <c r="I210" s="661" t="s">
        <v>3703</v>
      </c>
      <c r="J210" s="661" t="s">
        <v>3656</v>
      </c>
      <c r="K210" s="661" t="s">
        <v>760</v>
      </c>
      <c r="L210" s="662">
        <v>301.2</v>
      </c>
      <c r="M210" s="662">
        <v>301.2</v>
      </c>
      <c r="N210" s="661">
        <v>1</v>
      </c>
      <c r="O210" s="744">
        <v>0.5</v>
      </c>
      <c r="P210" s="662">
        <v>301.2</v>
      </c>
      <c r="Q210" s="677">
        <v>1</v>
      </c>
      <c r="R210" s="661">
        <v>1</v>
      </c>
      <c r="S210" s="677">
        <v>1</v>
      </c>
      <c r="T210" s="744">
        <v>0.5</v>
      </c>
      <c r="U210" s="700">
        <v>1</v>
      </c>
    </row>
    <row r="211" spans="1:21" ht="14.4" customHeight="1" x14ac:dyDescent="0.3">
      <c r="A211" s="660">
        <v>32</v>
      </c>
      <c r="B211" s="661" t="s">
        <v>573</v>
      </c>
      <c r="C211" s="661" t="s">
        <v>3524</v>
      </c>
      <c r="D211" s="742" t="s">
        <v>5498</v>
      </c>
      <c r="E211" s="743" t="s">
        <v>3556</v>
      </c>
      <c r="F211" s="661" t="s">
        <v>3521</v>
      </c>
      <c r="G211" s="661" t="s">
        <v>3654</v>
      </c>
      <c r="H211" s="661" t="s">
        <v>574</v>
      </c>
      <c r="I211" s="661" t="s">
        <v>3703</v>
      </c>
      <c r="J211" s="661" t="s">
        <v>3656</v>
      </c>
      <c r="K211" s="661" t="s">
        <v>760</v>
      </c>
      <c r="L211" s="662">
        <v>185.26</v>
      </c>
      <c r="M211" s="662">
        <v>185.26</v>
      </c>
      <c r="N211" s="661">
        <v>1</v>
      </c>
      <c r="O211" s="744">
        <v>0.5</v>
      </c>
      <c r="P211" s="662">
        <v>185.26</v>
      </c>
      <c r="Q211" s="677">
        <v>1</v>
      </c>
      <c r="R211" s="661">
        <v>1</v>
      </c>
      <c r="S211" s="677">
        <v>1</v>
      </c>
      <c r="T211" s="744">
        <v>0.5</v>
      </c>
      <c r="U211" s="700">
        <v>1</v>
      </c>
    </row>
    <row r="212" spans="1:21" ht="14.4" customHeight="1" x14ac:dyDescent="0.3">
      <c r="A212" s="660">
        <v>32</v>
      </c>
      <c r="B212" s="661" t="s">
        <v>573</v>
      </c>
      <c r="C212" s="661" t="s">
        <v>3524</v>
      </c>
      <c r="D212" s="742" t="s">
        <v>5498</v>
      </c>
      <c r="E212" s="743" t="s">
        <v>3556</v>
      </c>
      <c r="F212" s="661" t="s">
        <v>3521</v>
      </c>
      <c r="G212" s="661" t="s">
        <v>3654</v>
      </c>
      <c r="H212" s="661" t="s">
        <v>574</v>
      </c>
      <c r="I212" s="661" t="s">
        <v>758</v>
      </c>
      <c r="J212" s="661" t="s">
        <v>759</v>
      </c>
      <c r="K212" s="661" t="s">
        <v>760</v>
      </c>
      <c r="L212" s="662">
        <v>301.2</v>
      </c>
      <c r="M212" s="662">
        <v>301.2</v>
      </c>
      <c r="N212" s="661">
        <v>1</v>
      </c>
      <c r="O212" s="744">
        <v>0.5</v>
      </c>
      <c r="P212" s="662">
        <v>301.2</v>
      </c>
      <c r="Q212" s="677">
        <v>1</v>
      </c>
      <c r="R212" s="661">
        <v>1</v>
      </c>
      <c r="S212" s="677">
        <v>1</v>
      </c>
      <c r="T212" s="744">
        <v>0.5</v>
      </c>
      <c r="U212" s="700">
        <v>1</v>
      </c>
    </row>
    <row r="213" spans="1:21" ht="14.4" customHeight="1" x14ac:dyDescent="0.3">
      <c r="A213" s="660">
        <v>32</v>
      </c>
      <c r="B213" s="661" t="s">
        <v>573</v>
      </c>
      <c r="C213" s="661" t="s">
        <v>3524</v>
      </c>
      <c r="D213" s="742" t="s">
        <v>5498</v>
      </c>
      <c r="E213" s="743" t="s">
        <v>3556</v>
      </c>
      <c r="F213" s="661" t="s">
        <v>3521</v>
      </c>
      <c r="G213" s="661" t="s">
        <v>3662</v>
      </c>
      <c r="H213" s="661" t="s">
        <v>574</v>
      </c>
      <c r="I213" s="661" t="s">
        <v>1160</v>
      </c>
      <c r="J213" s="661" t="s">
        <v>3663</v>
      </c>
      <c r="K213" s="661" t="s">
        <v>3664</v>
      </c>
      <c r="L213" s="662">
        <v>99.11</v>
      </c>
      <c r="M213" s="662">
        <v>891.99</v>
      </c>
      <c r="N213" s="661">
        <v>9</v>
      </c>
      <c r="O213" s="744">
        <v>2.5</v>
      </c>
      <c r="P213" s="662">
        <v>693.77</v>
      </c>
      <c r="Q213" s="677">
        <v>0.77777777777777779</v>
      </c>
      <c r="R213" s="661">
        <v>7</v>
      </c>
      <c r="S213" s="677">
        <v>0.77777777777777779</v>
      </c>
      <c r="T213" s="744">
        <v>1.5</v>
      </c>
      <c r="U213" s="700">
        <v>0.6</v>
      </c>
    </row>
    <row r="214" spans="1:21" ht="14.4" customHeight="1" x14ac:dyDescent="0.3">
      <c r="A214" s="660">
        <v>32</v>
      </c>
      <c r="B214" s="661" t="s">
        <v>573</v>
      </c>
      <c r="C214" s="661" t="s">
        <v>3524</v>
      </c>
      <c r="D214" s="742" t="s">
        <v>5498</v>
      </c>
      <c r="E214" s="743" t="s">
        <v>3556</v>
      </c>
      <c r="F214" s="661" t="s">
        <v>3521</v>
      </c>
      <c r="G214" s="661" t="s">
        <v>3858</v>
      </c>
      <c r="H214" s="661" t="s">
        <v>574</v>
      </c>
      <c r="I214" s="661" t="s">
        <v>919</v>
      </c>
      <c r="J214" s="661" t="s">
        <v>3859</v>
      </c>
      <c r="K214" s="661" t="s">
        <v>3860</v>
      </c>
      <c r="L214" s="662">
        <v>0</v>
      </c>
      <c r="M214" s="662">
        <v>0</v>
      </c>
      <c r="N214" s="661">
        <v>1</v>
      </c>
      <c r="O214" s="744">
        <v>0.5</v>
      </c>
      <c r="P214" s="662">
        <v>0</v>
      </c>
      <c r="Q214" s="677"/>
      <c r="R214" s="661">
        <v>1</v>
      </c>
      <c r="S214" s="677">
        <v>1</v>
      </c>
      <c r="T214" s="744">
        <v>0.5</v>
      </c>
      <c r="U214" s="700">
        <v>1</v>
      </c>
    </row>
    <row r="215" spans="1:21" ht="14.4" customHeight="1" x14ac:dyDescent="0.3">
      <c r="A215" s="660">
        <v>32</v>
      </c>
      <c r="B215" s="661" t="s">
        <v>573</v>
      </c>
      <c r="C215" s="661" t="s">
        <v>3524</v>
      </c>
      <c r="D215" s="742" t="s">
        <v>5498</v>
      </c>
      <c r="E215" s="743" t="s">
        <v>3556</v>
      </c>
      <c r="F215" s="661" t="s">
        <v>3521</v>
      </c>
      <c r="G215" s="661" t="s">
        <v>3861</v>
      </c>
      <c r="H215" s="661" t="s">
        <v>574</v>
      </c>
      <c r="I215" s="661" t="s">
        <v>3862</v>
      </c>
      <c r="J215" s="661" t="s">
        <v>2476</v>
      </c>
      <c r="K215" s="661" t="s">
        <v>3863</v>
      </c>
      <c r="L215" s="662">
        <v>0</v>
      </c>
      <c r="M215" s="662">
        <v>0</v>
      </c>
      <c r="N215" s="661">
        <v>1</v>
      </c>
      <c r="O215" s="744">
        <v>1</v>
      </c>
      <c r="P215" s="662">
        <v>0</v>
      </c>
      <c r="Q215" s="677"/>
      <c r="R215" s="661">
        <v>1</v>
      </c>
      <c r="S215" s="677">
        <v>1</v>
      </c>
      <c r="T215" s="744">
        <v>1</v>
      </c>
      <c r="U215" s="700">
        <v>1</v>
      </c>
    </row>
    <row r="216" spans="1:21" ht="14.4" customHeight="1" x14ac:dyDescent="0.3">
      <c r="A216" s="660">
        <v>32</v>
      </c>
      <c r="B216" s="661" t="s">
        <v>573</v>
      </c>
      <c r="C216" s="661" t="s">
        <v>3524</v>
      </c>
      <c r="D216" s="742" t="s">
        <v>5498</v>
      </c>
      <c r="E216" s="743" t="s">
        <v>3556</v>
      </c>
      <c r="F216" s="661" t="s">
        <v>3521</v>
      </c>
      <c r="G216" s="661" t="s">
        <v>3677</v>
      </c>
      <c r="H216" s="661" t="s">
        <v>574</v>
      </c>
      <c r="I216" s="661" t="s">
        <v>2120</v>
      </c>
      <c r="J216" s="661" t="s">
        <v>2121</v>
      </c>
      <c r="K216" s="661" t="s">
        <v>3680</v>
      </c>
      <c r="L216" s="662">
        <v>51.21</v>
      </c>
      <c r="M216" s="662">
        <v>153.63</v>
      </c>
      <c r="N216" s="661">
        <v>3</v>
      </c>
      <c r="O216" s="744">
        <v>1.5</v>
      </c>
      <c r="P216" s="662">
        <v>51.21</v>
      </c>
      <c r="Q216" s="677">
        <v>0.33333333333333337</v>
      </c>
      <c r="R216" s="661">
        <v>1</v>
      </c>
      <c r="S216" s="677">
        <v>0.33333333333333331</v>
      </c>
      <c r="T216" s="744">
        <v>0.5</v>
      </c>
      <c r="U216" s="700">
        <v>0.33333333333333331</v>
      </c>
    </row>
    <row r="217" spans="1:21" ht="14.4" customHeight="1" x14ac:dyDescent="0.3">
      <c r="A217" s="660">
        <v>32</v>
      </c>
      <c r="B217" s="661" t="s">
        <v>573</v>
      </c>
      <c r="C217" s="661" t="s">
        <v>3524</v>
      </c>
      <c r="D217" s="742" t="s">
        <v>5498</v>
      </c>
      <c r="E217" s="743" t="s">
        <v>3556</v>
      </c>
      <c r="F217" s="661" t="s">
        <v>3521</v>
      </c>
      <c r="G217" s="661" t="s">
        <v>3786</v>
      </c>
      <c r="H217" s="661" t="s">
        <v>574</v>
      </c>
      <c r="I217" s="661" t="s">
        <v>3864</v>
      </c>
      <c r="J217" s="661" t="s">
        <v>1968</v>
      </c>
      <c r="K217" s="661" t="s">
        <v>3865</v>
      </c>
      <c r="L217" s="662">
        <v>0</v>
      </c>
      <c r="M217" s="662">
        <v>0</v>
      </c>
      <c r="N217" s="661">
        <v>1</v>
      </c>
      <c r="O217" s="744">
        <v>0.5</v>
      </c>
      <c r="P217" s="662">
        <v>0</v>
      </c>
      <c r="Q217" s="677"/>
      <c r="R217" s="661">
        <v>1</v>
      </c>
      <c r="S217" s="677">
        <v>1</v>
      </c>
      <c r="T217" s="744">
        <v>0.5</v>
      </c>
      <c r="U217" s="700">
        <v>1</v>
      </c>
    </row>
    <row r="218" spans="1:21" ht="14.4" customHeight="1" x14ac:dyDescent="0.3">
      <c r="A218" s="660">
        <v>32</v>
      </c>
      <c r="B218" s="661" t="s">
        <v>573</v>
      </c>
      <c r="C218" s="661" t="s">
        <v>3524</v>
      </c>
      <c r="D218" s="742" t="s">
        <v>5498</v>
      </c>
      <c r="E218" s="743" t="s">
        <v>3556</v>
      </c>
      <c r="F218" s="661" t="s">
        <v>3521</v>
      </c>
      <c r="G218" s="661" t="s">
        <v>3690</v>
      </c>
      <c r="H218" s="661" t="s">
        <v>1755</v>
      </c>
      <c r="I218" s="661" t="s">
        <v>2253</v>
      </c>
      <c r="J218" s="661" t="s">
        <v>2246</v>
      </c>
      <c r="K218" s="661" t="s">
        <v>3416</v>
      </c>
      <c r="L218" s="662">
        <v>13849.26</v>
      </c>
      <c r="M218" s="662">
        <v>69246.3</v>
      </c>
      <c r="N218" s="661">
        <v>5</v>
      </c>
      <c r="O218" s="744">
        <v>1.5</v>
      </c>
      <c r="P218" s="662">
        <v>69246.3</v>
      </c>
      <c r="Q218" s="677">
        <v>1</v>
      </c>
      <c r="R218" s="661">
        <v>5</v>
      </c>
      <c r="S218" s="677">
        <v>1</v>
      </c>
      <c r="T218" s="744">
        <v>1.5</v>
      </c>
      <c r="U218" s="700">
        <v>1</v>
      </c>
    </row>
    <row r="219" spans="1:21" ht="14.4" customHeight="1" x14ac:dyDescent="0.3">
      <c r="A219" s="660">
        <v>32</v>
      </c>
      <c r="B219" s="661" t="s">
        <v>573</v>
      </c>
      <c r="C219" s="661" t="s">
        <v>3524</v>
      </c>
      <c r="D219" s="742" t="s">
        <v>5498</v>
      </c>
      <c r="E219" s="743" t="s">
        <v>3556</v>
      </c>
      <c r="F219" s="661" t="s">
        <v>3521</v>
      </c>
      <c r="G219" s="661" t="s">
        <v>3866</v>
      </c>
      <c r="H219" s="661" t="s">
        <v>1755</v>
      </c>
      <c r="I219" s="661" t="s">
        <v>3867</v>
      </c>
      <c r="J219" s="661" t="s">
        <v>3868</v>
      </c>
      <c r="K219" s="661" t="s">
        <v>3869</v>
      </c>
      <c r="L219" s="662">
        <v>120.61</v>
      </c>
      <c r="M219" s="662">
        <v>241.22</v>
      </c>
      <c r="N219" s="661">
        <v>2</v>
      </c>
      <c r="O219" s="744">
        <v>2</v>
      </c>
      <c r="P219" s="662">
        <v>120.61</v>
      </c>
      <c r="Q219" s="677">
        <v>0.5</v>
      </c>
      <c r="R219" s="661">
        <v>1</v>
      </c>
      <c r="S219" s="677">
        <v>0.5</v>
      </c>
      <c r="T219" s="744">
        <v>1</v>
      </c>
      <c r="U219" s="700">
        <v>0.5</v>
      </c>
    </row>
    <row r="220" spans="1:21" ht="14.4" customHeight="1" x14ac:dyDescent="0.3">
      <c r="A220" s="660">
        <v>32</v>
      </c>
      <c r="B220" s="661" t="s">
        <v>573</v>
      </c>
      <c r="C220" s="661" t="s">
        <v>3524</v>
      </c>
      <c r="D220" s="742" t="s">
        <v>5498</v>
      </c>
      <c r="E220" s="743" t="s">
        <v>3557</v>
      </c>
      <c r="F220" s="661" t="s">
        <v>3521</v>
      </c>
      <c r="G220" s="661" t="s">
        <v>3562</v>
      </c>
      <c r="H220" s="661" t="s">
        <v>574</v>
      </c>
      <c r="I220" s="661" t="s">
        <v>828</v>
      </c>
      <c r="J220" s="661" t="s">
        <v>829</v>
      </c>
      <c r="K220" s="661" t="s">
        <v>3870</v>
      </c>
      <c r="L220" s="662">
        <v>0</v>
      </c>
      <c r="M220" s="662">
        <v>0</v>
      </c>
      <c r="N220" s="661">
        <v>1</v>
      </c>
      <c r="O220" s="744">
        <v>1</v>
      </c>
      <c r="P220" s="662">
        <v>0</v>
      </c>
      <c r="Q220" s="677"/>
      <c r="R220" s="661">
        <v>1</v>
      </c>
      <c r="S220" s="677">
        <v>1</v>
      </c>
      <c r="T220" s="744">
        <v>1</v>
      </c>
      <c r="U220" s="700">
        <v>1</v>
      </c>
    </row>
    <row r="221" spans="1:21" ht="14.4" customHeight="1" x14ac:dyDescent="0.3">
      <c r="A221" s="660">
        <v>32</v>
      </c>
      <c r="B221" s="661" t="s">
        <v>573</v>
      </c>
      <c r="C221" s="661" t="s">
        <v>3524</v>
      </c>
      <c r="D221" s="742" t="s">
        <v>5498</v>
      </c>
      <c r="E221" s="743" t="s">
        <v>3557</v>
      </c>
      <c r="F221" s="661" t="s">
        <v>3521</v>
      </c>
      <c r="G221" s="661" t="s">
        <v>3569</v>
      </c>
      <c r="H221" s="661" t="s">
        <v>574</v>
      </c>
      <c r="I221" s="661" t="s">
        <v>1314</v>
      </c>
      <c r="J221" s="661" t="s">
        <v>1315</v>
      </c>
      <c r="K221" s="661" t="s">
        <v>3570</v>
      </c>
      <c r="L221" s="662">
        <v>1295.6400000000001</v>
      </c>
      <c r="M221" s="662">
        <v>3886.92</v>
      </c>
      <c r="N221" s="661">
        <v>3</v>
      </c>
      <c r="O221" s="744">
        <v>1.5</v>
      </c>
      <c r="P221" s="662">
        <v>2591.2800000000002</v>
      </c>
      <c r="Q221" s="677">
        <v>0.66666666666666674</v>
      </c>
      <c r="R221" s="661">
        <v>2</v>
      </c>
      <c r="S221" s="677">
        <v>0.66666666666666663</v>
      </c>
      <c r="T221" s="744">
        <v>1</v>
      </c>
      <c r="U221" s="700">
        <v>0.66666666666666663</v>
      </c>
    </row>
    <row r="222" spans="1:21" ht="14.4" customHeight="1" x14ac:dyDescent="0.3">
      <c r="A222" s="660">
        <v>32</v>
      </c>
      <c r="B222" s="661" t="s">
        <v>573</v>
      </c>
      <c r="C222" s="661" t="s">
        <v>3524</v>
      </c>
      <c r="D222" s="742" t="s">
        <v>5498</v>
      </c>
      <c r="E222" s="743" t="s">
        <v>3557</v>
      </c>
      <c r="F222" s="661" t="s">
        <v>3521</v>
      </c>
      <c r="G222" s="661" t="s">
        <v>3571</v>
      </c>
      <c r="H222" s="661" t="s">
        <v>574</v>
      </c>
      <c r="I222" s="661" t="s">
        <v>683</v>
      </c>
      <c r="J222" s="661" t="s">
        <v>684</v>
      </c>
      <c r="K222" s="661" t="s">
        <v>3572</v>
      </c>
      <c r="L222" s="662">
        <v>40.58</v>
      </c>
      <c r="M222" s="662">
        <v>202.89999999999998</v>
      </c>
      <c r="N222" s="661">
        <v>5</v>
      </c>
      <c r="O222" s="744">
        <v>3.5</v>
      </c>
      <c r="P222" s="662">
        <v>162.32</v>
      </c>
      <c r="Q222" s="677">
        <v>0.8</v>
      </c>
      <c r="R222" s="661">
        <v>4</v>
      </c>
      <c r="S222" s="677">
        <v>0.8</v>
      </c>
      <c r="T222" s="744">
        <v>3</v>
      </c>
      <c r="U222" s="700">
        <v>0.8571428571428571</v>
      </c>
    </row>
    <row r="223" spans="1:21" ht="14.4" customHeight="1" x14ac:dyDescent="0.3">
      <c r="A223" s="660">
        <v>32</v>
      </c>
      <c r="B223" s="661" t="s">
        <v>573</v>
      </c>
      <c r="C223" s="661" t="s">
        <v>3524</v>
      </c>
      <c r="D223" s="742" t="s">
        <v>5498</v>
      </c>
      <c r="E223" s="743" t="s">
        <v>3557</v>
      </c>
      <c r="F223" s="661" t="s">
        <v>3521</v>
      </c>
      <c r="G223" s="661" t="s">
        <v>3571</v>
      </c>
      <c r="H223" s="661" t="s">
        <v>574</v>
      </c>
      <c r="I223" s="661" t="s">
        <v>3573</v>
      </c>
      <c r="J223" s="661" t="s">
        <v>684</v>
      </c>
      <c r="K223" s="661" t="s">
        <v>3574</v>
      </c>
      <c r="L223" s="662">
        <v>135.25</v>
      </c>
      <c r="M223" s="662">
        <v>270.5</v>
      </c>
      <c r="N223" s="661">
        <v>2</v>
      </c>
      <c r="O223" s="744">
        <v>1</v>
      </c>
      <c r="P223" s="662">
        <v>270.5</v>
      </c>
      <c r="Q223" s="677">
        <v>1</v>
      </c>
      <c r="R223" s="661">
        <v>2</v>
      </c>
      <c r="S223" s="677">
        <v>1</v>
      </c>
      <c r="T223" s="744">
        <v>1</v>
      </c>
      <c r="U223" s="700">
        <v>1</v>
      </c>
    </row>
    <row r="224" spans="1:21" ht="14.4" customHeight="1" x14ac:dyDescent="0.3">
      <c r="A224" s="660">
        <v>32</v>
      </c>
      <c r="B224" s="661" t="s">
        <v>573</v>
      </c>
      <c r="C224" s="661" t="s">
        <v>3524</v>
      </c>
      <c r="D224" s="742" t="s">
        <v>5498</v>
      </c>
      <c r="E224" s="743" t="s">
        <v>3557</v>
      </c>
      <c r="F224" s="661" t="s">
        <v>3521</v>
      </c>
      <c r="G224" s="661" t="s">
        <v>3579</v>
      </c>
      <c r="H224" s="661" t="s">
        <v>574</v>
      </c>
      <c r="I224" s="661" t="s">
        <v>3871</v>
      </c>
      <c r="J224" s="661" t="s">
        <v>1013</v>
      </c>
      <c r="K224" s="661" t="s">
        <v>2379</v>
      </c>
      <c r="L224" s="662">
        <v>0</v>
      </c>
      <c r="M224" s="662">
        <v>0</v>
      </c>
      <c r="N224" s="661">
        <v>1</v>
      </c>
      <c r="O224" s="744">
        <v>0.5</v>
      </c>
      <c r="P224" s="662"/>
      <c r="Q224" s="677"/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32</v>
      </c>
      <c r="B225" s="661" t="s">
        <v>573</v>
      </c>
      <c r="C225" s="661" t="s">
        <v>3524</v>
      </c>
      <c r="D225" s="742" t="s">
        <v>5498</v>
      </c>
      <c r="E225" s="743" t="s">
        <v>3557</v>
      </c>
      <c r="F225" s="661" t="s">
        <v>3521</v>
      </c>
      <c r="G225" s="661" t="s">
        <v>3582</v>
      </c>
      <c r="H225" s="661" t="s">
        <v>1755</v>
      </c>
      <c r="I225" s="661" t="s">
        <v>2158</v>
      </c>
      <c r="J225" s="661" t="s">
        <v>617</v>
      </c>
      <c r="K225" s="661" t="s">
        <v>3387</v>
      </c>
      <c r="L225" s="662">
        <v>150.04</v>
      </c>
      <c r="M225" s="662">
        <v>150.04</v>
      </c>
      <c r="N225" s="661">
        <v>1</v>
      </c>
      <c r="O225" s="744">
        <v>0.5</v>
      </c>
      <c r="P225" s="662"/>
      <c r="Q225" s="677">
        <v>0</v>
      </c>
      <c r="R225" s="661"/>
      <c r="S225" s="677">
        <v>0</v>
      </c>
      <c r="T225" s="744"/>
      <c r="U225" s="700">
        <v>0</v>
      </c>
    </row>
    <row r="226" spans="1:21" ht="14.4" customHeight="1" x14ac:dyDescent="0.3">
      <c r="A226" s="660">
        <v>32</v>
      </c>
      <c r="B226" s="661" t="s">
        <v>573</v>
      </c>
      <c r="C226" s="661" t="s">
        <v>3524</v>
      </c>
      <c r="D226" s="742" t="s">
        <v>5498</v>
      </c>
      <c r="E226" s="743" t="s">
        <v>3557</v>
      </c>
      <c r="F226" s="661" t="s">
        <v>3521</v>
      </c>
      <c r="G226" s="661" t="s">
        <v>3582</v>
      </c>
      <c r="H226" s="661" t="s">
        <v>1755</v>
      </c>
      <c r="I226" s="661" t="s">
        <v>2158</v>
      </c>
      <c r="J226" s="661" t="s">
        <v>617</v>
      </c>
      <c r="K226" s="661" t="s">
        <v>3387</v>
      </c>
      <c r="L226" s="662">
        <v>154.36000000000001</v>
      </c>
      <c r="M226" s="662">
        <v>154.36000000000001</v>
      </c>
      <c r="N226" s="661">
        <v>1</v>
      </c>
      <c r="O226" s="744">
        <v>0.5</v>
      </c>
      <c r="P226" s="662"/>
      <c r="Q226" s="677">
        <v>0</v>
      </c>
      <c r="R226" s="661"/>
      <c r="S226" s="677">
        <v>0</v>
      </c>
      <c r="T226" s="744"/>
      <c r="U226" s="700">
        <v>0</v>
      </c>
    </row>
    <row r="227" spans="1:21" ht="14.4" customHeight="1" x14ac:dyDescent="0.3">
      <c r="A227" s="660">
        <v>32</v>
      </c>
      <c r="B227" s="661" t="s">
        <v>573</v>
      </c>
      <c r="C227" s="661" t="s">
        <v>3524</v>
      </c>
      <c r="D227" s="742" t="s">
        <v>5498</v>
      </c>
      <c r="E227" s="743" t="s">
        <v>3557</v>
      </c>
      <c r="F227" s="661" t="s">
        <v>3521</v>
      </c>
      <c r="G227" s="661" t="s">
        <v>3872</v>
      </c>
      <c r="H227" s="661" t="s">
        <v>1755</v>
      </c>
      <c r="I227" s="661" t="s">
        <v>1124</v>
      </c>
      <c r="J227" s="661" t="s">
        <v>3873</v>
      </c>
      <c r="K227" s="661" t="s">
        <v>3874</v>
      </c>
      <c r="L227" s="662">
        <v>103.8</v>
      </c>
      <c r="M227" s="662">
        <v>103.8</v>
      </c>
      <c r="N227" s="661">
        <v>1</v>
      </c>
      <c r="O227" s="744">
        <v>0.5</v>
      </c>
      <c r="P227" s="662"/>
      <c r="Q227" s="677">
        <v>0</v>
      </c>
      <c r="R227" s="661"/>
      <c r="S227" s="677">
        <v>0</v>
      </c>
      <c r="T227" s="744"/>
      <c r="U227" s="700">
        <v>0</v>
      </c>
    </row>
    <row r="228" spans="1:21" ht="14.4" customHeight="1" x14ac:dyDescent="0.3">
      <c r="A228" s="660">
        <v>32</v>
      </c>
      <c r="B228" s="661" t="s">
        <v>573</v>
      </c>
      <c r="C228" s="661" t="s">
        <v>3524</v>
      </c>
      <c r="D228" s="742" t="s">
        <v>5498</v>
      </c>
      <c r="E228" s="743" t="s">
        <v>3557</v>
      </c>
      <c r="F228" s="661" t="s">
        <v>3521</v>
      </c>
      <c r="G228" s="661" t="s">
        <v>3813</v>
      </c>
      <c r="H228" s="661" t="s">
        <v>574</v>
      </c>
      <c r="I228" s="661" t="s">
        <v>3875</v>
      </c>
      <c r="J228" s="661" t="s">
        <v>3876</v>
      </c>
      <c r="K228" s="661" t="s">
        <v>2873</v>
      </c>
      <c r="L228" s="662">
        <v>140.44</v>
      </c>
      <c r="M228" s="662">
        <v>140.44</v>
      </c>
      <c r="N228" s="661">
        <v>1</v>
      </c>
      <c r="O228" s="744">
        <v>0.5</v>
      </c>
      <c r="P228" s="662">
        <v>140.44</v>
      </c>
      <c r="Q228" s="677">
        <v>1</v>
      </c>
      <c r="R228" s="661">
        <v>1</v>
      </c>
      <c r="S228" s="677">
        <v>1</v>
      </c>
      <c r="T228" s="744">
        <v>0.5</v>
      </c>
      <c r="U228" s="700">
        <v>1</v>
      </c>
    </row>
    <row r="229" spans="1:21" ht="14.4" customHeight="1" x14ac:dyDescent="0.3">
      <c r="A229" s="660">
        <v>32</v>
      </c>
      <c r="B229" s="661" t="s">
        <v>573</v>
      </c>
      <c r="C229" s="661" t="s">
        <v>3524</v>
      </c>
      <c r="D229" s="742" t="s">
        <v>5498</v>
      </c>
      <c r="E229" s="743" t="s">
        <v>3557</v>
      </c>
      <c r="F229" s="661" t="s">
        <v>3521</v>
      </c>
      <c r="G229" s="661" t="s">
        <v>3587</v>
      </c>
      <c r="H229" s="661" t="s">
        <v>1755</v>
      </c>
      <c r="I229" s="661" t="s">
        <v>1918</v>
      </c>
      <c r="J229" s="661" t="s">
        <v>1758</v>
      </c>
      <c r="K229" s="661" t="s">
        <v>1919</v>
      </c>
      <c r="L229" s="662">
        <v>340.97</v>
      </c>
      <c r="M229" s="662">
        <v>340.97</v>
      </c>
      <c r="N229" s="661">
        <v>1</v>
      </c>
      <c r="O229" s="744">
        <v>1</v>
      </c>
      <c r="P229" s="662">
        <v>340.97</v>
      </c>
      <c r="Q229" s="677">
        <v>1</v>
      </c>
      <c r="R229" s="661">
        <v>1</v>
      </c>
      <c r="S229" s="677">
        <v>1</v>
      </c>
      <c r="T229" s="744">
        <v>1</v>
      </c>
      <c r="U229" s="700">
        <v>1</v>
      </c>
    </row>
    <row r="230" spans="1:21" ht="14.4" customHeight="1" x14ac:dyDescent="0.3">
      <c r="A230" s="660">
        <v>32</v>
      </c>
      <c r="B230" s="661" t="s">
        <v>573</v>
      </c>
      <c r="C230" s="661" t="s">
        <v>3524</v>
      </c>
      <c r="D230" s="742" t="s">
        <v>5498</v>
      </c>
      <c r="E230" s="743" t="s">
        <v>3557</v>
      </c>
      <c r="F230" s="661" t="s">
        <v>3521</v>
      </c>
      <c r="G230" s="661" t="s">
        <v>3877</v>
      </c>
      <c r="H230" s="661" t="s">
        <v>574</v>
      </c>
      <c r="I230" s="661" t="s">
        <v>2374</v>
      </c>
      <c r="J230" s="661" t="s">
        <v>2375</v>
      </c>
      <c r="K230" s="661" t="s">
        <v>2376</v>
      </c>
      <c r="L230" s="662">
        <v>0</v>
      </c>
      <c r="M230" s="662">
        <v>0</v>
      </c>
      <c r="N230" s="661">
        <v>4</v>
      </c>
      <c r="O230" s="744">
        <v>1</v>
      </c>
      <c r="P230" s="662">
        <v>0</v>
      </c>
      <c r="Q230" s="677"/>
      <c r="R230" s="661">
        <v>4</v>
      </c>
      <c r="S230" s="677">
        <v>1</v>
      </c>
      <c r="T230" s="744">
        <v>1</v>
      </c>
      <c r="U230" s="700">
        <v>1</v>
      </c>
    </row>
    <row r="231" spans="1:21" ht="14.4" customHeight="1" x14ac:dyDescent="0.3">
      <c r="A231" s="660">
        <v>32</v>
      </c>
      <c r="B231" s="661" t="s">
        <v>573</v>
      </c>
      <c r="C231" s="661" t="s">
        <v>3524</v>
      </c>
      <c r="D231" s="742" t="s">
        <v>5498</v>
      </c>
      <c r="E231" s="743" t="s">
        <v>3557</v>
      </c>
      <c r="F231" s="661" t="s">
        <v>3521</v>
      </c>
      <c r="G231" s="661" t="s">
        <v>3589</v>
      </c>
      <c r="H231" s="661" t="s">
        <v>574</v>
      </c>
      <c r="I231" s="661" t="s">
        <v>3593</v>
      </c>
      <c r="J231" s="661" t="s">
        <v>3591</v>
      </c>
      <c r="K231" s="661" t="s">
        <v>2916</v>
      </c>
      <c r="L231" s="662">
        <v>0</v>
      </c>
      <c r="M231" s="662">
        <v>0</v>
      </c>
      <c r="N231" s="661">
        <v>1</v>
      </c>
      <c r="O231" s="744">
        <v>0.5</v>
      </c>
      <c r="P231" s="662">
        <v>0</v>
      </c>
      <c r="Q231" s="677"/>
      <c r="R231" s="661">
        <v>1</v>
      </c>
      <c r="S231" s="677">
        <v>1</v>
      </c>
      <c r="T231" s="744">
        <v>0.5</v>
      </c>
      <c r="U231" s="700">
        <v>1</v>
      </c>
    </row>
    <row r="232" spans="1:21" ht="14.4" customHeight="1" x14ac:dyDescent="0.3">
      <c r="A232" s="660">
        <v>32</v>
      </c>
      <c r="B232" s="661" t="s">
        <v>573</v>
      </c>
      <c r="C232" s="661" t="s">
        <v>3524</v>
      </c>
      <c r="D232" s="742" t="s">
        <v>5498</v>
      </c>
      <c r="E232" s="743" t="s">
        <v>3557</v>
      </c>
      <c r="F232" s="661" t="s">
        <v>3521</v>
      </c>
      <c r="G232" s="661" t="s">
        <v>3596</v>
      </c>
      <c r="H232" s="661" t="s">
        <v>574</v>
      </c>
      <c r="I232" s="661" t="s">
        <v>3598</v>
      </c>
      <c r="J232" s="661" t="s">
        <v>2524</v>
      </c>
      <c r="K232" s="661" t="s">
        <v>3599</v>
      </c>
      <c r="L232" s="662">
        <v>0</v>
      </c>
      <c r="M232" s="662">
        <v>0</v>
      </c>
      <c r="N232" s="661">
        <v>1</v>
      </c>
      <c r="O232" s="744">
        <v>0.5</v>
      </c>
      <c r="P232" s="662">
        <v>0</v>
      </c>
      <c r="Q232" s="677"/>
      <c r="R232" s="661">
        <v>1</v>
      </c>
      <c r="S232" s="677">
        <v>1</v>
      </c>
      <c r="T232" s="744">
        <v>0.5</v>
      </c>
      <c r="U232" s="700">
        <v>1</v>
      </c>
    </row>
    <row r="233" spans="1:21" ht="14.4" customHeight="1" x14ac:dyDescent="0.3">
      <c r="A233" s="660">
        <v>32</v>
      </c>
      <c r="B233" s="661" t="s">
        <v>573</v>
      </c>
      <c r="C233" s="661" t="s">
        <v>3524</v>
      </c>
      <c r="D233" s="742" t="s">
        <v>5498</v>
      </c>
      <c r="E233" s="743" t="s">
        <v>3557</v>
      </c>
      <c r="F233" s="661" t="s">
        <v>3521</v>
      </c>
      <c r="G233" s="661" t="s">
        <v>3605</v>
      </c>
      <c r="H233" s="661" t="s">
        <v>574</v>
      </c>
      <c r="I233" s="661" t="s">
        <v>3878</v>
      </c>
      <c r="J233" s="661" t="s">
        <v>2219</v>
      </c>
      <c r="K233" s="661" t="s">
        <v>3879</v>
      </c>
      <c r="L233" s="662">
        <v>0</v>
      </c>
      <c r="M233" s="662">
        <v>0</v>
      </c>
      <c r="N233" s="661">
        <v>1</v>
      </c>
      <c r="O233" s="744">
        <v>1</v>
      </c>
      <c r="P233" s="662">
        <v>0</v>
      </c>
      <c r="Q233" s="677"/>
      <c r="R233" s="661">
        <v>1</v>
      </c>
      <c r="S233" s="677">
        <v>1</v>
      </c>
      <c r="T233" s="744">
        <v>1</v>
      </c>
      <c r="U233" s="700">
        <v>1</v>
      </c>
    </row>
    <row r="234" spans="1:21" ht="14.4" customHeight="1" x14ac:dyDescent="0.3">
      <c r="A234" s="660">
        <v>32</v>
      </c>
      <c r="B234" s="661" t="s">
        <v>573</v>
      </c>
      <c r="C234" s="661" t="s">
        <v>3524</v>
      </c>
      <c r="D234" s="742" t="s">
        <v>5498</v>
      </c>
      <c r="E234" s="743" t="s">
        <v>3557</v>
      </c>
      <c r="F234" s="661" t="s">
        <v>3521</v>
      </c>
      <c r="G234" s="661" t="s">
        <v>3605</v>
      </c>
      <c r="H234" s="661" t="s">
        <v>574</v>
      </c>
      <c r="I234" s="661" t="s">
        <v>2218</v>
      </c>
      <c r="J234" s="661" t="s">
        <v>2219</v>
      </c>
      <c r="K234" s="661" t="s">
        <v>3414</v>
      </c>
      <c r="L234" s="662">
        <v>2991.23</v>
      </c>
      <c r="M234" s="662">
        <v>11964.92</v>
      </c>
      <c r="N234" s="661">
        <v>4</v>
      </c>
      <c r="O234" s="744">
        <v>2</v>
      </c>
      <c r="P234" s="662">
        <v>5982.46</v>
      </c>
      <c r="Q234" s="677">
        <v>0.5</v>
      </c>
      <c r="R234" s="661">
        <v>2</v>
      </c>
      <c r="S234" s="677">
        <v>0.5</v>
      </c>
      <c r="T234" s="744">
        <v>1</v>
      </c>
      <c r="U234" s="700">
        <v>0.5</v>
      </c>
    </row>
    <row r="235" spans="1:21" ht="14.4" customHeight="1" x14ac:dyDescent="0.3">
      <c r="A235" s="660">
        <v>32</v>
      </c>
      <c r="B235" s="661" t="s">
        <v>573</v>
      </c>
      <c r="C235" s="661" t="s">
        <v>3524</v>
      </c>
      <c r="D235" s="742" t="s">
        <v>5498</v>
      </c>
      <c r="E235" s="743" t="s">
        <v>3557</v>
      </c>
      <c r="F235" s="661" t="s">
        <v>3521</v>
      </c>
      <c r="G235" s="661" t="s">
        <v>3610</v>
      </c>
      <c r="H235" s="661" t="s">
        <v>574</v>
      </c>
      <c r="I235" s="661" t="s">
        <v>3611</v>
      </c>
      <c r="J235" s="661" t="s">
        <v>3612</v>
      </c>
      <c r="K235" s="661" t="s">
        <v>3613</v>
      </c>
      <c r="L235" s="662">
        <v>0</v>
      </c>
      <c r="M235" s="662">
        <v>0</v>
      </c>
      <c r="N235" s="661">
        <v>1</v>
      </c>
      <c r="O235" s="744">
        <v>1</v>
      </c>
      <c r="P235" s="662">
        <v>0</v>
      </c>
      <c r="Q235" s="677"/>
      <c r="R235" s="661">
        <v>1</v>
      </c>
      <c r="S235" s="677">
        <v>1</v>
      </c>
      <c r="T235" s="744">
        <v>1</v>
      </c>
      <c r="U235" s="700">
        <v>1</v>
      </c>
    </row>
    <row r="236" spans="1:21" ht="14.4" customHeight="1" x14ac:dyDescent="0.3">
      <c r="A236" s="660">
        <v>32</v>
      </c>
      <c r="B236" s="661" t="s">
        <v>573</v>
      </c>
      <c r="C236" s="661" t="s">
        <v>3524</v>
      </c>
      <c r="D236" s="742" t="s">
        <v>5498</v>
      </c>
      <c r="E236" s="743" t="s">
        <v>3557</v>
      </c>
      <c r="F236" s="661" t="s">
        <v>3521</v>
      </c>
      <c r="G236" s="661" t="s">
        <v>3880</v>
      </c>
      <c r="H236" s="661" t="s">
        <v>1755</v>
      </c>
      <c r="I236" s="661" t="s">
        <v>1847</v>
      </c>
      <c r="J236" s="661" t="s">
        <v>3430</v>
      </c>
      <c r="K236" s="661" t="s">
        <v>3431</v>
      </c>
      <c r="L236" s="662">
        <v>424.24</v>
      </c>
      <c r="M236" s="662">
        <v>424.24</v>
      </c>
      <c r="N236" s="661">
        <v>1</v>
      </c>
      <c r="O236" s="744">
        <v>1</v>
      </c>
      <c r="P236" s="662">
        <v>424.24</v>
      </c>
      <c r="Q236" s="677">
        <v>1</v>
      </c>
      <c r="R236" s="661">
        <v>1</v>
      </c>
      <c r="S236" s="677">
        <v>1</v>
      </c>
      <c r="T236" s="744">
        <v>1</v>
      </c>
      <c r="U236" s="700">
        <v>1</v>
      </c>
    </row>
    <row r="237" spans="1:21" ht="14.4" customHeight="1" x14ac:dyDescent="0.3">
      <c r="A237" s="660">
        <v>32</v>
      </c>
      <c r="B237" s="661" t="s">
        <v>573</v>
      </c>
      <c r="C237" s="661" t="s">
        <v>3524</v>
      </c>
      <c r="D237" s="742" t="s">
        <v>5498</v>
      </c>
      <c r="E237" s="743" t="s">
        <v>3557</v>
      </c>
      <c r="F237" s="661" t="s">
        <v>3521</v>
      </c>
      <c r="G237" s="661" t="s">
        <v>3619</v>
      </c>
      <c r="H237" s="661" t="s">
        <v>574</v>
      </c>
      <c r="I237" s="661" t="s">
        <v>3620</v>
      </c>
      <c r="J237" s="661" t="s">
        <v>3621</v>
      </c>
      <c r="K237" s="661" t="s">
        <v>3622</v>
      </c>
      <c r="L237" s="662">
        <v>661.2</v>
      </c>
      <c r="M237" s="662">
        <v>1322.4</v>
      </c>
      <c r="N237" s="661">
        <v>2</v>
      </c>
      <c r="O237" s="744">
        <v>0.5</v>
      </c>
      <c r="P237" s="662"/>
      <c r="Q237" s="677">
        <v>0</v>
      </c>
      <c r="R237" s="661"/>
      <c r="S237" s="677">
        <v>0</v>
      </c>
      <c r="T237" s="744"/>
      <c r="U237" s="700">
        <v>0</v>
      </c>
    </row>
    <row r="238" spans="1:21" ht="14.4" customHeight="1" x14ac:dyDescent="0.3">
      <c r="A238" s="660">
        <v>32</v>
      </c>
      <c r="B238" s="661" t="s">
        <v>573</v>
      </c>
      <c r="C238" s="661" t="s">
        <v>3524</v>
      </c>
      <c r="D238" s="742" t="s">
        <v>5498</v>
      </c>
      <c r="E238" s="743" t="s">
        <v>3557</v>
      </c>
      <c r="F238" s="661" t="s">
        <v>3521</v>
      </c>
      <c r="G238" s="661" t="s">
        <v>3627</v>
      </c>
      <c r="H238" s="661" t="s">
        <v>574</v>
      </c>
      <c r="I238" s="661" t="s">
        <v>2096</v>
      </c>
      <c r="J238" s="661" t="s">
        <v>2097</v>
      </c>
      <c r="K238" s="661" t="s">
        <v>3016</v>
      </c>
      <c r="L238" s="662">
        <v>111.72</v>
      </c>
      <c r="M238" s="662">
        <v>111.72</v>
      </c>
      <c r="N238" s="661">
        <v>1</v>
      </c>
      <c r="O238" s="744">
        <v>0.5</v>
      </c>
      <c r="P238" s="662">
        <v>111.72</v>
      </c>
      <c r="Q238" s="677">
        <v>1</v>
      </c>
      <c r="R238" s="661">
        <v>1</v>
      </c>
      <c r="S238" s="677">
        <v>1</v>
      </c>
      <c r="T238" s="744">
        <v>0.5</v>
      </c>
      <c r="U238" s="700">
        <v>1</v>
      </c>
    </row>
    <row r="239" spans="1:21" ht="14.4" customHeight="1" x14ac:dyDescent="0.3">
      <c r="A239" s="660">
        <v>32</v>
      </c>
      <c r="B239" s="661" t="s">
        <v>573</v>
      </c>
      <c r="C239" s="661" t="s">
        <v>3524</v>
      </c>
      <c r="D239" s="742" t="s">
        <v>5498</v>
      </c>
      <c r="E239" s="743" t="s">
        <v>3557</v>
      </c>
      <c r="F239" s="661" t="s">
        <v>3521</v>
      </c>
      <c r="G239" s="661" t="s">
        <v>3632</v>
      </c>
      <c r="H239" s="661" t="s">
        <v>574</v>
      </c>
      <c r="I239" s="661" t="s">
        <v>862</v>
      </c>
      <c r="J239" s="661" t="s">
        <v>3633</v>
      </c>
      <c r="K239" s="661" t="s">
        <v>3634</v>
      </c>
      <c r="L239" s="662">
        <v>88.76</v>
      </c>
      <c r="M239" s="662">
        <v>532.56000000000006</v>
      </c>
      <c r="N239" s="661">
        <v>6</v>
      </c>
      <c r="O239" s="744">
        <v>3.5</v>
      </c>
      <c r="P239" s="662">
        <v>355.04</v>
      </c>
      <c r="Q239" s="677">
        <v>0.66666666666666663</v>
      </c>
      <c r="R239" s="661">
        <v>4</v>
      </c>
      <c r="S239" s="677">
        <v>0.66666666666666663</v>
      </c>
      <c r="T239" s="744">
        <v>2.5</v>
      </c>
      <c r="U239" s="700">
        <v>0.7142857142857143</v>
      </c>
    </row>
    <row r="240" spans="1:21" ht="14.4" customHeight="1" x14ac:dyDescent="0.3">
      <c r="A240" s="660">
        <v>32</v>
      </c>
      <c r="B240" s="661" t="s">
        <v>573</v>
      </c>
      <c r="C240" s="661" t="s">
        <v>3524</v>
      </c>
      <c r="D240" s="742" t="s">
        <v>5498</v>
      </c>
      <c r="E240" s="743" t="s">
        <v>3557</v>
      </c>
      <c r="F240" s="661" t="s">
        <v>3521</v>
      </c>
      <c r="G240" s="661" t="s">
        <v>3840</v>
      </c>
      <c r="H240" s="661" t="s">
        <v>574</v>
      </c>
      <c r="I240" s="661" t="s">
        <v>948</v>
      </c>
      <c r="J240" s="661" t="s">
        <v>1118</v>
      </c>
      <c r="K240" s="661" t="s">
        <v>3841</v>
      </c>
      <c r="L240" s="662">
        <v>0</v>
      </c>
      <c r="M240" s="662">
        <v>0</v>
      </c>
      <c r="N240" s="661">
        <v>1</v>
      </c>
      <c r="O240" s="744">
        <v>0.5</v>
      </c>
      <c r="P240" s="662">
        <v>0</v>
      </c>
      <c r="Q240" s="677"/>
      <c r="R240" s="661">
        <v>1</v>
      </c>
      <c r="S240" s="677">
        <v>1</v>
      </c>
      <c r="T240" s="744">
        <v>0.5</v>
      </c>
      <c r="U240" s="700">
        <v>1</v>
      </c>
    </row>
    <row r="241" spans="1:21" ht="14.4" customHeight="1" x14ac:dyDescent="0.3">
      <c r="A241" s="660">
        <v>32</v>
      </c>
      <c r="B241" s="661" t="s">
        <v>573</v>
      </c>
      <c r="C241" s="661" t="s">
        <v>3524</v>
      </c>
      <c r="D241" s="742" t="s">
        <v>5498</v>
      </c>
      <c r="E241" s="743" t="s">
        <v>3557</v>
      </c>
      <c r="F241" s="661" t="s">
        <v>3521</v>
      </c>
      <c r="G241" s="661" t="s">
        <v>3635</v>
      </c>
      <c r="H241" s="661" t="s">
        <v>574</v>
      </c>
      <c r="I241" s="661" t="s">
        <v>3842</v>
      </c>
      <c r="J241" s="661" t="s">
        <v>3759</v>
      </c>
      <c r="K241" s="661" t="s">
        <v>3843</v>
      </c>
      <c r="L241" s="662">
        <v>0</v>
      </c>
      <c r="M241" s="662">
        <v>0</v>
      </c>
      <c r="N241" s="661">
        <v>1</v>
      </c>
      <c r="O241" s="744">
        <v>0.5</v>
      </c>
      <c r="P241" s="662">
        <v>0</v>
      </c>
      <c r="Q241" s="677"/>
      <c r="R241" s="661">
        <v>1</v>
      </c>
      <c r="S241" s="677">
        <v>1</v>
      </c>
      <c r="T241" s="744">
        <v>0.5</v>
      </c>
      <c r="U241" s="700">
        <v>1</v>
      </c>
    </row>
    <row r="242" spans="1:21" ht="14.4" customHeight="1" x14ac:dyDescent="0.3">
      <c r="A242" s="660">
        <v>32</v>
      </c>
      <c r="B242" s="661" t="s">
        <v>573</v>
      </c>
      <c r="C242" s="661" t="s">
        <v>3524</v>
      </c>
      <c r="D242" s="742" t="s">
        <v>5498</v>
      </c>
      <c r="E242" s="743" t="s">
        <v>3557</v>
      </c>
      <c r="F242" s="661" t="s">
        <v>3521</v>
      </c>
      <c r="G242" s="661" t="s">
        <v>3844</v>
      </c>
      <c r="H242" s="661" t="s">
        <v>574</v>
      </c>
      <c r="I242" s="661" t="s">
        <v>3881</v>
      </c>
      <c r="J242" s="661" t="s">
        <v>3882</v>
      </c>
      <c r="K242" s="661" t="s">
        <v>3883</v>
      </c>
      <c r="L242" s="662">
        <v>65.98</v>
      </c>
      <c r="M242" s="662">
        <v>65.98</v>
      </c>
      <c r="N242" s="661">
        <v>1</v>
      </c>
      <c r="O242" s="744">
        <v>0.5</v>
      </c>
      <c r="P242" s="662"/>
      <c r="Q242" s="677">
        <v>0</v>
      </c>
      <c r="R242" s="661"/>
      <c r="S242" s="677">
        <v>0</v>
      </c>
      <c r="T242" s="744"/>
      <c r="U242" s="700">
        <v>0</v>
      </c>
    </row>
    <row r="243" spans="1:21" ht="14.4" customHeight="1" x14ac:dyDescent="0.3">
      <c r="A243" s="660">
        <v>32</v>
      </c>
      <c r="B243" s="661" t="s">
        <v>573</v>
      </c>
      <c r="C243" s="661" t="s">
        <v>3524</v>
      </c>
      <c r="D243" s="742" t="s">
        <v>5498</v>
      </c>
      <c r="E243" s="743" t="s">
        <v>3557</v>
      </c>
      <c r="F243" s="661" t="s">
        <v>3521</v>
      </c>
      <c r="G243" s="661" t="s">
        <v>3884</v>
      </c>
      <c r="H243" s="661" t="s">
        <v>574</v>
      </c>
      <c r="I243" s="661" t="s">
        <v>3885</v>
      </c>
      <c r="J243" s="661" t="s">
        <v>1655</v>
      </c>
      <c r="K243" s="661" t="s">
        <v>3886</v>
      </c>
      <c r="L243" s="662">
        <v>0</v>
      </c>
      <c r="M243" s="662">
        <v>0</v>
      </c>
      <c r="N243" s="661">
        <v>1</v>
      </c>
      <c r="O243" s="744">
        <v>0.5</v>
      </c>
      <c r="P243" s="662">
        <v>0</v>
      </c>
      <c r="Q243" s="677"/>
      <c r="R243" s="661">
        <v>1</v>
      </c>
      <c r="S243" s="677">
        <v>1</v>
      </c>
      <c r="T243" s="744">
        <v>0.5</v>
      </c>
      <c r="U243" s="700">
        <v>1</v>
      </c>
    </row>
    <row r="244" spans="1:21" ht="14.4" customHeight="1" x14ac:dyDescent="0.3">
      <c r="A244" s="660">
        <v>32</v>
      </c>
      <c r="B244" s="661" t="s">
        <v>573</v>
      </c>
      <c r="C244" s="661" t="s">
        <v>3524</v>
      </c>
      <c r="D244" s="742" t="s">
        <v>5498</v>
      </c>
      <c r="E244" s="743" t="s">
        <v>3557</v>
      </c>
      <c r="F244" s="661" t="s">
        <v>3521</v>
      </c>
      <c r="G244" s="661" t="s">
        <v>3647</v>
      </c>
      <c r="H244" s="661" t="s">
        <v>1755</v>
      </c>
      <c r="I244" s="661" t="s">
        <v>1927</v>
      </c>
      <c r="J244" s="661" t="s">
        <v>1781</v>
      </c>
      <c r="K244" s="661" t="s">
        <v>1928</v>
      </c>
      <c r="L244" s="662">
        <v>543.39</v>
      </c>
      <c r="M244" s="662">
        <v>1630.17</v>
      </c>
      <c r="N244" s="661">
        <v>3</v>
      </c>
      <c r="O244" s="744">
        <v>1.5</v>
      </c>
      <c r="P244" s="662">
        <v>1630.17</v>
      </c>
      <c r="Q244" s="677">
        <v>1</v>
      </c>
      <c r="R244" s="661">
        <v>3</v>
      </c>
      <c r="S244" s="677">
        <v>1</v>
      </c>
      <c r="T244" s="744">
        <v>1.5</v>
      </c>
      <c r="U244" s="700">
        <v>1</v>
      </c>
    </row>
    <row r="245" spans="1:21" ht="14.4" customHeight="1" x14ac:dyDescent="0.3">
      <c r="A245" s="660">
        <v>32</v>
      </c>
      <c r="B245" s="661" t="s">
        <v>573</v>
      </c>
      <c r="C245" s="661" t="s">
        <v>3524</v>
      </c>
      <c r="D245" s="742" t="s">
        <v>5498</v>
      </c>
      <c r="E245" s="743" t="s">
        <v>3557</v>
      </c>
      <c r="F245" s="661" t="s">
        <v>3521</v>
      </c>
      <c r="G245" s="661" t="s">
        <v>3647</v>
      </c>
      <c r="H245" s="661" t="s">
        <v>1755</v>
      </c>
      <c r="I245" s="661" t="s">
        <v>1780</v>
      </c>
      <c r="J245" s="661" t="s">
        <v>1781</v>
      </c>
      <c r="K245" s="661" t="s">
        <v>1782</v>
      </c>
      <c r="L245" s="662">
        <v>815.1</v>
      </c>
      <c r="M245" s="662">
        <v>1630.2</v>
      </c>
      <c r="N245" s="661">
        <v>2</v>
      </c>
      <c r="O245" s="744">
        <v>0.5</v>
      </c>
      <c r="P245" s="662">
        <v>1630.2</v>
      </c>
      <c r="Q245" s="677">
        <v>1</v>
      </c>
      <c r="R245" s="661">
        <v>2</v>
      </c>
      <c r="S245" s="677">
        <v>1</v>
      </c>
      <c r="T245" s="744">
        <v>0.5</v>
      </c>
      <c r="U245" s="700">
        <v>1</v>
      </c>
    </row>
    <row r="246" spans="1:21" ht="14.4" customHeight="1" x14ac:dyDescent="0.3">
      <c r="A246" s="660">
        <v>32</v>
      </c>
      <c r="B246" s="661" t="s">
        <v>573</v>
      </c>
      <c r="C246" s="661" t="s">
        <v>3524</v>
      </c>
      <c r="D246" s="742" t="s">
        <v>5498</v>
      </c>
      <c r="E246" s="743" t="s">
        <v>3557</v>
      </c>
      <c r="F246" s="661" t="s">
        <v>3521</v>
      </c>
      <c r="G246" s="661" t="s">
        <v>3647</v>
      </c>
      <c r="H246" s="661" t="s">
        <v>1755</v>
      </c>
      <c r="I246" s="661" t="s">
        <v>1784</v>
      </c>
      <c r="J246" s="661" t="s">
        <v>1781</v>
      </c>
      <c r="K246" s="661" t="s">
        <v>1785</v>
      </c>
      <c r="L246" s="662">
        <v>923.74</v>
      </c>
      <c r="M246" s="662">
        <v>923.74</v>
      </c>
      <c r="N246" s="661">
        <v>1</v>
      </c>
      <c r="O246" s="744">
        <v>0.5</v>
      </c>
      <c r="P246" s="662">
        <v>923.74</v>
      </c>
      <c r="Q246" s="677">
        <v>1</v>
      </c>
      <c r="R246" s="661">
        <v>1</v>
      </c>
      <c r="S246" s="677">
        <v>1</v>
      </c>
      <c r="T246" s="744">
        <v>0.5</v>
      </c>
      <c r="U246" s="700">
        <v>1</v>
      </c>
    </row>
    <row r="247" spans="1:21" ht="14.4" customHeight="1" x14ac:dyDescent="0.3">
      <c r="A247" s="660">
        <v>32</v>
      </c>
      <c r="B247" s="661" t="s">
        <v>573</v>
      </c>
      <c r="C247" s="661" t="s">
        <v>3524</v>
      </c>
      <c r="D247" s="742" t="s">
        <v>5498</v>
      </c>
      <c r="E247" s="743" t="s">
        <v>3557</v>
      </c>
      <c r="F247" s="661" t="s">
        <v>3521</v>
      </c>
      <c r="G247" s="661" t="s">
        <v>3647</v>
      </c>
      <c r="H247" s="661" t="s">
        <v>1755</v>
      </c>
      <c r="I247" s="661" t="s">
        <v>2882</v>
      </c>
      <c r="J247" s="661" t="s">
        <v>2883</v>
      </c>
      <c r="K247" s="661" t="s">
        <v>1782</v>
      </c>
      <c r="L247" s="662">
        <v>1385.62</v>
      </c>
      <c r="M247" s="662">
        <v>1385.62</v>
      </c>
      <c r="N247" s="661">
        <v>1</v>
      </c>
      <c r="O247" s="744">
        <v>0.5</v>
      </c>
      <c r="P247" s="662">
        <v>1385.62</v>
      </c>
      <c r="Q247" s="677">
        <v>1</v>
      </c>
      <c r="R247" s="661">
        <v>1</v>
      </c>
      <c r="S247" s="677">
        <v>1</v>
      </c>
      <c r="T247" s="744">
        <v>0.5</v>
      </c>
      <c r="U247" s="700">
        <v>1</v>
      </c>
    </row>
    <row r="248" spans="1:21" ht="14.4" customHeight="1" x14ac:dyDescent="0.3">
      <c r="A248" s="660">
        <v>32</v>
      </c>
      <c r="B248" s="661" t="s">
        <v>573</v>
      </c>
      <c r="C248" s="661" t="s">
        <v>3524</v>
      </c>
      <c r="D248" s="742" t="s">
        <v>5498</v>
      </c>
      <c r="E248" s="743" t="s">
        <v>3557</v>
      </c>
      <c r="F248" s="661" t="s">
        <v>3521</v>
      </c>
      <c r="G248" s="661" t="s">
        <v>3647</v>
      </c>
      <c r="H248" s="661" t="s">
        <v>1755</v>
      </c>
      <c r="I248" s="661" t="s">
        <v>3856</v>
      </c>
      <c r="J248" s="661" t="s">
        <v>1781</v>
      </c>
      <c r="K248" s="661" t="s">
        <v>1928</v>
      </c>
      <c r="L248" s="662">
        <v>543.39</v>
      </c>
      <c r="M248" s="662">
        <v>1086.78</v>
      </c>
      <c r="N248" s="661">
        <v>2</v>
      </c>
      <c r="O248" s="744">
        <v>0.5</v>
      </c>
      <c r="P248" s="662">
        <v>1086.78</v>
      </c>
      <c r="Q248" s="677">
        <v>1</v>
      </c>
      <c r="R248" s="661">
        <v>2</v>
      </c>
      <c r="S248" s="677">
        <v>1</v>
      </c>
      <c r="T248" s="744">
        <v>0.5</v>
      </c>
      <c r="U248" s="700">
        <v>1</v>
      </c>
    </row>
    <row r="249" spans="1:21" ht="14.4" customHeight="1" x14ac:dyDescent="0.3">
      <c r="A249" s="660">
        <v>32</v>
      </c>
      <c r="B249" s="661" t="s">
        <v>573</v>
      </c>
      <c r="C249" s="661" t="s">
        <v>3524</v>
      </c>
      <c r="D249" s="742" t="s">
        <v>5498</v>
      </c>
      <c r="E249" s="743" t="s">
        <v>3557</v>
      </c>
      <c r="F249" s="661" t="s">
        <v>3521</v>
      </c>
      <c r="G249" s="661" t="s">
        <v>3654</v>
      </c>
      <c r="H249" s="661" t="s">
        <v>574</v>
      </c>
      <c r="I249" s="661" t="s">
        <v>3655</v>
      </c>
      <c r="J249" s="661" t="s">
        <v>3656</v>
      </c>
      <c r="K249" s="661" t="s">
        <v>3657</v>
      </c>
      <c r="L249" s="662">
        <v>93.71</v>
      </c>
      <c r="M249" s="662">
        <v>374.84</v>
      </c>
      <c r="N249" s="661">
        <v>4</v>
      </c>
      <c r="O249" s="744">
        <v>2.5</v>
      </c>
      <c r="P249" s="662">
        <v>374.84</v>
      </c>
      <c r="Q249" s="677">
        <v>1</v>
      </c>
      <c r="R249" s="661">
        <v>4</v>
      </c>
      <c r="S249" s="677">
        <v>1</v>
      </c>
      <c r="T249" s="744">
        <v>2.5</v>
      </c>
      <c r="U249" s="700">
        <v>1</v>
      </c>
    </row>
    <row r="250" spans="1:21" ht="14.4" customHeight="1" x14ac:dyDescent="0.3">
      <c r="A250" s="660">
        <v>32</v>
      </c>
      <c r="B250" s="661" t="s">
        <v>573</v>
      </c>
      <c r="C250" s="661" t="s">
        <v>3524</v>
      </c>
      <c r="D250" s="742" t="s">
        <v>5498</v>
      </c>
      <c r="E250" s="743" t="s">
        <v>3557</v>
      </c>
      <c r="F250" s="661" t="s">
        <v>3521</v>
      </c>
      <c r="G250" s="661" t="s">
        <v>3654</v>
      </c>
      <c r="H250" s="661" t="s">
        <v>574</v>
      </c>
      <c r="I250" s="661" t="s">
        <v>3655</v>
      </c>
      <c r="J250" s="661" t="s">
        <v>3656</v>
      </c>
      <c r="K250" s="661" t="s">
        <v>3657</v>
      </c>
      <c r="L250" s="662">
        <v>57.64</v>
      </c>
      <c r="M250" s="662">
        <v>288.20000000000005</v>
      </c>
      <c r="N250" s="661">
        <v>5</v>
      </c>
      <c r="O250" s="744">
        <v>2.5</v>
      </c>
      <c r="P250" s="662">
        <v>172.92000000000002</v>
      </c>
      <c r="Q250" s="677">
        <v>0.6</v>
      </c>
      <c r="R250" s="661">
        <v>3</v>
      </c>
      <c r="S250" s="677">
        <v>0.6</v>
      </c>
      <c r="T250" s="744">
        <v>1.5</v>
      </c>
      <c r="U250" s="700">
        <v>0.6</v>
      </c>
    </row>
    <row r="251" spans="1:21" ht="14.4" customHeight="1" x14ac:dyDescent="0.3">
      <c r="A251" s="660">
        <v>32</v>
      </c>
      <c r="B251" s="661" t="s">
        <v>573</v>
      </c>
      <c r="C251" s="661" t="s">
        <v>3524</v>
      </c>
      <c r="D251" s="742" t="s">
        <v>5498</v>
      </c>
      <c r="E251" s="743" t="s">
        <v>3557</v>
      </c>
      <c r="F251" s="661" t="s">
        <v>3521</v>
      </c>
      <c r="G251" s="661" t="s">
        <v>3654</v>
      </c>
      <c r="H251" s="661" t="s">
        <v>574</v>
      </c>
      <c r="I251" s="661" t="s">
        <v>3703</v>
      </c>
      <c r="J251" s="661" t="s">
        <v>3656</v>
      </c>
      <c r="K251" s="661" t="s">
        <v>760</v>
      </c>
      <c r="L251" s="662">
        <v>185.26</v>
      </c>
      <c r="M251" s="662">
        <v>370.52</v>
      </c>
      <c r="N251" s="661">
        <v>2</v>
      </c>
      <c r="O251" s="744">
        <v>1</v>
      </c>
      <c r="P251" s="662">
        <v>185.26</v>
      </c>
      <c r="Q251" s="677">
        <v>0.5</v>
      </c>
      <c r="R251" s="661">
        <v>1</v>
      </c>
      <c r="S251" s="677">
        <v>0.5</v>
      </c>
      <c r="T251" s="744">
        <v>0.5</v>
      </c>
      <c r="U251" s="700">
        <v>0.5</v>
      </c>
    </row>
    <row r="252" spans="1:21" ht="14.4" customHeight="1" x14ac:dyDescent="0.3">
      <c r="A252" s="660">
        <v>32</v>
      </c>
      <c r="B252" s="661" t="s">
        <v>573</v>
      </c>
      <c r="C252" s="661" t="s">
        <v>3524</v>
      </c>
      <c r="D252" s="742" t="s">
        <v>5498</v>
      </c>
      <c r="E252" s="743" t="s">
        <v>3557</v>
      </c>
      <c r="F252" s="661" t="s">
        <v>3521</v>
      </c>
      <c r="G252" s="661" t="s">
        <v>3776</v>
      </c>
      <c r="H252" s="661" t="s">
        <v>1755</v>
      </c>
      <c r="I252" s="661" t="s">
        <v>2914</v>
      </c>
      <c r="J252" s="661" t="s">
        <v>2915</v>
      </c>
      <c r="K252" s="661" t="s">
        <v>2916</v>
      </c>
      <c r="L252" s="662">
        <v>48.27</v>
      </c>
      <c r="M252" s="662">
        <v>48.27</v>
      </c>
      <c r="N252" s="661">
        <v>1</v>
      </c>
      <c r="O252" s="744">
        <v>0.5</v>
      </c>
      <c r="P252" s="662">
        <v>48.27</v>
      </c>
      <c r="Q252" s="677">
        <v>1</v>
      </c>
      <c r="R252" s="661">
        <v>1</v>
      </c>
      <c r="S252" s="677">
        <v>1</v>
      </c>
      <c r="T252" s="744">
        <v>0.5</v>
      </c>
      <c r="U252" s="700">
        <v>1</v>
      </c>
    </row>
    <row r="253" spans="1:21" ht="14.4" customHeight="1" x14ac:dyDescent="0.3">
      <c r="A253" s="660">
        <v>32</v>
      </c>
      <c r="B253" s="661" t="s">
        <v>573</v>
      </c>
      <c r="C253" s="661" t="s">
        <v>3524</v>
      </c>
      <c r="D253" s="742" t="s">
        <v>5498</v>
      </c>
      <c r="E253" s="743" t="s">
        <v>3557</v>
      </c>
      <c r="F253" s="661" t="s">
        <v>3521</v>
      </c>
      <c r="G253" s="661" t="s">
        <v>3887</v>
      </c>
      <c r="H253" s="661" t="s">
        <v>1755</v>
      </c>
      <c r="I253" s="661" t="s">
        <v>3888</v>
      </c>
      <c r="J253" s="661" t="s">
        <v>3889</v>
      </c>
      <c r="K253" s="661" t="s">
        <v>2022</v>
      </c>
      <c r="L253" s="662">
        <v>82.04</v>
      </c>
      <c r="M253" s="662">
        <v>82.04</v>
      </c>
      <c r="N253" s="661">
        <v>1</v>
      </c>
      <c r="O253" s="744">
        <v>0.5</v>
      </c>
      <c r="P253" s="662">
        <v>82.04</v>
      </c>
      <c r="Q253" s="677">
        <v>1</v>
      </c>
      <c r="R253" s="661">
        <v>1</v>
      </c>
      <c r="S253" s="677">
        <v>1</v>
      </c>
      <c r="T253" s="744">
        <v>0.5</v>
      </c>
      <c r="U253" s="700">
        <v>1</v>
      </c>
    </row>
    <row r="254" spans="1:21" ht="14.4" customHeight="1" x14ac:dyDescent="0.3">
      <c r="A254" s="660">
        <v>32</v>
      </c>
      <c r="B254" s="661" t="s">
        <v>573</v>
      </c>
      <c r="C254" s="661" t="s">
        <v>3524</v>
      </c>
      <c r="D254" s="742" t="s">
        <v>5498</v>
      </c>
      <c r="E254" s="743" t="s">
        <v>3557</v>
      </c>
      <c r="F254" s="661" t="s">
        <v>3521</v>
      </c>
      <c r="G254" s="661" t="s">
        <v>3887</v>
      </c>
      <c r="H254" s="661" t="s">
        <v>1755</v>
      </c>
      <c r="I254" s="661" t="s">
        <v>3890</v>
      </c>
      <c r="J254" s="661" t="s">
        <v>3891</v>
      </c>
      <c r="K254" s="661" t="s">
        <v>2022</v>
      </c>
      <c r="L254" s="662">
        <v>82.04</v>
      </c>
      <c r="M254" s="662">
        <v>82.04</v>
      </c>
      <c r="N254" s="661">
        <v>1</v>
      </c>
      <c r="O254" s="744">
        <v>0.5</v>
      </c>
      <c r="P254" s="662">
        <v>82.04</v>
      </c>
      <c r="Q254" s="677">
        <v>1</v>
      </c>
      <c r="R254" s="661">
        <v>1</v>
      </c>
      <c r="S254" s="677">
        <v>1</v>
      </c>
      <c r="T254" s="744">
        <v>0.5</v>
      </c>
      <c r="U254" s="700">
        <v>1</v>
      </c>
    </row>
    <row r="255" spans="1:21" ht="14.4" customHeight="1" x14ac:dyDescent="0.3">
      <c r="A255" s="660">
        <v>32</v>
      </c>
      <c r="B255" s="661" t="s">
        <v>573</v>
      </c>
      <c r="C255" s="661" t="s">
        <v>3524</v>
      </c>
      <c r="D255" s="742" t="s">
        <v>5498</v>
      </c>
      <c r="E255" s="743" t="s">
        <v>3557</v>
      </c>
      <c r="F255" s="661" t="s">
        <v>3521</v>
      </c>
      <c r="G255" s="661" t="s">
        <v>3887</v>
      </c>
      <c r="H255" s="661" t="s">
        <v>1755</v>
      </c>
      <c r="I255" s="661" t="s">
        <v>3005</v>
      </c>
      <c r="J255" s="661" t="s">
        <v>3006</v>
      </c>
      <c r="K255" s="661" t="s">
        <v>2022</v>
      </c>
      <c r="L255" s="662">
        <v>82.04</v>
      </c>
      <c r="M255" s="662">
        <v>82.04</v>
      </c>
      <c r="N255" s="661">
        <v>1</v>
      </c>
      <c r="O255" s="744">
        <v>0.5</v>
      </c>
      <c r="P255" s="662">
        <v>82.04</v>
      </c>
      <c r="Q255" s="677">
        <v>1</v>
      </c>
      <c r="R255" s="661">
        <v>1</v>
      </c>
      <c r="S255" s="677">
        <v>1</v>
      </c>
      <c r="T255" s="744">
        <v>0.5</v>
      </c>
      <c r="U255" s="700">
        <v>1</v>
      </c>
    </row>
    <row r="256" spans="1:21" ht="14.4" customHeight="1" x14ac:dyDescent="0.3">
      <c r="A256" s="660">
        <v>32</v>
      </c>
      <c r="B256" s="661" t="s">
        <v>573</v>
      </c>
      <c r="C256" s="661" t="s">
        <v>3524</v>
      </c>
      <c r="D256" s="742" t="s">
        <v>5498</v>
      </c>
      <c r="E256" s="743" t="s">
        <v>3557</v>
      </c>
      <c r="F256" s="661" t="s">
        <v>3521</v>
      </c>
      <c r="G256" s="661" t="s">
        <v>3662</v>
      </c>
      <c r="H256" s="661" t="s">
        <v>574</v>
      </c>
      <c r="I256" s="661" t="s">
        <v>1160</v>
      </c>
      <c r="J256" s="661" t="s">
        <v>3663</v>
      </c>
      <c r="K256" s="661" t="s">
        <v>3664</v>
      </c>
      <c r="L256" s="662">
        <v>99.11</v>
      </c>
      <c r="M256" s="662">
        <v>991.1</v>
      </c>
      <c r="N256" s="661">
        <v>10</v>
      </c>
      <c r="O256" s="744">
        <v>4.5</v>
      </c>
      <c r="P256" s="662">
        <v>891.99</v>
      </c>
      <c r="Q256" s="677">
        <v>0.9</v>
      </c>
      <c r="R256" s="661">
        <v>9</v>
      </c>
      <c r="S256" s="677">
        <v>0.9</v>
      </c>
      <c r="T256" s="744">
        <v>4</v>
      </c>
      <c r="U256" s="700">
        <v>0.88888888888888884</v>
      </c>
    </row>
    <row r="257" spans="1:21" ht="14.4" customHeight="1" x14ac:dyDescent="0.3">
      <c r="A257" s="660">
        <v>32</v>
      </c>
      <c r="B257" s="661" t="s">
        <v>573</v>
      </c>
      <c r="C257" s="661" t="s">
        <v>3524</v>
      </c>
      <c r="D257" s="742" t="s">
        <v>5498</v>
      </c>
      <c r="E257" s="743" t="s">
        <v>3557</v>
      </c>
      <c r="F257" s="661" t="s">
        <v>3521</v>
      </c>
      <c r="G257" s="661" t="s">
        <v>3892</v>
      </c>
      <c r="H257" s="661" t="s">
        <v>1755</v>
      </c>
      <c r="I257" s="661" t="s">
        <v>3893</v>
      </c>
      <c r="J257" s="661" t="s">
        <v>3894</v>
      </c>
      <c r="K257" s="661" t="s">
        <v>3764</v>
      </c>
      <c r="L257" s="662">
        <v>40.22</v>
      </c>
      <c r="M257" s="662">
        <v>40.22</v>
      </c>
      <c r="N257" s="661">
        <v>1</v>
      </c>
      <c r="O257" s="744">
        <v>0.5</v>
      </c>
      <c r="P257" s="662">
        <v>40.22</v>
      </c>
      <c r="Q257" s="677">
        <v>1</v>
      </c>
      <c r="R257" s="661">
        <v>1</v>
      </c>
      <c r="S257" s="677">
        <v>1</v>
      </c>
      <c r="T257" s="744">
        <v>0.5</v>
      </c>
      <c r="U257" s="700">
        <v>1</v>
      </c>
    </row>
    <row r="258" spans="1:21" ht="14.4" customHeight="1" x14ac:dyDescent="0.3">
      <c r="A258" s="660">
        <v>32</v>
      </c>
      <c r="B258" s="661" t="s">
        <v>573</v>
      </c>
      <c r="C258" s="661" t="s">
        <v>3524</v>
      </c>
      <c r="D258" s="742" t="s">
        <v>5498</v>
      </c>
      <c r="E258" s="743" t="s">
        <v>3557</v>
      </c>
      <c r="F258" s="661" t="s">
        <v>3521</v>
      </c>
      <c r="G258" s="661" t="s">
        <v>3892</v>
      </c>
      <c r="H258" s="661" t="s">
        <v>574</v>
      </c>
      <c r="I258" s="661" t="s">
        <v>3895</v>
      </c>
      <c r="J258" s="661" t="s">
        <v>3896</v>
      </c>
      <c r="K258" s="661" t="s">
        <v>3897</v>
      </c>
      <c r="L258" s="662">
        <v>0</v>
      </c>
      <c r="M258" s="662">
        <v>0</v>
      </c>
      <c r="N258" s="661">
        <v>1</v>
      </c>
      <c r="O258" s="744">
        <v>0.5</v>
      </c>
      <c r="P258" s="662"/>
      <c r="Q258" s="677"/>
      <c r="R258" s="661"/>
      <c r="S258" s="677">
        <v>0</v>
      </c>
      <c r="T258" s="744"/>
      <c r="U258" s="700">
        <v>0</v>
      </c>
    </row>
    <row r="259" spans="1:21" ht="14.4" customHeight="1" x14ac:dyDescent="0.3">
      <c r="A259" s="660">
        <v>32</v>
      </c>
      <c r="B259" s="661" t="s">
        <v>573</v>
      </c>
      <c r="C259" s="661" t="s">
        <v>3524</v>
      </c>
      <c r="D259" s="742" t="s">
        <v>5498</v>
      </c>
      <c r="E259" s="743" t="s">
        <v>3557</v>
      </c>
      <c r="F259" s="661" t="s">
        <v>3521</v>
      </c>
      <c r="G259" s="661" t="s">
        <v>3670</v>
      </c>
      <c r="H259" s="661" t="s">
        <v>574</v>
      </c>
      <c r="I259" s="661" t="s">
        <v>3898</v>
      </c>
      <c r="J259" s="661" t="s">
        <v>2521</v>
      </c>
      <c r="K259" s="661" t="s">
        <v>3899</v>
      </c>
      <c r="L259" s="662">
        <v>214.5</v>
      </c>
      <c r="M259" s="662">
        <v>214.5</v>
      </c>
      <c r="N259" s="661">
        <v>1</v>
      </c>
      <c r="O259" s="744">
        <v>1</v>
      </c>
      <c r="P259" s="662">
        <v>214.5</v>
      </c>
      <c r="Q259" s="677">
        <v>1</v>
      </c>
      <c r="R259" s="661">
        <v>1</v>
      </c>
      <c r="S259" s="677">
        <v>1</v>
      </c>
      <c r="T259" s="744">
        <v>1</v>
      </c>
      <c r="U259" s="700">
        <v>1</v>
      </c>
    </row>
    <row r="260" spans="1:21" ht="14.4" customHeight="1" x14ac:dyDescent="0.3">
      <c r="A260" s="660">
        <v>32</v>
      </c>
      <c r="B260" s="661" t="s">
        <v>573</v>
      </c>
      <c r="C260" s="661" t="s">
        <v>3524</v>
      </c>
      <c r="D260" s="742" t="s">
        <v>5498</v>
      </c>
      <c r="E260" s="743" t="s">
        <v>3557</v>
      </c>
      <c r="F260" s="661" t="s">
        <v>3521</v>
      </c>
      <c r="G260" s="661" t="s">
        <v>3677</v>
      </c>
      <c r="H260" s="661" t="s">
        <v>574</v>
      </c>
      <c r="I260" s="661" t="s">
        <v>2120</v>
      </c>
      <c r="J260" s="661" t="s">
        <v>2121</v>
      </c>
      <c r="K260" s="661" t="s">
        <v>3680</v>
      </c>
      <c r="L260" s="662">
        <v>51.21</v>
      </c>
      <c r="M260" s="662">
        <v>204.84</v>
      </c>
      <c r="N260" s="661">
        <v>4</v>
      </c>
      <c r="O260" s="744">
        <v>2.5</v>
      </c>
      <c r="P260" s="662">
        <v>153.63</v>
      </c>
      <c r="Q260" s="677">
        <v>0.75</v>
      </c>
      <c r="R260" s="661">
        <v>3</v>
      </c>
      <c r="S260" s="677">
        <v>0.75</v>
      </c>
      <c r="T260" s="744">
        <v>1.5</v>
      </c>
      <c r="U260" s="700">
        <v>0.6</v>
      </c>
    </row>
    <row r="261" spans="1:21" ht="14.4" customHeight="1" x14ac:dyDescent="0.3">
      <c r="A261" s="660">
        <v>32</v>
      </c>
      <c r="B261" s="661" t="s">
        <v>573</v>
      </c>
      <c r="C261" s="661" t="s">
        <v>3524</v>
      </c>
      <c r="D261" s="742" t="s">
        <v>5498</v>
      </c>
      <c r="E261" s="743" t="s">
        <v>3557</v>
      </c>
      <c r="F261" s="661" t="s">
        <v>3521</v>
      </c>
      <c r="G261" s="661" t="s">
        <v>3900</v>
      </c>
      <c r="H261" s="661" t="s">
        <v>574</v>
      </c>
      <c r="I261" s="661" t="s">
        <v>3901</v>
      </c>
      <c r="J261" s="661" t="s">
        <v>3902</v>
      </c>
      <c r="K261" s="661" t="s">
        <v>3903</v>
      </c>
      <c r="L261" s="662">
        <v>657.67</v>
      </c>
      <c r="M261" s="662">
        <v>657.67</v>
      </c>
      <c r="N261" s="661">
        <v>1</v>
      </c>
      <c r="O261" s="744">
        <v>0.5</v>
      </c>
      <c r="P261" s="662">
        <v>657.67</v>
      </c>
      <c r="Q261" s="677">
        <v>1</v>
      </c>
      <c r="R261" s="661">
        <v>1</v>
      </c>
      <c r="S261" s="677">
        <v>1</v>
      </c>
      <c r="T261" s="744">
        <v>0.5</v>
      </c>
      <c r="U261" s="700">
        <v>1</v>
      </c>
    </row>
    <row r="262" spans="1:21" ht="14.4" customHeight="1" x14ac:dyDescent="0.3">
      <c r="A262" s="660">
        <v>32</v>
      </c>
      <c r="B262" s="661" t="s">
        <v>573</v>
      </c>
      <c r="C262" s="661" t="s">
        <v>3524</v>
      </c>
      <c r="D262" s="742" t="s">
        <v>5498</v>
      </c>
      <c r="E262" s="743" t="s">
        <v>3557</v>
      </c>
      <c r="F262" s="661" t="s">
        <v>3521</v>
      </c>
      <c r="G262" s="661" t="s">
        <v>3684</v>
      </c>
      <c r="H262" s="661" t="s">
        <v>1755</v>
      </c>
      <c r="I262" s="661" t="s">
        <v>1834</v>
      </c>
      <c r="J262" s="661" t="s">
        <v>1835</v>
      </c>
      <c r="K262" s="661" t="s">
        <v>3423</v>
      </c>
      <c r="L262" s="662">
        <v>156.61000000000001</v>
      </c>
      <c r="M262" s="662">
        <v>156.61000000000001</v>
      </c>
      <c r="N262" s="661">
        <v>1</v>
      </c>
      <c r="O262" s="744">
        <v>0.5</v>
      </c>
      <c r="P262" s="662"/>
      <c r="Q262" s="677">
        <v>0</v>
      </c>
      <c r="R262" s="661"/>
      <c r="S262" s="677">
        <v>0</v>
      </c>
      <c r="T262" s="744"/>
      <c r="U262" s="700">
        <v>0</v>
      </c>
    </row>
    <row r="263" spans="1:21" ht="14.4" customHeight="1" x14ac:dyDescent="0.3">
      <c r="A263" s="660">
        <v>32</v>
      </c>
      <c r="B263" s="661" t="s">
        <v>573</v>
      </c>
      <c r="C263" s="661" t="s">
        <v>3524</v>
      </c>
      <c r="D263" s="742" t="s">
        <v>5498</v>
      </c>
      <c r="E263" s="743" t="s">
        <v>3557</v>
      </c>
      <c r="F263" s="661" t="s">
        <v>3521</v>
      </c>
      <c r="G263" s="661" t="s">
        <v>3904</v>
      </c>
      <c r="H263" s="661" t="s">
        <v>574</v>
      </c>
      <c r="I263" s="661" t="s">
        <v>1333</v>
      </c>
      <c r="J263" s="661" t="s">
        <v>1334</v>
      </c>
      <c r="K263" s="661" t="s">
        <v>3905</v>
      </c>
      <c r="L263" s="662">
        <v>32709.68</v>
      </c>
      <c r="M263" s="662">
        <v>32709.68</v>
      </c>
      <c r="N263" s="661">
        <v>1</v>
      </c>
      <c r="O263" s="744">
        <v>0.5</v>
      </c>
      <c r="P263" s="662">
        <v>32709.68</v>
      </c>
      <c r="Q263" s="677">
        <v>1</v>
      </c>
      <c r="R263" s="661">
        <v>1</v>
      </c>
      <c r="S263" s="677">
        <v>1</v>
      </c>
      <c r="T263" s="744">
        <v>0.5</v>
      </c>
      <c r="U263" s="700">
        <v>1</v>
      </c>
    </row>
    <row r="264" spans="1:21" ht="14.4" customHeight="1" x14ac:dyDescent="0.3">
      <c r="A264" s="660">
        <v>32</v>
      </c>
      <c r="B264" s="661" t="s">
        <v>573</v>
      </c>
      <c r="C264" s="661" t="s">
        <v>3524</v>
      </c>
      <c r="D264" s="742" t="s">
        <v>5498</v>
      </c>
      <c r="E264" s="743" t="s">
        <v>3557</v>
      </c>
      <c r="F264" s="661" t="s">
        <v>3521</v>
      </c>
      <c r="G264" s="661" t="s">
        <v>3690</v>
      </c>
      <c r="H264" s="661" t="s">
        <v>1755</v>
      </c>
      <c r="I264" s="661" t="s">
        <v>2253</v>
      </c>
      <c r="J264" s="661" t="s">
        <v>2246</v>
      </c>
      <c r="K264" s="661" t="s">
        <v>3416</v>
      </c>
      <c r="L264" s="662">
        <v>13849.26</v>
      </c>
      <c r="M264" s="662">
        <v>13849.26</v>
      </c>
      <c r="N264" s="661">
        <v>1</v>
      </c>
      <c r="O264" s="744">
        <v>0.5</v>
      </c>
      <c r="P264" s="662">
        <v>13849.26</v>
      </c>
      <c r="Q264" s="677">
        <v>1</v>
      </c>
      <c r="R264" s="661">
        <v>1</v>
      </c>
      <c r="S264" s="677">
        <v>1</v>
      </c>
      <c r="T264" s="744">
        <v>0.5</v>
      </c>
      <c r="U264" s="700">
        <v>1</v>
      </c>
    </row>
    <row r="265" spans="1:21" ht="14.4" customHeight="1" x14ac:dyDescent="0.3">
      <c r="A265" s="660">
        <v>32</v>
      </c>
      <c r="B265" s="661" t="s">
        <v>573</v>
      </c>
      <c r="C265" s="661" t="s">
        <v>3524</v>
      </c>
      <c r="D265" s="742" t="s">
        <v>5498</v>
      </c>
      <c r="E265" s="743" t="s">
        <v>3557</v>
      </c>
      <c r="F265" s="661" t="s">
        <v>3521</v>
      </c>
      <c r="G265" s="661" t="s">
        <v>3866</v>
      </c>
      <c r="H265" s="661" t="s">
        <v>1755</v>
      </c>
      <c r="I265" s="661" t="s">
        <v>3867</v>
      </c>
      <c r="J265" s="661" t="s">
        <v>3868</v>
      </c>
      <c r="K265" s="661" t="s">
        <v>3869</v>
      </c>
      <c r="L265" s="662">
        <v>120.61</v>
      </c>
      <c r="M265" s="662">
        <v>120.61</v>
      </c>
      <c r="N265" s="661">
        <v>1</v>
      </c>
      <c r="O265" s="744">
        <v>0.5</v>
      </c>
      <c r="P265" s="662">
        <v>120.61</v>
      </c>
      <c r="Q265" s="677">
        <v>1</v>
      </c>
      <c r="R265" s="661">
        <v>1</v>
      </c>
      <c r="S265" s="677">
        <v>1</v>
      </c>
      <c r="T265" s="744">
        <v>0.5</v>
      </c>
      <c r="U265" s="700">
        <v>1</v>
      </c>
    </row>
    <row r="266" spans="1:21" ht="14.4" customHeight="1" x14ac:dyDescent="0.3">
      <c r="A266" s="660">
        <v>32</v>
      </c>
      <c r="B266" s="661" t="s">
        <v>573</v>
      </c>
      <c r="C266" s="661" t="s">
        <v>3524</v>
      </c>
      <c r="D266" s="742" t="s">
        <v>5498</v>
      </c>
      <c r="E266" s="743" t="s">
        <v>3557</v>
      </c>
      <c r="F266" s="661" t="s">
        <v>3521</v>
      </c>
      <c r="G266" s="661" t="s">
        <v>3709</v>
      </c>
      <c r="H266" s="661" t="s">
        <v>574</v>
      </c>
      <c r="I266" s="661" t="s">
        <v>2237</v>
      </c>
      <c r="J266" s="661" t="s">
        <v>3710</v>
      </c>
      <c r="K266" s="661" t="s">
        <v>3711</v>
      </c>
      <c r="L266" s="662">
        <v>10386.950000000001</v>
      </c>
      <c r="M266" s="662">
        <v>20773.900000000001</v>
      </c>
      <c r="N266" s="661">
        <v>2</v>
      </c>
      <c r="O266" s="744">
        <v>1</v>
      </c>
      <c r="P266" s="662">
        <v>20773.900000000001</v>
      </c>
      <c r="Q266" s="677">
        <v>1</v>
      </c>
      <c r="R266" s="661">
        <v>2</v>
      </c>
      <c r="S266" s="677">
        <v>1</v>
      </c>
      <c r="T266" s="744">
        <v>1</v>
      </c>
      <c r="U266" s="700">
        <v>1</v>
      </c>
    </row>
    <row r="267" spans="1:21" ht="14.4" customHeight="1" x14ac:dyDescent="0.3">
      <c r="A267" s="660">
        <v>32</v>
      </c>
      <c r="B267" s="661" t="s">
        <v>573</v>
      </c>
      <c r="C267" s="661" t="s">
        <v>3524</v>
      </c>
      <c r="D267" s="742" t="s">
        <v>5498</v>
      </c>
      <c r="E267" s="743" t="s">
        <v>3559</v>
      </c>
      <c r="F267" s="661" t="s">
        <v>3521</v>
      </c>
      <c r="G267" s="661" t="s">
        <v>3569</v>
      </c>
      <c r="H267" s="661" t="s">
        <v>574</v>
      </c>
      <c r="I267" s="661" t="s">
        <v>1314</v>
      </c>
      <c r="J267" s="661" t="s">
        <v>1315</v>
      </c>
      <c r="K267" s="661" t="s">
        <v>3570</v>
      </c>
      <c r="L267" s="662">
        <v>1295.6400000000001</v>
      </c>
      <c r="M267" s="662">
        <v>3886.92</v>
      </c>
      <c r="N267" s="661">
        <v>3</v>
      </c>
      <c r="O267" s="744">
        <v>1.5</v>
      </c>
      <c r="P267" s="662">
        <v>2591.2800000000002</v>
      </c>
      <c r="Q267" s="677">
        <v>0.66666666666666674</v>
      </c>
      <c r="R267" s="661">
        <v>2</v>
      </c>
      <c r="S267" s="677">
        <v>0.66666666666666663</v>
      </c>
      <c r="T267" s="744">
        <v>1</v>
      </c>
      <c r="U267" s="700">
        <v>0.66666666666666663</v>
      </c>
    </row>
    <row r="268" spans="1:21" ht="14.4" customHeight="1" x14ac:dyDescent="0.3">
      <c r="A268" s="660">
        <v>32</v>
      </c>
      <c r="B268" s="661" t="s">
        <v>573</v>
      </c>
      <c r="C268" s="661" t="s">
        <v>3524</v>
      </c>
      <c r="D268" s="742" t="s">
        <v>5498</v>
      </c>
      <c r="E268" s="743" t="s">
        <v>3559</v>
      </c>
      <c r="F268" s="661" t="s">
        <v>3521</v>
      </c>
      <c r="G268" s="661" t="s">
        <v>3569</v>
      </c>
      <c r="H268" s="661" t="s">
        <v>574</v>
      </c>
      <c r="I268" s="661" t="s">
        <v>3691</v>
      </c>
      <c r="J268" s="661" t="s">
        <v>2622</v>
      </c>
      <c r="K268" s="661" t="s">
        <v>3692</v>
      </c>
      <c r="L268" s="662">
        <v>0</v>
      </c>
      <c r="M268" s="662">
        <v>0</v>
      </c>
      <c r="N268" s="661">
        <v>1</v>
      </c>
      <c r="O268" s="744">
        <v>1</v>
      </c>
      <c r="P268" s="662">
        <v>0</v>
      </c>
      <c r="Q268" s="677"/>
      <c r="R268" s="661">
        <v>1</v>
      </c>
      <c r="S268" s="677">
        <v>1</v>
      </c>
      <c r="T268" s="744">
        <v>1</v>
      </c>
      <c r="U268" s="700">
        <v>1</v>
      </c>
    </row>
    <row r="269" spans="1:21" ht="14.4" customHeight="1" x14ac:dyDescent="0.3">
      <c r="A269" s="660">
        <v>32</v>
      </c>
      <c r="B269" s="661" t="s">
        <v>573</v>
      </c>
      <c r="C269" s="661" t="s">
        <v>3524</v>
      </c>
      <c r="D269" s="742" t="s">
        <v>5498</v>
      </c>
      <c r="E269" s="743" t="s">
        <v>3559</v>
      </c>
      <c r="F269" s="661" t="s">
        <v>3521</v>
      </c>
      <c r="G269" s="661" t="s">
        <v>3571</v>
      </c>
      <c r="H269" s="661" t="s">
        <v>574</v>
      </c>
      <c r="I269" s="661" t="s">
        <v>3693</v>
      </c>
      <c r="J269" s="661" t="s">
        <v>3575</v>
      </c>
      <c r="K269" s="661" t="s">
        <v>3694</v>
      </c>
      <c r="L269" s="662">
        <v>0</v>
      </c>
      <c r="M269" s="662">
        <v>0</v>
      </c>
      <c r="N269" s="661">
        <v>1</v>
      </c>
      <c r="O269" s="744">
        <v>0.5</v>
      </c>
      <c r="P269" s="662">
        <v>0</v>
      </c>
      <c r="Q269" s="677"/>
      <c r="R269" s="661">
        <v>1</v>
      </c>
      <c r="S269" s="677">
        <v>1</v>
      </c>
      <c r="T269" s="744">
        <v>0.5</v>
      </c>
      <c r="U269" s="700">
        <v>1</v>
      </c>
    </row>
    <row r="270" spans="1:21" ht="14.4" customHeight="1" x14ac:dyDescent="0.3">
      <c r="A270" s="660">
        <v>32</v>
      </c>
      <c r="B270" s="661" t="s">
        <v>573</v>
      </c>
      <c r="C270" s="661" t="s">
        <v>3524</v>
      </c>
      <c r="D270" s="742" t="s">
        <v>5498</v>
      </c>
      <c r="E270" s="743" t="s">
        <v>3559</v>
      </c>
      <c r="F270" s="661" t="s">
        <v>3521</v>
      </c>
      <c r="G270" s="661" t="s">
        <v>3571</v>
      </c>
      <c r="H270" s="661" t="s">
        <v>574</v>
      </c>
      <c r="I270" s="661" t="s">
        <v>3573</v>
      </c>
      <c r="J270" s="661" t="s">
        <v>684</v>
      </c>
      <c r="K270" s="661" t="s">
        <v>3574</v>
      </c>
      <c r="L270" s="662">
        <v>135.25</v>
      </c>
      <c r="M270" s="662">
        <v>135.25</v>
      </c>
      <c r="N270" s="661">
        <v>1</v>
      </c>
      <c r="O270" s="744">
        <v>0.5</v>
      </c>
      <c r="P270" s="662">
        <v>135.25</v>
      </c>
      <c r="Q270" s="677">
        <v>1</v>
      </c>
      <c r="R270" s="661">
        <v>1</v>
      </c>
      <c r="S270" s="677">
        <v>1</v>
      </c>
      <c r="T270" s="744">
        <v>0.5</v>
      </c>
      <c r="U270" s="700">
        <v>1</v>
      </c>
    </row>
    <row r="271" spans="1:21" ht="14.4" customHeight="1" x14ac:dyDescent="0.3">
      <c r="A271" s="660">
        <v>32</v>
      </c>
      <c r="B271" s="661" t="s">
        <v>573</v>
      </c>
      <c r="C271" s="661" t="s">
        <v>3524</v>
      </c>
      <c r="D271" s="742" t="s">
        <v>5498</v>
      </c>
      <c r="E271" s="743" t="s">
        <v>3559</v>
      </c>
      <c r="F271" s="661" t="s">
        <v>3521</v>
      </c>
      <c r="G271" s="661" t="s">
        <v>3571</v>
      </c>
      <c r="H271" s="661" t="s">
        <v>574</v>
      </c>
      <c r="I271" s="661" t="s">
        <v>699</v>
      </c>
      <c r="J271" s="661" t="s">
        <v>3575</v>
      </c>
      <c r="K271" s="661" t="s">
        <v>1123</v>
      </c>
      <c r="L271" s="662">
        <v>42.85</v>
      </c>
      <c r="M271" s="662">
        <v>42.85</v>
      </c>
      <c r="N271" s="661">
        <v>1</v>
      </c>
      <c r="O271" s="744">
        <v>0.5</v>
      </c>
      <c r="P271" s="662">
        <v>42.85</v>
      </c>
      <c r="Q271" s="677">
        <v>1</v>
      </c>
      <c r="R271" s="661">
        <v>1</v>
      </c>
      <c r="S271" s="677">
        <v>1</v>
      </c>
      <c r="T271" s="744">
        <v>0.5</v>
      </c>
      <c r="U271" s="700">
        <v>1</v>
      </c>
    </row>
    <row r="272" spans="1:21" ht="14.4" customHeight="1" x14ac:dyDescent="0.3">
      <c r="A272" s="660">
        <v>32</v>
      </c>
      <c r="B272" s="661" t="s">
        <v>573</v>
      </c>
      <c r="C272" s="661" t="s">
        <v>3524</v>
      </c>
      <c r="D272" s="742" t="s">
        <v>5498</v>
      </c>
      <c r="E272" s="743" t="s">
        <v>3559</v>
      </c>
      <c r="F272" s="661" t="s">
        <v>3521</v>
      </c>
      <c r="G272" s="661" t="s">
        <v>3582</v>
      </c>
      <c r="H272" s="661" t="s">
        <v>574</v>
      </c>
      <c r="I272" s="661" t="s">
        <v>3793</v>
      </c>
      <c r="J272" s="661" t="s">
        <v>3794</v>
      </c>
      <c r="K272" s="661" t="s">
        <v>3795</v>
      </c>
      <c r="L272" s="662">
        <v>150.04</v>
      </c>
      <c r="M272" s="662">
        <v>150.04</v>
      </c>
      <c r="N272" s="661">
        <v>1</v>
      </c>
      <c r="O272" s="744">
        <v>0.5</v>
      </c>
      <c r="P272" s="662">
        <v>150.04</v>
      </c>
      <c r="Q272" s="677">
        <v>1</v>
      </c>
      <c r="R272" s="661">
        <v>1</v>
      </c>
      <c r="S272" s="677">
        <v>1</v>
      </c>
      <c r="T272" s="744">
        <v>0.5</v>
      </c>
      <c r="U272" s="700">
        <v>1</v>
      </c>
    </row>
    <row r="273" spans="1:21" ht="14.4" customHeight="1" x14ac:dyDescent="0.3">
      <c r="A273" s="660">
        <v>32</v>
      </c>
      <c r="B273" s="661" t="s">
        <v>573</v>
      </c>
      <c r="C273" s="661" t="s">
        <v>3524</v>
      </c>
      <c r="D273" s="742" t="s">
        <v>5498</v>
      </c>
      <c r="E273" s="743" t="s">
        <v>3559</v>
      </c>
      <c r="F273" s="661" t="s">
        <v>3521</v>
      </c>
      <c r="G273" s="661" t="s">
        <v>3582</v>
      </c>
      <c r="H273" s="661" t="s">
        <v>574</v>
      </c>
      <c r="I273" s="661" t="s">
        <v>3793</v>
      </c>
      <c r="J273" s="661" t="s">
        <v>3794</v>
      </c>
      <c r="K273" s="661" t="s">
        <v>3795</v>
      </c>
      <c r="L273" s="662">
        <v>154.36000000000001</v>
      </c>
      <c r="M273" s="662">
        <v>308.72000000000003</v>
      </c>
      <c r="N273" s="661">
        <v>2</v>
      </c>
      <c r="O273" s="744">
        <v>0.5</v>
      </c>
      <c r="P273" s="662">
        <v>308.72000000000003</v>
      </c>
      <c r="Q273" s="677">
        <v>1</v>
      </c>
      <c r="R273" s="661">
        <v>2</v>
      </c>
      <c r="S273" s="677">
        <v>1</v>
      </c>
      <c r="T273" s="744">
        <v>0.5</v>
      </c>
      <c r="U273" s="700">
        <v>1</v>
      </c>
    </row>
    <row r="274" spans="1:21" ht="14.4" customHeight="1" x14ac:dyDescent="0.3">
      <c r="A274" s="660">
        <v>32</v>
      </c>
      <c r="B274" s="661" t="s">
        <v>573</v>
      </c>
      <c r="C274" s="661" t="s">
        <v>3524</v>
      </c>
      <c r="D274" s="742" t="s">
        <v>5498</v>
      </c>
      <c r="E274" s="743" t="s">
        <v>3559</v>
      </c>
      <c r="F274" s="661" t="s">
        <v>3521</v>
      </c>
      <c r="G274" s="661" t="s">
        <v>3586</v>
      </c>
      <c r="H274" s="661" t="s">
        <v>574</v>
      </c>
      <c r="I274" s="661" t="s">
        <v>3906</v>
      </c>
      <c r="J274" s="661" t="s">
        <v>2090</v>
      </c>
      <c r="K274" s="661" t="s">
        <v>3016</v>
      </c>
      <c r="L274" s="662">
        <v>0</v>
      </c>
      <c r="M274" s="662">
        <v>0</v>
      </c>
      <c r="N274" s="661">
        <v>1</v>
      </c>
      <c r="O274" s="744">
        <v>0.5</v>
      </c>
      <c r="P274" s="662">
        <v>0</v>
      </c>
      <c r="Q274" s="677"/>
      <c r="R274" s="661">
        <v>1</v>
      </c>
      <c r="S274" s="677">
        <v>1</v>
      </c>
      <c r="T274" s="744">
        <v>0.5</v>
      </c>
      <c r="U274" s="700">
        <v>1</v>
      </c>
    </row>
    <row r="275" spans="1:21" ht="14.4" customHeight="1" x14ac:dyDescent="0.3">
      <c r="A275" s="660">
        <v>32</v>
      </c>
      <c r="B275" s="661" t="s">
        <v>573</v>
      </c>
      <c r="C275" s="661" t="s">
        <v>3524</v>
      </c>
      <c r="D275" s="742" t="s">
        <v>5498</v>
      </c>
      <c r="E275" s="743" t="s">
        <v>3559</v>
      </c>
      <c r="F275" s="661" t="s">
        <v>3521</v>
      </c>
      <c r="G275" s="661" t="s">
        <v>3587</v>
      </c>
      <c r="H275" s="661" t="s">
        <v>1755</v>
      </c>
      <c r="I275" s="661" t="s">
        <v>1838</v>
      </c>
      <c r="J275" s="661" t="s">
        <v>1758</v>
      </c>
      <c r="K275" s="661" t="s">
        <v>1916</v>
      </c>
      <c r="L275" s="662">
        <v>113.66</v>
      </c>
      <c r="M275" s="662">
        <v>113.66</v>
      </c>
      <c r="N275" s="661">
        <v>1</v>
      </c>
      <c r="O275" s="744">
        <v>0.5</v>
      </c>
      <c r="P275" s="662">
        <v>113.66</v>
      </c>
      <c r="Q275" s="677">
        <v>1</v>
      </c>
      <c r="R275" s="661">
        <v>1</v>
      </c>
      <c r="S275" s="677">
        <v>1</v>
      </c>
      <c r="T275" s="744">
        <v>0.5</v>
      </c>
      <c r="U275" s="700">
        <v>1</v>
      </c>
    </row>
    <row r="276" spans="1:21" ht="14.4" customHeight="1" x14ac:dyDescent="0.3">
      <c r="A276" s="660">
        <v>32</v>
      </c>
      <c r="B276" s="661" t="s">
        <v>573</v>
      </c>
      <c r="C276" s="661" t="s">
        <v>3524</v>
      </c>
      <c r="D276" s="742" t="s">
        <v>5498</v>
      </c>
      <c r="E276" s="743" t="s">
        <v>3559</v>
      </c>
      <c r="F276" s="661" t="s">
        <v>3521</v>
      </c>
      <c r="G276" s="661" t="s">
        <v>3796</v>
      </c>
      <c r="H276" s="661" t="s">
        <v>574</v>
      </c>
      <c r="I276" s="661" t="s">
        <v>2093</v>
      </c>
      <c r="J276" s="661" t="s">
        <v>2094</v>
      </c>
      <c r="K276" s="661" t="s">
        <v>3392</v>
      </c>
      <c r="L276" s="662">
        <v>66.819999999999993</v>
      </c>
      <c r="M276" s="662">
        <v>66.819999999999993</v>
      </c>
      <c r="N276" s="661">
        <v>1</v>
      </c>
      <c r="O276" s="744">
        <v>1</v>
      </c>
      <c r="P276" s="662">
        <v>66.819999999999993</v>
      </c>
      <c r="Q276" s="677">
        <v>1</v>
      </c>
      <c r="R276" s="661">
        <v>1</v>
      </c>
      <c r="S276" s="677">
        <v>1</v>
      </c>
      <c r="T276" s="744">
        <v>1</v>
      </c>
      <c r="U276" s="700">
        <v>1</v>
      </c>
    </row>
    <row r="277" spans="1:21" ht="14.4" customHeight="1" x14ac:dyDescent="0.3">
      <c r="A277" s="660">
        <v>32</v>
      </c>
      <c r="B277" s="661" t="s">
        <v>573</v>
      </c>
      <c r="C277" s="661" t="s">
        <v>3524</v>
      </c>
      <c r="D277" s="742" t="s">
        <v>5498</v>
      </c>
      <c r="E277" s="743" t="s">
        <v>3559</v>
      </c>
      <c r="F277" s="661" t="s">
        <v>3521</v>
      </c>
      <c r="G277" s="661" t="s">
        <v>3796</v>
      </c>
      <c r="H277" s="661" t="s">
        <v>574</v>
      </c>
      <c r="I277" s="661" t="s">
        <v>2093</v>
      </c>
      <c r="J277" s="661" t="s">
        <v>2094</v>
      </c>
      <c r="K277" s="661" t="s">
        <v>3392</v>
      </c>
      <c r="L277" s="662">
        <v>78.33</v>
      </c>
      <c r="M277" s="662">
        <v>156.66</v>
      </c>
      <c r="N277" s="661">
        <v>2</v>
      </c>
      <c r="O277" s="744">
        <v>1</v>
      </c>
      <c r="P277" s="662">
        <v>156.66</v>
      </c>
      <c r="Q277" s="677">
        <v>1</v>
      </c>
      <c r="R277" s="661">
        <v>2</v>
      </c>
      <c r="S277" s="677">
        <v>1</v>
      </c>
      <c r="T277" s="744">
        <v>1</v>
      </c>
      <c r="U277" s="700">
        <v>1</v>
      </c>
    </row>
    <row r="278" spans="1:21" ht="14.4" customHeight="1" x14ac:dyDescent="0.3">
      <c r="A278" s="660">
        <v>32</v>
      </c>
      <c r="B278" s="661" t="s">
        <v>573</v>
      </c>
      <c r="C278" s="661" t="s">
        <v>3524</v>
      </c>
      <c r="D278" s="742" t="s">
        <v>5498</v>
      </c>
      <c r="E278" s="743" t="s">
        <v>3559</v>
      </c>
      <c r="F278" s="661" t="s">
        <v>3521</v>
      </c>
      <c r="G278" s="661" t="s">
        <v>3588</v>
      </c>
      <c r="H278" s="661" t="s">
        <v>1755</v>
      </c>
      <c r="I278" s="661" t="s">
        <v>2872</v>
      </c>
      <c r="J278" s="661" t="s">
        <v>1952</v>
      </c>
      <c r="K278" s="661" t="s">
        <v>3496</v>
      </c>
      <c r="L278" s="662">
        <v>264</v>
      </c>
      <c r="M278" s="662">
        <v>264</v>
      </c>
      <c r="N278" s="661">
        <v>1</v>
      </c>
      <c r="O278" s="744">
        <v>0.5</v>
      </c>
      <c r="P278" s="662"/>
      <c r="Q278" s="677">
        <v>0</v>
      </c>
      <c r="R278" s="661"/>
      <c r="S278" s="677">
        <v>0</v>
      </c>
      <c r="T278" s="744"/>
      <c r="U278" s="700">
        <v>0</v>
      </c>
    </row>
    <row r="279" spans="1:21" ht="14.4" customHeight="1" x14ac:dyDescent="0.3">
      <c r="A279" s="660">
        <v>32</v>
      </c>
      <c r="B279" s="661" t="s">
        <v>573</v>
      </c>
      <c r="C279" s="661" t="s">
        <v>3524</v>
      </c>
      <c r="D279" s="742" t="s">
        <v>5498</v>
      </c>
      <c r="E279" s="743" t="s">
        <v>3559</v>
      </c>
      <c r="F279" s="661" t="s">
        <v>3521</v>
      </c>
      <c r="G279" s="661" t="s">
        <v>3605</v>
      </c>
      <c r="H279" s="661" t="s">
        <v>574</v>
      </c>
      <c r="I279" s="661" t="s">
        <v>2218</v>
      </c>
      <c r="J279" s="661" t="s">
        <v>2219</v>
      </c>
      <c r="K279" s="661" t="s">
        <v>3414</v>
      </c>
      <c r="L279" s="662">
        <v>2991.23</v>
      </c>
      <c r="M279" s="662">
        <v>14956.150000000001</v>
      </c>
      <c r="N279" s="661">
        <v>5</v>
      </c>
      <c r="O279" s="744">
        <v>2</v>
      </c>
      <c r="P279" s="662">
        <v>14956.150000000001</v>
      </c>
      <c r="Q279" s="677">
        <v>1</v>
      </c>
      <c r="R279" s="661">
        <v>5</v>
      </c>
      <c r="S279" s="677">
        <v>1</v>
      </c>
      <c r="T279" s="744">
        <v>2</v>
      </c>
      <c r="U279" s="700">
        <v>1</v>
      </c>
    </row>
    <row r="280" spans="1:21" ht="14.4" customHeight="1" x14ac:dyDescent="0.3">
      <c r="A280" s="660">
        <v>32</v>
      </c>
      <c r="B280" s="661" t="s">
        <v>573</v>
      </c>
      <c r="C280" s="661" t="s">
        <v>3524</v>
      </c>
      <c r="D280" s="742" t="s">
        <v>5498</v>
      </c>
      <c r="E280" s="743" t="s">
        <v>3559</v>
      </c>
      <c r="F280" s="661" t="s">
        <v>3521</v>
      </c>
      <c r="G280" s="661" t="s">
        <v>3907</v>
      </c>
      <c r="H280" s="661" t="s">
        <v>574</v>
      </c>
      <c r="I280" s="661" t="s">
        <v>3908</v>
      </c>
      <c r="J280" s="661" t="s">
        <v>3909</v>
      </c>
      <c r="K280" s="661" t="s">
        <v>1864</v>
      </c>
      <c r="L280" s="662">
        <v>36.35</v>
      </c>
      <c r="M280" s="662">
        <v>36.35</v>
      </c>
      <c r="N280" s="661">
        <v>1</v>
      </c>
      <c r="O280" s="744">
        <v>0.5</v>
      </c>
      <c r="P280" s="662"/>
      <c r="Q280" s="677">
        <v>0</v>
      </c>
      <c r="R280" s="661"/>
      <c r="S280" s="677">
        <v>0</v>
      </c>
      <c r="T280" s="744"/>
      <c r="U280" s="700">
        <v>0</v>
      </c>
    </row>
    <row r="281" spans="1:21" ht="14.4" customHeight="1" x14ac:dyDescent="0.3">
      <c r="A281" s="660">
        <v>32</v>
      </c>
      <c r="B281" s="661" t="s">
        <v>573</v>
      </c>
      <c r="C281" s="661" t="s">
        <v>3524</v>
      </c>
      <c r="D281" s="742" t="s">
        <v>5498</v>
      </c>
      <c r="E281" s="743" t="s">
        <v>3559</v>
      </c>
      <c r="F281" s="661" t="s">
        <v>3521</v>
      </c>
      <c r="G281" s="661" t="s">
        <v>3627</v>
      </c>
      <c r="H281" s="661" t="s">
        <v>574</v>
      </c>
      <c r="I281" s="661" t="s">
        <v>3910</v>
      </c>
      <c r="J281" s="661" t="s">
        <v>2097</v>
      </c>
      <c r="K281" s="661" t="s">
        <v>3674</v>
      </c>
      <c r="L281" s="662">
        <v>0</v>
      </c>
      <c r="M281" s="662">
        <v>0</v>
      </c>
      <c r="N281" s="661">
        <v>1</v>
      </c>
      <c r="O281" s="744">
        <v>0.5</v>
      </c>
      <c r="P281" s="662">
        <v>0</v>
      </c>
      <c r="Q281" s="677"/>
      <c r="R281" s="661">
        <v>1</v>
      </c>
      <c r="S281" s="677">
        <v>1</v>
      </c>
      <c r="T281" s="744">
        <v>0.5</v>
      </c>
      <c r="U281" s="700">
        <v>1</v>
      </c>
    </row>
    <row r="282" spans="1:21" ht="14.4" customHeight="1" x14ac:dyDescent="0.3">
      <c r="A282" s="660">
        <v>32</v>
      </c>
      <c r="B282" s="661" t="s">
        <v>573</v>
      </c>
      <c r="C282" s="661" t="s">
        <v>3524</v>
      </c>
      <c r="D282" s="742" t="s">
        <v>5498</v>
      </c>
      <c r="E282" s="743" t="s">
        <v>3559</v>
      </c>
      <c r="F282" s="661" t="s">
        <v>3521</v>
      </c>
      <c r="G282" s="661" t="s">
        <v>3801</v>
      </c>
      <c r="H282" s="661" t="s">
        <v>574</v>
      </c>
      <c r="I282" s="661" t="s">
        <v>3911</v>
      </c>
      <c r="J282" s="661" t="s">
        <v>1182</v>
      </c>
      <c r="K282" s="661" t="s">
        <v>3803</v>
      </c>
      <c r="L282" s="662">
        <v>0</v>
      </c>
      <c r="M282" s="662">
        <v>0</v>
      </c>
      <c r="N282" s="661">
        <v>2</v>
      </c>
      <c r="O282" s="744">
        <v>0.5</v>
      </c>
      <c r="P282" s="662">
        <v>0</v>
      </c>
      <c r="Q282" s="677"/>
      <c r="R282" s="661">
        <v>2</v>
      </c>
      <c r="S282" s="677">
        <v>1</v>
      </c>
      <c r="T282" s="744">
        <v>0.5</v>
      </c>
      <c r="U282" s="700">
        <v>1</v>
      </c>
    </row>
    <row r="283" spans="1:21" ht="14.4" customHeight="1" x14ac:dyDescent="0.3">
      <c r="A283" s="660">
        <v>32</v>
      </c>
      <c r="B283" s="661" t="s">
        <v>573</v>
      </c>
      <c r="C283" s="661" t="s">
        <v>3524</v>
      </c>
      <c r="D283" s="742" t="s">
        <v>5498</v>
      </c>
      <c r="E283" s="743" t="s">
        <v>3559</v>
      </c>
      <c r="F283" s="661" t="s">
        <v>3521</v>
      </c>
      <c r="G283" s="661" t="s">
        <v>3632</v>
      </c>
      <c r="H283" s="661" t="s">
        <v>574</v>
      </c>
      <c r="I283" s="661" t="s">
        <v>862</v>
      </c>
      <c r="J283" s="661" t="s">
        <v>3633</v>
      </c>
      <c r="K283" s="661" t="s">
        <v>3634</v>
      </c>
      <c r="L283" s="662">
        <v>88.76</v>
      </c>
      <c r="M283" s="662">
        <v>266.28000000000003</v>
      </c>
      <c r="N283" s="661">
        <v>3</v>
      </c>
      <c r="O283" s="744">
        <v>1.5</v>
      </c>
      <c r="P283" s="662">
        <v>266.28000000000003</v>
      </c>
      <c r="Q283" s="677">
        <v>1</v>
      </c>
      <c r="R283" s="661">
        <v>3</v>
      </c>
      <c r="S283" s="677">
        <v>1</v>
      </c>
      <c r="T283" s="744">
        <v>1.5</v>
      </c>
      <c r="U283" s="700">
        <v>1</v>
      </c>
    </row>
    <row r="284" spans="1:21" ht="14.4" customHeight="1" x14ac:dyDescent="0.3">
      <c r="A284" s="660">
        <v>32</v>
      </c>
      <c r="B284" s="661" t="s">
        <v>573</v>
      </c>
      <c r="C284" s="661" t="s">
        <v>3524</v>
      </c>
      <c r="D284" s="742" t="s">
        <v>5498</v>
      </c>
      <c r="E284" s="743" t="s">
        <v>3559</v>
      </c>
      <c r="F284" s="661" t="s">
        <v>3521</v>
      </c>
      <c r="G284" s="661" t="s">
        <v>3912</v>
      </c>
      <c r="H284" s="661" t="s">
        <v>574</v>
      </c>
      <c r="I284" s="661" t="s">
        <v>3913</v>
      </c>
      <c r="J284" s="661" t="s">
        <v>3914</v>
      </c>
      <c r="K284" s="661" t="s">
        <v>1916</v>
      </c>
      <c r="L284" s="662">
        <v>52.49</v>
      </c>
      <c r="M284" s="662">
        <v>52.49</v>
      </c>
      <c r="N284" s="661">
        <v>1</v>
      </c>
      <c r="O284" s="744">
        <v>0.5</v>
      </c>
      <c r="P284" s="662">
        <v>52.49</v>
      </c>
      <c r="Q284" s="677">
        <v>1</v>
      </c>
      <c r="R284" s="661">
        <v>1</v>
      </c>
      <c r="S284" s="677">
        <v>1</v>
      </c>
      <c r="T284" s="744">
        <v>0.5</v>
      </c>
      <c r="U284" s="700">
        <v>1</v>
      </c>
    </row>
    <row r="285" spans="1:21" ht="14.4" customHeight="1" x14ac:dyDescent="0.3">
      <c r="A285" s="660">
        <v>32</v>
      </c>
      <c r="B285" s="661" t="s">
        <v>573</v>
      </c>
      <c r="C285" s="661" t="s">
        <v>3524</v>
      </c>
      <c r="D285" s="742" t="s">
        <v>5498</v>
      </c>
      <c r="E285" s="743" t="s">
        <v>3559</v>
      </c>
      <c r="F285" s="661" t="s">
        <v>3521</v>
      </c>
      <c r="G285" s="661" t="s">
        <v>3884</v>
      </c>
      <c r="H285" s="661" t="s">
        <v>574</v>
      </c>
      <c r="I285" s="661" t="s">
        <v>3915</v>
      </c>
      <c r="J285" s="661" t="s">
        <v>1655</v>
      </c>
      <c r="K285" s="661" t="s">
        <v>1656</v>
      </c>
      <c r="L285" s="662">
        <v>131.36000000000001</v>
      </c>
      <c r="M285" s="662">
        <v>131.36000000000001</v>
      </c>
      <c r="N285" s="661">
        <v>1</v>
      </c>
      <c r="O285" s="744">
        <v>0.5</v>
      </c>
      <c r="P285" s="662">
        <v>131.36000000000001</v>
      </c>
      <c r="Q285" s="677">
        <v>1</v>
      </c>
      <c r="R285" s="661">
        <v>1</v>
      </c>
      <c r="S285" s="677">
        <v>1</v>
      </c>
      <c r="T285" s="744">
        <v>0.5</v>
      </c>
      <c r="U285" s="700">
        <v>1</v>
      </c>
    </row>
    <row r="286" spans="1:21" ht="14.4" customHeight="1" x14ac:dyDescent="0.3">
      <c r="A286" s="660">
        <v>32</v>
      </c>
      <c r="B286" s="661" t="s">
        <v>573</v>
      </c>
      <c r="C286" s="661" t="s">
        <v>3524</v>
      </c>
      <c r="D286" s="742" t="s">
        <v>5498</v>
      </c>
      <c r="E286" s="743" t="s">
        <v>3559</v>
      </c>
      <c r="F286" s="661" t="s">
        <v>3521</v>
      </c>
      <c r="G286" s="661" t="s">
        <v>3647</v>
      </c>
      <c r="H286" s="661" t="s">
        <v>1755</v>
      </c>
      <c r="I286" s="661" t="s">
        <v>1924</v>
      </c>
      <c r="J286" s="661" t="s">
        <v>1781</v>
      </c>
      <c r="K286" s="661" t="s">
        <v>1925</v>
      </c>
      <c r="L286" s="662">
        <v>407.55</v>
      </c>
      <c r="M286" s="662">
        <v>407.55</v>
      </c>
      <c r="N286" s="661">
        <v>1</v>
      </c>
      <c r="O286" s="744">
        <v>1</v>
      </c>
      <c r="P286" s="662">
        <v>407.55</v>
      </c>
      <c r="Q286" s="677">
        <v>1</v>
      </c>
      <c r="R286" s="661">
        <v>1</v>
      </c>
      <c r="S286" s="677">
        <v>1</v>
      </c>
      <c r="T286" s="744">
        <v>1</v>
      </c>
      <c r="U286" s="700">
        <v>1</v>
      </c>
    </row>
    <row r="287" spans="1:21" ht="14.4" customHeight="1" x14ac:dyDescent="0.3">
      <c r="A287" s="660">
        <v>32</v>
      </c>
      <c r="B287" s="661" t="s">
        <v>573</v>
      </c>
      <c r="C287" s="661" t="s">
        <v>3524</v>
      </c>
      <c r="D287" s="742" t="s">
        <v>5498</v>
      </c>
      <c r="E287" s="743" t="s">
        <v>3559</v>
      </c>
      <c r="F287" s="661" t="s">
        <v>3521</v>
      </c>
      <c r="G287" s="661" t="s">
        <v>3647</v>
      </c>
      <c r="H287" s="661" t="s">
        <v>1755</v>
      </c>
      <c r="I287" s="661" t="s">
        <v>1927</v>
      </c>
      <c r="J287" s="661" t="s">
        <v>1781</v>
      </c>
      <c r="K287" s="661" t="s">
        <v>1928</v>
      </c>
      <c r="L287" s="662">
        <v>543.39</v>
      </c>
      <c r="M287" s="662">
        <v>543.39</v>
      </c>
      <c r="N287" s="661">
        <v>1</v>
      </c>
      <c r="O287" s="744">
        <v>1</v>
      </c>
      <c r="P287" s="662">
        <v>543.39</v>
      </c>
      <c r="Q287" s="677">
        <v>1</v>
      </c>
      <c r="R287" s="661">
        <v>1</v>
      </c>
      <c r="S287" s="677">
        <v>1</v>
      </c>
      <c r="T287" s="744">
        <v>1</v>
      </c>
      <c r="U287" s="700">
        <v>1</v>
      </c>
    </row>
    <row r="288" spans="1:21" ht="14.4" customHeight="1" x14ac:dyDescent="0.3">
      <c r="A288" s="660">
        <v>32</v>
      </c>
      <c r="B288" s="661" t="s">
        <v>573</v>
      </c>
      <c r="C288" s="661" t="s">
        <v>3524</v>
      </c>
      <c r="D288" s="742" t="s">
        <v>5498</v>
      </c>
      <c r="E288" s="743" t="s">
        <v>3559</v>
      </c>
      <c r="F288" s="661" t="s">
        <v>3521</v>
      </c>
      <c r="G288" s="661" t="s">
        <v>3654</v>
      </c>
      <c r="H288" s="661" t="s">
        <v>574</v>
      </c>
      <c r="I288" s="661" t="s">
        <v>3655</v>
      </c>
      <c r="J288" s="661" t="s">
        <v>3656</v>
      </c>
      <c r="K288" s="661" t="s">
        <v>3657</v>
      </c>
      <c r="L288" s="662">
        <v>93.71</v>
      </c>
      <c r="M288" s="662">
        <v>187.42</v>
      </c>
      <c r="N288" s="661">
        <v>2</v>
      </c>
      <c r="O288" s="744">
        <v>1.5</v>
      </c>
      <c r="P288" s="662"/>
      <c r="Q288" s="677">
        <v>0</v>
      </c>
      <c r="R288" s="661"/>
      <c r="S288" s="677">
        <v>0</v>
      </c>
      <c r="T288" s="744"/>
      <c r="U288" s="700">
        <v>0</v>
      </c>
    </row>
    <row r="289" spans="1:21" ht="14.4" customHeight="1" x14ac:dyDescent="0.3">
      <c r="A289" s="660">
        <v>32</v>
      </c>
      <c r="B289" s="661" t="s">
        <v>573</v>
      </c>
      <c r="C289" s="661" t="s">
        <v>3524</v>
      </c>
      <c r="D289" s="742" t="s">
        <v>5498</v>
      </c>
      <c r="E289" s="743" t="s">
        <v>3559</v>
      </c>
      <c r="F289" s="661" t="s">
        <v>3521</v>
      </c>
      <c r="G289" s="661" t="s">
        <v>3654</v>
      </c>
      <c r="H289" s="661" t="s">
        <v>574</v>
      </c>
      <c r="I289" s="661" t="s">
        <v>3703</v>
      </c>
      <c r="J289" s="661" t="s">
        <v>3656</v>
      </c>
      <c r="K289" s="661" t="s">
        <v>760</v>
      </c>
      <c r="L289" s="662">
        <v>301.2</v>
      </c>
      <c r="M289" s="662">
        <v>301.2</v>
      </c>
      <c r="N289" s="661">
        <v>1</v>
      </c>
      <c r="O289" s="744">
        <v>0.5</v>
      </c>
      <c r="P289" s="662"/>
      <c r="Q289" s="677">
        <v>0</v>
      </c>
      <c r="R289" s="661"/>
      <c r="S289" s="677">
        <v>0</v>
      </c>
      <c r="T289" s="744"/>
      <c r="U289" s="700">
        <v>0</v>
      </c>
    </row>
    <row r="290" spans="1:21" ht="14.4" customHeight="1" x14ac:dyDescent="0.3">
      <c r="A290" s="660">
        <v>32</v>
      </c>
      <c r="B290" s="661" t="s">
        <v>573</v>
      </c>
      <c r="C290" s="661" t="s">
        <v>3524</v>
      </c>
      <c r="D290" s="742" t="s">
        <v>5498</v>
      </c>
      <c r="E290" s="743" t="s">
        <v>3559</v>
      </c>
      <c r="F290" s="661" t="s">
        <v>3521</v>
      </c>
      <c r="G290" s="661" t="s">
        <v>3714</v>
      </c>
      <c r="H290" s="661" t="s">
        <v>1755</v>
      </c>
      <c r="I290" s="661" t="s">
        <v>3916</v>
      </c>
      <c r="J290" s="661" t="s">
        <v>3716</v>
      </c>
      <c r="K290" s="661" t="s">
        <v>3917</v>
      </c>
      <c r="L290" s="662">
        <v>167.33</v>
      </c>
      <c r="M290" s="662">
        <v>167.33</v>
      </c>
      <c r="N290" s="661">
        <v>1</v>
      </c>
      <c r="O290" s="744">
        <v>0.5</v>
      </c>
      <c r="P290" s="662">
        <v>167.33</v>
      </c>
      <c r="Q290" s="677">
        <v>1</v>
      </c>
      <c r="R290" s="661">
        <v>1</v>
      </c>
      <c r="S290" s="677">
        <v>1</v>
      </c>
      <c r="T290" s="744">
        <v>0.5</v>
      </c>
      <c r="U290" s="700">
        <v>1</v>
      </c>
    </row>
    <row r="291" spans="1:21" ht="14.4" customHeight="1" x14ac:dyDescent="0.3">
      <c r="A291" s="660">
        <v>32</v>
      </c>
      <c r="B291" s="661" t="s">
        <v>573</v>
      </c>
      <c r="C291" s="661" t="s">
        <v>3524</v>
      </c>
      <c r="D291" s="742" t="s">
        <v>5498</v>
      </c>
      <c r="E291" s="743" t="s">
        <v>3559</v>
      </c>
      <c r="F291" s="661" t="s">
        <v>3521</v>
      </c>
      <c r="G291" s="661" t="s">
        <v>3887</v>
      </c>
      <c r="H291" s="661" t="s">
        <v>1755</v>
      </c>
      <c r="I291" s="661" t="s">
        <v>2017</v>
      </c>
      <c r="J291" s="661" t="s">
        <v>2018</v>
      </c>
      <c r="K291" s="661" t="s">
        <v>2019</v>
      </c>
      <c r="L291" s="662">
        <v>194.26</v>
      </c>
      <c r="M291" s="662">
        <v>194.26</v>
      </c>
      <c r="N291" s="661">
        <v>1</v>
      </c>
      <c r="O291" s="744">
        <v>0.5</v>
      </c>
      <c r="P291" s="662">
        <v>194.26</v>
      </c>
      <c r="Q291" s="677">
        <v>1</v>
      </c>
      <c r="R291" s="661">
        <v>1</v>
      </c>
      <c r="S291" s="677">
        <v>1</v>
      </c>
      <c r="T291" s="744">
        <v>0.5</v>
      </c>
      <c r="U291" s="700">
        <v>1</v>
      </c>
    </row>
    <row r="292" spans="1:21" ht="14.4" customHeight="1" x14ac:dyDescent="0.3">
      <c r="A292" s="660">
        <v>32</v>
      </c>
      <c r="B292" s="661" t="s">
        <v>573</v>
      </c>
      <c r="C292" s="661" t="s">
        <v>3524</v>
      </c>
      <c r="D292" s="742" t="s">
        <v>5498</v>
      </c>
      <c r="E292" s="743" t="s">
        <v>3559</v>
      </c>
      <c r="F292" s="661" t="s">
        <v>3521</v>
      </c>
      <c r="G292" s="661" t="s">
        <v>3887</v>
      </c>
      <c r="H292" s="661" t="s">
        <v>1755</v>
      </c>
      <c r="I292" s="661" t="s">
        <v>2027</v>
      </c>
      <c r="J292" s="661" t="s">
        <v>2028</v>
      </c>
      <c r="K292" s="661" t="s">
        <v>2022</v>
      </c>
      <c r="L292" s="662">
        <v>127.34</v>
      </c>
      <c r="M292" s="662">
        <v>509.36</v>
      </c>
      <c r="N292" s="661">
        <v>4</v>
      </c>
      <c r="O292" s="744">
        <v>0.5</v>
      </c>
      <c r="P292" s="662">
        <v>509.36</v>
      </c>
      <c r="Q292" s="677">
        <v>1</v>
      </c>
      <c r="R292" s="661">
        <v>4</v>
      </c>
      <c r="S292" s="677">
        <v>1</v>
      </c>
      <c r="T292" s="744">
        <v>0.5</v>
      </c>
      <c r="U292" s="700">
        <v>1</v>
      </c>
    </row>
    <row r="293" spans="1:21" ht="14.4" customHeight="1" x14ac:dyDescent="0.3">
      <c r="A293" s="660">
        <v>32</v>
      </c>
      <c r="B293" s="661" t="s">
        <v>573</v>
      </c>
      <c r="C293" s="661" t="s">
        <v>3524</v>
      </c>
      <c r="D293" s="742" t="s">
        <v>5498</v>
      </c>
      <c r="E293" s="743" t="s">
        <v>3559</v>
      </c>
      <c r="F293" s="661" t="s">
        <v>3521</v>
      </c>
      <c r="G293" s="661" t="s">
        <v>3662</v>
      </c>
      <c r="H293" s="661" t="s">
        <v>574</v>
      </c>
      <c r="I293" s="661" t="s">
        <v>647</v>
      </c>
      <c r="J293" s="661" t="s">
        <v>3704</v>
      </c>
      <c r="K293" s="661" t="s">
        <v>3646</v>
      </c>
      <c r="L293" s="662">
        <v>24.78</v>
      </c>
      <c r="M293" s="662">
        <v>24.78</v>
      </c>
      <c r="N293" s="661">
        <v>1</v>
      </c>
      <c r="O293" s="744">
        <v>0.5</v>
      </c>
      <c r="P293" s="662">
        <v>24.78</v>
      </c>
      <c r="Q293" s="677">
        <v>1</v>
      </c>
      <c r="R293" s="661">
        <v>1</v>
      </c>
      <c r="S293" s="677">
        <v>1</v>
      </c>
      <c r="T293" s="744">
        <v>0.5</v>
      </c>
      <c r="U293" s="700">
        <v>1</v>
      </c>
    </row>
    <row r="294" spans="1:21" ht="14.4" customHeight="1" x14ac:dyDescent="0.3">
      <c r="A294" s="660">
        <v>32</v>
      </c>
      <c r="B294" s="661" t="s">
        <v>573</v>
      </c>
      <c r="C294" s="661" t="s">
        <v>3524</v>
      </c>
      <c r="D294" s="742" t="s">
        <v>5498</v>
      </c>
      <c r="E294" s="743" t="s">
        <v>3559</v>
      </c>
      <c r="F294" s="661" t="s">
        <v>3521</v>
      </c>
      <c r="G294" s="661" t="s">
        <v>3662</v>
      </c>
      <c r="H294" s="661" t="s">
        <v>574</v>
      </c>
      <c r="I294" s="661" t="s">
        <v>1160</v>
      </c>
      <c r="J294" s="661" t="s">
        <v>3663</v>
      </c>
      <c r="K294" s="661" t="s">
        <v>3664</v>
      </c>
      <c r="L294" s="662">
        <v>99.11</v>
      </c>
      <c r="M294" s="662">
        <v>495.55</v>
      </c>
      <c r="N294" s="661">
        <v>5</v>
      </c>
      <c r="O294" s="744">
        <v>1.5</v>
      </c>
      <c r="P294" s="662"/>
      <c r="Q294" s="677">
        <v>0</v>
      </c>
      <c r="R294" s="661"/>
      <c r="S294" s="677">
        <v>0</v>
      </c>
      <c r="T294" s="744"/>
      <c r="U294" s="700">
        <v>0</v>
      </c>
    </row>
    <row r="295" spans="1:21" ht="14.4" customHeight="1" x14ac:dyDescent="0.3">
      <c r="A295" s="660">
        <v>32</v>
      </c>
      <c r="B295" s="661" t="s">
        <v>573</v>
      </c>
      <c r="C295" s="661" t="s">
        <v>3524</v>
      </c>
      <c r="D295" s="742" t="s">
        <v>5498</v>
      </c>
      <c r="E295" s="743" t="s">
        <v>3559</v>
      </c>
      <c r="F295" s="661" t="s">
        <v>3521</v>
      </c>
      <c r="G295" s="661" t="s">
        <v>3670</v>
      </c>
      <c r="H295" s="661" t="s">
        <v>574</v>
      </c>
      <c r="I295" s="661" t="s">
        <v>3718</v>
      </c>
      <c r="J295" s="661" t="s">
        <v>2521</v>
      </c>
      <c r="K295" s="661" t="s">
        <v>3719</v>
      </c>
      <c r="L295" s="662">
        <v>0</v>
      </c>
      <c r="M295" s="662">
        <v>0</v>
      </c>
      <c r="N295" s="661">
        <v>1</v>
      </c>
      <c r="O295" s="744">
        <v>0.5</v>
      </c>
      <c r="P295" s="662">
        <v>0</v>
      </c>
      <c r="Q295" s="677"/>
      <c r="R295" s="661">
        <v>1</v>
      </c>
      <c r="S295" s="677">
        <v>1</v>
      </c>
      <c r="T295" s="744">
        <v>0.5</v>
      </c>
      <c r="U295" s="700">
        <v>1</v>
      </c>
    </row>
    <row r="296" spans="1:21" ht="14.4" customHeight="1" x14ac:dyDescent="0.3">
      <c r="A296" s="660">
        <v>32</v>
      </c>
      <c r="B296" s="661" t="s">
        <v>573</v>
      </c>
      <c r="C296" s="661" t="s">
        <v>3524</v>
      </c>
      <c r="D296" s="742" t="s">
        <v>5498</v>
      </c>
      <c r="E296" s="743" t="s">
        <v>3559</v>
      </c>
      <c r="F296" s="661" t="s">
        <v>3521</v>
      </c>
      <c r="G296" s="661" t="s">
        <v>3705</v>
      </c>
      <c r="H296" s="661" t="s">
        <v>1755</v>
      </c>
      <c r="I296" s="661" t="s">
        <v>2950</v>
      </c>
      <c r="J296" s="661" t="s">
        <v>3497</v>
      </c>
      <c r="K296" s="661" t="s">
        <v>3228</v>
      </c>
      <c r="L296" s="662">
        <v>123.2</v>
      </c>
      <c r="M296" s="662">
        <v>246.4</v>
      </c>
      <c r="N296" s="661">
        <v>2</v>
      </c>
      <c r="O296" s="744">
        <v>1.5</v>
      </c>
      <c r="P296" s="662">
        <v>123.2</v>
      </c>
      <c r="Q296" s="677">
        <v>0.5</v>
      </c>
      <c r="R296" s="661">
        <v>1</v>
      </c>
      <c r="S296" s="677">
        <v>0.5</v>
      </c>
      <c r="T296" s="744">
        <v>0.5</v>
      </c>
      <c r="U296" s="700">
        <v>0.33333333333333331</v>
      </c>
    </row>
    <row r="297" spans="1:21" ht="14.4" customHeight="1" x14ac:dyDescent="0.3">
      <c r="A297" s="660">
        <v>32</v>
      </c>
      <c r="B297" s="661" t="s">
        <v>573</v>
      </c>
      <c r="C297" s="661" t="s">
        <v>3524</v>
      </c>
      <c r="D297" s="742" t="s">
        <v>5498</v>
      </c>
      <c r="E297" s="743" t="s">
        <v>3559</v>
      </c>
      <c r="F297" s="661" t="s">
        <v>3521</v>
      </c>
      <c r="G297" s="661" t="s">
        <v>3677</v>
      </c>
      <c r="H297" s="661" t="s">
        <v>574</v>
      </c>
      <c r="I297" s="661" t="s">
        <v>2082</v>
      </c>
      <c r="J297" s="661" t="s">
        <v>2083</v>
      </c>
      <c r="K297" s="661" t="s">
        <v>3678</v>
      </c>
      <c r="L297" s="662">
        <v>22.44</v>
      </c>
      <c r="M297" s="662">
        <v>22.44</v>
      </c>
      <c r="N297" s="661">
        <v>1</v>
      </c>
      <c r="O297" s="744">
        <v>0.5</v>
      </c>
      <c r="P297" s="662">
        <v>22.44</v>
      </c>
      <c r="Q297" s="677">
        <v>1</v>
      </c>
      <c r="R297" s="661">
        <v>1</v>
      </c>
      <c r="S297" s="677">
        <v>1</v>
      </c>
      <c r="T297" s="744">
        <v>0.5</v>
      </c>
      <c r="U297" s="700">
        <v>1</v>
      </c>
    </row>
    <row r="298" spans="1:21" ht="14.4" customHeight="1" x14ac:dyDescent="0.3">
      <c r="A298" s="660">
        <v>32</v>
      </c>
      <c r="B298" s="661" t="s">
        <v>573</v>
      </c>
      <c r="C298" s="661" t="s">
        <v>3524</v>
      </c>
      <c r="D298" s="742" t="s">
        <v>5498</v>
      </c>
      <c r="E298" s="743" t="s">
        <v>3559</v>
      </c>
      <c r="F298" s="661" t="s">
        <v>3521</v>
      </c>
      <c r="G298" s="661" t="s">
        <v>3677</v>
      </c>
      <c r="H298" s="661" t="s">
        <v>574</v>
      </c>
      <c r="I298" s="661" t="s">
        <v>2120</v>
      </c>
      <c r="J298" s="661" t="s">
        <v>2121</v>
      </c>
      <c r="K298" s="661" t="s">
        <v>3680</v>
      </c>
      <c r="L298" s="662">
        <v>51.21</v>
      </c>
      <c r="M298" s="662">
        <v>51.21</v>
      </c>
      <c r="N298" s="661">
        <v>1</v>
      </c>
      <c r="O298" s="744">
        <v>0.5</v>
      </c>
      <c r="P298" s="662">
        <v>51.21</v>
      </c>
      <c r="Q298" s="677">
        <v>1</v>
      </c>
      <c r="R298" s="661">
        <v>1</v>
      </c>
      <c r="S298" s="677">
        <v>1</v>
      </c>
      <c r="T298" s="744">
        <v>0.5</v>
      </c>
      <c r="U298" s="700">
        <v>1</v>
      </c>
    </row>
    <row r="299" spans="1:21" ht="14.4" customHeight="1" x14ac:dyDescent="0.3">
      <c r="A299" s="660">
        <v>32</v>
      </c>
      <c r="B299" s="661" t="s">
        <v>573</v>
      </c>
      <c r="C299" s="661" t="s">
        <v>3524</v>
      </c>
      <c r="D299" s="742" t="s">
        <v>5498</v>
      </c>
      <c r="E299" s="743" t="s">
        <v>3559</v>
      </c>
      <c r="F299" s="661" t="s">
        <v>3521</v>
      </c>
      <c r="G299" s="661" t="s">
        <v>3918</v>
      </c>
      <c r="H299" s="661" t="s">
        <v>1755</v>
      </c>
      <c r="I299" s="661" t="s">
        <v>2930</v>
      </c>
      <c r="J299" s="661" t="s">
        <v>2931</v>
      </c>
      <c r="K299" s="661" t="s">
        <v>2932</v>
      </c>
      <c r="L299" s="662">
        <v>109.97</v>
      </c>
      <c r="M299" s="662">
        <v>109.97</v>
      </c>
      <c r="N299" s="661">
        <v>1</v>
      </c>
      <c r="O299" s="744">
        <v>0.5</v>
      </c>
      <c r="P299" s="662">
        <v>109.97</v>
      </c>
      <c r="Q299" s="677">
        <v>1</v>
      </c>
      <c r="R299" s="661">
        <v>1</v>
      </c>
      <c r="S299" s="677">
        <v>1</v>
      </c>
      <c r="T299" s="744">
        <v>0.5</v>
      </c>
      <c r="U299" s="700">
        <v>1</v>
      </c>
    </row>
    <row r="300" spans="1:21" ht="14.4" customHeight="1" x14ac:dyDescent="0.3">
      <c r="A300" s="660">
        <v>32</v>
      </c>
      <c r="B300" s="661" t="s">
        <v>573</v>
      </c>
      <c r="C300" s="661" t="s">
        <v>3524</v>
      </c>
      <c r="D300" s="742" t="s">
        <v>5498</v>
      </c>
      <c r="E300" s="743" t="s">
        <v>3559</v>
      </c>
      <c r="F300" s="661" t="s">
        <v>3521</v>
      </c>
      <c r="G300" s="661" t="s">
        <v>3684</v>
      </c>
      <c r="H300" s="661" t="s">
        <v>1755</v>
      </c>
      <c r="I300" s="661" t="s">
        <v>1790</v>
      </c>
      <c r="J300" s="661" t="s">
        <v>1791</v>
      </c>
      <c r="K300" s="661" t="s">
        <v>1792</v>
      </c>
      <c r="L300" s="662">
        <v>31.32</v>
      </c>
      <c r="M300" s="662">
        <v>31.32</v>
      </c>
      <c r="N300" s="661">
        <v>1</v>
      </c>
      <c r="O300" s="744">
        <v>1</v>
      </c>
      <c r="P300" s="662">
        <v>31.32</v>
      </c>
      <c r="Q300" s="677">
        <v>1</v>
      </c>
      <c r="R300" s="661">
        <v>1</v>
      </c>
      <c r="S300" s="677">
        <v>1</v>
      </c>
      <c r="T300" s="744">
        <v>1</v>
      </c>
      <c r="U300" s="700">
        <v>1</v>
      </c>
    </row>
    <row r="301" spans="1:21" ht="14.4" customHeight="1" x14ac:dyDescent="0.3">
      <c r="A301" s="660">
        <v>32</v>
      </c>
      <c r="B301" s="661" t="s">
        <v>573</v>
      </c>
      <c r="C301" s="661" t="s">
        <v>3524</v>
      </c>
      <c r="D301" s="742" t="s">
        <v>5498</v>
      </c>
      <c r="E301" s="743" t="s">
        <v>3559</v>
      </c>
      <c r="F301" s="661" t="s">
        <v>3521</v>
      </c>
      <c r="G301" s="661" t="s">
        <v>3685</v>
      </c>
      <c r="H301" s="661" t="s">
        <v>574</v>
      </c>
      <c r="I301" s="661" t="s">
        <v>3919</v>
      </c>
      <c r="J301" s="661" t="s">
        <v>1722</v>
      </c>
      <c r="K301" s="661" t="s">
        <v>1030</v>
      </c>
      <c r="L301" s="662">
        <v>75.22</v>
      </c>
      <c r="M301" s="662">
        <v>75.22</v>
      </c>
      <c r="N301" s="661">
        <v>1</v>
      </c>
      <c r="O301" s="744">
        <v>1</v>
      </c>
      <c r="P301" s="662">
        <v>75.22</v>
      </c>
      <c r="Q301" s="677">
        <v>1</v>
      </c>
      <c r="R301" s="661">
        <v>1</v>
      </c>
      <c r="S301" s="677">
        <v>1</v>
      </c>
      <c r="T301" s="744">
        <v>1</v>
      </c>
      <c r="U301" s="700">
        <v>1</v>
      </c>
    </row>
    <row r="302" spans="1:21" ht="14.4" customHeight="1" x14ac:dyDescent="0.3">
      <c r="A302" s="660">
        <v>32</v>
      </c>
      <c r="B302" s="661" t="s">
        <v>573</v>
      </c>
      <c r="C302" s="661" t="s">
        <v>3524</v>
      </c>
      <c r="D302" s="742" t="s">
        <v>5498</v>
      </c>
      <c r="E302" s="743" t="s">
        <v>3559</v>
      </c>
      <c r="F302" s="661" t="s">
        <v>3521</v>
      </c>
      <c r="G302" s="661" t="s">
        <v>3904</v>
      </c>
      <c r="H302" s="661" t="s">
        <v>574</v>
      </c>
      <c r="I302" s="661" t="s">
        <v>1333</v>
      </c>
      <c r="J302" s="661" t="s">
        <v>1334</v>
      </c>
      <c r="K302" s="661" t="s">
        <v>3905</v>
      </c>
      <c r="L302" s="662">
        <v>32709.68</v>
      </c>
      <c r="M302" s="662">
        <v>32709.68</v>
      </c>
      <c r="N302" s="661">
        <v>1</v>
      </c>
      <c r="O302" s="744">
        <v>0.5</v>
      </c>
      <c r="P302" s="662">
        <v>32709.68</v>
      </c>
      <c r="Q302" s="677">
        <v>1</v>
      </c>
      <c r="R302" s="661">
        <v>1</v>
      </c>
      <c r="S302" s="677">
        <v>1</v>
      </c>
      <c r="T302" s="744">
        <v>0.5</v>
      </c>
      <c r="U302" s="700">
        <v>1</v>
      </c>
    </row>
    <row r="303" spans="1:21" ht="14.4" customHeight="1" x14ac:dyDescent="0.3">
      <c r="A303" s="660">
        <v>32</v>
      </c>
      <c r="B303" s="661" t="s">
        <v>573</v>
      </c>
      <c r="C303" s="661" t="s">
        <v>3524</v>
      </c>
      <c r="D303" s="742" t="s">
        <v>5498</v>
      </c>
      <c r="E303" s="743" t="s">
        <v>3559</v>
      </c>
      <c r="F303" s="661" t="s">
        <v>3521</v>
      </c>
      <c r="G303" s="661" t="s">
        <v>3690</v>
      </c>
      <c r="H303" s="661" t="s">
        <v>1755</v>
      </c>
      <c r="I303" s="661" t="s">
        <v>2253</v>
      </c>
      <c r="J303" s="661" t="s">
        <v>2246</v>
      </c>
      <c r="K303" s="661" t="s">
        <v>3416</v>
      </c>
      <c r="L303" s="662">
        <v>13849.26</v>
      </c>
      <c r="M303" s="662">
        <v>55397.04</v>
      </c>
      <c r="N303" s="661">
        <v>4</v>
      </c>
      <c r="O303" s="744">
        <v>1</v>
      </c>
      <c r="P303" s="662">
        <v>55397.04</v>
      </c>
      <c r="Q303" s="677">
        <v>1</v>
      </c>
      <c r="R303" s="661">
        <v>4</v>
      </c>
      <c r="S303" s="677">
        <v>1</v>
      </c>
      <c r="T303" s="744">
        <v>1</v>
      </c>
      <c r="U303" s="700">
        <v>1</v>
      </c>
    </row>
    <row r="304" spans="1:21" ht="14.4" customHeight="1" x14ac:dyDescent="0.3">
      <c r="A304" s="660">
        <v>32</v>
      </c>
      <c r="B304" s="661" t="s">
        <v>573</v>
      </c>
      <c r="C304" s="661" t="s">
        <v>3524</v>
      </c>
      <c r="D304" s="742" t="s">
        <v>5498</v>
      </c>
      <c r="E304" s="743" t="s">
        <v>3559</v>
      </c>
      <c r="F304" s="661" t="s">
        <v>3521</v>
      </c>
      <c r="G304" s="661" t="s">
        <v>3690</v>
      </c>
      <c r="H304" s="661" t="s">
        <v>574</v>
      </c>
      <c r="I304" s="661" t="s">
        <v>3920</v>
      </c>
      <c r="J304" s="661" t="s">
        <v>2246</v>
      </c>
      <c r="K304" s="661" t="s">
        <v>2153</v>
      </c>
      <c r="L304" s="662">
        <v>0</v>
      </c>
      <c r="M304" s="662">
        <v>0</v>
      </c>
      <c r="N304" s="661">
        <v>1</v>
      </c>
      <c r="O304" s="744">
        <v>1</v>
      </c>
      <c r="P304" s="662">
        <v>0</v>
      </c>
      <c r="Q304" s="677"/>
      <c r="R304" s="661">
        <v>1</v>
      </c>
      <c r="S304" s="677">
        <v>1</v>
      </c>
      <c r="T304" s="744">
        <v>1</v>
      </c>
      <c r="U304" s="700">
        <v>1</v>
      </c>
    </row>
    <row r="305" spans="1:21" ht="14.4" customHeight="1" x14ac:dyDescent="0.3">
      <c r="A305" s="660">
        <v>32</v>
      </c>
      <c r="B305" s="661" t="s">
        <v>573</v>
      </c>
      <c r="C305" s="661" t="s">
        <v>3524</v>
      </c>
      <c r="D305" s="742" t="s">
        <v>5498</v>
      </c>
      <c r="E305" s="743" t="s">
        <v>3559</v>
      </c>
      <c r="F305" s="661" t="s">
        <v>3521</v>
      </c>
      <c r="G305" s="661" t="s">
        <v>3709</v>
      </c>
      <c r="H305" s="661" t="s">
        <v>574</v>
      </c>
      <c r="I305" s="661" t="s">
        <v>2237</v>
      </c>
      <c r="J305" s="661" t="s">
        <v>3710</v>
      </c>
      <c r="K305" s="661" t="s">
        <v>3711</v>
      </c>
      <c r="L305" s="662">
        <v>10386.950000000001</v>
      </c>
      <c r="M305" s="662">
        <v>20773.900000000001</v>
      </c>
      <c r="N305" s="661">
        <v>2</v>
      </c>
      <c r="O305" s="744">
        <v>1</v>
      </c>
      <c r="P305" s="662">
        <v>20773.900000000001</v>
      </c>
      <c r="Q305" s="677">
        <v>1</v>
      </c>
      <c r="R305" s="661">
        <v>2</v>
      </c>
      <c r="S305" s="677">
        <v>1</v>
      </c>
      <c r="T305" s="744">
        <v>1</v>
      </c>
      <c r="U305" s="700">
        <v>1</v>
      </c>
    </row>
    <row r="306" spans="1:21" ht="14.4" customHeight="1" x14ac:dyDescent="0.3">
      <c r="A306" s="660">
        <v>32</v>
      </c>
      <c r="B306" s="661" t="s">
        <v>573</v>
      </c>
      <c r="C306" s="661" t="s">
        <v>3524</v>
      </c>
      <c r="D306" s="742" t="s">
        <v>5498</v>
      </c>
      <c r="E306" s="743" t="s">
        <v>3560</v>
      </c>
      <c r="F306" s="661" t="s">
        <v>3521</v>
      </c>
      <c r="G306" s="661" t="s">
        <v>3569</v>
      </c>
      <c r="H306" s="661" t="s">
        <v>574</v>
      </c>
      <c r="I306" s="661" t="s">
        <v>1268</v>
      </c>
      <c r="J306" s="661" t="s">
        <v>1269</v>
      </c>
      <c r="K306" s="661" t="s">
        <v>1253</v>
      </c>
      <c r="L306" s="662">
        <v>263.26</v>
      </c>
      <c r="M306" s="662">
        <v>1842.82</v>
      </c>
      <c r="N306" s="661">
        <v>7</v>
      </c>
      <c r="O306" s="744">
        <v>3</v>
      </c>
      <c r="P306" s="662">
        <v>789.78</v>
      </c>
      <c r="Q306" s="677">
        <v>0.42857142857142855</v>
      </c>
      <c r="R306" s="661">
        <v>3</v>
      </c>
      <c r="S306" s="677">
        <v>0.42857142857142855</v>
      </c>
      <c r="T306" s="744">
        <v>1</v>
      </c>
      <c r="U306" s="700">
        <v>0.33333333333333331</v>
      </c>
    </row>
    <row r="307" spans="1:21" ht="14.4" customHeight="1" x14ac:dyDescent="0.3">
      <c r="A307" s="660">
        <v>32</v>
      </c>
      <c r="B307" s="661" t="s">
        <v>573</v>
      </c>
      <c r="C307" s="661" t="s">
        <v>3524</v>
      </c>
      <c r="D307" s="742" t="s">
        <v>5498</v>
      </c>
      <c r="E307" s="743" t="s">
        <v>3560</v>
      </c>
      <c r="F307" s="661" t="s">
        <v>3521</v>
      </c>
      <c r="G307" s="661" t="s">
        <v>3569</v>
      </c>
      <c r="H307" s="661" t="s">
        <v>574</v>
      </c>
      <c r="I307" s="661" t="s">
        <v>1314</v>
      </c>
      <c r="J307" s="661" t="s">
        <v>1315</v>
      </c>
      <c r="K307" s="661" t="s">
        <v>3570</v>
      </c>
      <c r="L307" s="662">
        <v>1295.6400000000001</v>
      </c>
      <c r="M307" s="662">
        <v>3886.92</v>
      </c>
      <c r="N307" s="661">
        <v>3</v>
      </c>
      <c r="O307" s="744">
        <v>2</v>
      </c>
      <c r="P307" s="662">
        <v>2591.2800000000002</v>
      </c>
      <c r="Q307" s="677">
        <v>0.66666666666666674</v>
      </c>
      <c r="R307" s="661">
        <v>2</v>
      </c>
      <c r="S307" s="677">
        <v>0.66666666666666663</v>
      </c>
      <c r="T307" s="744">
        <v>1.5</v>
      </c>
      <c r="U307" s="700">
        <v>0.75</v>
      </c>
    </row>
    <row r="308" spans="1:21" ht="14.4" customHeight="1" x14ac:dyDescent="0.3">
      <c r="A308" s="660">
        <v>32</v>
      </c>
      <c r="B308" s="661" t="s">
        <v>573</v>
      </c>
      <c r="C308" s="661" t="s">
        <v>3524</v>
      </c>
      <c r="D308" s="742" t="s">
        <v>5498</v>
      </c>
      <c r="E308" s="743" t="s">
        <v>3560</v>
      </c>
      <c r="F308" s="661" t="s">
        <v>3521</v>
      </c>
      <c r="G308" s="661" t="s">
        <v>3571</v>
      </c>
      <c r="H308" s="661" t="s">
        <v>574</v>
      </c>
      <c r="I308" s="661" t="s">
        <v>683</v>
      </c>
      <c r="J308" s="661" t="s">
        <v>684</v>
      </c>
      <c r="K308" s="661" t="s">
        <v>3572</v>
      </c>
      <c r="L308" s="662">
        <v>40.58</v>
      </c>
      <c r="M308" s="662">
        <v>81.16</v>
      </c>
      <c r="N308" s="661">
        <v>2</v>
      </c>
      <c r="O308" s="744">
        <v>1</v>
      </c>
      <c r="P308" s="662"/>
      <c r="Q308" s="677">
        <v>0</v>
      </c>
      <c r="R308" s="661"/>
      <c r="S308" s="677">
        <v>0</v>
      </c>
      <c r="T308" s="744"/>
      <c r="U308" s="700">
        <v>0</v>
      </c>
    </row>
    <row r="309" spans="1:21" ht="14.4" customHeight="1" x14ac:dyDescent="0.3">
      <c r="A309" s="660">
        <v>32</v>
      </c>
      <c r="B309" s="661" t="s">
        <v>573</v>
      </c>
      <c r="C309" s="661" t="s">
        <v>3524</v>
      </c>
      <c r="D309" s="742" t="s">
        <v>5498</v>
      </c>
      <c r="E309" s="743" t="s">
        <v>3560</v>
      </c>
      <c r="F309" s="661" t="s">
        <v>3521</v>
      </c>
      <c r="G309" s="661" t="s">
        <v>3571</v>
      </c>
      <c r="H309" s="661" t="s">
        <v>574</v>
      </c>
      <c r="I309" s="661" t="s">
        <v>3573</v>
      </c>
      <c r="J309" s="661" t="s">
        <v>684</v>
      </c>
      <c r="K309" s="661" t="s">
        <v>3574</v>
      </c>
      <c r="L309" s="662">
        <v>135.25</v>
      </c>
      <c r="M309" s="662">
        <v>135.25</v>
      </c>
      <c r="N309" s="661">
        <v>1</v>
      </c>
      <c r="O309" s="744">
        <v>0.5</v>
      </c>
      <c r="P309" s="662">
        <v>135.25</v>
      </c>
      <c r="Q309" s="677">
        <v>1</v>
      </c>
      <c r="R309" s="661">
        <v>1</v>
      </c>
      <c r="S309" s="677">
        <v>1</v>
      </c>
      <c r="T309" s="744">
        <v>0.5</v>
      </c>
      <c r="U309" s="700">
        <v>1</v>
      </c>
    </row>
    <row r="310" spans="1:21" ht="14.4" customHeight="1" x14ac:dyDescent="0.3">
      <c r="A310" s="660">
        <v>32</v>
      </c>
      <c r="B310" s="661" t="s">
        <v>573</v>
      </c>
      <c r="C310" s="661" t="s">
        <v>3524</v>
      </c>
      <c r="D310" s="742" t="s">
        <v>5498</v>
      </c>
      <c r="E310" s="743" t="s">
        <v>3560</v>
      </c>
      <c r="F310" s="661" t="s">
        <v>3521</v>
      </c>
      <c r="G310" s="661" t="s">
        <v>3571</v>
      </c>
      <c r="H310" s="661" t="s">
        <v>574</v>
      </c>
      <c r="I310" s="661" t="s">
        <v>699</v>
      </c>
      <c r="J310" s="661" t="s">
        <v>3575</v>
      </c>
      <c r="K310" s="661" t="s">
        <v>1123</v>
      </c>
      <c r="L310" s="662">
        <v>42.85</v>
      </c>
      <c r="M310" s="662">
        <v>85.7</v>
      </c>
      <c r="N310" s="661">
        <v>2</v>
      </c>
      <c r="O310" s="744">
        <v>1</v>
      </c>
      <c r="P310" s="662">
        <v>42.85</v>
      </c>
      <c r="Q310" s="677">
        <v>0.5</v>
      </c>
      <c r="R310" s="661">
        <v>1</v>
      </c>
      <c r="S310" s="677">
        <v>0.5</v>
      </c>
      <c r="T310" s="744">
        <v>0.5</v>
      </c>
      <c r="U310" s="700">
        <v>0.5</v>
      </c>
    </row>
    <row r="311" spans="1:21" ht="14.4" customHeight="1" x14ac:dyDescent="0.3">
      <c r="A311" s="660">
        <v>32</v>
      </c>
      <c r="B311" s="661" t="s">
        <v>573</v>
      </c>
      <c r="C311" s="661" t="s">
        <v>3524</v>
      </c>
      <c r="D311" s="742" t="s">
        <v>5498</v>
      </c>
      <c r="E311" s="743" t="s">
        <v>3560</v>
      </c>
      <c r="F311" s="661" t="s">
        <v>3521</v>
      </c>
      <c r="G311" s="661" t="s">
        <v>3576</v>
      </c>
      <c r="H311" s="661" t="s">
        <v>1755</v>
      </c>
      <c r="I311" s="661" t="s">
        <v>3577</v>
      </c>
      <c r="J311" s="661" t="s">
        <v>1766</v>
      </c>
      <c r="K311" s="661" t="s">
        <v>3578</v>
      </c>
      <c r="L311" s="662">
        <v>144.01</v>
      </c>
      <c r="M311" s="662">
        <v>144.01</v>
      </c>
      <c r="N311" s="661">
        <v>1</v>
      </c>
      <c r="O311" s="744">
        <v>0.5</v>
      </c>
      <c r="P311" s="662">
        <v>144.01</v>
      </c>
      <c r="Q311" s="677">
        <v>1</v>
      </c>
      <c r="R311" s="661">
        <v>1</v>
      </c>
      <c r="S311" s="677">
        <v>1</v>
      </c>
      <c r="T311" s="744">
        <v>0.5</v>
      </c>
      <c r="U311" s="700">
        <v>1</v>
      </c>
    </row>
    <row r="312" spans="1:21" ht="14.4" customHeight="1" x14ac:dyDescent="0.3">
      <c r="A312" s="660">
        <v>32</v>
      </c>
      <c r="B312" s="661" t="s">
        <v>573</v>
      </c>
      <c r="C312" s="661" t="s">
        <v>3524</v>
      </c>
      <c r="D312" s="742" t="s">
        <v>5498</v>
      </c>
      <c r="E312" s="743" t="s">
        <v>3560</v>
      </c>
      <c r="F312" s="661" t="s">
        <v>3521</v>
      </c>
      <c r="G312" s="661" t="s">
        <v>3579</v>
      </c>
      <c r="H312" s="661" t="s">
        <v>574</v>
      </c>
      <c r="I312" s="661" t="s">
        <v>3921</v>
      </c>
      <c r="J312" s="661" t="s">
        <v>1013</v>
      </c>
      <c r="K312" s="661" t="s">
        <v>1014</v>
      </c>
      <c r="L312" s="662">
        <v>0</v>
      </c>
      <c r="M312" s="662">
        <v>0</v>
      </c>
      <c r="N312" s="661">
        <v>1</v>
      </c>
      <c r="O312" s="744">
        <v>0.5</v>
      </c>
      <c r="P312" s="662">
        <v>0</v>
      </c>
      <c r="Q312" s="677"/>
      <c r="R312" s="661">
        <v>1</v>
      </c>
      <c r="S312" s="677">
        <v>1</v>
      </c>
      <c r="T312" s="744">
        <v>0.5</v>
      </c>
      <c r="U312" s="700">
        <v>1</v>
      </c>
    </row>
    <row r="313" spans="1:21" ht="14.4" customHeight="1" x14ac:dyDescent="0.3">
      <c r="A313" s="660">
        <v>32</v>
      </c>
      <c r="B313" s="661" t="s">
        <v>573</v>
      </c>
      <c r="C313" s="661" t="s">
        <v>3524</v>
      </c>
      <c r="D313" s="742" t="s">
        <v>5498</v>
      </c>
      <c r="E313" s="743" t="s">
        <v>3560</v>
      </c>
      <c r="F313" s="661" t="s">
        <v>3521</v>
      </c>
      <c r="G313" s="661" t="s">
        <v>3582</v>
      </c>
      <c r="H313" s="661" t="s">
        <v>574</v>
      </c>
      <c r="I313" s="661" t="s">
        <v>3793</v>
      </c>
      <c r="J313" s="661" t="s">
        <v>3794</v>
      </c>
      <c r="K313" s="661" t="s">
        <v>3795</v>
      </c>
      <c r="L313" s="662">
        <v>150.04</v>
      </c>
      <c r="M313" s="662">
        <v>150.04</v>
      </c>
      <c r="N313" s="661">
        <v>1</v>
      </c>
      <c r="O313" s="744">
        <v>0.5</v>
      </c>
      <c r="P313" s="662"/>
      <c r="Q313" s="677">
        <v>0</v>
      </c>
      <c r="R313" s="661"/>
      <c r="S313" s="677">
        <v>0</v>
      </c>
      <c r="T313" s="744"/>
      <c r="U313" s="700">
        <v>0</v>
      </c>
    </row>
    <row r="314" spans="1:21" ht="14.4" customHeight="1" x14ac:dyDescent="0.3">
      <c r="A314" s="660">
        <v>32</v>
      </c>
      <c r="B314" s="661" t="s">
        <v>573</v>
      </c>
      <c r="C314" s="661" t="s">
        <v>3524</v>
      </c>
      <c r="D314" s="742" t="s">
        <v>5498</v>
      </c>
      <c r="E314" s="743" t="s">
        <v>3560</v>
      </c>
      <c r="F314" s="661" t="s">
        <v>3521</v>
      </c>
      <c r="G314" s="661" t="s">
        <v>3582</v>
      </c>
      <c r="H314" s="661" t="s">
        <v>1755</v>
      </c>
      <c r="I314" s="661" t="s">
        <v>2158</v>
      </c>
      <c r="J314" s="661" t="s">
        <v>617</v>
      </c>
      <c r="K314" s="661" t="s">
        <v>3387</v>
      </c>
      <c r="L314" s="662">
        <v>150.04</v>
      </c>
      <c r="M314" s="662">
        <v>150.04</v>
      </c>
      <c r="N314" s="661">
        <v>1</v>
      </c>
      <c r="O314" s="744">
        <v>0.5</v>
      </c>
      <c r="P314" s="662"/>
      <c r="Q314" s="677">
        <v>0</v>
      </c>
      <c r="R314" s="661"/>
      <c r="S314" s="677">
        <v>0</v>
      </c>
      <c r="T314" s="744"/>
      <c r="U314" s="700">
        <v>0</v>
      </c>
    </row>
    <row r="315" spans="1:21" ht="14.4" customHeight="1" x14ac:dyDescent="0.3">
      <c r="A315" s="660">
        <v>32</v>
      </c>
      <c r="B315" s="661" t="s">
        <v>573</v>
      </c>
      <c r="C315" s="661" t="s">
        <v>3524</v>
      </c>
      <c r="D315" s="742" t="s">
        <v>5498</v>
      </c>
      <c r="E315" s="743" t="s">
        <v>3560</v>
      </c>
      <c r="F315" s="661" t="s">
        <v>3521</v>
      </c>
      <c r="G315" s="661" t="s">
        <v>3922</v>
      </c>
      <c r="H315" s="661" t="s">
        <v>1755</v>
      </c>
      <c r="I315" s="661" t="s">
        <v>1814</v>
      </c>
      <c r="J315" s="661" t="s">
        <v>1815</v>
      </c>
      <c r="K315" s="661" t="s">
        <v>1816</v>
      </c>
      <c r="L315" s="662">
        <v>35.11</v>
      </c>
      <c r="M315" s="662">
        <v>35.11</v>
      </c>
      <c r="N315" s="661">
        <v>1</v>
      </c>
      <c r="O315" s="744">
        <v>0.5</v>
      </c>
      <c r="P315" s="662">
        <v>35.11</v>
      </c>
      <c r="Q315" s="677">
        <v>1</v>
      </c>
      <c r="R315" s="661">
        <v>1</v>
      </c>
      <c r="S315" s="677">
        <v>1</v>
      </c>
      <c r="T315" s="744">
        <v>0.5</v>
      </c>
      <c r="U315" s="700">
        <v>1</v>
      </c>
    </row>
    <row r="316" spans="1:21" ht="14.4" customHeight="1" x14ac:dyDescent="0.3">
      <c r="A316" s="660">
        <v>32</v>
      </c>
      <c r="B316" s="661" t="s">
        <v>573</v>
      </c>
      <c r="C316" s="661" t="s">
        <v>3524</v>
      </c>
      <c r="D316" s="742" t="s">
        <v>5498</v>
      </c>
      <c r="E316" s="743" t="s">
        <v>3560</v>
      </c>
      <c r="F316" s="661" t="s">
        <v>3521</v>
      </c>
      <c r="G316" s="661" t="s">
        <v>3586</v>
      </c>
      <c r="H316" s="661" t="s">
        <v>574</v>
      </c>
      <c r="I316" s="661" t="s">
        <v>3745</v>
      </c>
      <c r="J316" s="661" t="s">
        <v>3702</v>
      </c>
      <c r="K316" s="661"/>
      <c r="L316" s="662">
        <v>170.52</v>
      </c>
      <c r="M316" s="662">
        <v>170.52</v>
      </c>
      <c r="N316" s="661">
        <v>1</v>
      </c>
      <c r="O316" s="744">
        <v>1</v>
      </c>
      <c r="P316" s="662"/>
      <c r="Q316" s="677">
        <v>0</v>
      </c>
      <c r="R316" s="661"/>
      <c r="S316" s="677">
        <v>0</v>
      </c>
      <c r="T316" s="744"/>
      <c r="U316" s="700">
        <v>0</v>
      </c>
    </row>
    <row r="317" spans="1:21" ht="14.4" customHeight="1" x14ac:dyDescent="0.3">
      <c r="A317" s="660">
        <v>32</v>
      </c>
      <c r="B317" s="661" t="s">
        <v>573</v>
      </c>
      <c r="C317" s="661" t="s">
        <v>3524</v>
      </c>
      <c r="D317" s="742" t="s">
        <v>5498</v>
      </c>
      <c r="E317" s="743" t="s">
        <v>3560</v>
      </c>
      <c r="F317" s="661" t="s">
        <v>3521</v>
      </c>
      <c r="G317" s="661" t="s">
        <v>3796</v>
      </c>
      <c r="H317" s="661" t="s">
        <v>574</v>
      </c>
      <c r="I317" s="661" t="s">
        <v>2093</v>
      </c>
      <c r="J317" s="661" t="s">
        <v>2094</v>
      </c>
      <c r="K317" s="661" t="s">
        <v>3392</v>
      </c>
      <c r="L317" s="662">
        <v>66.819999999999993</v>
      </c>
      <c r="M317" s="662">
        <v>66.819999999999993</v>
      </c>
      <c r="N317" s="661">
        <v>1</v>
      </c>
      <c r="O317" s="744">
        <v>0.5</v>
      </c>
      <c r="P317" s="662">
        <v>66.819999999999993</v>
      </c>
      <c r="Q317" s="677">
        <v>1</v>
      </c>
      <c r="R317" s="661">
        <v>1</v>
      </c>
      <c r="S317" s="677">
        <v>1</v>
      </c>
      <c r="T317" s="744">
        <v>0.5</v>
      </c>
      <c r="U317" s="700">
        <v>1</v>
      </c>
    </row>
    <row r="318" spans="1:21" ht="14.4" customHeight="1" x14ac:dyDescent="0.3">
      <c r="A318" s="660">
        <v>32</v>
      </c>
      <c r="B318" s="661" t="s">
        <v>573</v>
      </c>
      <c r="C318" s="661" t="s">
        <v>3524</v>
      </c>
      <c r="D318" s="742" t="s">
        <v>5498</v>
      </c>
      <c r="E318" s="743" t="s">
        <v>3560</v>
      </c>
      <c r="F318" s="661" t="s">
        <v>3521</v>
      </c>
      <c r="G318" s="661" t="s">
        <v>3588</v>
      </c>
      <c r="H318" s="661" t="s">
        <v>1755</v>
      </c>
      <c r="I318" s="661" t="s">
        <v>1877</v>
      </c>
      <c r="J318" s="661" t="s">
        <v>1878</v>
      </c>
      <c r="K318" s="661" t="s">
        <v>3441</v>
      </c>
      <c r="L318" s="662">
        <v>65.989999999999995</v>
      </c>
      <c r="M318" s="662">
        <v>197.96999999999997</v>
      </c>
      <c r="N318" s="661">
        <v>3</v>
      </c>
      <c r="O318" s="744">
        <v>2</v>
      </c>
      <c r="P318" s="662">
        <v>131.97999999999999</v>
      </c>
      <c r="Q318" s="677">
        <v>0.66666666666666674</v>
      </c>
      <c r="R318" s="661">
        <v>2</v>
      </c>
      <c r="S318" s="677">
        <v>0.66666666666666663</v>
      </c>
      <c r="T318" s="744">
        <v>1</v>
      </c>
      <c r="U318" s="700">
        <v>0.5</v>
      </c>
    </row>
    <row r="319" spans="1:21" ht="14.4" customHeight="1" x14ac:dyDescent="0.3">
      <c r="A319" s="660">
        <v>32</v>
      </c>
      <c r="B319" s="661" t="s">
        <v>573</v>
      </c>
      <c r="C319" s="661" t="s">
        <v>3524</v>
      </c>
      <c r="D319" s="742" t="s">
        <v>5498</v>
      </c>
      <c r="E319" s="743" t="s">
        <v>3560</v>
      </c>
      <c r="F319" s="661" t="s">
        <v>3521</v>
      </c>
      <c r="G319" s="661" t="s">
        <v>3588</v>
      </c>
      <c r="H319" s="661" t="s">
        <v>1755</v>
      </c>
      <c r="I319" s="661" t="s">
        <v>1951</v>
      </c>
      <c r="J319" s="661" t="s">
        <v>1952</v>
      </c>
      <c r="K319" s="661" t="s">
        <v>3442</v>
      </c>
      <c r="L319" s="662">
        <v>132</v>
      </c>
      <c r="M319" s="662">
        <v>132</v>
      </c>
      <c r="N319" s="661">
        <v>1</v>
      </c>
      <c r="O319" s="744">
        <v>1</v>
      </c>
      <c r="P319" s="662"/>
      <c r="Q319" s="677">
        <v>0</v>
      </c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32</v>
      </c>
      <c r="B320" s="661" t="s">
        <v>573</v>
      </c>
      <c r="C320" s="661" t="s">
        <v>3524</v>
      </c>
      <c r="D320" s="742" t="s">
        <v>5498</v>
      </c>
      <c r="E320" s="743" t="s">
        <v>3560</v>
      </c>
      <c r="F320" s="661" t="s">
        <v>3521</v>
      </c>
      <c r="G320" s="661" t="s">
        <v>3589</v>
      </c>
      <c r="H320" s="661" t="s">
        <v>574</v>
      </c>
      <c r="I320" s="661" t="s">
        <v>3590</v>
      </c>
      <c r="J320" s="661" t="s">
        <v>3591</v>
      </c>
      <c r="K320" s="661" t="s">
        <v>3592</v>
      </c>
      <c r="L320" s="662">
        <v>344</v>
      </c>
      <c r="M320" s="662">
        <v>344</v>
      </c>
      <c r="N320" s="661">
        <v>1</v>
      </c>
      <c r="O320" s="744">
        <v>0.5</v>
      </c>
      <c r="P320" s="662">
        <v>344</v>
      </c>
      <c r="Q320" s="677">
        <v>1</v>
      </c>
      <c r="R320" s="661">
        <v>1</v>
      </c>
      <c r="S320" s="677">
        <v>1</v>
      </c>
      <c r="T320" s="744">
        <v>0.5</v>
      </c>
      <c r="U320" s="700">
        <v>1</v>
      </c>
    </row>
    <row r="321" spans="1:21" ht="14.4" customHeight="1" x14ac:dyDescent="0.3">
      <c r="A321" s="660">
        <v>32</v>
      </c>
      <c r="B321" s="661" t="s">
        <v>573</v>
      </c>
      <c r="C321" s="661" t="s">
        <v>3524</v>
      </c>
      <c r="D321" s="742" t="s">
        <v>5498</v>
      </c>
      <c r="E321" s="743" t="s">
        <v>3560</v>
      </c>
      <c r="F321" s="661" t="s">
        <v>3521</v>
      </c>
      <c r="G321" s="661" t="s">
        <v>3589</v>
      </c>
      <c r="H321" s="661" t="s">
        <v>574</v>
      </c>
      <c r="I321" s="661" t="s">
        <v>3593</v>
      </c>
      <c r="J321" s="661" t="s">
        <v>3591</v>
      </c>
      <c r="K321" s="661" t="s">
        <v>2916</v>
      </c>
      <c r="L321" s="662">
        <v>0</v>
      </c>
      <c r="M321" s="662">
        <v>0</v>
      </c>
      <c r="N321" s="661">
        <v>1</v>
      </c>
      <c r="O321" s="744">
        <v>0.5</v>
      </c>
      <c r="P321" s="662"/>
      <c r="Q321" s="677"/>
      <c r="R321" s="661"/>
      <c r="S321" s="677">
        <v>0</v>
      </c>
      <c r="T321" s="744"/>
      <c r="U321" s="700">
        <v>0</v>
      </c>
    </row>
    <row r="322" spans="1:21" ht="14.4" customHeight="1" x14ac:dyDescent="0.3">
      <c r="A322" s="660">
        <v>32</v>
      </c>
      <c r="B322" s="661" t="s">
        <v>573</v>
      </c>
      <c r="C322" s="661" t="s">
        <v>3524</v>
      </c>
      <c r="D322" s="742" t="s">
        <v>5498</v>
      </c>
      <c r="E322" s="743" t="s">
        <v>3560</v>
      </c>
      <c r="F322" s="661" t="s">
        <v>3521</v>
      </c>
      <c r="G322" s="661" t="s">
        <v>3594</v>
      </c>
      <c r="H322" s="661" t="s">
        <v>574</v>
      </c>
      <c r="I322" s="661" t="s">
        <v>1403</v>
      </c>
      <c r="J322" s="661" t="s">
        <v>1005</v>
      </c>
      <c r="K322" s="661" t="s">
        <v>3923</v>
      </c>
      <c r="L322" s="662">
        <v>815.1</v>
      </c>
      <c r="M322" s="662">
        <v>2445.3000000000002</v>
      </c>
      <c r="N322" s="661">
        <v>3</v>
      </c>
      <c r="O322" s="744">
        <v>1</v>
      </c>
      <c r="P322" s="662">
        <v>2445.3000000000002</v>
      </c>
      <c r="Q322" s="677">
        <v>1</v>
      </c>
      <c r="R322" s="661">
        <v>3</v>
      </c>
      <c r="S322" s="677">
        <v>1</v>
      </c>
      <c r="T322" s="744">
        <v>1</v>
      </c>
      <c r="U322" s="700">
        <v>1</v>
      </c>
    </row>
    <row r="323" spans="1:21" ht="14.4" customHeight="1" x14ac:dyDescent="0.3">
      <c r="A323" s="660">
        <v>32</v>
      </c>
      <c r="B323" s="661" t="s">
        <v>573</v>
      </c>
      <c r="C323" s="661" t="s">
        <v>3524</v>
      </c>
      <c r="D323" s="742" t="s">
        <v>5498</v>
      </c>
      <c r="E323" s="743" t="s">
        <v>3560</v>
      </c>
      <c r="F323" s="661" t="s">
        <v>3521</v>
      </c>
      <c r="G323" s="661" t="s">
        <v>3594</v>
      </c>
      <c r="H323" s="661" t="s">
        <v>574</v>
      </c>
      <c r="I323" s="661" t="s">
        <v>1004</v>
      </c>
      <c r="J323" s="661" t="s">
        <v>1005</v>
      </c>
      <c r="K323" s="661" t="s">
        <v>3595</v>
      </c>
      <c r="L323" s="662">
        <v>923.74</v>
      </c>
      <c r="M323" s="662">
        <v>1847.48</v>
      </c>
      <c r="N323" s="661">
        <v>2</v>
      </c>
      <c r="O323" s="744">
        <v>1</v>
      </c>
      <c r="P323" s="662">
        <v>1847.48</v>
      </c>
      <c r="Q323" s="677">
        <v>1</v>
      </c>
      <c r="R323" s="661">
        <v>2</v>
      </c>
      <c r="S323" s="677">
        <v>1</v>
      </c>
      <c r="T323" s="744">
        <v>1</v>
      </c>
      <c r="U323" s="700">
        <v>1</v>
      </c>
    </row>
    <row r="324" spans="1:21" ht="14.4" customHeight="1" x14ac:dyDescent="0.3">
      <c r="A324" s="660">
        <v>32</v>
      </c>
      <c r="B324" s="661" t="s">
        <v>573</v>
      </c>
      <c r="C324" s="661" t="s">
        <v>3524</v>
      </c>
      <c r="D324" s="742" t="s">
        <v>5498</v>
      </c>
      <c r="E324" s="743" t="s">
        <v>3560</v>
      </c>
      <c r="F324" s="661" t="s">
        <v>3521</v>
      </c>
      <c r="G324" s="661" t="s">
        <v>3605</v>
      </c>
      <c r="H324" s="661" t="s">
        <v>574</v>
      </c>
      <c r="I324" s="661" t="s">
        <v>2218</v>
      </c>
      <c r="J324" s="661" t="s">
        <v>2219</v>
      </c>
      <c r="K324" s="661" t="s">
        <v>3414</v>
      </c>
      <c r="L324" s="662">
        <v>2991.23</v>
      </c>
      <c r="M324" s="662">
        <v>11964.92</v>
      </c>
      <c r="N324" s="661">
        <v>4</v>
      </c>
      <c r="O324" s="744">
        <v>2</v>
      </c>
      <c r="P324" s="662">
        <v>5982.46</v>
      </c>
      <c r="Q324" s="677">
        <v>0.5</v>
      </c>
      <c r="R324" s="661">
        <v>2</v>
      </c>
      <c r="S324" s="677">
        <v>0.5</v>
      </c>
      <c r="T324" s="744">
        <v>1</v>
      </c>
      <c r="U324" s="700">
        <v>0.5</v>
      </c>
    </row>
    <row r="325" spans="1:21" ht="14.4" customHeight="1" x14ac:dyDescent="0.3">
      <c r="A325" s="660">
        <v>32</v>
      </c>
      <c r="B325" s="661" t="s">
        <v>573</v>
      </c>
      <c r="C325" s="661" t="s">
        <v>3524</v>
      </c>
      <c r="D325" s="742" t="s">
        <v>5498</v>
      </c>
      <c r="E325" s="743" t="s">
        <v>3560</v>
      </c>
      <c r="F325" s="661" t="s">
        <v>3521</v>
      </c>
      <c r="G325" s="661" t="s">
        <v>3605</v>
      </c>
      <c r="H325" s="661" t="s">
        <v>574</v>
      </c>
      <c r="I325" s="661" t="s">
        <v>3728</v>
      </c>
      <c r="J325" s="661" t="s">
        <v>2219</v>
      </c>
      <c r="K325" s="661" t="s">
        <v>3729</v>
      </c>
      <c r="L325" s="662">
        <v>748.21</v>
      </c>
      <c r="M325" s="662">
        <v>1496.42</v>
      </c>
      <c r="N325" s="661">
        <v>2</v>
      </c>
      <c r="O325" s="744">
        <v>1.5</v>
      </c>
      <c r="P325" s="662">
        <v>748.21</v>
      </c>
      <c r="Q325" s="677">
        <v>0.5</v>
      </c>
      <c r="R325" s="661">
        <v>1</v>
      </c>
      <c r="S325" s="677">
        <v>0.5</v>
      </c>
      <c r="T325" s="744">
        <v>1</v>
      </c>
      <c r="U325" s="700">
        <v>0.66666666666666663</v>
      </c>
    </row>
    <row r="326" spans="1:21" ht="14.4" customHeight="1" x14ac:dyDescent="0.3">
      <c r="A326" s="660">
        <v>32</v>
      </c>
      <c r="B326" s="661" t="s">
        <v>573</v>
      </c>
      <c r="C326" s="661" t="s">
        <v>3524</v>
      </c>
      <c r="D326" s="742" t="s">
        <v>5498</v>
      </c>
      <c r="E326" s="743" t="s">
        <v>3560</v>
      </c>
      <c r="F326" s="661" t="s">
        <v>3521</v>
      </c>
      <c r="G326" s="661" t="s">
        <v>3610</v>
      </c>
      <c r="H326" s="661" t="s">
        <v>574</v>
      </c>
      <c r="I326" s="661" t="s">
        <v>3611</v>
      </c>
      <c r="J326" s="661" t="s">
        <v>3612</v>
      </c>
      <c r="K326" s="661" t="s">
        <v>3613</v>
      </c>
      <c r="L326" s="662">
        <v>0</v>
      </c>
      <c r="M326" s="662">
        <v>0</v>
      </c>
      <c r="N326" s="661">
        <v>1</v>
      </c>
      <c r="O326" s="744">
        <v>0.5</v>
      </c>
      <c r="P326" s="662">
        <v>0</v>
      </c>
      <c r="Q326" s="677"/>
      <c r="R326" s="661">
        <v>1</v>
      </c>
      <c r="S326" s="677">
        <v>1</v>
      </c>
      <c r="T326" s="744">
        <v>0.5</v>
      </c>
      <c r="U326" s="700">
        <v>1</v>
      </c>
    </row>
    <row r="327" spans="1:21" ht="14.4" customHeight="1" x14ac:dyDescent="0.3">
      <c r="A327" s="660">
        <v>32</v>
      </c>
      <c r="B327" s="661" t="s">
        <v>573</v>
      </c>
      <c r="C327" s="661" t="s">
        <v>3524</v>
      </c>
      <c r="D327" s="742" t="s">
        <v>5498</v>
      </c>
      <c r="E327" s="743" t="s">
        <v>3560</v>
      </c>
      <c r="F327" s="661" t="s">
        <v>3521</v>
      </c>
      <c r="G327" s="661" t="s">
        <v>3610</v>
      </c>
      <c r="H327" s="661" t="s">
        <v>574</v>
      </c>
      <c r="I327" s="661" t="s">
        <v>934</v>
      </c>
      <c r="J327" s="661" t="s">
        <v>3612</v>
      </c>
      <c r="K327" s="661" t="s">
        <v>3614</v>
      </c>
      <c r="L327" s="662">
        <v>63.7</v>
      </c>
      <c r="M327" s="662">
        <v>127.4</v>
      </c>
      <c r="N327" s="661">
        <v>2</v>
      </c>
      <c r="O327" s="744">
        <v>1</v>
      </c>
      <c r="P327" s="662">
        <v>127.4</v>
      </c>
      <c r="Q327" s="677">
        <v>1</v>
      </c>
      <c r="R327" s="661">
        <v>2</v>
      </c>
      <c r="S327" s="677">
        <v>1</v>
      </c>
      <c r="T327" s="744">
        <v>1</v>
      </c>
      <c r="U327" s="700">
        <v>1</v>
      </c>
    </row>
    <row r="328" spans="1:21" ht="14.4" customHeight="1" x14ac:dyDescent="0.3">
      <c r="A328" s="660">
        <v>32</v>
      </c>
      <c r="B328" s="661" t="s">
        <v>573</v>
      </c>
      <c r="C328" s="661" t="s">
        <v>3524</v>
      </c>
      <c r="D328" s="742" t="s">
        <v>5498</v>
      </c>
      <c r="E328" s="743" t="s">
        <v>3560</v>
      </c>
      <c r="F328" s="661" t="s">
        <v>3521</v>
      </c>
      <c r="G328" s="661" t="s">
        <v>3615</v>
      </c>
      <c r="H328" s="661" t="s">
        <v>574</v>
      </c>
      <c r="I328" s="661" t="s">
        <v>643</v>
      </c>
      <c r="J328" s="661" t="s">
        <v>3616</v>
      </c>
      <c r="K328" s="661" t="s">
        <v>3617</v>
      </c>
      <c r="L328" s="662">
        <v>30.56</v>
      </c>
      <c r="M328" s="662">
        <v>30.56</v>
      </c>
      <c r="N328" s="661">
        <v>1</v>
      </c>
      <c r="O328" s="744">
        <v>0.5</v>
      </c>
      <c r="P328" s="662">
        <v>30.56</v>
      </c>
      <c r="Q328" s="677">
        <v>1</v>
      </c>
      <c r="R328" s="661">
        <v>1</v>
      </c>
      <c r="S328" s="677">
        <v>1</v>
      </c>
      <c r="T328" s="744">
        <v>0.5</v>
      </c>
      <c r="U328" s="700">
        <v>1</v>
      </c>
    </row>
    <row r="329" spans="1:21" ht="14.4" customHeight="1" x14ac:dyDescent="0.3">
      <c r="A329" s="660">
        <v>32</v>
      </c>
      <c r="B329" s="661" t="s">
        <v>573</v>
      </c>
      <c r="C329" s="661" t="s">
        <v>3524</v>
      </c>
      <c r="D329" s="742" t="s">
        <v>5498</v>
      </c>
      <c r="E329" s="743" t="s">
        <v>3560</v>
      </c>
      <c r="F329" s="661" t="s">
        <v>3521</v>
      </c>
      <c r="G329" s="661" t="s">
        <v>3737</v>
      </c>
      <c r="H329" s="661" t="s">
        <v>574</v>
      </c>
      <c r="I329" s="661" t="s">
        <v>1060</v>
      </c>
      <c r="J329" s="661" t="s">
        <v>1061</v>
      </c>
      <c r="K329" s="661" t="s">
        <v>3738</v>
      </c>
      <c r="L329" s="662">
        <v>420.07</v>
      </c>
      <c r="M329" s="662">
        <v>420.07</v>
      </c>
      <c r="N329" s="661">
        <v>1</v>
      </c>
      <c r="O329" s="744">
        <v>0.5</v>
      </c>
      <c r="P329" s="662"/>
      <c r="Q329" s="677">
        <v>0</v>
      </c>
      <c r="R329" s="661"/>
      <c r="S329" s="677">
        <v>0</v>
      </c>
      <c r="T329" s="744"/>
      <c r="U329" s="700">
        <v>0</v>
      </c>
    </row>
    <row r="330" spans="1:21" ht="14.4" customHeight="1" x14ac:dyDescent="0.3">
      <c r="A330" s="660">
        <v>32</v>
      </c>
      <c r="B330" s="661" t="s">
        <v>573</v>
      </c>
      <c r="C330" s="661" t="s">
        <v>3524</v>
      </c>
      <c r="D330" s="742" t="s">
        <v>5498</v>
      </c>
      <c r="E330" s="743" t="s">
        <v>3560</v>
      </c>
      <c r="F330" s="661" t="s">
        <v>3521</v>
      </c>
      <c r="G330" s="661" t="s">
        <v>3695</v>
      </c>
      <c r="H330" s="661" t="s">
        <v>574</v>
      </c>
      <c r="I330" s="661" t="s">
        <v>3739</v>
      </c>
      <c r="J330" s="661" t="s">
        <v>3697</v>
      </c>
      <c r="K330" s="661" t="s">
        <v>3740</v>
      </c>
      <c r="L330" s="662">
        <v>0</v>
      </c>
      <c r="M330" s="662">
        <v>0</v>
      </c>
      <c r="N330" s="661">
        <v>4</v>
      </c>
      <c r="O330" s="744">
        <v>2.5</v>
      </c>
      <c r="P330" s="662">
        <v>0</v>
      </c>
      <c r="Q330" s="677"/>
      <c r="R330" s="661">
        <v>2</v>
      </c>
      <c r="S330" s="677">
        <v>0.5</v>
      </c>
      <c r="T330" s="744">
        <v>1</v>
      </c>
      <c r="U330" s="700">
        <v>0.4</v>
      </c>
    </row>
    <row r="331" spans="1:21" ht="14.4" customHeight="1" x14ac:dyDescent="0.3">
      <c r="A331" s="660">
        <v>32</v>
      </c>
      <c r="B331" s="661" t="s">
        <v>573</v>
      </c>
      <c r="C331" s="661" t="s">
        <v>3524</v>
      </c>
      <c r="D331" s="742" t="s">
        <v>5498</v>
      </c>
      <c r="E331" s="743" t="s">
        <v>3560</v>
      </c>
      <c r="F331" s="661" t="s">
        <v>3521</v>
      </c>
      <c r="G331" s="661" t="s">
        <v>3695</v>
      </c>
      <c r="H331" s="661" t="s">
        <v>574</v>
      </c>
      <c r="I331" s="661" t="s">
        <v>3696</v>
      </c>
      <c r="J331" s="661" t="s">
        <v>3697</v>
      </c>
      <c r="K331" s="661" t="s">
        <v>3698</v>
      </c>
      <c r="L331" s="662">
        <v>55.01</v>
      </c>
      <c r="M331" s="662">
        <v>55.01</v>
      </c>
      <c r="N331" s="661">
        <v>1</v>
      </c>
      <c r="O331" s="744">
        <v>0.5</v>
      </c>
      <c r="P331" s="662"/>
      <c r="Q331" s="677">
        <v>0</v>
      </c>
      <c r="R331" s="661"/>
      <c r="S331" s="677">
        <v>0</v>
      </c>
      <c r="T331" s="744"/>
      <c r="U331" s="700">
        <v>0</v>
      </c>
    </row>
    <row r="332" spans="1:21" ht="14.4" customHeight="1" x14ac:dyDescent="0.3">
      <c r="A332" s="660">
        <v>32</v>
      </c>
      <c r="B332" s="661" t="s">
        <v>573</v>
      </c>
      <c r="C332" s="661" t="s">
        <v>3524</v>
      </c>
      <c r="D332" s="742" t="s">
        <v>5498</v>
      </c>
      <c r="E332" s="743" t="s">
        <v>3560</v>
      </c>
      <c r="F332" s="661" t="s">
        <v>3521</v>
      </c>
      <c r="G332" s="661" t="s">
        <v>3618</v>
      </c>
      <c r="H332" s="661" t="s">
        <v>574</v>
      </c>
      <c r="I332" s="661" t="s">
        <v>2241</v>
      </c>
      <c r="J332" s="661" t="s">
        <v>2242</v>
      </c>
      <c r="K332" s="661" t="s">
        <v>3414</v>
      </c>
      <c r="L332" s="662">
        <v>588.04999999999995</v>
      </c>
      <c r="M332" s="662">
        <v>1176.0999999999999</v>
      </c>
      <c r="N332" s="661">
        <v>2</v>
      </c>
      <c r="O332" s="744">
        <v>2</v>
      </c>
      <c r="P332" s="662"/>
      <c r="Q332" s="677">
        <v>0</v>
      </c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32</v>
      </c>
      <c r="B333" s="661" t="s">
        <v>573</v>
      </c>
      <c r="C333" s="661" t="s">
        <v>3524</v>
      </c>
      <c r="D333" s="742" t="s">
        <v>5498</v>
      </c>
      <c r="E333" s="743" t="s">
        <v>3560</v>
      </c>
      <c r="F333" s="661" t="s">
        <v>3521</v>
      </c>
      <c r="G333" s="661" t="s">
        <v>3618</v>
      </c>
      <c r="H333" s="661" t="s">
        <v>574</v>
      </c>
      <c r="I333" s="661" t="s">
        <v>3924</v>
      </c>
      <c r="J333" s="661" t="s">
        <v>2242</v>
      </c>
      <c r="K333" s="661" t="s">
        <v>3925</v>
      </c>
      <c r="L333" s="662">
        <v>0</v>
      </c>
      <c r="M333" s="662">
        <v>0</v>
      </c>
      <c r="N333" s="661">
        <v>1</v>
      </c>
      <c r="O333" s="744">
        <v>1</v>
      </c>
      <c r="P333" s="662"/>
      <c r="Q333" s="677"/>
      <c r="R333" s="661"/>
      <c r="S333" s="677">
        <v>0</v>
      </c>
      <c r="T333" s="744"/>
      <c r="U333" s="700">
        <v>0</v>
      </c>
    </row>
    <row r="334" spans="1:21" ht="14.4" customHeight="1" x14ac:dyDescent="0.3">
      <c r="A334" s="660">
        <v>32</v>
      </c>
      <c r="B334" s="661" t="s">
        <v>573</v>
      </c>
      <c r="C334" s="661" t="s">
        <v>3524</v>
      </c>
      <c r="D334" s="742" t="s">
        <v>5498</v>
      </c>
      <c r="E334" s="743" t="s">
        <v>3560</v>
      </c>
      <c r="F334" s="661" t="s">
        <v>3521</v>
      </c>
      <c r="G334" s="661" t="s">
        <v>3926</v>
      </c>
      <c r="H334" s="661" t="s">
        <v>574</v>
      </c>
      <c r="I334" s="661" t="s">
        <v>3927</v>
      </c>
      <c r="J334" s="661" t="s">
        <v>3928</v>
      </c>
      <c r="K334" s="661" t="s">
        <v>3929</v>
      </c>
      <c r="L334" s="662">
        <v>0</v>
      </c>
      <c r="M334" s="662">
        <v>0</v>
      </c>
      <c r="N334" s="661">
        <v>1</v>
      </c>
      <c r="O334" s="744">
        <v>1</v>
      </c>
      <c r="P334" s="662">
        <v>0</v>
      </c>
      <c r="Q334" s="677"/>
      <c r="R334" s="661">
        <v>1</v>
      </c>
      <c r="S334" s="677">
        <v>1</v>
      </c>
      <c r="T334" s="744">
        <v>1</v>
      </c>
      <c r="U334" s="700">
        <v>1</v>
      </c>
    </row>
    <row r="335" spans="1:21" ht="14.4" customHeight="1" x14ac:dyDescent="0.3">
      <c r="A335" s="660">
        <v>32</v>
      </c>
      <c r="B335" s="661" t="s">
        <v>573</v>
      </c>
      <c r="C335" s="661" t="s">
        <v>3524</v>
      </c>
      <c r="D335" s="742" t="s">
        <v>5498</v>
      </c>
      <c r="E335" s="743" t="s">
        <v>3560</v>
      </c>
      <c r="F335" s="661" t="s">
        <v>3521</v>
      </c>
      <c r="G335" s="661" t="s">
        <v>3926</v>
      </c>
      <c r="H335" s="661" t="s">
        <v>574</v>
      </c>
      <c r="I335" s="661" t="s">
        <v>3930</v>
      </c>
      <c r="J335" s="661" t="s">
        <v>3928</v>
      </c>
      <c r="K335" s="661" t="s">
        <v>3931</v>
      </c>
      <c r="L335" s="662">
        <v>0</v>
      </c>
      <c r="M335" s="662">
        <v>0</v>
      </c>
      <c r="N335" s="661">
        <v>1</v>
      </c>
      <c r="O335" s="744">
        <v>0.5</v>
      </c>
      <c r="P335" s="662"/>
      <c r="Q335" s="677"/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32</v>
      </c>
      <c r="B336" s="661" t="s">
        <v>573</v>
      </c>
      <c r="C336" s="661" t="s">
        <v>3524</v>
      </c>
      <c r="D336" s="742" t="s">
        <v>5498</v>
      </c>
      <c r="E336" s="743" t="s">
        <v>3560</v>
      </c>
      <c r="F336" s="661" t="s">
        <v>3521</v>
      </c>
      <c r="G336" s="661" t="s">
        <v>3627</v>
      </c>
      <c r="H336" s="661" t="s">
        <v>574</v>
      </c>
      <c r="I336" s="661" t="s">
        <v>3932</v>
      </c>
      <c r="J336" s="661" t="s">
        <v>2113</v>
      </c>
      <c r="K336" s="661" t="s">
        <v>3933</v>
      </c>
      <c r="L336" s="662">
        <v>0</v>
      </c>
      <c r="M336" s="662">
        <v>0</v>
      </c>
      <c r="N336" s="661">
        <v>1</v>
      </c>
      <c r="O336" s="744">
        <v>1</v>
      </c>
      <c r="P336" s="662">
        <v>0</v>
      </c>
      <c r="Q336" s="677"/>
      <c r="R336" s="661">
        <v>1</v>
      </c>
      <c r="S336" s="677">
        <v>1</v>
      </c>
      <c r="T336" s="744">
        <v>1</v>
      </c>
      <c r="U336" s="700">
        <v>1</v>
      </c>
    </row>
    <row r="337" spans="1:21" ht="14.4" customHeight="1" x14ac:dyDescent="0.3">
      <c r="A337" s="660">
        <v>32</v>
      </c>
      <c r="B337" s="661" t="s">
        <v>573</v>
      </c>
      <c r="C337" s="661" t="s">
        <v>3524</v>
      </c>
      <c r="D337" s="742" t="s">
        <v>5498</v>
      </c>
      <c r="E337" s="743" t="s">
        <v>3560</v>
      </c>
      <c r="F337" s="661" t="s">
        <v>3521</v>
      </c>
      <c r="G337" s="661" t="s">
        <v>3752</v>
      </c>
      <c r="H337" s="661" t="s">
        <v>574</v>
      </c>
      <c r="I337" s="661" t="s">
        <v>3934</v>
      </c>
      <c r="J337" s="661" t="s">
        <v>3754</v>
      </c>
      <c r="K337" s="661" t="s">
        <v>3495</v>
      </c>
      <c r="L337" s="662">
        <v>0</v>
      </c>
      <c r="M337" s="662">
        <v>0</v>
      </c>
      <c r="N337" s="661">
        <v>1</v>
      </c>
      <c r="O337" s="744">
        <v>0.5</v>
      </c>
      <c r="P337" s="662"/>
      <c r="Q337" s="677"/>
      <c r="R337" s="661"/>
      <c r="S337" s="677">
        <v>0</v>
      </c>
      <c r="T337" s="744"/>
      <c r="U337" s="700">
        <v>0</v>
      </c>
    </row>
    <row r="338" spans="1:21" ht="14.4" customHeight="1" x14ac:dyDescent="0.3">
      <c r="A338" s="660">
        <v>32</v>
      </c>
      <c r="B338" s="661" t="s">
        <v>573</v>
      </c>
      <c r="C338" s="661" t="s">
        <v>3524</v>
      </c>
      <c r="D338" s="742" t="s">
        <v>5498</v>
      </c>
      <c r="E338" s="743" t="s">
        <v>3560</v>
      </c>
      <c r="F338" s="661" t="s">
        <v>3521</v>
      </c>
      <c r="G338" s="661" t="s">
        <v>3632</v>
      </c>
      <c r="H338" s="661" t="s">
        <v>574</v>
      </c>
      <c r="I338" s="661" t="s">
        <v>862</v>
      </c>
      <c r="J338" s="661" t="s">
        <v>3633</v>
      </c>
      <c r="K338" s="661" t="s">
        <v>3634</v>
      </c>
      <c r="L338" s="662">
        <v>88.76</v>
      </c>
      <c r="M338" s="662">
        <v>443.80000000000007</v>
      </c>
      <c r="N338" s="661">
        <v>5</v>
      </c>
      <c r="O338" s="744">
        <v>3</v>
      </c>
      <c r="P338" s="662">
        <v>266.28000000000003</v>
      </c>
      <c r="Q338" s="677">
        <v>0.6</v>
      </c>
      <c r="R338" s="661">
        <v>3</v>
      </c>
      <c r="S338" s="677">
        <v>0.6</v>
      </c>
      <c r="T338" s="744">
        <v>2</v>
      </c>
      <c r="U338" s="700">
        <v>0.66666666666666663</v>
      </c>
    </row>
    <row r="339" spans="1:21" ht="14.4" customHeight="1" x14ac:dyDescent="0.3">
      <c r="A339" s="660">
        <v>32</v>
      </c>
      <c r="B339" s="661" t="s">
        <v>573</v>
      </c>
      <c r="C339" s="661" t="s">
        <v>3524</v>
      </c>
      <c r="D339" s="742" t="s">
        <v>5498</v>
      </c>
      <c r="E339" s="743" t="s">
        <v>3560</v>
      </c>
      <c r="F339" s="661" t="s">
        <v>3521</v>
      </c>
      <c r="G339" s="661" t="s">
        <v>3756</v>
      </c>
      <c r="H339" s="661" t="s">
        <v>574</v>
      </c>
      <c r="I339" s="661" t="s">
        <v>3835</v>
      </c>
      <c r="J339" s="661" t="s">
        <v>724</v>
      </c>
      <c r="K339" s="661" t="s">
        <v>3836</v>
      </c>
      <c r="L339" s="662">
        <v>0</v>
      </c>
      <c r="M339" s="662">
        <v>0</v>
      </c>
      <c r="N339" s="661">
        <v>1</v>
      </c>
      <c r="O339" s="744">
        <v>1</v>
      </c>
      <c r="P339" s="662">
        <v>0</v>
      </c>
      <c r="Q339" s="677"/>
      <c r="R339" s="661">
        <v>1</v>
      </c>
      <c r="S339" s="677">
        <v>1</v>
      </c>
      <c r="T339" s="744">
        <v>1</v>
      </c>
      <c r="U339" s="700">
        <v>1</v>
      </c>
    </row>
    <row r="340" spans="1:21" ht="14.4" customHeight="1" x14ac:dyDescent="0.3">
      <c r="A340" s="660">
        <v>32</v>
      </c>
      <c r="B340" s="661" t="s">
        <v>573</v>
      </c>
      <c r="C340" s="661" t="s">
        <v>3524</v>
      </c>
      <c r="D340" s="742" t="s">
        <v>5498</v>
      </c>
      <c r="E340" s="743" t="s">
        <v>3560</v>
      </c>
      <c r="F340" s="661" t="s">
        <v>3521</v>
      </c>
      <c r="G340" s="661" t="s">
        <v>3837</v>
      </c>
      <c r="H340" s="661" t="s">
        <v>1755</v>
      </c>
      <c r="I340" s="661" t="s">
        <v>1904</v>
      </c>
      <c r="J340" s="661" t="s">
        <v>3425</v>
      </c>
      <c r="K340" s="661" t="s">
        <v>3426</v>
      </c>
      <c r="L340" s="662">
        <v>133.63999999999999</v>
      </c>
      <c r="M340" s="662">
        <v>133.63999999999999</v>
      </c>
      <c r="N340" s="661">
        <v>1</v>
      </c>
      <c r="O340" s="744">
        <v>0.5</v>
      </c>
      <c r="P340" s="662">
        <v>133.63999999999999</v>
      </c>
      <c r="Q340" s="677">
        <v>1</v>
      </c>
      <c r="R340" s="661">
        <v>1</v>
      </c>
      <c r="S340" s="677">
        <v>1</v>
      </c>
      <c r="T340" s="744">
        <v>0.5</v>
      </c>
      <c r="U340" s="700">
        <v>1</v>
      </c>
    </row>
    <row r="341" spans="1:21" ht="14.4" customHeight="1" x14ac:dyDescent="0.3">
      <c r="A341" s="660">
        <v>32</v>
      </c>
      <c r="B341" s="661" t="s">
        <v>573</v>
      </c>
      <c r="C341" s="661" t="s">
        <v>3524</v>
      </c>
      <c r="D341" s="742" t="s">
        <v>5498</v>
      </c>
      <c r="E341" s="743" t="s">
        <v>3560</v>
      </c>
      <c r="F341" s="661" t="s">
        <v>3521</v>
      </c>
      <c r="G341" s="661" t="s">
        <v>3840</v>
      </c>
      <c r="H341" s="661" t="s">
        <v>574</v>
      </c>
      <c r="I341" s="661" t="s">
        <v>1117</v>
      </c>
      <c r="J341" s="661" t="s">
        <v>1118</v>
      </c>
      <c r="K341" s="661" t="s">
        <v>1119</v>
      </c>
      <c r="L341" s="662">
        <v>0</v>
      </c>
      <c r="M341" s="662">
        <v>0</v>
      </c>
      <c r="N341" s="661">
        <v>1</v>
      </c>
      <c r="O341" s="744">
        <v>0.5</v>
      </c>
      <c r="P341" s="662">
        <v>0</v>
      </c>
      <c r="Q341" s="677"/>
      <c r="R341" s="661">
        <v>1</v>
      </c>
      <c r="S341" s="677">
        <v>1</v>
      </c>
      <c r="T341" s="744">
        <v>0.5</v>
      </c>
      <c r="U341" s="700">
        <v>1</v>
      </c>
    </row>
    <row r="342" spans="1:21" ht="14.4" customHeight="1" x14ac:dyDescent="0.3">
      <c r="A342" s="660">
        <v>32</v>
      </c>
      <c r="B342" s="661" t="s">
        <v>573</v>
      </c>
      <c r="C342" s="661" t="s">
        <v>3524</v>
      </c>
      <c r="D342" s="742" t="s">
        <v>5498</v>
      </c>
      <c r="E342" s="743" t="s">
        <v>3560</v>
      </c>
      <c r="F342" s="661" t="s">
        <v>3521</v>
      </c>
      <c r="G342" s="661" t="s">
        <v>3840</v>
      </c>
      <c r="H342" s="661" t="s">
        <v>574</v>
      </c>
      <c r="I342" s="661" t="s">
        <v>948</v>
      </c>
      <c r="J342" s="661" t="s">
        <v>1118</v>
      </c>
      <c r="K342" s="661" t="s">
        <v>3841</v>
      </c>
      <c r="L342" s="662">
        <v>0</v>
      </c>
      <c r="M342" s="662">
        <v>0</v>
      </c>
      <c r="N342" s="661">
        <v>1</v>
      </c>
      <c r="O342" s="744">
        <v>0.5</v>
      </c>
      <c r="P342" s="662">
        <v>0</v>
      </c>
      <c r="Q342" s="677"/>
      <c r="R342" s="661">
        <v>1</v>
      </c>
      <c r="S342" s="677">
        <v>1</v>
      </c>
      <c r="T342" s="744">
        <v>0.5</v>
      </c>
      <c r="U342" s="700">
        <v>1</v>
      </c>
    </row>
    <row r="343" spans="1:21" ht="14.4" customHeight="1" x14ac:dyDescent="0.3">
      <c r="A343" s="660">
        <v>32</v>
      </c>
      <c r="B343" s="661" t="s">
        <v>573</v>
      </c>
      <c r="C343" s="661" t="s">
        <v>3524</v>
      </c>
      <c r="D343" s="742" t="s">
        <v>5498</v>
      </c>
      <c r="E343" s="743" t="s">
        <v>3560</v>
      </c>
      <c r="F343" s="661" t="s">
        <v>3521</v>
      </c>
      <c r="G343" s="661" t="s">
        <v>3935</v>
      </c>
      <c r="H343" s="661" t="s">
        <v>574</v>
      </c>
      <c r="I343" s="661" t="s">
        <v>3936</v>
      </c>
      <c r="J343" s="661" t="s">
        <v>3937</v>
      </c>
      <c r="K343" s="661" t="s">
        <v>3938</v>
      </c>
      <c r="L343" s="662">
        <v>94.04</v>
      </c>
      <c r="M343" s="662">
        <v>94.04</v>
      </c>
      <c r="N343" s="661">
        <v>1</v>
      </c>
      <c r="O343" s="744">
        <v>0.5</v>
      </c>
      <c r="P343" s="662"/>
      <c r="Q343" s="677">
        <v>0</v>
      </c>
      <c r="R343" s="661"/>
      <c r="S343" s="677">
        <v>0</v>
      </c>
      <c r="T343" s="744"/>
      <c r="U343" s="700">
        <v>0</v>
      </c>
    </row>
    <row r="344" spans="1:21" ht="14.4" customHeight="1" x14ac:dyDescent="0.3">
      <c r="A344" s="660">
        <v>32</v>
      </c>
      <c r="B344" s="661" t="s">
        <v>573</v>
      </c>
      <c r="C344" s="661" t="s">
        <v>3524</v>
      </c>
      <c r="D344" s="742" t="s">
        <v>5498</v>
      </c>
      <c r="E344" s="743" t="s">
        <v>3560</v>
      </c>
      <c r="F344" s="661" t="s">
        <v>3521</v>
      </c>
      <c r="G344" s="661" t="s">
        <v>3640</v>
      </c>
      <c r="H344" s="661" t="s">
        <v>574</v>
      </c>
      <c r="I344" s="661" t="s">
        <v>908</v>
      </c>
      <c r="J344" s="661" t="s">
        <v>3641</v>
      </c>
      <c r="K344" s="661" t="s">
        <v>3642</v>
      </c>
      <c r="L344" s="662">
        <v>53.57</v>
      </c>
      <c r="M344" s="662">
        <v>53.57</v>
      </c>
      <c r="N344" s="661">
        <v>1</v>
      </c>
      <c r="O344" s="744">
        <v>0.5</v>
      </c>
      <c r="P344" s="662">
        <v>53.57</v>
      </c>
      <c r="Q344" s="677">
        <v>1</v>
      </c>
      <c r="R344" s="661">
        <v>1</v>
      </c>
      <c r="S344" s="677">
        <v>1</v>
      </c>
      <c r="T344" s="744">
        <v>0.5</v>
      </c>
      <c r="U344" s="700">
        <v>1</v>
      </c>
    </row>
    <row r="345" spans="1:21" ht="14.4" customHeight="1" x14ac:dyDescent="0.3">
      <c r="A345" s="660">
        <v>32</v>
      </c>
      <c r="B345" s="661" t="s">
        <v>573</v>
      </c>
      <c r="C345" s="661" t="s">
        <v>3524</v>
      </c>
      <c r="D345" s="742" t="s">
        <v>5498</v>
      </c>
      <c r="E345" s="743" t="s">
        <v>3560</v>
      </c>
      <c r="F345" s="661" t="s">
        <v>3521</v>
      </c>
      <c r="G345" s="661" t="s">
        <v>3844</v>
      </c>
      <c r="H345" s="661" t="s">
        <v>574</v>
      </c>
      <c r="I345" s="661" t="s">
        <v>3845</v>
      </c>
      <c r="J345" s="661" t="s">
        <v>3846</v>
      </c>
      <c r="K345" s="661" t="s">
        <v>3847</v>
      </c>
      <c r="L345" s="662">
        <v>10.65</v>
      </c>
      <c r="M345" s="662">
        <v>10.65</v>
      </c>
      <c r="N345" s="661">
        <v>1</v>
      </c>
      <c r="O345" s="744">
        <v>0.5</v>
      </c>
      <c r="P345" s="662"/>
      <c r="Q345" s="677">
        <v>0</v>
      </c>
      <c r="R345" s="661"/>
      <c r="S345" s="677">
        <v>0</v>
      </c>
      <c r="T345" s="744"/>
      <c r="U345" s="700">
        <v>0</v>
      </c>
    </row>
    <row r="346" spans="1:21" ht="14.4" customHeight="1" x14ac:dyDescent="0.3">
      <c r="A346" s="660">
        <v>32</v>
      </c>
      <c r="B346" s="661" t="s">
        <v>573</v>
      </c>
      <c r="C346" s="661" t="s">
        <v>3524</v>
      </c>
      <c r="D346" s="742" t="s">
        <v>5498</v>
      </c>
      <c r="E346" s="743" t="s">
        <v>3560</v>
      </c>
      <c r="F346" s="661" t="s">
        <v>3521</v>
      </c>
      <c r="G346" s="661" t="s">
        <v>3844</v>
      </c>
      <c r="H346" s="661" t="s">
        <v>574</v>
      </c>
      <c r="I346" s="661" t="s">
        <v>3881</v>
      </c>
      <c r="J346" s="661" t="s">
        <v>3882</v>
      </c>
      <c r="K346" s="661" t="s">
        <v>3883</v>
      </c>
      <c r="L346" s="662">
        <v>65.98</v>
      </c>
      <c r="M346" s="662">
        <v>65.98</v>
      </c>
      <c r="N346" s="661">
        <v>1</v>
      </c>
      <c r="O346" s="744">
        <v>0.5</v>
      </c>
      <c r="P346" s="662">
        <v>65.98</v>
      </c>
      <c r="Q346" s="677">
        <v>1</v>
      </c>
      <c r="R346" s="661">
        <v>1</v>
      </c>
      <c r="S346" s="677">
        <v>1</v>
      </c>
      <c r="T346" s="744">
        <v>0.5</v>
      </c>
      <c r="U346" s="700">
        <v>1</v>
      </c>
    </row>
    <row r="347" spans="1:21" ht="14.4" customHeight="1" x14ac:dyDescent="0.3">
      <c r="A347" s="660">
        <v>32</v>
      </c>
      <c r="B347" s="661" t="s">
        <v>573</v>
      </c>
      <c r="C347" s="661" t="s">
        <v>3524</v>
      </c>
      <c r="D347" s="742" t="s">
        <v>5498</v>
      </c>
      <c r="E347" s="743" t="s">
        <v>3560</v>
      </c>
      <c r="F347" s="661" t="s">
        <v>3521</v>
      </c>
      <c r="G347" s="661" t="s">
        <v>3939</v>
      </c>
      <c r="H347" s="661" t="s">
        <v>1755</v>
      </c>
      <c r="I347" s="661" t="s">
        <v>3940</v>
      </c>
      <c r="J347" s="661" t="s">
        <v>3941</v>
      </c>
      <c r="K347" s="661" t="s">
        <v>3942</v>
      </c>
      <c r="L347" s="662">
        <v>70.3</v>
      </c>
      <c r="M347" s="662">
        <v>70.3</v>
      </c>
      <c r="N347" s="661">
        <v>1</v>
      </c>
      <c r="O347" s="744">
        <v>0.5</v>
      </c>
      <c r="P347" s="662">
        <v>70.3</v>
      </c>
      <c r="Q347" s="677">
        <v>1</v>
      </c>
      <c r="R347" s="661">
        <v>1</v>
      </c>
      <c r="S347" s="677">
        <v>1</v>
      </c>
      <c r="T347" s="744">
        <v>0.5</v>
      </c>
      <c r="U347" s="700">
        <v>1</v>
      </c>
    </row>
    <row r="348" spans="1:21" ht="14.4" customHeight="1" x14ac:dyDescent="0.3">
      <c r="A348" s="660">
        <v>32</v>
      </c>
      <c r="B348" s="661" t="s">
        <v>573</v>
      </c>
      <c r="C348" s="661" t="s">
        <v>3524</v>
      </c>
      <c r="D348" s="742" t="s">
        <v>5498</v>
      </c>
      <c r="E348" s="743" t="s">
        <v>3560</v>
      </c>
      <c r="F348" s="661" t="s">
        <v>3521</v>
      </c>
      <c r="G348" s="661" t="s">
        <v>3647</v>
      </c>
      <c r="H348" s="661" t="s">
        <v>1755</v>
      </c>
      <c r="I348" s="661" t="s">
        <v>1924</v>
      </c>
      <c r="J348" s="661" t="s">
        <v>1781</v>
      </c>
      <c r="K348" s="661" t="s">
        <v>1925</v>
      </c>
      <c r="L348" s="662">
        <v>407.55</v>
      </c>
      <c r="M348" s="662">
        <v>815.1</v>
      </c>
      <c r="N348" s="661">
        <v>2</v>
      </c>
      <c r="O348" s="744">
        <v>1</v>
      </c>
      <c r="P348" s="662"/>
      <c r="Q348" s="677">
        <v>0</v>
      </c>
      <c r="R348" s="661"/>
      <c r="S348" s="677">
        <v>0</v>
      </c>
      <c r="T348" s="744"/>
      <c r="U348" s="700">
        <v>0</v>
      </c>
    </row>
    <row r="349" spans="1:21" ht="14.4" customHeight="1" x14ac:dyDescent="0.3">
      <c r="A349" s="660">
        <v>32</v>
      </c>
      <c r="B349" s="661" t="s">
        <v>573</v>
      </c>
      <c r="C349" s="661" t="s">
        <v>3524</v>
      </c>
      <c r="D349" s="742" t="s">
        <v>5498</v>
      </c>
      <c r="E349" s="743" t="s">
        <v>3560</v>
      </c>
      <c r="F349" s="661" t="s">
        <v>3521</v>
      </c>
      <c r="G349" s="661" t="s">
        <v>3647</v>
      </c>
      <c r="H349" s="661" t="s">
        <v>1755</v>
      </c>
      <c r="I349" s="661" t="s">
        <v>1927</v>
      </c>
      <c r="J349" s="661" t="s">
        <v>1781</v>
      </c>
      <c r="K349" s="661" t="s">
        <v>1928</v>
      </c>
      <c r="L349" s="662">
        <v>543.39</v>
      </c>
      <c r="M349" s="662">
        <v>4347.12</v>
      </c>
      <c r="N349" s="661">
        <v>8</v>
      </c>
      <c r="O349" s="744">
        <v>3</v>
      </c>
      <c r="P349" s="662">
        <v>4347.12</v>
      </c>
      <c r="Q349" s="677">
        <v>1</v>
      </c>
      <c r="R349" s="661">
        <v>8</v>
      </c>
      <c r="S349" s="677">
        <v>1</v>
      </c>
      <c r="T349" s="744">
        <v>3</v>
      </c>
      <c r="U349" s="700">
        <v>1</v>
      </c>
    </row>
    <row r="350" spans="1:21" ht="14.4" customHeight="1" x14ac:dyDescent="0.3">
      <c r="A350" s="660">
        <v>32</v>
      </c>
      <c r="B350" s="661" t="s">
        <v>573</v>
      </c>
      <c r="C350" s="661" t="s">
        <v>3524</v>
      </c>
      <c r="D350" s="742" t="s">
        <v>5498</v>
      </c>
      <c r="E350" s="743" t="s">
        <v>3560</v>
      </c>
      <c r="F350" s="661" t="s">
        <v>3521</v>
      </c>
      <c r="G350" s="661" t="s">
        <v>3647</v>
      </c>
      <c r="H350" s="661" t="s">
        <v>1755</v>
      </c>
      <c r="I350" s="661" t="s">
        <v>1780</v>
      </c>
      <c r="J350" s="661" t="s">
        <v>1781</v>
      </c>
      <c r="K350" s="661" t="s">
        <v>1782</v>
      </c>
      <c r="L350" s="662">
        <v>815.1</v>
      </c>
      <c r="M350" s="662">
        <v>5705.7</v>
      </c>
      <c r="N350" s="661">
        <v>7</v>
      </c>
      <c r="O350" s="744">
        <v>1.5</v>
      </c>
      <c r="P350" s="662">
        <v>4075.5</v>
      </c>
      <c r="Q350" s="677">
        <v>0.7142857142857143</v>
      </c>
      <c r="R350" s="661">
        <v>5</v>
      </c>
      <c r="S350" s="677">
        <v>0.7142857142857143</v>
      </c>
      <c r="T350" s="744">
        <v>1</v>
      </c>
      <c r="U350" s="700">
        <v>0.66666666666666663</v>
      </c>
    </row>
    <row r="351" spans="1:21" ht="14.4" customHeight="1" x14ac:dyDescent="0.3">
      <c r="A351" s="660">
        <v>32</v>
      </c>
      <c r="B351" s="661" t="s">
        <v>573</v>
      </c>
      <c r="C351" s="661" t="s">
        <v>3524</v>
      </c>
      <c r="D351" s="742" t="s">
        <v>5498</v>
      </c>
      <c r="E351" s="743" t="s">
        <v>3560</v>
      </c>
      <c r="F351" s="661" t="s">
        <v>3521</v>
      </c>
      <c r="G351" s="661" t="s">
        <v>3647</v>
      </c>
      <c r="H351" s="661" t="s">
        <v>1755</v>
      </c>
      <c r="I351" s="661" t="s">
        <v>1784</v>
      </c>
      <c r="J351" s="661" t="s">
        <v>1781</v>
      </c>
      <c r="K351" s="661" t="s">
        <v>1785</v>
      </c>
      <c r="L351" s="662">
        <v>923.74</v>
      </c>
      <c r="M351" s="662">
        <v>1847.48</v>
      </c>
      <c r="N351" s="661">
        <v>2</v>
      </c>
      <c r="O351" s="744">
        <v>0.5</v>
      </c>
      <c r="P351" s="662"/>
      <c r="Q351" s="677">
        <v>0</v>
      </c>
      <c r="R351" s="661"/>
      <c r="S351" s="677">
        <v>0</v>
      </c>
      <c r="T351" s="744"/>
      <c r="U351" s="700">
        <v>0</v>
      </c>
    </row>
    <row r="352" spans="1:21" ht="14.4" customHeight="1" x14ac:dyDescent="0.3">
      <c r="A352" s="660">
        <v>32</v>
      </c>
      <c r="B352" s="661" t="s">
        <v>573</v>
      </c>
      <c r="C352" s="661" t="s">
        <v>3524</v>
      </c>
      <c r="D352" s="742" t="s">
        <v>5498</v>
      </c>
      <c r="E352" s="743" t="s">
        <v>3560</v>
      </c>
      <c r="F352" s="661" t="s">
        <v>3521</v>
      </c>
      <c r="G352" s="661" t="s">
        <v>3654</v>
      </c>
      <c r="H352" s="661" t="s">
        <v>574</v>
      </c>
      <c r="I352" s="661" t="s">
        <v>3655</v>
      </c>
      <c r="J352" s="661" t="s">
        <v>3656</v>
      </c>
      <c r="K352" s="661" t="s">
        <v>3657</v>
      </c>
      <c r="L352" s="662">
        <v>93.71</v>
      </c>
      <c r="M352" s="662">
        <v>93.71</v>
      </c>
      <c r="N352" s="661">
        <v>1</v>
      </c>
      <c r="O352" s="744">
        <v>0.5</v>
      </c>
      <c r="P352" s="662"/>
      <c r="Q352" s="677">
        <v>0</v>
      </c>
      <c r="R352" s="661"/>
      <c r="S352" s="677">
        <v>0</v>
      </c>
      <c r="T352" s="744"/>
      <c r="U352" s="700">
        <v>0</v>
      </c>
    </row>
    <row r="353" spans="1:21" ht="14.4" customHeight="1" x14ac:dyDescent="0.3">
      <c r="A353" s="660">
        <v>32</v>
      </c>
      <c r="B353" s="661" t="s">
        <v>573</v>
      </c>
      <c r="C353" s="661" t="s">
        <v>3524</v>
      </c>
      <c r="D353" s="742" t="s">
        <v>5498</v>
      </c>
      <c r="E353" s="743" t="s">
        <v>3560</v>
      </c>
      <c r="F353" s="661" t="s">
        <v>3521</v>
      </c>
      <c r="G353" s="661" t="s">
        <v>3654</v>
      </c>
      <c r="H353" s="661" t="s">
        <v>574</v>
      </c>
      <c r="I353" s="661" t="s">
        <v>3703</v>
      </c>
      <c r="J353" s="661" t="s">
        <v>3656</v>
      </c>
      <c r="K353" s="661" t="s">
        <v>760</v>
      </c>
      <c r="L353" s="662">
        <v>301.2</v>
      </c>
      <c r="M353" s="662">
        <v>2409.6</v>
      </c>
      <c r="N353" s="661">
        <v>8</v>
      </c>
      <c r="O353" s="744">
        <v>4.5</v>
      </c>
      <c r="P353" s="662">
        <v>1204.8</v>
      </c>
      <c r="Q353" s="677">
        <v>0.5</v>
      </c>
      <c r="R353" s="661">
        <v>4</v>
      </c>
      <c r="S353" s="677">
        <v>0.5</v>
      </c>
      <c r="T353" s="744">
        <v>2.5</v>
      </c>
      <c r="U353" s="700">
        <v>0.55555555555555558</v>
      </c>
    </row>
    <row r="354" spans="1:21" ht="14.4" customHeight="1" x14ac:dyDescent="0.3">
      <c r="A354" s="660">
        <v>32</v>
      </c>
      <c r="B354" s="661" t="s">
        <v>573</v>
      </c>
      <c r="C354" s="661" t="s">
        <v>3524</v>
      </c>
      <c r="D354" s="742" t="s">
        <v>5498</v>
      </c>
      <c r="E354" s="743" t="s">
        <v>3560</v>
      </c>
      <c r="F354" s="661" t="s">
        <v>3521</v>
      </c>
      <c r="G354" s="661" t="s">
        <v>3654</v>
      </c>
      <c r="H354" s="661" t="s">
        <v>574</v>
      </c>
      <c r="I354" s="661" t="s">
        <v>3703</v>
      </c>
      <c r="J354" s="661" t="s">
        <v>3656</v>
      </c>
      <c r="K354" s="661" t="s">
        <v>760</v>
      </c>
      <c r="L354" s="662">
        <v>185.26</v>
      </c>
      <c r="M354" s="662">
        <v>185.26</v>
      </c>
      <c r="N354" s="661">
        <v>1</v>
      </c>
      <c r="O354" s="744">
        <v>0.5</v>
      </c>
      <c r="P354" s="662"/>
      <c r="Q354" s="677">
        <v>0</v>
      </c>
      <c r="R354" s="661"/>
      <c r="S354" s="677">
        <v>0</v>
      </c>
      <c r="T354" s="744"/>
      <c r="U354" s="700">
        <v>0</v>
      </c>
    </row>
    <row r="355" spans="1:21" ht="14.4" customHeight="1" x14ac:dyDescent="0.3">
      <c r="A355" s="660">
        <v>32</v>
      </c>
      <c r="B355" s="661" t="s">
        <v>573</v>
      </c>
      <c r="C355" s="661" t="s">
        <v>3524</v>
      </c>
      <c r="D355" s="742" t="s">
        <v>5498</v>
      </c>
      <c r="E355" s="743" t="s">
        <v>3560</v>
      </c>
      <c r="F355" s="661" t="s">
        <v>3521</v>
      </c>
      <c r="G355" s="661" t="s">
        <v>3654</v>
      </c>
      <c r="H355" s="661" t="s">
        <v>574</v>
      </c>
      <c r="I355" s="661" t="s">
        <v>3943</v>
      </c>
      <c r="J355" s="661" t="s">
        <v>759</v>
      </c>
      <c r="K355" s="661" t="s">
        <v>3657</v>
      </c>
      <c r="L355" s="662">
        <v>93.71</v>
      </c>
      <c r="M355" s="662">
        <v>93.71</v>
      </c>
      <c r="N355" s="661">
        <v>1</v>
      </c>
      <c r="O355" s="744">
        <v>0.5</v>
      </c>
      <c r="P355" s="662"/>
      <c r="Q355" s="677">
        <v>0</v>
      </c>
      <c r="R355" s="661"/>
      <c r="S355" s="677">
        <v>0</v>
      </c>
      <c r="T355" s="744"/>
      <c r="U355" s="700">
        <v>0</v>
      </c>
    </row>
    <row r="356" spans="1:21" ht="14.4" customHeight="1" x14ac:dyDescent="0.3">
      <c r="A356" s="660">
        <v>32</v>
      </c>
      <c r="B356" s="661" t="s">
        <v>573</v>
      </c>
      <c r="C356" s="661" t="s">
        <v>3524</v>
      </c>
      <c r="D356" s="742" t="s">
        <v>5498</v>
      </c>
      <c r="E356" s="743" t="s">
        <v>3560</v>
      </c>
      <c r="F356" s="661" t="s">
        <v>3521</v>
      </c>
      <c r="G356" s="661" t="s">
        <v>3662</v>
      </c>
      <c r="H356" s="661" t="s">
        <v>574</v>
      </c>
      <c r="I356" s="661" t="s">
        <v>1160</v>
      </c>
      <c r="J356" s="661" t="s">
        <v>3663</v>
      </c>
      <c r="K356" s="661" t="s">
        <v>3664</v>
      </c>
      <c r="L356" s="662">
        <v>99.11</v>
      </c>
      <c r="M356" s="662">
        <v>1189.32</v>
      </c>
      <c r="N356" s="661">
        <v>12</v>
      </c>
      <c r="O356" s="744">
        <v>3</v>
      </c>
      <c r="P356" s="662">
        <v>594.66</v>
      </c>
      <c r="Q356" s="677">
        <v>0.5</v>
      </c>
      <c r="R356" s="661">
        <v>6</v>
      </c>
      <c r="S356" s="677">
        <v>0.5</v>
      </c>
      <c r="T356" s="744">
        <v>1</v>
      </c>
      <c r="U356" s="700">
        <v>0.33333333333333331</v>
      </c>
    </row>
    <row r="357" spans="1:21" ht="14.4" customHeight="1" x14ac:dyDescent="0.3">
      <c r="A357" s="660">
        <v>32</v>
      </c>
      <c r="B357" s="661" t="s">
        <v>573</v>
      </c>
      <c r="C357" s="661" t="s">
        <v>3524</v>
      </c>
      <c r="D357" s="742" t="s">
        <v>5498</v>
      </c>
      <c r="E357" s="743" t="s">
        <v>3560</v>
      </c>
      <c r="F357" s="661" t="s">
        <v>3521</v>
      </c>
      <c r="G357" s="661" t="s">
        <v>3944</v>
      </c>
      <c r="H357" s="661" t="s">
        <v>1755</v>
      </c>
      <c r="I357" s="661" t="s">
        <v>3945</v>
      </c>
      <c r="J357" s="661" t="s">
        <v>1882</v>
      </c>
      <c r="K357" s="661" t="s">
        <v>3946</v>
      </c>
      <c r="L357" s="662">
        <v>1286.2</v>
      </c>
      <c r="M357" s="662">
        <v>1286.2</v>
      </c>
      <c r="N357" s="661">
        <v>1</v>
      </c>
      <c r="O357" s="744">
        <v>0.5</v>
      </c>
      <c r="P357" s="662">
        <v>1286.2</v>
      </c>
      <c r="Q357" s="677">
        <v>1</v>
      </c>
      <c r="R357" s="661">
        <v>1</v>
      </c>
      <c r="S357" s="677">
        <v>1</v>
      </c>
      <c r="T357" s="744">
        <v>0.5</v>
      </c>
      <c r="U357" s="700">
        <v>1</v>
      </c>
    </row>
    <row r="358" spans="1:21" ht="14.4" customHeight="1" x14ac:dyDescent="0.3">
      <c r="A358" s="660">
        <v>32</v>
      </c>
      <c r="B358" s="661" t="s">
        <v>573</v>
      </c>
      <c r="C358" s="661" t="s">
        <v>3524</v>
      </c>
      <c r="D358" s="742" t="s">
        <v>5498</v>
      </c>
      <c r="E358" s="743" t="s">
        <v>3560</v>
      </c>
      <c r="F358" s="661" t="s">
        <v>3521</v>
      </c>
      <c r="G358" s="661" t="s">
        <v>3778</v>
      </c>
      <c r="H358" s="661" t="s">
        <v>574</v>
      </c>
      <c r="I358" s="661" t="s">
        <v>3779</v>
      </c>
      <c r="J358" s="661" t="s">
        <v>3780</v>
      </c>
      <c r="K358" s="661" t="s">
        <v>3781</v>
      </c>
      <c r="L358" s="662">
        <v>0</v>
      </c>
      <c r="M358" s="662">
        <v>0</v>
      </c>
      <c r="N358" s="661">
        <v>1</v>
      </c>
      <c r="O358" s="744">
        <v>1</v>
      </c>
      <c r="P358" s="662">
        <v>0</v>
      </c>
      <c r="Q358" s="677"/>
      <c r="R358" s="661">
        <v>1</v>
      </c>
      <c r="S358" s="677">
        <v>1</v>
      </c>
      <c r="T358" s="744">
        <v>1</v>
      </c>
      <c r="U358" s="700">
        <v>1</v>
      </c>
    </row>
    <row r="359" spans="1:21" ht="14.4" customHeight="1" x14ac:dyDescent="0.3">
      <c r="A359" s="660">
        <v>32</v>
      </c>
      <c r="B359" s="661" t="s">
        <v>573</v>
      </c>
      <c r="C359" s="661" t="s">
        <v>3524</v>
      </c>
      <c r="D359" s="742" t="s">
        <v>5498</v>
      </c>
      <c r="E359" s="743" t="s">
        <v>3560</v>
      </c>
      <c r="F359" s="661" t="s">
        <v>3521</v>
      </c>
      <c r="G359" s="661" t="s">
        <v>3675</v>
      </c>
      <c r="H359" s="661" t="s">
        <v>574</v>
      </c>
      <c r="I359" s="661" t="s">
        <v>3947</v>
      </c>
      <c r="J359" s="661" t="s">
        <v>767</v>
      </c>
      <c r="K359" s="661" t="s">
        <v>3617</v>
      </c>
      <c r="L359" s="662">
        <v>30.47</v>
      </c>
      <c r="M359" s="662">
        <v>30.47</v>
      </c>
      <c r="N359" s="661">
        <v>1</v>
      </c>
      <c r="O359" s="744">
        <v>0.5</v>
      </c>
      <c r="P359" s="662">
        <v>30.47</v>
      </c>
      <c r="Q359" s="677">
        <v>1</v>
      </c>
      <c r="R359" s="661">
        <v>1</v>
      </c>
      <c r="S359" s="677">
        <v>1</v>
      </c>
      <c r="T359" s="744">
        <v>0.5</v>
      </c>
      <c r="U359" s="700">
        <v>1</v>
      </c>
    </row>
    <row r="360" spans="1:21" ht="14.4" customHeight="1" x14ac:dyDescent="0.3">
      <c r="A360" s="660">
        <v>32</v>
      </c>
      <c r="B360" s="661" t="s">
        <v>573</v>
      </c>
      <c r="C360" s="661" t="s">
        <v>3524</v>
      </c>
      <c r="D360" s="742" t="s">
        <v>5498</v>
      </c>
      <c r="E360" s="743" t="s">
        <v>3560</v>
      </c>
      <c r="F360" s="661" t="s">
        <v>3521</v>
      </c>
      <c r="G360" s="661" t="s">
        <v>3677</v>
      </c>
      <c r="H360" s="661" t="s">
        <v>574</v>
      </c>
      <c r="I360" s="661" t="s">
        <v>2120</v>
      </c>
      <c r="J360" s="661" t="s">
        <v>2121</v>
      </c>
      <c r="K360" s="661" t="s">
        <v>3680</v>
      </c>
      <c r="L360" s="662">
        <v>51.21</v>
      </c>
      <c r="M360" s="662">
        <v>204.84</v>
      </c>
      <c r="N360" s="661">
        <v>4</v>
      </c>
      <c r="O360" s="744">
        <v>1</v>
      </c>
      <c r="P360" s="662">
        <v>102.42</v>
      </c>
      <c r="Q360" s="677">
        <v>0.5</v>
      </c>
      <c r="R360" s="661">
        <v>2</v>
      </c>
      <c r="S360" s="677">
        <v>0.5</v>
      </c>
      <c r="T360" s="744">
        <v>0.5</v>
      </c>
      <c r="U360" s="700">
        <v>0.5</v>
      </c>
    </row>
    <row r="361" spans="1:21" ht="14.4" customHeight="1" x14ac:dyDescent="0.3">
      <c r="A361" s="660">
        <v>32</v>
      </c>
      <c r="B361" s="661" t="s">
        <v>573</v>
      </c>
      <c r="C361" s="661" t="s">
        <v>3524</v>
      </c>
      <c r="D361" s="742" t="s">
        <v>5498</v>
      </c>
      <c r="E361" s="743" t="s">
        <v>3560</v>
      </c>
      <c r="F361" s="661" t="s">
        <v>3521</v>
      </c>
      <c r="G361" s="661" t="s">
        <v>3685</v>
      </c>
      <c r="H361" s="661" t="s">
        <v>574</v>
      </c>
      <c r="I361" s="661" t="s">
        <v>3948</v>
      </c>
      <c r="J361" s="661" t="s">
        <v>1722</v>
      </c>
      <c r="K361" s="661" t="s">
        <v>1723</v>
      </c>
      <c r="L361" s="662">
        <v>25.07</v>
      </c>
      <c r="M361" s="662">
        <v>25.07</v>
      </c>
      <c r="N361" s="661">
        <v>1</v>
      </c>
      <c r="O361" s="744">
        <v>1</v>
      </c>
      <c r="P361" s="662"/>
      <c r="Q361" s="677">
        <v>0</v>
      </c>
      <c r="R361" s="661"/>
      <c r="S361" s="677">
        <v>0</v>
      </c>
      <c r="T361" s="744"/>
      <c r="U361" s="700">
        <v>0</v>
      </c>
    </row>
    <row r="362" spans="1:21" ht="14.4" customHeight="1" x14ac:dyDescent="0.3">
      <c r="A362" s="660">
        <v>32</v>
      </c>
      <c r="B362" s="661" t="s">
        <v>573</v>
      </c>
      <c r="C362" s="661" t="s">
        <v>3524</v>
      </c>
      <c r="D362" s="742" t="s">
        <v>5498</v>
      </c>
      <c r="E362" s="743" t="s">
        <v>3560</v>
      </c>
      <c r="F362" s="661" t="s">
        <v>3521</v>
      </c>
      <c r="G362" s="661" t="s">
        <v>3949</v>
      </c>
      <c r="H362" s="661" t="s">
        <v>574</v>
      </c>
      <c r="I362" s="661" t="s">
        <v>3950</v>
      </c>
      <c r="J362" s="661" t="s">
        <v>3951</v>
      </c>
      <c r="K362" s="661" t="s">
        <v>1494</v>
      </c>
      <c r="L362" s="662">
        <v>0</v>
      </c>
      <c r="M362" s="662">
        <v>0</v>
      </c>
      <c r="N362" s="661">
        <v>1</v>
      </c>
      <c r="O362" s="744">
        <v>0.5</v>
      </c>
      <c r="P362" s="662">
        <v>0</v>
      </c>
      <c r="Q362" s="677"/>
      <c r="R362" s="661">
        <v>1</v>
      </c>
      <c r="S362" s="677">
        <v>1</v>
      </c>
      <c r="T362" s="744">
        <v>0.5</v>
      </c>
      <c r="U362" s="700">
        <v>1</v>
      </c>
    </row>
    <row r="363" spans="1:21" ht="14.4" customHeight="1" x14ac:dyDescent="0.3">
      <c r="A363" s="660">
        <v>32</v>
      </c>
      <c r="B363" s="661" t="s">
        <v>573</v>
      </c>
      <c r="C363" s="661" t="s">
        <v>3524</v>
      </c>
      <c r="D363" s="742" t="s">
        <v>5498</v>
      </c>
      <c r="E363" s="743" t="s">
        <v>3560</v>
      </c>
      <c r="F363" s="661" t="s">
        <v>3521</v>
      </c>
      <c r="G363" s="661" t="s">
        <v>3688</v>
      </c>
      <c r="H363" s="661" t="s">
        <v>574</v>
      </c>
      <c r="I363" s="661" t="s">
        <v>3689</v>
      </c>
      <c r="J363" s="661" t="s">
        <v>1071</v>
      </c>
      <c r="K363" s="661" t="s">
        <v>729</v>
      </c>
      <c r="L363" s="662">
        <v>0</v>
      </c>
      <c r="M363" s="662">
        <v>0</v>
      </c>
      <c r="N363" s="661">
        <v>2</v>
      </c>
      <c r="O363" s="744">
        <v>1</v>
      </c>
      <c r="P363" s="662">
        <v>0</v>
      </c>
      <c r="Q363" s="677"/>
      <c r="R363" s="661">
        <v>1</v>
      </c>
      <c r="S363" s="677">
        <v>0.5</v>
      </c>
      <c r="T363" s="744">
        <v>0.5</v>
      </c>
      <c r="U363" s="700">
        <v>0.5</v>
      </c>
    </row>
    <row r="364" spans="1:21" ht="14.4" customHeight="1" x14ac:dyDescent="0.3">
      <c r="A364" s="660">
        <v>32</v>
      </c>
      <c r="B364" s="661" t="s">
        <v>573</v>
      </c>
      <c r="C364" s="661" t="s">
        <v>3524</v>
      </c>
      <c r="D364" s="742" t="s">
        <v>5498</v>
      </c>
      <c r="E364" s="743" t="s">
        <v>3560</v>
      </c>
      <c r="F364" s="661" t="s">
        <v>3521</v>
      </c>
      <c r="G364" s="661" t="s">
        <v>3688</v>
      </c>
      <c r="H364" s="661" t="s">
        <v>574</v>
      </c>
      <c r="I364" s="661" t="s">
        <v>1070</v>
      </c>
      <c r="J364" s="661" t="s">
        <v>1071</v>
      </c>
      <c r="K364" s="661" t="s">
        <v>1072</v>
      </c>
      <c r="L364" s="662">
        <v>271.94</v>
      </c>
      <c r="M364" s="662">
        <v>271.94</v>
      </c>
      <c r="N364" s="661">
        <v>1</v>
      </c>
      <c r="O364" s="744">
        <v>0.5</v>
      </c>
      <c r="P364" s="662"/>
      <c r="Q364" s="677">
        <v>0</v>
      </c>
      <c r="R364" s="661"/>
      <c r="S364" s="677">
        <v>0</v>
      </c>
      <c r="T364" s="744"/>
      <c r="U364" s="700">
        <v>0</v>
      </c>
    </row>
    <row r="365" spans="1:21" ht="14.4" customHeight="1" x14ac:dyDescent="0.3">
      <c r="A365" s="660">
        <v>32</v>
      </c>
      <c r="B365" s="661" t="s">
        <v>573</v>
      </c>
      <c r="C365" s="661" t="s">
        <v>3524</v>
      </c>
      <c r="D365" s="742" t="s">
        <v>5498</v>
      </c>
      <c r="E365" s="743" t="s">
        <v>3560</v>
      </c>
      <c r="F365" s="661" t="s">
        <v>3521</v>
      </c>
      <c r="G365" s="661" t="s">
        <v>3952</v>
      </c>
      <c r="H365" s="661" t="s">
        <v>574</v>
      </c>
      <c r="I365" s="661" t="s">
        <v>3953</v>
      </c>
      <c r="J365" s="661" t="s">
        <v>3954</v>
      </c>
      <c r="K365" s="661" t="s">
        <v>3955</v>
      </c>
      <c r="L365" s="662">
        <v>0</v>
      </c>
      <c r="M365" s="662">
        <v>0</v>
      </c>
      <c r="N365" s="661">
        <v>1</v>
      </c>
      <c r="O365" s="744">
        <v>0.5</v>
      </c>
      <c r="P365" s="662"/>
      <c r="Q365" s="677"/>
      <c r="R365" s="661"/>
      <c r="S365" s="677">
        <v>0</v>
      </c>
      <c r="T365" s="744"/>
      <c r="U365" s="700">
        <v>0</v>
      </c>
    </row>
    <row r="366" spans="1:21" ht="14.4" customHeight="1" x14ac:dyDescent="0.3">
      <c r="A366" s="660">
        <v>32</v>
      </c>
      <c r="B366" s="661" t="s">
        <v>573</v>
      </c>
      <c r="C366" s="661" t="s">
        <v>3524</v>
      </c>
      <c r="D366" s="742" t="s">
        <v>5498</v>
      </c>
      <c r="E366" s="743" t="s">
        <v>3560</v>
      </c>
      <c r="F366" s="661" t="s">
        <v>3521</v>
      </c>
      <c r="G366" s="661" t="s">
        <v>3956</v>
      </c>
      <c r="H366" s="661" t="s">
        <v>574</v>
      </c>
      <c r="I366" s="661" t="s">
        <v>3957</v>
      </c>
      <c r="J366" s="661" t="s">
        <v>3958</v>
      </c>
      <c r="K366" s="661" t="s">
        <v>3959</v>
      </c>
      <c r="L366" s="662">
        <v>0</v>
      </c>
      <c r="M366" s="662">
        <v>0</v>
      </c>
      <c r="N366" s="661">
        <v>1</v>
      </c>
      <c r="O366" s="744">
        <v>1</v>
      </c>
      <c r="P366" s="662">
        <v>0</v>
      </c>
      <c r="Q366" s="677"/>
      <c r="R366" s="661">
        <v>1</v>
      </c>
      <c r="S366" s="677">
        <v>1</v>
      </c>
      <c r="T366" s="744">
        <v>1</v>
      </c>
      <c r="U366" s="700">
        <v>1</v>
      </c>
    </row>
    <row r="367" spans="1:21" ht="14.4" customHeight="1" x14ac:dyDescent="0.3">
      <c r="A367" s="660">
        <v>32</v>
      </c>
      <c r="B367" s="661" t="s">
        <v>573</v>
      </c>
      <c r="C367" s="661" t="s">
        <v>3524</v>
      </c>
      <c r="D367" s="742" t="s">
        <v>5498</v>
      </c>
      <c r="E367" s="743" t="s">
        <v>3560</v>
      </c>
      <c r="F367" s="661" t="s">
        <v>3523</v>
      </c>
      <c r="G367" s="661" t="s">
        <v>3960</v>
      </c>
      <c r="H367" s="661" t="s">
        <v>574</v>
      </c>
      <c r="I367" s="661" t="s">
        <v>3961</v>
      </c>
      <c r="J367" s="661" t="s">
        <v>3962</v>
      </c>
      <c r="K367" s="661" t="s">
        <v>3963</v>
      </c>
      <c r="L367" s="662">
        <v>1000</v>
      </c>
      <c r="M367" s="662">
        <v>1000</v>
      </c>
      <c r="N367" s="661">
        <v>1</v>
      </c>
      <c r="O367" s="744">
        <v>1</v>
      </c>
      <c r="P367" s="662"/>
      <c r="Q367" s="677">
        <v>0</v>
      </c>
      <c r="R367" s="661"/>
      <c r="S367" s="677">
        <v>0</v>
      </c>
      <c r="T367" s="744"/>
      <c r="U367" s="700">
        <v>0</v>
      </c>
    </row>
    <row r="368" spans="1:21" ht="14.4" customHeight="1" x14ac:dyDescent="0.3">
      <c r="A368" s="660">
        <v>32</v>
      </c>
      <c r="B368" s="661" t="s">
        <v>573</v>
      </c>
      <c r="C368" s="661" t="s">
        <v>3526</v>
      </c>
      <c r="D368" s="742" t="s">
        <v>5499</v>
      </c>
      <c r="E368" s="743" t="s">
        <v>3535</v>
      </c>
      <c r="F368" s="661" t="s">
        <v>3521</v>
      </c>
      <c r="G368" s="661" t="s">
        <v>3964</v>
      </c>
      <c r="H368" s="661" t="s">
        <v>574</v>
      </c>
      <c r="I368" s="661" t="s">
        <v>3965</v>
      </c>
      <c r="J368" s="661" t="s">
        <v>3966</v>
      </c>
      <c r="K368" s="661" t="s">
        <v>3719</v>
      </c>
      <c r="L368" s="662">
        <v>96.84</v>
      </c>
      <c r="M368" s="662">
        <v>96.84</v>
      </c>
      <c r="N368" s="661">
        <v>1</v>
      </c>
      <c r="O368" s="744">
        <v>1</v>
      </c>
      <c r="P368" s="662">
        <v>96.84</v>
      </c>
      <c r="Q368" s="677">
        <v>1</v>
      </c>
      <c r="R368" s="661">
        <v>1</v>
      </c>
      <c r="S368" s="677">
        <v>1</v>
      </c>
      <c r="T368" s="744">
        <v>1</v>
      </c>
      <c r="U368" s="700">
        <v>1</v>
      </c>
    </row>
    <row r="369" spans="1:21" ht="14.4" customHeight="1" x14ac:dyDescent="0.3">
      <c r="A369" s="660">
        <v>32</v>
      </c>
      <c r="B369" s="661" t="s">
        <v>573</v>
      </c>
      <c r="C369" s="661" t="s">
        <v>3526</v>
      </c>
      <c r="D369" s="742" t="s">
        <v>5499</v>
      </c>
      <c r="E369" s="743" t="s">
        <v>3535</v>
      </c>
      <c r="F369" s="661" t="s">
        <v>3521</v>
      </c>
      <c r="G369" s="661" t="s">
        <v>3569</v>
      </c>
      <c r="H369" s="661" t="s">
        <v>574</v>
      </c>
      <c r="I369" s="661" t="s">
        <v>1268</v>
      </c>
      <c r="J369" s="661" t="s">
        <v>1269</v>
      </c>
      <c r="K369" s="661" t="s">
        <v>1253</v>
      </c>
      <c r="L369" s="662">
        <v>263.26</v>
      </c>
      <c r="M369" s="662">
        <v>6844.760000000002</v>
      </c>
      <c r="N369" s="661">
        <v>26</v>
      </c>
      <c r="O369" s="744">
        <v>10.5</v>
      </c>
      <c r="P369" s="662">
        <v>6318.2400000000016</v>
      </c>
      <c r="Q369" s="677">
        <v>0.92307692307692302</v>
      </c>
      <c r="R369" s="661">
        <v>24</v>
      </c>
      <c r="S369" s="677">
        <v>0.92307692307692313</v>
      </c>
      <c r="T369" s="744">
        <v>10</v>
      </c>
      <c r="U369" s="700">
        <v>0.95238095238095233</v>
      </c>
    </row>
    <row r="370" spans="1:21" ht="14.4" customHeight="1" x14ac:dyDescent="0.3">
      <c r="A370" s="660">
        <v>32</v>
      </c>
      <c r="B370" s="661" t="s">
        <v>573</v>
      </c>
      <c r="C370" s="661" t="s">
        <v>3526</v>
      </c>
      <c r="D370" s="742" t="s">
        <v>5499</v>
      </c>
      <c r="E370" s="743" t="s">
        <v>3535</v>
      </c>
      <c r="F370" s="661" t="s">
        <v>3521</v>
      </c>
      <c r="G370" s="661" t="s">
        <v>3569</v>
      </c>
      <c r="H370" s="661" t="s">
        <v>574</v>
      </c>
      <c r="I370" s="661" t="s">
        <v>1314</v>
      </c>
      <c r="J370" s="661" t="s">
        <v>1315</v>
      </c>
      <c r="K370" s="661" t="s">
        <v>3570</v>
      </c>
      <c r="L370" s="662">
        <v>1295.6400000000001</v>
      </c>
      <c r="M370" s="662">
        <v>3886.92</v>
      </c>
      <c r="N370" s="661">
        <v>3</v>
      </c>
      <c r="O370" s="744">
        <v>2</v>
      </c>
      <c r="P370" s="662">
        <v>3886.92</v>
      </c>
      <c r="Q370" s="677">
        <v>1</v>
      </c>
      <c r="R370" s="661">
        <v>3</v>
      </c>
      <c r="S370" s="677">
        <v>1</v>
      </c>
      <c r="T370" s="744">
        <v>2</v>
      </c>
      <c r="U370" s="700">
        <v>1</v>
      </c>
    </row>
    <row r="371" spans="1:21" ht="14.4" customHeight="1" x14ac:dyDescent="0.3">
      <c r="A371" s="660">
        <v>32</v>
      </c>
      <c r="B371" s="661" t="s">
        <v>573</v>
      </c>
      <c r="C371" s="661" t="s">
        <v>3526</v>
      </c>
      <c r="D371" s="742" t="s">
        <v>5499</v>
      </c>
      <c r="E371" s="743" t="s">
        <v>3535</v>
      </c>
      <c r="F371" s="661" t="s">
        <v>3521</v>
      </c>
      <c r="G371" s="661" t="s">
        <v>3571</v>
      </c>
      <c r="H371" s="661" t="s">
        <v>574</v>
      </c>
      <c r="I371" s="661" t="s">
        <v>3967</v>
      </c>
      <c r="J371" s="661" t="s">
        <v>3968</v>
      </c>
      <c r="K371" s="661" t="s">
        <v>3694</v>
      </c>
      <c r="L371" s="662">
        <v>85.71</v>
      </c>
      <c r="M371" s="662">
        <v>85.71</v>
      </c>
      <c r="N371" s="661">
        <v>1</v>
      </c>
      <c r="O371" s="744">
        <v>0.5</v>
      </c>
      <c r="P371" s="662">
        <v>85.71</v>
      </c>
      <c r="Q371" s="677">
        <v>1</v>
      </c>
      <c r="R371" s="661">
        <v>1</v>
      </c>
      <c r="S371" s="677">
        <v>1</v>
      </c>
      <c r="T371" s="744">
        <v>0.5</v>
      </c>
      <c r="U371" s="700">
        <v>1</v>
      </c>
    </row>
    <row r="372" spans="1:21" ht="14.4" customHeight="1" x14ac:dyDescent="0.3">
      <c r="A372" s="660">
        <v>32</v>
      </c>
      <c r="B372" s="661" t="s">
        <v>573</v>
      </c>
      <c r="C372" s="661" t="s">
        <v>3526</v>
      </c>
      <c r="D372" s="742" t="s">
        <v>5499</v>
      </c>
      <c r="E372" s="743" t="s">
        <v>3535</v>
      </c>
      <c r="F372" s="661" t="s">
        <v>3521</v>
      </c>
      <c r="G372" s="661" t="s">
        <v>3571</v>
      </c>
      <c r="H372" s="661" t="s">
        <v>574</v>
      </c>
      <c r="I372" s="661" t="s">
        <v>3693</v>
      </c>
      <c r="J372" s="661" t="s">
        <v>3575</v>
      </c>
      <c r="K372" s="661" t="s">
        <v>3694</v>
      </c>
      <c r="L372" s="662">
        <v>0</v>
      </c>
      <c r="M372" s="662">
        <v>0</v>
      </c>
      <c r="N372" s="661">
        <v>4</v>
      </c>
      <c r="O372" s="744">
        <v>2</v>
      </c>
      <c r="P372" s="662">
        <v>0</v>
      </c>
      <c r="Q372" s="677"/>
      <c r="R372" s="661">
        <v>1</v>
      </c>
      <c r="S372" s="677">
        <v>0.25</v>
      </c>
      <c r="T372" s="744">
        <v>0.5</v>
      </c>
      <c r="U372" s="700">
        <v>0.25</v>
      </c>
    </row>
    <row r="373" spans="1:21" ht="14.4" customHeight="1" x14ac:dyDescent="0.3">
      <c r="A373" s="660">
        <v>32</v>
      </c>
      <c r="B373" s="661" t="s">
        <v>573</v>
      </c>
      <c r="C373" s="661" t="s">
        <v>3526</v>
      </c>
      <c r="D373" s="742" t="s">
        <v>5499</v>
      </c>
      <c r="E373" s="743" t="s">
        <v>3535</v>
      </c>
      <c r="F373" s="661" t="s">
        <v>3521</v>
      </c>
      <c r="G373" s="661" t="s">
        <v>3571</v>
      </c>
      <c r="H373" s="661" t="s">
        <v>574</v>
      </c>
      <c r="I373" s="661" t="s">
        <v>3573</v>
      </c>
      <c r="J373" s="661" t="s">
        <v>684</v>
      </c>
      <c r="K373" s="661" t="s">
        <v>3574</v>
      </c>
      <c r="L373" s="662">
        <v>135.25</v>
      </c>
      <c r="M373" s="662">
        <v>405.75</v>
      </c>
      <c r="N373" s="661">
        <v>3</v>
      </c>
      <c r="O373" s="744">
        <v>2</v>
      </c>
      <c r="P373" s="662"/>
      <c r="Q373" s="677">
        <v>0</v>
      </c>
      <c r="R373" s="661"/>
      <c r="S373" s="677">
        <v>0</v>
      </c>
      <c r="T373" s="744"/>
      <c r="U373" s="700">
        <v>0</v>
      </c>
    </row>
    <row r="374" spans="1:21" ht="14.4" customHeight="1" x14ac:dyDescent="0.3">
      <c r="A374" s="660">
        <v>32</v>
      </c>
      <c r="B374" s="661" t="s">
        <v>573</v>
      </c>
      <c r="C374" s="661" t="s">
        <v>3526</v>
      </c>
      <c r="D374" s="742" t="s">
        <v>5499</v>
      </c>
      <c r="E374" s="743" t="s">
        <v>3535</v>
      </c>
      <c r="F374" s="661" t="s">
        <v>3521</v>
      </c>
      <c r="G374" s="661" t="s">
        <v>3720</v>
      </c>
      <c r="H374" s="661" t="s">
        <v>1755</v>
      </c>
      <c r="I374" s="661" t="s">
        <v>1948</v>
      </c>
      <c r="J374" s="661" t="s">
        <v>3437</v>
      </c>
      <c r="K374" s="661" t="s">
        <v>3438</v>
      </c>
      <c r="L374" s="662">
        <v>10.26</v>
      </c>
      <c r="M374" s="662">
        <v>10.26</v>
      </c>
      <c r="N374" s="661">
        <v>1</v>
      </c>
      <c r="O374" s="744">
        <v>0.5</v>
      </c>
      <c r="P374" s="662">
        <v>10.26</v>
      </c>
      <c r="Q374" s="677">
        <v>1</v>
      </c>
      <c r="R374" s="661">
        <v>1</v>
      </c>
      <c r="S374" s="677">
        <v>1</v>
      </c>
      <c r="T374" s="744">
        <v>0.5</v>
      </c>
      <c r="U374" s="700">
        <v>1</v>
      </c>
    </row>
    <row r="375" spans="1:21" ht="14.4" customHeight="1" x14ac:dyDescent="0.3">
      <c r="A375" s="660">
        <v>32</v>
      </c>
      <c r="B375" s="661" t="s">
        <v>573</v>
      </c>
      <c r="C375" s="661" t="s">
        <v>3526</v>
      </c>
      <c r="D375" s="742" t="s">
        <v>5499</v>
      </c>
      <c r="E375" s="743" t="s">
        <v>3535</v>
      </c>
      <c r="F375" s="661" t="s">
        <v>3521</v>
      </c>
      <c r="G375" s="661" t="s">
        <v>3720</v>
      </c>
      <c r="H375" s="661" t="s">
        <v>574</v>
      </c>
      <c r="I375" s="661" t="s">
        <v>3969</v>
      </c>
      <c r="J375" s="661" t="s">
        <v>3970</v>
      </c>
      <c r="K375" s="661" t="s">
        <v>3436</v>
      </c>
      <c r="L375" s="662">
        <v>5.14</v>
      </c>
      <c r="M375" s="662">
        <v>5.14</v>
      </c>
      <c r="N375" s="661">
        <v>1</v>
      </c>
      <c r="O375" s="744">
        <v>1</v>
      </c>
      <c r="P375" s="662"/>
      <c r="Q375" s="677">
        <v>0</v>
      </c>
      <c r="R375" s="661"/>
      <c r="S375" s="677">
        <v>0</v>
      </c>
      <c r="T375" s="744"/>
      <c r="U375" s="700">
        <v>0</v>
      </c>
    </row>
    <row r="376" spans="1:21" ht="14.4" customHeight="1" x14ac:dyDescent="0.3">
      <c r="A376" s="660">
        <v>32</v>
      </c>
      <c r="B376" s="661" t="s">
        <v>573</v>
      </c>
      <c r="C376" s="661" t="s">
        <v>3526</v>
      </c>
      <c r="D376" s="742" t="s">
        <v>5499</v>
      </c>
      <c r="E376" s="743" t="s">
        <v>3535</v>
      </c>
      <c r="F376" s="661" t="s">
        <v>3521</v>
      </c>
      <c r="G376" s="661" t="s">
        <v>3576</v>
      </c>
      <c r="H376" s="661" t="s">
        <v>1755</v>
      </c>
      <c r="I376" s="661" t="s">
        <v>1765</v>
      </c>
      <c r="J376" s="661" t="s">
        <v>1766</v>
      </c>
      <c r="K376" s="661" t="s">
        <v>3357</v>
      </c>
      <c r="L376" s="662">
        <v>72</v>
      </c>
      <c r="M376" s="662">
        <v>144</v>
      </c>
      <c r="N376" s="661">
        <v>2</v>
      </c>
      <c r="O376" s="744">
        <v>0.5</v>
      </c>
      <c r="P376" s="662">
        <v>144</v>
      </c>
      <c r="Q376" s="677">
        <v>1</v>
      </c>
      <c r="R376" s="661">
        <v>2</v>
      </c>
      <c r="S376" s="677">
        <v>1</v>
      </c>
      <c r="T376" s="744">
        <v>0.5</v>
      </c>
      <c r="U376" s="700">
        <v>1</v>
      </c>
    </row>
    <row r="377" spans="1:21" ht="14.4" customHeight="1" x14ac:dyDescent="0.3">
      <c r="A377" s="660">
        <v>32</v>
      </c>
      <c r="B377" s="661" t="s">
        <v>573</v>
      </c>
      <c r="C377" s="661" t="s">
        <v>3526</v>
      </c>
      <c r="D377" s="742" t="s">
        <v>5499</v>
      </c>
      <c r="E377" s="743" t="s">
        <v>3535</v>
      </c>
      <c r="F377" s="661" t="s">
        <v>3521</v>
      </c>
      <c r="G377" s="661" t="s">
        <v>3576</v>
      </c>
      <c r="H377" s="661" t="s">
        <v>1755</v>
      </c>
      <c r="I377" s="661" t="s">
        <v>3577</v>
      </c>
      <c r="J377" s="661" t="s">
        <v>1766</v>
      </c>
      <c r="K377" s="661" t="s">
        <v>3578</v>
      </c>
      <c r="L377" s="662">
        <v>144.01</v>
      </c>
      <c r="M377" s="662">
        <v>288.02</v>
      </c>
      <c r="N377" s="661">
        <v>2</v>
      </c>
      <c r="O377" s="744">
        <v>1</v>
      </c>
      <c r="P377" s="662">
        <v>288.02</v>
      </c>
      <c r="Q377" s="677">
        <v>1</v>
      </c>
      <c r="R377" s="661">
        <v>2</v>
      </c>
      <c r="S377" s="677">
        <v>1</v>
      </c>
      <c r="T377" s="744">
        <v>1</v>
      </c>
      <c r="U377" s="700">
        <v>1</v>
      </c>
    </row>
    <row r="378" spans="1:21" ht="14.4" customHeight="1" x14ac:dyDescent="0.3">
      <c r="A378" s="660">
        <v>32</v>
      </c>
      <c r="B378" s="661" t="s">
        <v>573</v>
      </c>
      <c r="C378" s="661" t="s">
        <v>3526</v>
      </c>
      <c r="D378" s="742" t="s">
        <v>5499</v>
      </c>
      <c r="E378" s="743" t="s">
        <v>3535</v>
      </c>
      <c r="F378" s="661" t="s">
        <v>3521</v>
      </c>
      <c r="G378" s="661" t="s">
        <v>3582</v>
      </c>
      <c r="H378" s="661" t="s">
        <v>1755</v>
      </c>
      <c r="I378" s="661" t="s">
        <v>2158</v>
      </c>
      <c r="J378" s="661" t="s">
        <v>617</v>
      </c>
      <c r="K378" s="661" t="s">
        <v>3387</v>
      </c>
      <c r="L378" s="662">
        <v>150.04</v>
      </c>
      <c r="M378" s="662">
        <v>150.04</v>
      </c>
      <c r="N378" s="661">
        <v>1</v>
      </c>
      <c r="O378" s="744">
        <v>0.5</v>
      </c>
      <c r="P378" s="662">
        <v>150.04</v>
      </c>
      <c r="Q378" s="677">
        <v>1</v>
      </c>
      <c r="R378" s="661">
        <v>1</v>
      </c>
      <c r="S378" s="677">
        <v>1</v>
      </c>
      <c r="T378" s="744">
        <v>0.5</v>
      </c>
      <c r="U378" s="700">
        <v>1</v>
      </c>
    </row>
    <row r="379" spans="1:21" ht="14.4" customHeight="1" x14ac:dyDescent="0.3">
      <c r="A379" s="660">
        <v>32</v>
      </c>
      <c r="B379" s="661" t="s">
        <v>573</v>
      </c>
      <c r="C379" s="661" t="s">
        <v>3526</v>
      </c>
      <c r="D379" s="742" t="s">
        <v>5499</v>
      </c>
      <c r="E379" s="743" t="s">
        <v>3535</v>
      </c>
      <c r="F379" s="661" t="s">
        <v>3521</v>
      </c>
      <c r="G379" s="661" t="s">
        <v>3582</v>
      </c>
      <c r="H379" s="661" t="s">
        <v>1755</v>
      </c>
      <c r="I379" s="661" t="s">
        <v>2158</v>
      </c>
      <c r="J379" s="661" t="s">
        <v>617</v>
      </c>
      <c r="K379" s="661" t="s">
        <v>3387</v>
      </c>
      <c r="L379" s="662">
        <v>154.36000000000001</v>
      </c>
      <c r="M379" s="662">
        <v>463.08000000000004</v>
      </c>
      <c r="N379" s="661">
        <v>3</v>
      </c>
      <c r="O379" s="744">
        <v>2.5</v>
      </c>
      <c r="P379" s="662">
        <v>308.72000000000003</v>
      </c>
      <c r="Q379" s="677">
        <v>0.66666666666666663</v>
      </c>
      <c r="R379" s="661">
        <v>2</v>
      </c>
      <c r="S379" s="677">
        <v>0.66666666666666663</v>
      </c>
      <c r="T379" s="744">
        <v>2</v>
      </c>
      <c r="U379" s="700">
        <v>0.8</v>
      </c>
    </row>
    <row r="380" spans="1:21" ht="14.4" customHeight="1" x14ac:dyDescent="0.3">
      <c r="A380" s="660">
        <v>32</v>
      </c>
      <c r="B380" s="661" t="s">
        <v>573</v>
      </c>
      <c r="C380" s="661" t="s">
        <v>3526</v>
      </c>
      <c r="D380" s="742" t="s">
        <v>5499</v>
      </c>
      <c r="E380" s="743" t="s">
        <v>3535</v>
      </c>
      <c r="F380" s="661" t="s">
        <v>3521</v>
      </c>
      <c r="G380" s="661" t="s">
        <v>3971</v>
      </c>
      <c r="H380" s="661" t="s">
        <v>574</v>
      </c>
      <c r="I380" s="661" t="s">
        <v>3972</v>
      </c>
      <c r="J380" s="661" t="s">
        <v>3973</v>
      </c>
      <c r="K380" s="661" t="s">
        <v>3974</v>
      </c>
      <c r="L380" s="662">
        <v>10277.59</v>
      </c>
      <c r="M380" s="662">
        <v>20555.18</v>
      </c>
      <c r="N380" s="661">
        <v>2</v>
      </c>
      <c r="O380" s="744">
        <v>1</v>
      </c>
      <c r="P380" s="662">
        <v>20555.18</v>
      </c>
      <c r="Q380" s="677">
        <v>1</v>
      </c>
      <c r="R380" s="661">
        <v>2</v>
      </c>
      <c r="S380" s="677">
        <v>1</v>
      </c>
      <c r="T380" s="744">
        <v>1</v>
      </c>
      <c r="U380" s="700">
        <v>1</v>
      </c>
    </row>
    <row r="381" spans="1:21" ht="14.4" customHeight="1" x14ac:dyDescent="0.3">
      <c r="A381" s="660">
        <v>32</v>
      </c>
      <c r="B381" s="661" t="s">
        <v>573</v>
      </c>
      <c r="C381" s="661" t="s">
        <v>3526</v>
      </c>
      <c r="D381" s="742" t="s">
        <v>5499</v>
      </c>
      <c r="E381" s="743" t="s">
        <v>3535</v>
      </c>
      <c r="F381" s="661" t="s">
        <v>3521</v>
      </c>
      <c r="G381" s="661" t="s">
        <v>3975</v>
      </c>
      <c r="H381" s="661" t="s">
        <v>1755</v>
      </c>
      <c r="I381" s="661" t="s">
        <v>3976</v>
      </c>
      <c r="J381" s="661" t="s">
        <v>3977</v>
      </c>
      <c r="K381" s="661" t="s">
        <v>1919</v>
      </c>
      <c r="L381" s="662">
        <v>176.59</v>
      </c>
      <c r="M381" s="662">
        <v>176.59</v>
      </c>
      <c r="N381" s="661">
        <v>1</v>
      </c>
      <c r="O381" s="744">
        <v>1</v>
      </c>
      <c r="P381" s="662"/>
      <c r="Q381" s="677">
        <v>0</v>
      </c>
      <c r="R381" s="661"/>
      <c r="S381" s="677">
        <v>0</v>
      </c>
      <c r="T381" s="744"/>
      <c r="U381" s="700">
        <v>0</v>
      </c>
    </row>
    <row r="382" spans="1:21" ht="14.4" customHeight="1" x14ac:dyDescent="0.3">
      <c r="A382" s="660">
        <v>32</v>
      </c>
      <c r="B382" s="661" t="s">
        <v>573</v>
      </c>
      <c r="C382" s="661" t="s">
        <v>3526</v>
      </c>
      <c r="D382" s="742" t="s">
        <v>5499</v>
      </c>
      <c r="E382" s="743" t="s">
        <v>3535</v>
      </c>
      <c r="F382" s="661" t="s">
        <v>3521</v>
      </c>
      <c r="G382" s="661" t="s">
        <v>3975</v>
      </c>
      <c r="H382" s="661" t="s">
        <v>1755</v>
      </c>
      <c r="I382" s="661" t="s">
        <v>2889</v>
      </c>
      <c r="J382" s="661" t="s">
        <v>3476</v>
      </c>
      <c r="K382" s="661" t="s">
        <v>1916</v>
      </c>
      <c r="L382" s="662">
        <v>62.46</v>
      </c>
      <c r="M382" s="662">
        <v>62.46</v>
      </c>
      <c r="N382" s="661">
        <v>1</v>
      </c>
      <c r="O382" s="744">
        <v>0.5</v>
      </c>
      <c r="P382" s="662"/>
      <c r="Q382" s="677">
        <v>0</v>
      </c>
      <c r="R382" s="661"/>
      <c r="S382" s="677">
        <v>0</v>
      </c>
      <c r="T382" s="744"/>
      <c r="U382" s="700">
        <v>0</v>
      </c>
    </row>
    <row r="383" spans="1:21" ht="14.4" customHeight="1" x14ac:dyDescent="0.3">
      <c r="A383" s="660">
        <v>32</v>
      </c>
      <c r="B383" s="661" t="s">
        <v>573</v>
      </c>
      <c r="C383" s="661" t="s">
        <v>3526</v>
      </c>
      <c r="D383" s="742" t="s">
        <v>5499</v>
      </c>
      <c r="E383" s="743" t="s">
        <v>3535</v>
      </c>
      <c r="F383" s="661" t="s">
        <v>3521</v>
      </c>
      <c r="G383" s="661" t="s">
        <v>3975</v>
      </c>
      <c r="H383" s="661" t="s">
        <v>1755</v>
      </c>
      <c r="I383" s="661" t="s">
        <v>3978</v>
      </c>
      <c r="J383" s="661" t="s">
        <v>3476</v>
      </c>
      <c r="K383" s="661" t="s">
        <v>1669</v>
      </c>
      <c r="L383" s="662">
        <v>208.19</v>
      </c>
      <c r="M383" s="662">
        <v>208.19</v>
      </c>
      <c r="N383" s="661">
        <v>1</v>
      </c>
      <c r="O383" s="744">
        <v>1</v>
      </c>
      <c r="P383" s="662">
        <v>208.19</v>
      </c>
      <c r="Q383" s="677">
        <v>1</v>
      </c>
      <c r="R383" s="661">
        <v>1</v>
      </c>
      <c r="S383" s="677">
        <v>1</v>
      </c>
      <c r="T383" s="744">
        <v>1</v>
      </c>
      <c r="U383" s="700">
        <v>1</v>
      </c>
    </row>
    <row r="384" spans="1:21" ht="14.4" customHeight="1" x14ac:dyDescent="0.3">
      <c r="A384" s="660">
        <v>32</v>
      </c>
      <c r="B384" s="661" t="s">
        <v>573</v>
      </c>
      <c r="C384" s="661" t="s">
        <v>3526</v>
      </c>
      <c r="D384" s="742" t="s">
        <v>5499</v>
      </c>
      <c r="E384" s="743" t="s">
        <v>3535</v>
      </c>
      <c r="F384" s="661" t="s">
        <v>3521</v>
      </c>
      <c r="G384" s="661" t="s">
        <v>3922</v>
      </c>
      <c r="H384" s="661" t="s">
        <v>574</v>
      </c>
      <c r="I384" s="661" t="s">
        <v>3979</v>
      </c>
      <c r="J384" s="661" t="s">
        <v>3980</v>
      </c>
      <c r="K384" s="661" t="s">
        <v>3981</v>
      </c>
      <c r="L384" s="662">
        <v>16.38</v>
      </c>
      <c r="M384" s="662">
        <v>16.38</v>
      </c>
      <c r="N384" s="661">
        <v>1</v>
      </c>
      <c r="O384" s="744">
        <v>0.5</v>
      </c>
      <c r="P384" s="662">
        <v>16.38</v>
      </c>
      <c r="Q384" s="677">
        <v>1</v>
      </c>
      <c r="R384" s="661">
        <v>1</v>
      </c>
      <c r="S384" s="677">
        <v>1</v>
      </c>
      <c r="T384" s="744">
        <v>0.5</v>
      </c>
      <c r="U384" s="700">
        <v>1</v>
      </c>
    </row>
    <row r="385" spans="1:21" ht="14.4" customHeight="1" x14ac:dyDescent="0.3">
      <c r="A385" s="660">
        <v>32</v>
      </c>
      <c r="B385" s="661" t="s">
        <v>573</v>
      </c>
      <c r="C385" s="661" t="s">
        <v>3526</v>
      </c>
      <c r="D385" s="742" t="s">
        <v>5499</v>
      </c>
      <c r="E385" s="743" t="s">
        <v>3535</v>
      </c>
      <c r="F385" s="661" t="s">
        <v>3521</v>
      </c>
      <c r="G385" s="661" t="s">
        <v>3922</v>
      </c>
      <c r="H385" s="661" t="s">
        <v>1755</v>
      </c>
      <c r="I385" s="661" t="s">
        <v>1814</v>
      </c>
      <c r="J385" s="661" t="s">
        <v>1815</v>
      </c>
      <c r="K385" s="661" t="s">
        <v>1816</v>
      </c>
      <c r="L385" s="662">
        <v>35.11</v>
      </c>
      <c r="M385" s="662">
        <v>210.66</v>
      </c>
      <c r="N385" s="661">
        <v>6</v>
      </c>
      <c r="O385" s="744">
        <v>1.5</v>
      </c>
      <c r="P385" s="662">
        <v>210.66</v>
      </c>
      <c r="Q385" s="677">
        <v>1</v>
      </c>
      <c r="R385" s="661">
        <v>6</v>
      </c>
      <c r="S385" s="677">
        <v>1</v>
      </c>
      <c r="T385" s="744">
        <v>1.5</v>
      </c>
      <c r="U385" s="700">
        <v>1</v>
      </c>
    </row>
    <row r="386" spans="1:21" ht="14.4" customHeight="1" x14ac:dyDescent="0.3">
      <c r="A386" s="660">
        <v>32</v>
      </c>
      <c r="B386" s="661" t="s">
        <v>573</v>
      </c>
      <c r="C386" s="661" t="s">
        <v>3526</v>
      </c>
      <c r="D386" s="742" t="s">
        <v>5499</v>
      </c>
      <c r="E386" s="743" t="s">
        <v>3535</v>
      </c>
      <c r="F386" s="661" t="s">
        <v>3521</v>
      </c>
      <c r="G386" s="661" t="s">
        <v>3583</v>
      </c>
      <c r="H386" s="661" t="s">
        <v>574</v>
      </c>
      <c r="I386" s="661" t="s">
        <v>890</v>
      </c>
      <c r="J386" s="661" t="s">
        <v>3982</v>
      </c>
      <c r="K386" s="661" t="s">
        <v>2909</v>
      </c>
      <c r="L386" s="662">
        <v>0</v>
      </c>
      <c r="M386" s="662">
        <v>0</v>
      </c>
      <c r="N386" s="661">
        <v>1</v>
      </c>
      <c r="O386" s="744">
        <v>1</v>
      </c>
      <c r="P386" s="662"/>
      <c r="Q386" s="677"/>
      <c r="R386" s="661"/>
      <c r="S386" s="677">
        <v>0</v>
      </c>
      <c r="T386" s="744"/>
      <c r="U386" s="700">
        <v>0</v>
      </c>
    </row>
    <row r="387" spans="1:21" ht="14.4" customHeight="1" x14ac:dyDescent="0.3">
      <c r="A387" s="660">
        <v>32</v>
      </c>
      <c r="B387" s="661" t="s">
        <v>573</v>
      </c>
      <c r="C387" s="661" t="s">
        <v>3526</v>
      </c>
      <c r="D387" s="742" t="s">
        <v>5499</v>
      </c>
      <c r="E387" s="743" t="s">
        <v>3535</v>
      </c>
      <c r="F387" s="661" t="s">
        <v>3521</v>
      </c>
      <c r="G387" s="661" t="s">
        <v>3588</v>
      </c>
      <c r="H387" s="661" t="s">
        <v>1755</v>
      </c>
      <c r="I387" s="661" t="s">
        <v>1877</v>
      </c>
      <c r="J387" s="661" t="s">
        <v>1878</v>
      </c>
      <c r="K387" s="661" t="s">
        <v>3441</v>
      </c>
      <c r="L387" s="662">
        <v>65.989999999999995</v>
      </c>
      <c r="M387" s="662">
        <v>329.94999999999993</v>
      </c>
      <c r="N387" s="661">
        <v>5</v>
      </c>
      <c r="O387" s="744">
        <v>2.5</v>
      </c>
      <c r="P387" s="662">
        <v>329.94999999999993</v>
      </c>
      <c r="Q387" s="677">
        <v>1</v>
      </c>
      <c r="R387" s="661">
        <v>5</v>
      </c>
      <c r="S387" s="677">
        <v>1</v>
      </c>
      <c r="T387" s="744">
        <v>2.5</v>
      </c>
      <c r="U387" s="700">
        <v>1</v>
      </c>
    </row>
    <row r="388" spans="1:21" ht="14.4" customHeight="1" x14ac:dyDescent="0.3">
      <c r="A388" s="660">
        <v>32</v>
      </c>
      <c r="B388" s="661" t="s">
        <v>573</v>
      </c>
      <c r="C388" s="661" t="s">
        <v>3526</v>
      </c>
      <c r="D388" s="742" t="s">
        <v>5499</v>
      </c>
      <c r="E388" s="743" t="s">
        <v>3535</v>
      </c>
      <c r="F388" s="661" t="s">
        <v>3521</v>
      </c>
      <c r="G388" s="661" t="s">
        <v>3877</v>
      </c>
      <c r="H388" s="661" t="s">
        <v>574</v>
      </c>
      <c r="I388" s="661" t="s">
        <v>2374</v>
      </c>
      <c r="J388" s="661" t="s">
        <v>2375</v>
      </c>
      <c r="K388" s="661" t="s">
        <v>2376</v>
      </c>
      <c r="L388" s="662">
        <v>0</v>
      </c>
      <c r="M388" s="662">
        <v>0</v>
      </c>
      <c r="N388" s="661">
        <v>1</v>
      </c>
      <c r="O388" s="744">
        <v>1</v>
      </c>
      <c r="P388" s="662">
        <v>0</v>
      </c>
      <c r="Q388" s="677"/>
      <c r="R388" s="661">
        <v>1</v>
      </c>
      <c r="S388" s="677">
        <v>1</v>
      </c>
      <c r="T388" s="744">
        <v>1</v>
      </c>
      <c r="U388" s="700">
        <v>1</v>
      </c>
    </row>
    <row r="389" spans="1:21" ht="14.4" customHeight="1" x14ac:dyDescent="0.3">
      <c r="A389" s="660">
        <v>32</v>
      </c>
      <c r="B389" s="661" t="s">
        <v>573</v>
      </c>
      <c r="C389" s="661" t="s">
        <v>3526</v>
      </c>
      <c r="D389" s="742" t="s">
        <v>5499</v>
      </c>
      <c r="E389" s="743" t="s">
        <v>3535</v>
      </c>
      <c r="F389" s="661" t="s">
        <v>3521</v>
      </c>
      <c r="G389" s="661" t="s">
        <v>3983</v>
      </c>
      <c r="H389" s="661" t="s">
        <v>574</v>
      </c>
      <c r="I389" s="661" t="s">
        <v>2438</v>
      </c>
      <c r="J389" s="661" t="s">
        <v>3984</v>
      </c>
      <c r="K389" s="661" t="s">
        <v>3646</v>
      </c>
      <c r="L389" s="662">
        <v>13.58</v>
      </c>
      <c r="M389" s="662">
        <v>81.48</v>
      </c>
      <c r="N389" s="661">
        <v>6</v>
      </c>
      <c r="O389" s="744">
        <v>2</v>
      </c>
      <c r="P389" s="662">
        <v>81.48</v>
      </c>
      <c r="Q389" s="677">
        <v>1</v>
      </c>
      <c r="R389" s="661">
        <v>6</v>
      </c>
      <c r="S389" s="677">
        <v>1</v>
      </c>
      <c r="T389" s="744">
        <v>2</v>
      </c>
      <c r="U389" s="700">
        <v>1</v>
      </c>
    </row>
    <row r="390" spans="1:21" ht="14.4" customHeight="1" x14ac:dyDescent="0.3">
      <c r="A390" s="660">
        <v>32</v>
      </c>
      <c r="B390" s="661" t="s">
        <v>573</v>
      </c>
      <c r="C390" s="661" t="s">
        <v>3526</v>
      </c>
      <c r="D390" s="742" t="s">
        <v>5499</v>
      </c>
      <c r="E390" s="743" t="s">
        <v>3535</v>
      </c>
      <c r="F390" s="661" t="s">
        <v>3521</v>
      </c>
      <c r="G390" s="661" t="s">
        <v>3985</v>
      </c>
      <c r="H390" s="661" t="s">
        <v>574</v>
      </c>
      <c r="I390" s="661" t="s">
        <v>3986</v>
      </c>
      <c r="J390" s="661" t="s">
        <v>3987</v>
      </c>
      <c r="K390" s="661" t="s">
        <v>3988</v>
      </c>
      <c r="L390" s="662">
        <v>72.64</v>
      </c>
      <c r="M390" s="662">
        <v>72.64</v>
      </c>
      <c r="N390" s="661">
        <v>1</v>
      </c>
      <c r="O390" s="744">
        <v>0.5</v>
      </c>
      <c r="P390" s="662">
        <v>72.64</v>
      </c>
      <c r="Q390" s="677">
        <v>1</v>
      </c>
      <c r="R390" s="661">
        <v>1</v>
      </c>
      <c r="S390" s="677">
        <v>1</v>
      </c>
      <c r="T390" s="744">
        <v>0.5</v>
      </c>
      <c r="U390" s="700">
        <v>1</v>
      </c>
    </row>
    <row r="391" spans="1:21" ht="14.4" customHeight="1" x14ac:dyDescent="0.3">
      <c r="A391" s="660">
        <v>32</v>
      </c>
      <c r="B391" s="661" t="s">
        <v>573</v>
      </c>
      <c r="C391" s="661" t="s">
        <v>3526</v>
      </c>
      <c r="D391" s="742" t="s">
        <v>5499</v>
      </c>
      <c r="E391" s="743" t="s">
        <v>3535</v>
      </c>
      <c r="F391" s="661" t="s">
        <v>3521</v>
      </c>
      <c r="G391" s="661" t="s">
        <v>3727</v>
      </c>
      <c r="H391" s="661" t="s">
        <v>574</v>
      </c>
      <c r="I391" s="661" t="s">
        <v>727</v>
      </c>
      <c r="J391" s="661" t="s">
        <v>728</v>
      </c>
      <c r="K391" s="661" t="s">
        <v>3354</v>
      </c>
      <c r="L391" s="662">
        <v>110.28</v>
      </c>
      <c r="M391" s="662">
        <v>110.28</v>
      </c>
      <c r="N391" s="661">
        <v>1</v>
      </c>
      <c r="O391" s="744">
        <v>0.5</v>
      </c>
      <c r="P391" s="662"/>
      <c r="Q391" s="677">
        <v>0</v>
      </c>
      <c r="R391" s="661"/>
      <c r="S391" s="677">
        <v>0</v>
      </c>
      <c r="T391" s="744"/>
      <c r="U391" s="700">
        <v>0</v>
      </c>
    </row>
    <row r="392" spans="1:21" ht="14.4" customHeight="1" x14ac:dyDescent="0.3">
      <c r="A392" s="660">
        <v>32</v>
      </c>
      <c r="B392" s="661" t="s">
        <v>573</v>
      </c>
      <c r="C392" s="661" t="s">
        <v>3526</v>
      </c>
      <c r="D392" s="742" t="s">
        <v>5499</v>
      </c>
      <c r="E392" s="743" t="s">
        <v>3535</v>
      </c>
      <c r="F392" s="661" t="s">
        <v>3521</v>
      </c>
      <c r="G392" s="661" t="s">
        <v>3727</v>
      </c>
      <c r="H392" s="661" t="s">
        <v>574</v>
      </c>
      <c r="I392" s="661" t="s">
        <v>3989</v>
      </c>
      <c r="J392" s="661" t="s">
        <v>728</v>
      </c>
      <c r="K392" s="661" t="s">
        <v>3354</v>
      </c>
      <c r="L392" s="662">
        <v>110.28</v>
      </c>
      <c r="M392" s="662">
        <v>220.56</v>
      </c>
      <c r="N392" s="661">
        <v>2</v>
      </c>
      <c r="O392" s="744">
        <v>0.5</v>
      </c>
      <c r="P392" s="662"/>
      <c r="Q392" s="677">
        <v>0</v>
      </c>
      <c r="R392" s="661"/>
      <c r="S392" s="677">
        <v>0</v>
      </c>
      <c r="T392" s="744"/>
      <c r="U392" s="700">
        <v>0</v>
      </c>
    </row>
    <row r="393" spans="1:21" ht="14.4" customHeight="1" x14ac:dyDescent="0.3">
      <c r="A393" s="660">
        <v>32</v>
      </c>
      <c r="B393" s="661" t="s">
        <v>573</v>
      </c>
      <c r="C393" s="661" t="s">
        <v>3526</v>
      </c>
      <c r="D393" s="742" t="s">
        <v>5499</v>
      </c>
      <c r="E393" s="743" t="s">
        <v>3535</v>
      </c>
      <c r="F393" s="661" t="s">
        <v>3521</v>
      </c>
      <c r="G393" s="661" t="s">
        <v>3727</v>
      </c>
      <c r="H393" s="661" t="s">
        <v>574</v>
      </c>
      <c r="I393" s="661" t="s">
        <v>3990</v>
      </c>
      <c r="J393" s="661" t="s">
        <v>728</v>
      </c>
      <c r="K393" s="661" t="s">
        <v>3354</v>
      </c>
      <c r="L393" s="662">
        <v>110.28</v>
      </c>
      <c r="M393" s="662">
        <v>110.28</v>
      </c>
      <c r="N393" s="661">
        <v>1</v>
      </c>
      <c r="O393" s="744">
        <v>1</v>
      </c>
      <c r="P393" s="662">
        <v>110.28</v>
      </c>
      <c r="Q393" s="677">
        <v>1</v>
      </c>
      <c r="R393" s="661">
        <v>1</v>
      </c>
      <c r="S393" s="677">
        <v>1</v>
      </c>
      <c r="T393" s="744">
        <v>1</v>
      </c>
      <c r="U393" s="700">
        <v>1</v>
      </c>
    </row>
    <row r="394" spans="1:21" ht="14.4" customHeight="1" x14ac:dyDescent="0.3">
      <c r="A394" s="660">
        <v>32</v>
      </c>
      <c r="B394" s="661" t="s">
        <v>573</v>
      </c>
      <c r="C394" s="661" t="s">
        <v>3526</v>
      </c>
      <c r="D394" s="742" t="s">
        <v>5499</v>
      </c>
      <c r="E394" s="743" t="s">
        <v>3535</v>
      </c>
      <c r="F394" s="661" t="s">
        <v>3521</v>
      </c>
      <c r="G394" s="661" t="s">
        <v>3727</v>
      </c>
      <c r="H394" s="661" t="s">
        <v>574</v>
      </c>
      <c r="I394" s="661" t="s">
        <v>3991</v>
      </c>
      <c r="J394" s="661" t="s">
        <v>728</v>
      </c>
      <c r="K394" s="661" t="s">
        <v>3354</v>
      </c>
      <c r="L394" s="662">
        <v>110.28</v>
      </c>
      <c r="M394" s="662">
        <v>220.56</v>
      </c>
      <c r="N394" s="661">
        <v>2</v>
      </c>
      <c r="O394" s="744">
        <v>1.5</v>
      </c>
      <c r="P394" s="662"/>
      <c r="Q394" s="677">
        <v>0</v>
      </c>
      <c r="R394" s="661"/>
      <c r="S394" s="677">
        <v>0</v>
      </c>
      <c r="T394" s="744"/>
      <c r="U394" s="700">
        <v>0</v>
      </c>
    </row>
    <row r="395" spans="1:21" ht="14.4" customHeight="1" x14ac:dyDescent="0.3">
      <c r="A395" s="660">
        <v>32</v>
      </c>
      <c r="B395" s="661" t="s">
        <v>573</v>
      </c>
      <c r="C395" s="661" t="s">
        <v>3526</v>
      </c>
      <c r="D395" s="742" t="s">
        <v>5499</v>
      </c>
      <c r="E395" s="743" t="s">
        <v>3535</v>
      </c>
      <c r="F395" s="661" t="s">
        <v>3521</v>
      </c>
      <c r="G395" s="661" t="s">
        <v>3727</v>
      </c>
      <c r="H395" s="661" t="s">
        <v>574</v>
      </c>
      <c r="I395" s="661" t="s">
        <v>3992</v>
      </c>
      <c r="J395" s="661" t="s">
        <v>728</v>
      </c>
      <c r="K395" s="661" t="s">
        <v>3354</v>
      </c>
      <c r="L395" s="662">
        <v>110.28</v>
      </c>
      <c r="M395" s="662">
        <v>220.56</v>
      </c>
      <c r="N395" s="661">
        <v>2</v>
      </c>
      <c r="O395" s="744">
        <v>0.5</v>
      </c>
      <c r="P395" s="662"/>
      <c r="Q395" s="677">
        <v>0</v>
      </c>
      <c r="R395" s="661"/>
      <c r="S395" s="677">
        <v>0</v>
      </c>
      <c r="T395" s="744"/>
      <c r="U395" s="700">
        <v>0</v>
      </c>
    </row>
    <row r="396" spans="1:21" ht="14.4" customHeight="1" x14ac:dyDescent="0.3">
      <c r="A396" s="660">
        <v>32</v>
      </c>
      <c r="B396" s="661" t="s">
        <v>573</v>
      </c>
      <c r="C396" s="661" t="s">
        <v>3526</v>
      </c>
      <c r="D396" s="742" t="s">
        <v>5499</v>
      </c>
      <c r="E396" s="743" t="s">
        <v>3535</v>
      </c>
      <c r="F396" s="661" t="s">
        <v>3521</v>
      </c>
      <c r="G396" s="661" t="s">
        <v>3727</v>
      </c>
      <c r="H396" s="661" t="s">
        <v>574</v>
      </c>
      <c r="I396" s="661" t="s">
        <v>3993</v>
      </c>
      <c r="J396" s="661" t="s">
        <v>728</v>
      </c>
      <c r="K396" s="661" t="s">
        <v>3354</v>
      </c>
      <c r="L396" s="662">
        <v>110.28</v>
      </c>
      <c r="M396" s="662">
        <v>110.28</v>
      </c>
      <c r="N396" s="661">
        <v>1</v>
      </c>
      <c r="O396" s="744">
        <v>1</v>
      </c>
      <c r="P396" s="662"/>
      <c r="Q396" s="677">
        <v>0</v>
      </c>
      <c r="R396" s="661"/>
      <c r="S396" s="677">
        <v>0</v>
      </c>
      <c r="T396" s="744"/>
      <c r="U396" s="700">
        <v>0</v>
      </c>
    </row>
    <row r="397" spans="1:21" ht="14.4" customHeight="1" x14ac:dyDescent="0.3">
      <c r="A397" s="660">
        <v>32</v>
      </c>
      <c r="B397" s="661" t="s">
        <v>573</v>
      </c>
      <c r="C397" s="661" t="s">
        <v>3526</v>
      </c>
      <c r="D397" s="742" t="s">
        <v>5499</v>
      </c>
      <c r="E397" s="743" t="s">
        <v>3535</v>
      </c>
      <c r="F397" s="661" t="s">
        <v>3521</v>
      </c>
      <c r="G397" s="661" t="s">
        <v>3596</v>
      </c>
      <c r="H397" s="661" t="s">
        <v>574</v>
      </c>
      <c r="I397" s="661" t="s">
        <v>882</v>
      </c>
      <c r="J397" s="661" t="s">
        <v>2524</v>
      </c>
      <c r="K397" s="661" t="s">
        <v>3597</v>
      </c>
      <c r="L397" s="662">
        <v>123.3</v>
      </c>
      <c r="M397" s="662">
        <v>123.3</v>
      </c>
      <c r="N397" s="661">
        <v>1</v>
      </c>
      <c r="O397" s="744">
        <v>1</v>
      </c>
      <c r="P397" s="662">
        <v>123.3</v>
      </c>
      <c r="Q397" s="677">
        <v>1</v>
      </c>
      <c r="R397" s="661">
        <v>1</v>
      </c>
      <c r="S397" s="677">
        <v>1</v>
      </c>
      <c r="T397" s="744">
        <v>1</v>
      </c>
      <c r="U397" s="700">
        <v>1</v>
      </c>
    </row>
    <row r="398" spans="1:21" ht="14.4" customHeight="1" x14ac:dyDescent="0.3">
      <c r="A398" s="660">
        <v>32</v>
      </c>
      <c r="B398" s="661" t="s">
        <v>573</v>
      </c>
      <c r="C398" s="661" t="s">
        <v>3526</v>
      </c>
      <c r="D398" s="742" t="s">
        <v>5499</v>
      </c>
      <c r="E398" s="743" t="s">
        <v>3535</v>
      </c>
      <c r="F398" s="661" t="s">
        <v>3521</v>
      </c>
      <c r="G398" s="661" t="s">
        <v>3605</v>
      </c>
      <c r="H398" s="661" t="s">
        <v>574</v>
      </c>
      <c r="I398" s="661" t="s">
        <v>2218</v>
      </c>
      <c r="J398" s="661" t="s">
        <v>2219</v>
      </c>
      <c r="K398" s="661" t="s">
        <v>3414</v>
      </c>
      <c r="L398" s="662">
        <v>2991.23</v>
      </c>
      <c r="M398" s="662">
        <v>5982.46</v>
      </c>
      <c r="N398" s="661">
        <v>2</v>
      </c>
      <c r="O398" s="744">
        <v>0.5</v>
      </c>
      <c r="P398" s="662"/>
      <c r="Q398" s="677">
        <v>0</v>
      </c>
      <c r="R398" s="661"/>
      <c r="S398" s="677">
        <v>0</v>
      </c>
      <c r="T398" s="744"/>
      <c r="U398" s="700">
        <v>0</v>
      </c>
    </row>
    <row r="399" spans="1:21" ht="14.4" customHeight="1" x14ac:dyDescent="0.3">
      <c r="A399" s="660">
        <v>32</v>
      </c>
      <c r="B399" s="661" t="s">
        <v>573</v>
      </c>
      <c r="C399" s="661" t="s">
        <v>3526</v>
      </c>
      <c r="D399" s="742" t="s">
        <v>5499</v>
      </c>
      <c r="E399" s="743" t="s">
        <v>3535</v>
      </c>
      <c r="F399" s="661" t="s">
        <v>3521</v>
      </c>
      <c r="G399" s="661" t="s">
        <v>3610</v>
      </c>
      <c r="H399" s="661" t="s">
        <v>574</v>
      </c>
      <c r="I399" s="661" t="s">
        <v>3611</v>
      </c>
      <c r="J399" s="661" t="s">
        <v>3612</v>
      </c>
      <c r="K399" s="661" t="s">
        <v>3613</v>
      </c>
      <c r="L399" s="662">
        <v>0</v>
      </c>
      <c r="M399" s="662">
        <v>0</v>
      </c>
      <c r="N399" s="661">
        <v>3</v>
      </c>
      <c r="O399" s="744">
        <v>2.5</v>
      </c>
      <c r="P399" s="662">
        <v>0</v>
      </c>
      <c r="Q399" s="677"/>
      <c r="R399" s="661">
        <v>2</v>
      </c>
      <c r="S399" s="677">
        <v>0.66666666666666663</v>
      </c>
      <c r="T399" s="744">
        <v>2</v>
      </c>
      <c r="U399" s="700">
        <v>0.8</v>
      </c>
    </row>
    <row r="400" spans="1:21" ht="14.4" customHeight="1" x14ac:dyDescent="0.3">
      <c r="A400" s="660">
        <v>32</v>
      </c>
      <c r="B400" s="661" t="s">
        <v>573</v>
      </c>
      <c r="C400" s="661" t="s">
        <v>3526</v>
      </c>
      <c r="D400" s="742" t="s">
        <v>5499</v>
      </c>
      <c r="E400" s="743" t="s">
        <v>3535</v>
      </c>
      <c r="F400" s="661" t="s">
        <v>3521</v>
      </c>
      <c r="G400" s="661" t="s">
        <v>3610</v>
      </c>
      <c r="H400" s="661" t="s">
        <v>574</v>
      </c>
      <c r="I400" s="661" t="s">
        <v>934</v>
      </c>
      <c r="J400" s="661" t="s">
        <v>3612</v>
      </c>
      <c r="K400" s="661" t="s">
        <v>3614</v>
      </c>
      <c r="L400" s="662">
        <v>63.7</v>
      </c>
      <c r="M400" s="662">
        <v>191.10000000000002</v>
      </c>
      <c r="N400" s="661">
        <v>3</v>
      </c>
      <c r="O400" s="744">
        <v>1.5</v>
      </c>
      <c r="P400" s="662">
        <v>191.10000000000002</v>
      </c>
      <c r="Q400" s="677">
        <v>1</v>
      </c>
      <c r="R400" s="661">
        <v>3</v>
      </c>
      <c r="S400" s="677">
        <v>1</v>
      </c>
      <c r="T400" s="744">
        <v>1.5</v>
      </c>
      <c r="U400" s="700">
        <v>1</v>
      </c>
    </row>
    <row r="401" spans="1:21" ht="14.4" customHeight="1" x14ac:dyDescent="0.3">
      <c r="A401" s="660">
        <v>32</v>
      </c>
      <c r="B401" s="661" t="s">
        <v>573</v>
      </c>
      <c r="C401" s="661" t="s">
        <v>3526</v>
      </c>
      <c r="D401" s="742" t="s">
        <v>5499</v>
      </c>
      <c r="E401" s="743" t="s">
        <v>3535</v>
      </c>
      <c r="F401" s="661" t="s">
        <v>3521</v>
      </c>
      <c r="G401" s="661" t="s">
        <v>3880</v>
      </c>
      <c r="H401" s="661" t="s">
        <v>1755</v>
      </c>
      <c r="I401" s="661" t="s">
        <v>3994</v>
      </c>
      <c r="J401" s="661" t="s">
        <v>3430</v>
      </c>
      <c r="K401" s="661" t="s">
        <v>3995</v>
      </c>
      <c r="L401" s="662">
        <v>848.49</v>
      </c>
      <c r="M401" s="662">
        <v>1696.98</v>
      </c>
      <c r="N401" s="661">
        <v>2</v>
      </c>
      <c r="O401" s="744">
        <v>0.5</v>
      </c>
      <c r="P401" s="662">
        <v>1696.98</v>
      </c>
      <c r="Q401" s="677">
        <v>1</v>
      </c>
      <c r="R401" s="661">
        <v>2</v>
      </c>
      <c r="S401" s="677">
        <v>1</v>
      </c>
      <c r="T401" s="744">
        <v>0.5</v>
      </c>
      <c r="U401" s="700">
        <v>1</v>
      </c>
    </row>
    <row r="402" spans="1:21" ht="14.4" customHeight="1" x14ac:dyDescent="0.3">
      <c r="A402" s="660">
        <v>32</v>
      </c>
      <c r="B402" s="661" t="s">
        <v>573</v>
      </c>
      <c r="C402" s="661" t="s">
        <v>3526</v>
      </c>
      <c r="D402" s="742" t="s">
        <v>5499</v>
      </c>
      <c r="E402" s="743" t="s">
        <v>3535</v>
      </c>
      <c r="F402" s="661" t="s">
        <v>3521</v>
      </c>
      <c r="G402" s="661" t="s">
        <v>3996</v>
      </c>
      <c r="H402" s="661" t="s">
        <v>574</v>
      </c>
      <c r="I402" s="661" t="s">
        <v>3997</v>
      </c>
      <c r="J402" s="661" t="s">
        <v>3998</v>
      </c>
      <c r="K402" s="661" t="s">
        <v>3999</v>
      </c>
      <c r="L402" s="662">
        <v>0</v>
      </c>
      <c r="M402" s="662">
        <v>0</v>
      </c>
      <c r="N402" s="661">
        <v>1</v>
      </c>
      <c r="O402" s="744">
        <v>1</v>
      </c>
      <c r="P402" s="662"/>
      <c r="Q402" s="677"/>
      <c r="R402" s="661"/>
      <c r="S402" s="677">
        <v>0</v>
      </c>
      <c r="T402" s="744"/>
      <c r="U402" s="700">
        <v>0</v>
      </c>
    </row>
    <row r="403" spans="1:21" ht="14.4" customHeight="1" x14ac:dyDescent="0.3">
      <c r="A403" s="660">
        <v>32</v>
      </c>
      <c r="B403" s="661" t="s">
        <v>573</v>
      </c>
      <c r="C403" s="661" t="s">
        <v>3526</v>
      </c>
      <c r="D403" s="742" t="s">
        <v>5499</v>
      </c>
      <c r="E403" s="743" t="s">
        <v>3535</v>
      </c>
      <c r="F403" s="661" t="s">
        <v>3521</v>
      </c>
      <c r="G403" s="661" t="s">
        <v>4000</v>
      </c>
      <c r="H403" s="661" t="s">
        <v>574</v>
      </c>
      <c r="I403" s="661" t="s">
        <v>858</v>
      </c>
      <c r="J403" s="661" t="s">
        <v>859</v>
      </c>
      <c r="K403" s="661" t="s">
        <v>4001</v>
      </c>
      <c r="L403" s="662">
        <v>156.77000000000001</v>
      </c>
      <c r="M403" s="662">
        <v>470.31000000000006</v>
      </c>
      <c r="N403" s="661">
        <v>3</v>
      </c>
      <c r="O403" s="744">
        <v>1.5</v>
      </c>
      <c r="P403" s="662">
        <v>313.54000000000002</v>
      </c>
      <c r="Q403" s="677">
        <v>0.66666666666666663</v>
      </c>
      <c r="R403" s="661">
        <v>2</v>
      </c>
      <c r="S403" s="677">
        <v>0.66666666666666663</v>
      </c>
      <c r="T403" s="744">
        <v>0.5</v>
      </c>
      <c r="U403" s="700">
        <v>0.33333333333333331</v>
      </c>
    </row>
    <row r="404" spans="1:21" ht="14.4" customHeight="1" x14ac:dyDescent="0.3">
      <c r="A404" s="660">
        <v>32</v>
      </c>
      <c r="B404" s="661" t="s">
        <v>573</v>
      </c>
      <c r="C404" s="661" t="s">
        <v>3526</v>
      </c>
      <c r="D404" s="742" t="s">
        <v>5499</v>
      </c>
      <c r="E404" s="743" t="s">
        <v>3535</v>
      </c>
      <c r="F404" s="661" t="s">
        <v>3521</v>
      </c>
      <c r="G404" s="661" t="s">
        <v>3737</v>
      </c>
      <c r="H404" s="661" t="s">
        <v>574</v>
      </c>
      <c r="I404" s="661" t="s">
        <v>1060</v>
      </c>
      <c r="J404" s="661" t="s">
        <v>1061</v>
      </c>
      <c r="K404" s="661" t="s">
        <v>3738</v>
      </c>
      <c r="L404" s="662">
        <v>420.07</v>
      </c>
      <c r="M404" s="662">
        <v>3360.5600000000004</v>
      </c>
      <c r="N404" s="661">
        <v>8</v>
      </c>
      <c r="O404" s="744">
        <v>5</v>
      </c>
      <c r="P404" s="662">
        <v>2940.4900000000002</v>
      </c>
      <c r="Q404" s="677">
        <v>0.875</v>
      </c>
      <c r="R404" s="661">
        <v>7</v>
      </c>
      <c r="S404" s="677">
        <v>0.875</v>
      </c>
      <c r="T404" s="744">
        <v>4.5</v>
      </c>
      <c r="U404" s="700">
        <v>0.9</v>
      </c>
    </row>
    <row r="405" spans="1:21" ht="14.4" customHeight="1" x14ac:dyDescent="0.3">
      <c r="A405" s="660">
        <v>32</v>
      </c>
      <c r="B405" s="661" t="s">
        <v>573</v>
      </c>
      <c r="C405" s="661" t="s">
        <v>3526</v>
      </c>
      <c r="D405" s="742" t="s">
        <v>5499</v>
      </c>
      <c r="E405" s="743" t="s">
        <v>3535</v>
      </c>
      <c r="F405" s="661" t="s">
        <v>3521</v>
      </c>
      <c r="G405" s="661" t="s">
        <v>4002</v>
      </c>
      <c r="H405" s="661" t="s">
        <v>1755</v>
      </c>
      <c r="I405" s="661" t="s">
        <v>4003</v>
      </c>
      <c r="J405" s="661" t="s">
        <v>4004</v>
      </c>
      <c r="K405" s="661" t="s">
        <v>4005</v>
      </c>
      <c r="L405" s="662">
        <v>238.69</v>
      </c>
      <c r="M405" s="662">
        <v>238.69</v>
      </c>
      <c r="N405" s="661">
        <v>1</v>
      </c>
      <c r="O405" s="744">
        <v>0.5</v>
      </c>
      <c r="P405" s="662">
        <v>238.69</v>
      </c>
      <c r="Q405" s="677">
        <v>1</v>
      </c>
      <c r="R405" s="661">
        <v>1</v>
      </c>
      <c r="S405" s="677">
        <v>1</v>
      </c>
      <c r="T405" s="744">
        <v>0.5</v>
      </c>
      <c r="U405" s="700">
        <v>1</v>
      </c>
    </row>
    <row r="406" spans="1:21" ht="14.4" customHeight="1" x14ac:dyDescent="0.3">
      <c r="A406" s="660">
        <v>32</v>
      </c>
      <c r="B406" s="661" t="s">
        <v>573</v>
      </c>
      <c r="C406" s="661" t="s">
        <v>3526</v>
      </c>
      <c r="D406" s="742" t="s">
        <v>5499</v>
      </c>
      <c r="E406" s="743" t="s">
        <v>3535</v>
      </c>
      <c r="F406" s="661" t="s">
        <v>3521</v>
      </c>
      <c r="G406" s="661" t="s">
        <v>3695</v>
      </c>
      <c r="H406" s="661" t="s">
        <v>574</v>
      </c>
      <c r="I406" s="661" t="s">
        <v>3739</v>
      </c>
      <c r="J406" s="661" t="s">
        <v>3697</v>
      </c>
      <c r="K406" s="661" t="s">
        <v>3740</v>
      </c>
      <c r="L406" s="662">
        <v>0</v>
      </c>
      <c r="M406" s="662">
        <v>0</v>
      </c>
      <c r="N406" s="661">
        <v>8</v>
      </c>
      <c r="O406" s="744">
        <v>6.5</v>
      </c>
      <c r="P406" s="662">
        <v>0</v>
      </c>
      <c r="Q406" s="677"/>
      <c r="R406" s="661">
        <v>7</v>
      </c>
      <c r="S406" s="677">
        <v>0.875</v>
      </c>
      <c r="T406" s="744">
        <v>5.5</v>
      </c>
      <c r="U406" s="700">
        <v>0.84615384615384615</v>
      </c>
    </row>
    <row r="407" spans="1:21" ht="14.4" customHeight="1" x14ac:dyDescent="0.3">
      <c r="A407" s="660">
        <v>32</v>
      </c>
      <c r="B407" s="661" t="s">
        <v>573</v>
      </c>
      <c r="C407" s="661" t="s">
        <v>3526</v>
      </c>
      <c r="D407" s="742" t="s">
        <v>5499</v>
      </c>
      <c r="E407" s="743" t="s">
        <v>3535</v>
      </c>
      <c r="F407" s="661" t="s">
        <v>3521</v>
      </c>
      <c r="G407" s="661" t="s">
        <v>3695</v>
      </c>
      <c r="H407" s="661" t="s">
        <v>574</v>
      </c>
      <c r="I407" s="661" t="s">
        <v>3696</v>
      </c>
      <c r="J407" s="661" t="s">
        <v>3697</v>
      </c>
      <c r="K407" s="661" t="s">
        <v>3698</v>
      </c>
      <c r="L407" s="662">
        <v>55.01</v>
      </c>
      <c r="M407" s="662">
        <v>55.01</v>
      </c>
      <c r="N407" s="661">
        <v>1</v>
      </c>
      <c r="O407" s="744">
        <v>1</v>
      </c>
      <c r="P407" s="662">
        <v>55.01</v>
      </c>
      <c r="Q407" s="677">
        <v>1</v>
      </c>
      <c r="R407" s="661">
        <v>1</v>
      </c>
      <c r="S407" s="677">
        <v>1</v>
      </c>
      <c r="T407" s="744">
        <v>1</v>
      </c>
      <c r="U407" s="700">
        <v>1</v>
      </c>
    </row>
    <row r="408" spans="1:21" ht="14.4" customHeight="1" x14ac:dyDescent="0.3">
      <c r="A408" s="660">
        <v>32</v>
      </c>
      <c r="B408" s="661" t="s">
        <v>573</v>
      </c>
      <c r="C408" s="661" t="s">
        <v>3526</v>
      </c>
      <c r="D408" s="742" t="s">
        <v>5499</v>
      </c>
      <c r="E408" s="743" t="s">
        <v>3535</v>
      </c>
      <c r="F408" s="661" t="s">
        <v>3521</v>
      </c>
      <c r="G408" s="661" t="s">
        <v>3741</v>
      </c>
      <c r="H408" s="661" t="s">
        <v>574</v>
      </c>
      <c r="I408" s="661" t="s">
        <v>3086</v>
      </c>
      <c r="J408" s="661" t="s">
        <v>4006</v>
      </c>
      <c r="K408" s="661" t="s">
        <v>4007</v>
      </c>
      <c r="L408" s="662">
        <v>0</v>
      </c>
      <c r="M408" s="662">
        <v>0</v>
      </c>
      <c r="N408" s="661">
        <v>1</v>
      </c>
      <c r="O408" s="744">
        <v>0.5</v>
      </c>
      <c r="P408" s="662"/>
      <c r="Q408" s="677"/>
      <c r="R408" s="661"/>
      <c r="S408" s="677">
        <v>0</v>
      </c>
      <c r="T408" s="744"/>
      <c r="U408" s="700">
        <v>0</v>
      </c>
    </row>
    <row r="409" spans="1:21" ht="14.4" customHeight="1" x14ac:dyDescent="0.3">
      <c r="A409" s="660">
        <v>32</v>
      </c>
      <c r="B409" s="661" t="s">
        <v>573</v>
      </c>
      <c r="C409" s="661" t="s">
        <v>3526</v>
      </c>
      <c r="D409" s="742" t="s">
        <v>5499</v>
      </c>
      <c r="E409" s="743" t="s">
        <v>3535</v>
      </c>
      <c r="F409" s="661" t="s">
        <v>3521</v>
      </c>
      <c r="G409" s="661" t="s">
        <v>4008</v>
      </c>
      <c r="H409" s="661" t="s">
        <v>1755</v>
      </c>
      <c r="I409" s="661" t="s">
        <v>4009</v>
      </c>
      <c r="J409" s="661" t="s">
        <v>4010</v>
      </c>
      <c r="K409" s="661" t="s">
        <v>4011</v>
      </c>
      <c r="L409" s="662">
        <v>2179.9299999999998</v>
      </c>
      <c r="M409" s="662">
        <v>10899.65</v>
      </c>
      <c r="N409" s="661">
        <v>5</v>
      </c>
      <c r="O409" s="744">
        <v>1</v>
      </c>
      <c r="P409" s="662">
        <v>10899.65</v>
      </c>
      <c r="Q409" s="677">
        <v>1</v>
      </c>
      <c r="R409" s="661">
        <v>5</v>
      </c>
      <c r="S409" s="677">
        <v>1</v>
      </c>
      <c r="T409" s="744">
        <v>1</v>
      </c>
      <c r="U409" s="700">
        <v>1</v>
      </c>
    </row>
    <row r="410" spans="1:21" ht="14.4" customHeight="1" x14ac:dyDescent="0.3">
      <c r="A410" s="660">
        <v>32</v>
      </c>
      <c r="B410" s="661" t="s">
        <v>573</v>
      </c>
      <c r="C410" s="661" t="s">
        <v>3526</v>
      </c>
      <c r="D410" s="742" t="s">
        <v>5499</v>
      </c>
      <c r="E410" s="743" t="s">
        <v>3535</v>
      </c>
      <c r="F410" s="661" t="s">
        <v>3521</v>
      </c>
      <c r="G410" s="661" t="s">
        <v>4012</v>
      </c>
      <c r="H410" s="661" t="s">
        <v>574</v>
      </c>
      <c r="I410" s="661" t="s">
        <v>4013</v>
      </c>
      <c r="J410" s="661" t="s">
        <v>744</v>
      </c>
      <c r="K410" s="661" t="s">
        <v>4014</v>
      </c>
      <c r="L410" s="662">
        <v>0</v>
      </c>
      <c r="M410" s="662">
        <v>0</v>
      </c>
      <c r="N410" s="661">
        <v>1</v>
      </c>
      <c r="O410" s="744">
        <v>0.5</v>
      </c>
      <c r="P410" s="662">
        <v>0</v>
      </c>
      <c r="Q410" s="677"/>
      <c r="R410" s="661">
        <v>1</v>
      </c>
      <c r="S410" s="677">
        <v>1</v>
      </c>
      <c r="T410" s="744">
        <v>0.5</v>
      </c>
      <c r="U410" s="700">
        <v>1</v>
      </c>
    </row>
    <row r="411" spans="1:21" ht="14.4" customHeight="1" x14ac:dyDescent="0.3">
      <c r="A411" s="660">
        <v>32</v>
      </c>
      <c r="B411" s="661" t="s">
        <v>573</v>
      </c>
      <c r="C411" s="661" t="s">
        <v>3526</v>
      </c>
      <c r="D411" s="742" t="s">
        <v>5499</v>
      </c>
      <c r="E411" s="743" t="s">
        <v>3535</v>
      </c>
      <c r="F411" s="661" t="s">
        <v>3521</v>
      </c>
      <c r="G411" s="661" t="s">
        <v>4012</v>
      </c>
      <c r="H411" s="661" t="s">
        <v>574</v>
      </c>
      <c r="I411" s="661" t="s">
        <v>743</v>
      </c>
      <c r="J411" s="661" t="s">
        <v>744</v>
      </c>
      <c r="K411" s="661" t="s">
        <v>745</v>
      </c>
      <c r="L411" s="662">
        <v>52.97</v>
      </c>
      <c r="M411" s="662">
        <v>52.97</v>
      </c>
      <c r="N411" s="661">
        <v>1</v>
      </c>
      <c r="O411" s="744">
        <v>1</v>
      </c>
      <c r="P411" s="662">
        <v>52.97</v>
      </c>
      <c r="Q411" s="677">
        <v>1</v>
      </c>
      <c r="R411" s="661">
        <v>1</v>
      </c>
      <c r="S411" s="677">
        <v>1</v>
      </c>
      <c r="T411" s="744">
        <v>1</v>
      </c>
      <c r="U411" s="700">
        <v>1</v>
      </c>
    </row>
    <row r="412" spans="1:21" ht="14.4" customHeight="1" x14ac:dyDescent="0.3">
      <c r="A412" s="660">
        <v>32</v>
      </c>
      <c r="B412" s="661" t="s">
        <v>573</v>
      </c>
      <c r="C412" s="661" t="s">
        <v>3526</v>
      </c>
      <c r="D412" s="742" t="s">
        <v>5499</v>
      </c>
      <c r="E412" s="743" t="s">
        <v>3535</v>
      </c>
      <c r="F412" s="661" t="s">
        <v>3521</v>
      </c>
      <c r="G412" s="661" t="s">
        <v>3618</v>
      </c>
      <c r="H412" s="661" t="s">
        <v>574</v>
      </c>
      <c r="I412" s="661" t="s">
        <v>3924</v>
      </c>
      <c r="J412" s="661" t="s">
        <v>2242</v>
      </c>
      <c r="K412" s="661" t="s">
        <v>3925</v>
      </c>
      <c r="L412" s="662">
        <v>0</v>
      </c>
      <c r="M412" s="662">
        <v>0</v>
      </c>
      <c r="N412" s="661">
        <v>2</v>
      </c>
      <c r="O412" s="744">
        <v>1</v>
      </c>
      <c r="P412" s="662">
        <v>0</v>
      </c>
      <c r="Q412" s="677"/>
      <c r="R412" s="661">
        <v>2</v>
      </c>
      <c r="S412" s="677">
        <v>1</v>
      </c>
      <c r="T412" s="744">
        <v>1</v>
      </c>
      <c r="U412" s="700">
        <v>1</v>
      </c>
    </row>
    <row r="413" spans="1:21" ht="14.4" customHeight="1" x14ac:dyDescent="0.3">
      <c r="A413" s="660">
        <v>32</v>
      </c>
      <c r="B413" s="661" t="s">
        <v>573</v>
      </c>
      <c r="C413" s="661" t="s">
        <v>3526</v>
      </c>
      <c r="D413" s="742" t="s">
        <v>5499</v>
      </c>
      <c r="E413" s="743" t="s">
        <v>3535</v>
      </c>
      <c r="F413" s="661" t="s">
        <v>3521</v>
      </c>
      <c r="G413" s="661" t="s">
        <v>3700</v>
      </c>
      <c r="H413" s="661" t="s">
        <v>574</v>
      </c>
      <c r="I413" s="661" t="s">
        <v>4015</v>
      </c>
      <c r="J413" s="661" t="s">
        <v>3702</v>
      </c>
      <c r="K413" s="661"/>
      <c r="L413" s="662">
        <v>2315.5300000000002</v>
      </c>
      <c r="M413" s="662">
        <v>4631.0600000000004</v>
      </c>
      <c r="N413" s="661">
        <v>2</v>
      </c>
      <c r="O413" s="744">
        <v>0.5</v>
      </c>
      <c r="P413" s="662">
        <v>4631.0600000000004</v>
      </c>
      <c r="Q413" s="677">
        <v>1</v>
      </c>
      <c r="R413" s="661">
        <v>2</v>
      </c>
      <c r="S413" s="677">
        <v>1</v>
      </c>
      <c r="T413" s="744">
        <v>0.5</v>
      </c>
      <c r="U413" s="700">
        <v>1</v>
      </c>
    </row>
    <row r="414" spans="1:21" ht="14.4" customHeight="1" x14ac:dyDescent="0.3">
      <c r="A414" s="660">
        <v>32</v>
      </c>
      <c r="B414" s="661" t="s">
        <v>573</v>
      </c>
      <c r="C414" s="661" t="s">
        <v>3526</v>
      </c>
      <c r="D414" s="742" t="s">
        <v>5499</v>
      </c>
      <c r="E414" s="743" t="s">
        <v>3535</v>
      </c>
      <c r="F414" s="661" t="s">
        <v>3521</v>
      </c>
      <c r="G414" s="661" t="s">
        <v>3623</v>
      </c>
      <c r="H414" s="661" t="s">
        <v>574</v>
      </c>
      <c r="I414" s="661" t="s">
        <v>4016</v>
      </c>
      <c r="J414" s="661" t="s">
        <v>3625</v>
      </c>
      <c r="K414" s="661" t="s">
        <v>4017</v>
      </c>
      <c r="L414" s="662">
        <v>17.559999999999999</v>
      </c>
      <c r="M414" s="662">
        <v>70.239999999999995</v>
      </c>
      <c r="N414" s="661">
        <v>4</v>
      </c>
      <c r="O414" s="744">
        <v>1.5</v>
      </c>
      <c r="P414" s="662"/>
      <c r="Q414" s="677">
        <v>0</v>
      </c>
      <c r="R414" s="661"/>
      <c r="S414" s="677">
        <v>0</v>
      </c>
      <c r="T414" s="744"/>
      <c r="U414" s="700">
        <v>0</v>
      </c>
    </row>
    <row r="415" spans="1:21" ht="14.4" customHeight="1" x14ac:dyDescent="0.3">
      <c r="A415" s="660">
        <v>32</v>
      </c>
      <c r="B415" s="661" t="s">
        <v>573</v>
      </c>
      <c r="C415" s="661" t="s">
        <v>3526</v>
      </c>
      <c r="D415" s="742" t="s">
        <v>5499</v>
      </c>
      <c r="E415" s="743" t="s">
        <v>3535</v>
      </c>
      <c r="F415" s="661" t="s">
        <v>3521</v>
      </c>
      <c r="G415" s="661" t="s">
        <v>3623</v>
      </c>
      <c r="H415" s="661" t="s">
        <v>574</v>
      </c>
      <c r="I415" s="661" t="s">
        <v>3624</v>
      </c>
      <c r="J415" s="661" t="s">
        <v>3625</v>
      </c>
      <c r="K415" s="661" t="s">
        <v>3626</v>
      </c>
      <c r="L415" s="662">
        <v>0</v>
      </c>
      <c r="M415" s="662">
        <v>0</v>
      </c>
      <c r="N415" s="661">
        <v>1</v>
      </c>
      <c r="O415" s="744">
        <v>1</v>
      </c>
      <c r="P415" s="662"/>
      <c r="Q415" s="677"/>
      <c r="R415" s="661"/>
      <c r="S415" s="677">
        <v>0</v>
      </c>
      <c r="T415" s="744"/>
      <c r="U415" s="700">
        <v>0</v>
      </c>
    </row>
    <row r="416" spans="1:21" ht="14.4" customHeight="1" x14ac:dyDescent="0.3">
      <c r="A416" s="660">
        <v>32</v>
      </c>
      <c r="B416" s="661" t="s">
        <v>573</v>
      </c>
      <c r="C416" s="661" t="s">
        <v>3526</v>
      </c>
      <c r="D416" s="742" t="s">
        <v>5499</v>
      </c>
      <c r="E416" s="743" t="s">
        <v>3535</v>
      </c>
      <c r="F416" s="661" t="s">
        <v>3521</v>
      </c>
      <c r="G416" s="661" t="s">
        <v>4018</v>
      </c>
      <c r="H416" s="661" t="s">
        <v>574</v>
      </c>
      <c r="I416" s="661" t="s">
        <v>4019</v>
      </c>
      <c r="J416" s="661" t="s">
        <v>4020</v>
      </c>
      <c r="K416" s="661" t="s">
        <v>3825</v>
      </c>
      <c r="L416" s="662">
        <v>15.57</v>
      </c>
      <c r="M416" s="662">
        <v>31.14</v>
      </c>
      <c r="N416" s="661">
        <v>2</v>
      </c>
      <c r="O416" s="744">
        <v>0.5</v>
      </c>
      <c r="P416" s="662">
        <v>31.14</v>
      </c>
      <c r="Q416" s="677">
        <v>1</v>
      </c>
      <c r="R416" s="661">
        <v>2</v>
      </c>
      <c r="S416" s="677">
        <v>1</v>
      </c>
      <c r="T416" s="744">
        <v>0.5</v>
      </c>
      <c r="U416" s="700">
        <v>1</v>
      </c>
    </row>
    <row r="417" spans="1:21" ht="14.4" customHeight="1" x14ac:dyDescent="0.3">
      <c r="A417" s="660">
        <v>32</v>
      </c>
      <c r="B417" s="661" t="s">
        <v>573</v>
      </c>
      <c r="C417" s="661" t="s">
        <v>3526</v>
      </c>
      <c r="D417" s="742" t="s">
        <v>5499</v>
      </c>
      <c r="E417" s="743" t="s">
        <v>3535</v>
      </c>
      <c r="F417" s="661" t="s">
        <v>3521</v>
      </c>
      <c r="G417" s="661" t="s">
        <v>4021</v>
      </c>
      <c r="H417" s="661" t="s">
        <v>574</v>
      </c>
      <c r="I417" s="661" t="s">
        <v>1380</v>
      </c>
      <c r="J417" s="661" t="s">
        <v>1381</v>
      </c>
      <c r="K417" s="661" t="s">
        <v>4022</v>
      </c>
      <c r="L417" s="662">
        <v>0</v>
      </c>
      <c r="M417" s="662">
        <v>0</v>
      </c>
      <c r="N417" s="661">
        <v>1</v>
      </c>
      <c r="O417" s="744">
        <v>1</v>
      </c>
      <c r="P417" s="662"/>
      <c r="Q417" s="677"/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32</v>
      </c>
      <c r="B418" s="661" t="s">
        <v>573</v>
      </c>
      <c r="C418" s="661" t="s">
        <v>3526</v>
      </c>
      <c r="D418" s="742" t="s">
        <v>5499</v>
      </c>
      <c r="E418" s="743" t="s">
        <v>3535</v>
      </c>
      <c r="F418" s="661" t="s">
        <v>3521</v>
      </c>
      <c r="G418" s="661" t="s">
        <v>4023</v>
      </c>
      <c r="H418" s="661" t="s">
        <v>574</v>
      </c>
      <c r="I418" s="661" t="s">
        <v>3090</v>
      </c>
      <c r="J418" s="661" t="s">
        <v>3091</v>
      </c>
      <c r="K418" s="661" t="s">
        <v>4024</v>
      </c>
      <c r="L418" s="662">
        <v>77.14</v>
      </c>
      <c r="M418" s="662">
        <v>77.14</v>
      </c>
      <c r="N418" s="661">
        <v>1</v>
      </c>
      <c r="O418" s="744">
        <v>1</v>
      </c>
      <c r="P418" s="662"/>
      <c r="Q418" s="677">
        <v>0</v>
      </c>
      <c r="R418" s="661"/>
      <c r="S418" s="677">
        <v>0</v>
      </c>
      <c r="T418" s="744"/>
      <c r="U418" s="700">
        <v>0</v>
      </c>
    </row>
    <row r="419" spans="1:21" ht="14.4" customHeight="1" x14ac:dyDescent="0.3">
      <c r="A419" s="660">
        <v>32</v>
      </c>
      <c r="B419" s="661" t="s">
        <v>573</v>
      </c>
      <c r="C419" s="661" t="s">
        <v>3526</v>
      </c>
      <c r="D419" s="742" t="s">
        <v>5499</v>
      </c>
      <c r="E419" s="743" t="s">
        <v>3535</v>
      </c>
      <c r="F419" s="661" t="s">
        <v>3521</v>
      </c>
      <c r="G419" s="661" t="s">
        <v>4025</v>
      </c>
      <c r="H419" s="661" t="s">
        <v>574</v>
      </c>
      <c r="I419" s="661" t="s">
        <v>4026</v>
      </c>
      <c r="J419" s="661" t="s">
        <v>4027</v>
      </c>
      <c r="K419" s="661" t="s">
        <v>4028</v>
      </c>
      <c r="L419" s="662">
        <v>88.87</v>
      </c>
      <c r="M419" s="662">
        <v>266.61</v>
      </c>
      <c r="N419" s="661">
        <v>3</v>
      </c>
      <c r="O419" s="744">
        <v>2</v>
      </c>
      <c r="P419" s="662">
        <v>177.74</v>
      </c>
      <c r="Q419" s="677">
        <v>0.66666666666666663</v>
      </c>
      <c r="R419" s="661">
        <v>2</v>
      </c>
      <c r="S419" s="677">
        <v>0.66666666666666663</v>
      </c>
      <c r="T419" s="744">
        <v>1</v>
      </c>
      <c r="U419" s="700">
        <v>0.5</v>
      </c>
    </row>
    <row r="420" spans="1:21" ht="14.4" customHeight="1" x14ac:dyDescent="0.3">
      <c r="A420" s="660">
        <v>32</v>
      </c>
      <c r="B420" s="661" t="s">
        <v>573</v>
      </c>
      <c r="C420" s="661" t="s">
        <v>3526</v>
      </c>
      <c r="D420" s="742" t="s">
        <v>5499</v>
      </c>
      <c r="E420" s="743" t="s">
        <v>3535</v>
      </c>
      <c r="F420" s="661" t="s">
        <v>3521</v>
      </c>
      <c r="G420" s="661" t="s">
        <v>4029</v>
      </c>
      <c r="H420" s="661" t="s">
        <v>574</v>
      </c>
      <c r="I420" s="661" t="s">
        <v>667</v>
      </c>
      <c r="J420" s="661" t="s">
        <v>4030</v>
      </c>
      <c r="K420" s="661" t="s">
        <v>4031</v>
      </c>
      <c r="L420" s="662">
        <v>44.59</v>
      </c>
      <c r="M420" s="662">
        <v>44.59</v>
      </c>
      <c r="N420" s="661">
        <v>1</v>
      </c>
      <c r="O420" s="744">
        <v>0.5</v>
      </c>
      <c r="P420" s="662"/>
      <c r="Q420" s="677">
        <v>0</v>
      </c>
      <c r="R420" s="661"/>
      <c r="S420" s="677">
        <v>0</v>
      </c>
      <c r="T420" s="744"/>
      <c r="U420" s="700">
        <v>0</v>
      </c>
    </row>
    <row r="421" spans="1:21" ht="14.4" customHeight="1" x14ac:dyDescent="0.3">
      <c r="A421" s="660">
        <v>32</v>
      </c>
      <c r="B421" s="661" t="s">
        <v>573</v>
      </c>
      <c r="C421" s="661" t="s">
        <v>3526</v>
      </c>
      <c r="D421" s="742" t="s">
        <v>5499</v>
      </c>
      <c r="E421" s="743" t="s">
        <v>3535</v>
      </c>
      <c r="F421" s="661" t="s">
        <v>3521</v>
      </c>
      <c r="G421" s="661" t="s">
        <v>3752</v>
      </c>
      <c r="H421" s="661" t="s">
        <v>574</v>
      </c>
      <c r="I421" s="661" t="s">
        <v>3934</v>
      </c>
      <c r="J421" s="661" t="s">
        <v>3754</v>
      </c>
      <c r="K421" s="661" t="s">
        <v>3495</v>
      </c>
      <c r="L421" s="662">
        <v>0</v>
      </c>
      <c r="M421" s="662">
        <v>0</v>
      </c>
      <c r="N421" s="661">
        <v>2</v>
      </c>
      <c r="O421" s="744">
        <v>0.5</v>
      </c>
      <c r="P421" s="662"/>
      <c r="Q421" s="677"/>
      <c r="R421" s="661"/>
      <c r="S421" s="677">
        <v>0</v>
      </c>
      <c r="T421" s="744"/>
      <c r="U421" s="700">
        <v>0</v>
      </c>
    </row>
    <row r="422" spans="1:21" ht="14.4" customHeight="1" x14ac:dyDescent="0.3">
      <c r="A422" s="660">
        <v>32</v>
      </c>
      <c r="B422" s="661" t="s">
        <v>573</v>
      </c>
      <c r="C422" s="661" t="s">
        <v>3526</v>
      </c>
      <c r="D422" s="742" t="s">
        <v>5499</v>
      </c>
      <c r="E422" s="743" t="s">
        <v>3535</v>
      </c>
      <c r="F422" s="661" t="s">
        <v>3521</v>
      </c>
      <c r="G422" s="661" t="s">
        <v>3752</v>
      </c>
      <c r="H422" s="661" t="s">
        <v>574</v>
      </c>
      <c r="I422" s="661" t="s">
        <v>2534</v>
      </c>
      <c r="J422" s="661" t="s">
        <v>2535</v>
      </c>
      <c r="K422" s="661" t="s">
        <v>2536</v>
      </c>
      <c r="L422" s="662">
        <v>52.75</v>
      </c>
      <c r="M422" s="662">
        <v>52.75</v>
      </c>
      <c r="N422" s="661">
        <v>1</v>
      </c>
      <c r="O422" s="744">
        <v>0.5</v>
      </c>
      <c r="P422" s="662">
        <v>52.75</v>
      </c>
      <c r="Q422" s="677">
        <v>1</v>
      </c>
      <c r="R422" s="661">
        <v>1</v>
      </c>
      <c r="S422" s="677">
        <v>1</v>
      </c>
      <c r="T422" s="744">
        <v>0.5</v>
      </c>
      <c r="U422" s="700">
        <v>1</v>
      </c>
    </row>
    <row r="423" spans="1:21" ht="14.4" customHeight="1" x14ac:dyDescent="0.3">
      <c r="A423" s="660">
        <v>32</v>
      </c>
      <c r="B423" s="661" t="s">
        <v>573</v>
      </c>
      <c r="C423" s="661" t="s">
        <v>3526</v>
      </c>
      <c r="D423" s="742" t="s">
        <v>5499</v>
      </c>
      <c r="E423" s="743" t="s">
        <v>3535</v>
      </c>
      <c r="F423" s="661" t="s">
        <v>3521</v>
      </c>
      <c r="G423" s="661" t="s">
        <v>3752</v>
      </c>
      <c r="H423" s="661" t="s">
        <v>574</v>
      </c>
      <c r="I423" s="661" t="s">
        <v>4032</v>
      </c>
      <c r="J423" s="661" t="s">
        <v>4033</v>
      </c>
      <c r="K423" s="661" t="s">
        <v>4034</v>
      </c>
      <c r="L423" s="662">
        <v>0</v>
      </c>
      <c r="M423" s="662">
        <v>0</v>
      </c>
      <c r="N423" s="661">
        <v>1</v>
      </c>
      <c r="O423" s="744">
        <v>1</v>
      </c>
      <c r="P423" s="662"/>
      <c r="Q423" s="677"/>
      <c r="R423" s="661"/>
      <c r="S423" s="677">
        <v>0</v>
      </c>
      <c r="T423" s="744"/>
      <c r="U423" s="700">
        <v>0</v>
      </c>
    </row>
    <row r="424" spans="1:21" ht="14.4" customHeight="1" x14ac:dyDescent="0.3">
      <c r="A424" s="660">
        <v>32</v>
      </c>
      <c r="B424" s="661" t="s">
        <v>573</v>
      </c>
      <c r="C424" s="661" t="s">
        <v>3526</v>
      </c>
      <c r="D424" s="742" t="s">
        <v>5499</v>
      </c>
      <c r="E424" s="743" t="s">
        <v>3535</v>
      </c>
      <c r="F424" s="661" t="s">
        <v>3521</v>
      </c>
      <c r="G424" s="661" t="s">
        <v>3752</v>
      </c>
      <c r="H424" s="661" t="s">
        <v>574</v>
      </c>
      <c r="I424" s="661" t="s">
        <v>3753</v>
      </c>
      <c r="J424" s="661" t="s">
        <v>3754</v>
      </c>
      <c r="K424" s="661" t="s">
        <v>3755</v>
      </c>
      <c r="L424" s="662">
        <v>29.54</v>
      </c>
      <c r="M424" s="662">
        <v>88.62</v>
      </c>
      <c r="N424" s="661">
        <v>3</v>
      </c>
      <c r="O424" s="744">
        <v>1.5</v>
      </c>
      <c r="P424" s="662">
        <v>88.62</v>
      </c>
      <c r="Q424" s="677">
        <v>1</v>
      </c>
      <c r="R424" s="661">
        <v>3</v>
      </c>
      <c r="S424" s="677">
        <v>1</v>
      </c>
      <c r="T424" s="744">
        <v>1.5</v>
      </c>
      <c r="U424" s="700">
        <v>1</v>
      </c>
    </row>
    <row r="425" spans="1:21" ht="14.4" customHeight="1" x14ac:dyDescent="0.3">
      <c r="A425" s="660">
        <v>32</v>
      </c>
      <c r="B425" s="661" t="s">
        <v>573</v>
      </c>
      <c r="C425" s="661" t="s">
        <v>3526</v>
      </c>
      <c r="D425" s="742" t="s">
        <v>5499</v>
      </c>
      <c r="E425" s="743" t="s">
        <v>3535</v>
      </c>
      <c r="F425" s="661" t="s">
        <v>3521</v>
      </c>
      <c r="G425" s="661" t="s">
        <v>4035</v>
      </c>
      <c r="H425" s="661" t="s">
        <v>574</v>
      </c>
      <c r="I425" s="661" t="s">
        <v>4036</v>
      </c>
      <c r="J425" s="661" t="s">
        <v>4037</v>
      </c>
      <c r="K425" s="661" t="s">
        <v>3228</v>
      </c>
      <c r="L425" s="662">
        <v>3828.13</v>
      </c>
      <c r="M425" s="662">
        <v>88046.989999999991</v>
      </c>
      <c r="N425" s="661">
        <v>23</v>
      </c>
      <c r="O425" s="744">
        <v>11</v>
      </c>
      <c r="P425" s="662">
        <v>68906.34</v>
      </c>
      <c r="Q425" s="677">
        <v>0.78260869565217395</v>
      </c>
      <c r="R425" s="661">
        <v>18</v>
      </c>
      <c r="S425" s="677">
        <v>0.78260869565217395</v>
      </c>
      <c r="T425" s="744">
        <v>8</v>
      </c>
      <c r="U425" s="700">
        <v>0.72727272727272729</v>
      </c>
    </row>
    <row r="426" spans="1:21" ht="14.4" customHeight="1" x14ac:dyDescent="0.3">
      <c r="A426" s="660">
        <v>32</v>
      </c>
      <c r="B426" s="661" t="s">
        <v>573</v>
      </c>
      <c r="C426" s="661" t="s">
        <v>3526</v>
      </c>
      <c r="D426" s="742" t="s">
        <v>5499</v>
      </c>
      <c r="E426" s="743" t="s">
        <v>3535</v>
      </c>
      <c r="F426" s="661" t="s">
        <v>3521</v>
      </c>
      <c r="G426" s="661" t="s">
        <v>4038</v>
      </c>
      <c r="H426" s="661" t="s">
        <v>574</v>
      </c>
      <c r="I426" s="661" t="s">
        <v>4039</v>
      </c>
      <c r="J426" s="661" t="s">
        <v>4040</v>
      </c>
      <c r="K426" s="661" t="s">
        <v>4041</v>
      </c>
      <c r="L426" s="662">
        <v>5927.29</v>
      </c>
      <c r="M426" s="662">
        <v>266728.04999999993</v>
      </c>
      <c r="N426" s="661">
        <v>45</v>
      </c>
      <c r="O426" s="744">
        <v>24</v>
      </c>
      <c r="P426" s="662">
        <v>130400.37999999998</v>
      </c>
      <c r="Q426" s="677">
        <v>0.48888888888888893</v>
      </c>
      <c r="R426" s="661">
        <v>22</v>
      </c>
      <c r="S426" s="677">
        <v>0.48888888888888887</v>
      </c>
      <c r="T426" s="744">
        <v>12.5</v>
      </c>
      <c r="U426" s="700">
        <v>0.52083333333333337</v>
      </c>
    </row>
    <row r="427" spans="1:21" ht="14.4" customHeight="1" x14ac:dyDescent="0.3">
      <c r="A427" s="660">
        <v>32</v>
      </c>
      <c r="B427" s="661" t="s">
        <v>573</v>
      </c>
      <c r="C427" s="661" t="s">
        <v>3526</v>
      </c>
      <c r="D427" s="742" t="s">
        <v>5499</v>
      </c>
      <c r="E427" s="743" t="s">
        <v>3535</v>
      </c>
      <c r="F427" s="661" t="s">
        <v>3521</v>
      </c>
      <c r="G427" s="661" t="s">
        <v>4038</v>
      </c>
      <c r="H427" s="661" t="s">
        <v>574</v>
      </c>
      <c r="I427" s="661" t="s">
        <v>4042</v>
      </c>
      <c r="J427" s="661" t="s">
        <v>4040</v>
      </c>
      <c r="K427" s="661" t="s">
        <v>4041</v>
      </c>
      <c r="L427" s="662">
        <v>5927.29</v>
      </c>
      <c r="M427" s="662">
        <v>5927.29</v>
      </c>
      <c r="N427" s="661">
        <v>1</v>
      </c>
      <c r="O427" s="744">
        <v>1</v>
      </c>
      <c r="P427" s="662">
        <v>5927.29</v>
      </c>
      <c r="Q427" s="677">
        <v>1</v>
      </c>
      <c r="R427" s="661">
        <v>1</v>
      </c>
      <c r="S427" s="677">
        <v>1</v>
      </c>
      <c r="T427" s="744">
        <v>1</v>
      </c>
      <c r="U427" s="700">
        <v>1</v>
      </c>
    </row>
    <row r="428" spans="1:21" ht="14.4" customHeight="1" x14ac:dyDescent="0.3">
      <c r="A428" s="660">
        <v>32</v>
      </c>
      <c r="B428" s="661" t="s">
        <v>573</v>
      </c>
      <c r="C428" s="661" t="s">
        <v>3526</v>
      </c>
      <c r="D428" s="742" t="s">
        <v>5499</v>
      </c>
      <c r="E428" s="743" t="s">
        <v>3535</v>
      </c>
      <c r="F428" s="661" t="s">
        <v>3521</v>
      </c>
      <c r="G428" s="661" t="s">
        <v>3632</v>
      </c>
      <c r="H428" s="661" t="s">
        <v>574</v>
      </c>
      <c r="I428" s="661" t="s">
        <v>862</v>
      </c>
      <c r="J428" s="661" t="s">
        <v>3633</v>
      </c>
      <c r="K428" s="661" t="s">
        <v>3634</v>
      </c>
      <c r="L428" s="662">
        <v>88.76</v>
      </c>
      <c r="M428" s="662">
        <v>798.84</v>
      </c>
      <c r="N428" s="661">
        <v>9</v>
      </c>
      <c r="O428" s="744">
        <v>4.5</v>
      </c>
      <c r="P428" s="662">
        <v>88.76</v>
      </c>
      <c r="Q428" s="677">
        <v>0.11111111111111112</v>
      </c>
      <c r="R428" s="661">
        <v>1</v>
      </c>
      <c r="S428" s="677">
        <v>0.1111111111111111</v>
      </c>
      <c r="T428" s="744">
        <v>1</v>
      </c>
      <c r="U428" s="700">
        <v>0.22222222222222221</v>
      </c>
    </row>
    <row r="429" spans="1:21" ht="14.4" customHeight="1" x14ac:dyDescent="0.3">
      <c r="A429" s="660">
        <v>32</v>
      </c>
      <c r="B429" s="661" t="s">
        <v>573</v>
      </c>
      <c r="C429" s="661" t="s">
        <v>3526</v>
      </c>
      <c r="D429" s="742" t="s">
        <v>5499</v>
      </c>
      <c r="E429" s="743" t="s">
        <v>3535</v>
      </c>
      <c r="F429" s="661" t="s">
        <v>3521</v>
      </c>
      <c r="G429" s="661" t="s">
        <v>4043</v>
      </c>
      <c r="H429" s="661" t="s">
        <v>1755</v>
      </c>
      <c r="I429" s="661" t="s">
        <v>4044</v>
      </c>
      <c r="J429" s="661" t="s">
        <v>4045</v>
      </c>
      <c r="K429" s="661" t="s">
        <v>4046</v>
      </c>
      <c r="L429" s="662">
        <v>187.41</v>
      </c>
      <c r="M429" s="662">
        <v>374.82</v>
      </c>
      <c r="N429" s="661">
        <v>2</v>
      </c>
      <c r="O429" s="744">
        <v>1.5</v>
      </c>
      <c r="P429" s="662"/>
      <c r="Q429" s="677">
        <v>0</v>
      </c>
      <c r="R429" s="661"/>
      <c r="S429" s="677">
        <v>0</v>
      </c>
      <c r="T429" s="744"/>
      <c r="U429" s="700">
        <v>0</v>
      </c>
    </row>
    <row r="430" spans="1:21" ht="14.4" customHeight="1" x14ac:dyDescent="0.3">
      <c r="A430" s="660">
        <v>32</v>
      </c>
      <c r="B430" s="661" t="s">
        <v>573</v>
      </c>
      <c r="C430" s="661" t="s">
        <v>3526</v>
      </c>
      <c r="D430" s="742" t="s">
        <v>5499</v>
      </c>
      <c r="E430" s="743" t="s">
        <v>3535</v>
      </c>
      <c r="F430" s="661" t="s">
        <v>3521</v>
      </c>
      <c r="G430" s="661" t="s">
        <v>4047</v>
      </c>
      <c r="H430" s="661" t="s">
        <v>1755</v>
      </c>
      <c r="I430" s="661" t="s">
        <v>1900</v>
      </c>
      <c r="J430" s="661" t="s">
        <v>3383</v>
      </c>
      <c r="K430" s="661" t="s">
        <v>3384</v>
      </c>
      <c r="L430" s="662">
        <v>48.37</v>
      </c>
      <c r="M430" s="662">
        <v>48.37</v>
      </c>
      <c r="N430" s="661">
        <v>1</v>
      </c>
      <c r="O430" s="744">
        <v>1</v>
      </c>
      <c r="P430" s="662"/>
      <c r="Q430" s="677">
        <v>0</v>
      </c>
      <c r="R430" s="661"/>
      <c r="S430" s="677">
        <v>0</v>
      </c>
      <c r="T430" s="744"/>
      <c r="U430" s="700">
        <v>0</v>
      </c>
    </row>
    <row r="431" spans="1:21" ht="14.4" customHeight="1" x14ac:dyDescent="0.3">
      <c r="A431" s="660">
        <v>32</v>
      </c>
      <c r="B431" s="661" t="s">
        <v>573</v>
      </c>
      <c r="C431" s="661" t="s">
        <v>3526</v>
      </c>
      <c r="D431" s="742" t="s">
        <v>5499</v>
      </c>
      <c r="E431" s="743" t="s">
        <v>3535</v>
      </c>
      <c r="F431" s="661" t="s">
        <v>3521</v>
      </c>
      <c r="G431" s="661" t="s">
        <v>4048</v>
      </c>
      <c r="H431" s="661" t="s">
        <v>574</v>
      </c>
      <c r="I431" s="661" t="s">
        <v>904</v>
      </c>
      <c r="J431" s="661" t="s">
        <v>905</v>
      </c>
      <c r="K431" s="661" t="s">
        <v>906</v>
      </c>
      <c r="L431" s="662">
        <v>0</v>
      </c>
      <c r="M431" s="662">
        <v>0</v>
      </c>
      <c r="N431" s="661">
        <v>1</v>
      </c>
      <c r="O431" s="744">
        <v>1</v>
      </c>
      <c r="P431" s="662">
        <v>0</v>
      </c>
      <c r="Q431" s="677"/>
      <c r="R431" s="661">
        <v>1</v>
      </c>
      <c r="S431" s="677">
        <v>1</v>
      </c>
      <c r="T431" s="744">
        <v>1</v>
      </c>
      <c r="U431" s="700">
        <v>1</v>
      </c>
    </row>
    <row r="432" spans="1:21" ht="14.4" customHeight="1" x14ac:dyDescent="0.3">
      <c r="A432" s="660">
        <v>32</v>
      </c>
      <c r="B432" s="661" t="s">
        <v>573</v>
      </c>
      <c r="C432" s="661" t="s">
        <v>3526</v>
      </c>
      <c r="D432" s="742" t="s">
        <v>5499</v>
      </c>
      <c r="E432" s="743" t="s">
        <v>3535</v>
      </c>
      <c r="F432" s="661" t="s">
        <v>3521</v>
      </c>
      <c r="G432" s="661" t="s">
        <v>4049</v>
      </c>
      <c r="H432" s="661" t="s">
        <v>1755</v>
      </c>
      <c r="I432" s="661" t="s">
        <v>4050</v>
      </c>
      <c r="J432" s="661" t="s">
        <v>1863</v>
      </c>
      <c r="K432" s="661" t="s">
        <v>1864</v>
      </c>
      <c r="L432" s="662">
        <v>54.98</v>
      </c>
      <c r="M432" s="662">
        <v>54.98</v>
      </c>
      <c r="N432" s="661">
        <v>1</v>
      </c>
      <c r="O432" s="744">
        <v>1</v>
      </c>
      <c r="P432" s="662"/>
      <c r="Q432" s="677">
        <v>0</v>
      </c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32</v>
      </c>
      <c r="B433" s="661" t="s">
        <v>573</v>
      </c>
      <c r="C433" s="661" t="s">
        <v>3526</v>
      </c>
      <c r="D433" s="742" t="s">
        <v>5499</v>
      </c>
      <c r="E433" s="743" t="s">
        <v>3535</v>
      </c>
      <c r="F433" s="661" t="s">
        <v>3521</v>
      </c>
      <c r="G433" s="661" t="s">
        <v>3635</v>
      </c>
      <c r="H433" s="661" t="s">
        <v>574</v>
      </c>
      <c r="I433" s="661" t="s">
        <v>923</v>
      </c>
      <c r="J433" s="661" t="s">
        <v>924</v>
      </c>
      <c r="K433" s="661" t="s">
        <v>4051</v>
      </c>
      <c r="L433" s="662">
        <v>0</v>
      </c>
      <c r="M433" s="662">
        <v>0</v>
      </c>
      <c r="N433" s="661">
        <v>2</v>
      </c>
      <c r="O433" s="744">
        <v>1</v>
      </c>
      <c r="P433" s="662">
        <v>0</v>
      </c>
      <c r="Q433" s="677"/>
      <c r="R433" s="661">
        <v>2</v>
      </c>
      <c r="S433" s="677">
        <v>1</v>
      </c>
      <c r="T433" s="744">
        <v>1</v>
      </c>
      <c r="U433" s="700">
        <v>1</v>
      </c>
    </row>
    <row r="434" spans="1:21" ht="14.4" customHeight="1" x14ac:dyDescent="0.3">
      <c r="A434" s="660">
        <v>32</v>
      </c>
      <c r="B434" s="661" t="s">
        <v>573</v>
      </c>
      <c r="C434" s="661" t="s">
        <v>3526</v>
      </c>
      <c r="D434" s="742" t="s">
        <v>5499</v>
      </c>
      <c r="E434" s="743" t="s">
        <v>3535</v>
      </c>
      <c r="F434" s="661" t="s">
        <v>3521</v>
      </c>
      <c r="G434" s="661" t="s">
        <v>3638</v>
      </c>
      <c r="H434" s="661" t="s">
        <v>574</v>
      </c>
      <c r="I434" s="661" t="s">
        <v>1752</v>
      </c>
      <c r="J434" s="661" t="s">
        <v>1753</v>
      </c>
      <c r="K434" s="661" t="s">
        <v>1754</v>
      </c>
      <c r="L434" s="662">
        <v>1121.25</v>
      </c>
      <c r="M434" s="662">
        <v>2242.5</v>
      </c>
      <c r="N434" s="661">
        <v>2</v>
      </c>
      <c r="O434" s="744">
        <v>0.5</v>
      </c>
      <c r="P434" s="662">
        <v>2242.5</v>
      </c>
      <c r="Q434" s="677">
        <v>1</v>
      </c>
      <c r="R434" s="661">
        <v>2</v>
      </c>
      <c r="S434" s="677">
        <v>1</v>
      </c>
      <c r="T434" s="744">
        <v>0.5</v>
      </c>
      <c r="U434" s="700">
        <v>1</v>
      </c>
    </row>
    <row r="435" spans="1:21" ht="14.4" customHeight="1" x14ac:dyDescent="0.3">
      <c r="A435" s="660">
        <v>32</v>
      </c>
      <c r="B435" s="661" t="s">
        <v>573</v>
      </c>
      <c r="C435" s="661" t="s">
        <v>3526</v>
      </c>
      <c r="D435" s="742" t="s">
        <v>5499</v>
      </c>
      <c r="E435" s="743" t="s">
        <v>3535</v>
      </c>
      <c r="F435" s="661" t="s">
        <v>3521</v>
      </c>
      <c r="G435" s="661" t="s">
        <v>4052</v>
      </c>
      <c r="H435" s="661" t="s">
        <v>574</v>
      </c>
      <c r="I435" s="661" t="s">
        <v>4053</v>
      </c>
      <c r="J435" s="661" t="s">
        <v>1646</v>
      </c>
      <c r="K435" s="661" t="s">
        <v>1735</v>
      </c>
      <c r="L435" s="662">
        <v>2214.85</v>
      </c>
      <c r="M435" s="662">
        <v>13289.099999999999</v>
      </c>
      <c r="N435" s="661">
        <v>6</v>
      </c>
      <c r="O435" s="744">
        <v>3</v>
      </c>
      <c r="P435" s="662">
        <v>8859.4</v>
      </c>
      <c r="Q435" s="677">
        <v>0.66666666666666674</v>
      </c>
      <c r="R435" s="661">
        <v>4</v>
      </c>
      <c r="S435" s="677">
        <v>0.66666666666666663</v>
      </c>
      <c r="T435" s="744">
        <v>2</v>
      </c>
      <c r="U435" s="700">
        <v>0.66666666666666663</v>
      </c>
    </row>
    <row r="436" spans="1:21" ht="14.4" customHeight="1" x14ac:dyDescent="0.3">
      <c r="A436" s="660">
        <v>32</v>
      </c>
      <c r="B436" s="661" t="s">
        <v>573</v>
      </c>
      <c r="C436" s="661" t="s">
        <v>3526</v>
      </c>
      <c r="D436" s="742" t="s">
        <v>5499</v>
      </c>
      <c r="E436" s="743" t="s">
        <v>3535</v>
      </c>
      <c r="F436" s="661" t="s">
        <v>3521</v>
      </c>
      <c r="G436" s="661" t="s">
        <v>3647</v>
      </c>
      <c r="H436" s="661" t="s">
        <v>1755</v>
      </c>
      <c r="I436" s="661" t="s">
        <v>1924</v>
      </c>
      <c r="J436" s="661" t="s">
        <v>1781</v>
      </c>
      <c r="K436" s="661" t="s">
        <v>1925</v>
      </c>
      <c r="L436" s="662">
        <v>407.55</v>
      </c>
      <c r="M436" s="662">
        <v>1222.6500000000001</v>
      </c>
      <c r="N436" s="661">
        <v>3</v>
      </c>
      <c r="O436" s="744">
        <v>1</v>
      </c>
      <c r="P436" s="662">
        <v>1222.6500000000001</v>
      </c>
      <c r="Q436" s="677">
        <v>1</v>
      </c>
      <c r="R436" s="661">
        <v>3</v>
      </c>
      <c r="S436" s="677">
        <v>1</v>
      </c>
      <c r="T436" s="744">
        <v>1</v>
      </c>
      <c r="U436" s="700">
        <v>1</v>
      </c>
    </row>
    <row r="437" spans="1:21" ht="14.4" customHeight="1" x14ac:dyDescent="0.3">
      <c r="A437" s="660">
        <v>32</v>
      </c>
      <c r="B437" s="661" t="s">
        <v>573</v>
      </c>
      <c r="C437" s="661" t="s">
        <v>3526</v>
      </c>
      <c r="D437" s="742" t="s">
        <v>5499</v>
      </c>
      <c r="E437" s="743" t="s">
        <v>3535</v>
      </c>
      <c r="F437" s="661" t="s">
        <v>3521</v>
      </c>
      <c r="G437" s="661" t="s">
        <v>3647</v>
      </c>
      <c r="H437" s="661" t="s">
        <v>1755</v>
      </c>
      <c r="I437" s="661" t="s">
        <v>1927</v>
      </c>
      <c r="J437" s="661" t="s">
        <v>1781</v>
      </c>
      <c r="K437" s="661" t="s">
        <v>1928</v>
      </c>
      <c r="L437" s="662">
        <v>543.39</v>
      </c>
      <c r="M437" s="662">
        <v>16301.7</v>
      </c>
      <c r="N437" s="661">
        <v>30</v>
      </c>
      <c r="O437" s="744">
        <v>6.5</v>
      </c>
      <c r="P437" s="662">
        <v>14671.53</v>
      </c>
      <c r="Q437" s="677">
        <v>0.9</v>
      </c>
      <c r="R437" s="661">
        <v>27</v>
      </c>
      <c r="S437" s="677">
        <v>0.9</v>
      </c>
      <c r="T437" s="744">
        <v>5.5</v>
      </c>
      <c r="U437" s="700">
        <v>0.84615384615384615</v>
      </c>
    </row>
    <row r="438" spans="1:21" ht="14.4" customHeight="1" x14ac:dyDescent="0.3">
      <c r="A438" s="660">
        <v>32</v>
      </c>
      <c r="B438" s="661" t="s">
        <v>573</v>
      </c>
      <c r="C438" s="661" t="s">
        <v>3526</v>
      </c>
      <c r="D438" s="742" t="s">
        <v>5499</v>
      </c>
      <c r="E438" s="743" t="s">
        <v>3535</v>
      </c>
      <c r="F438" s="661" t="s">
        <v>3521</v>
      </c>
      <c r="G438" s="661" t="s">
        <v>3647</v>
      </c>
      <c r="H438" s="661" t="s">
        <v>1755</v>
      </c>
      <c r="I438" s="661" t="s">
        <v>1780</v>
      </c>
      <c r="J438" s="661" t="s">
        <v>1781</v>
      </c>
      <c r="K438" s="661" t="s">
        <v>1782</v>
      </c>
      <c r="L438" s="662">
        <v>815.1</v>
      </c>
      <c r="M438" s="662">
        <v>14671.8</v>
      </c>
      <c r="N438" s="661">
        <v>18</v>
      </c>
      <c r="O438" s="744">
        <v>5.5</v>
      </c>
      <c r="P438" s="662">
        <v>14671.8</v>
      </c>
      <c r="Q438" s="677">
        <v>1</v>
      </c>
      <c r="R438" s="661">
        <v>18</v>
      </c>
      <c r="S438" s="677">
        <v>1</v>
      </c>
      <c r="T438" s="744">
        <v>5.5</v>
      </c>
      <c r="U438" s="700">
        <v>1</v>
      </c>
    </row>
    <row r="439" spans="1:21" ht="14.4" customHeight="1" x14ac:dyDescent="0.3">
      <c r="A439" s="660">
        <v>32</v>
      </c>
      <c r="B439" s="661" t="s">
        <v>573</v>
      </c>
      <c r="C439" s="661" t="s">
        <v>3526</v>
      </c>
      <c r="D439" s="742" t="s">
        <v>5499</v>
      </c>
      <c r="E439" s="743" t="s">
        <v>3535</v>
      </c>
      <c r="F439" s="661" t="s">
        <v>3521</v>
      </c>
      <c r="G439" s="661" t="s">
        <v>3647</v>
      </c>
      <c r="H439" s="661" t="s">
        <v>1755</v>
      </c>
      <c r="I439" s="661" t="s">
        <v>2882</v>
      </c>
      <c r="J439" s="661" t="s">
        <v>2883</v>
      </c>
      <c r="K439" s="661" t="s">
        <v>1782</v>
      </c>
      <c r="L439" s="662">
        <v>1385.62</v>
      </c>
      <c r="M439" s="662">
        <v>9699.34</v>
      </c>
      <c r="N439" s="661">
        <v>7</v>
      </c>
      <c r="O439" s="744">
        <v>2</v>
      </c>
      <c r="P439" s="662">
        <v>9699.34</v>
      </c>
      <c r="Q439" s="677">
        <v>1</v>
      </c>
      <c r="R439" s="661">
        <v>7</v>
      </c>
      <c r="S439" s="677">
        <v>1</v>
      </c>
      <c r="T439" s="744">
        <v>2</v>
      </c>
      <c r="U439" s="700">
        <v>1</v>
      </c>
    </row>
    <row r="440" spans="1:21" ht="14.4" customHeight="1" x14ac:dyDescent="0.3">
      <c r="A440" s="660">
        <v>32</v>
      </c>
      <c r="B440" s="661" t="s">
        <v>573</v>
      </c>
      <c r="C440" s="661" t="s">
        <v>3526</v>
      </c>
      <c r="D440" s="742" t="s">
        <v>5499</v>
      </c>
      <c r="E440" s="743" t="s">
        <v>3535</v>
      </c>
      <c r="F440" s="661" t="s">
        <v>3521</v>
      </c>
      <c r="G440" s="661" t="s">
        <v>3647</v>
      </c>
      <c r="H440" s="661" t="s">
        <v>1755</v>
      </c>
      <c r="I440" s="661" t="s">
        <v>2886</v>
      </c>
      <c r="J440" s="661" t="s">
        <v>2883</v>
      </c>
      <c r="K440" s="661" t="s">
        <v>1785</v>
      </c>
      <c r="L440" s="662">
        <v>1847.49</v>
      </c>
      <c r="M440" s="662">
        <v>11084.94</v>
      </c>
      <c r="N440" s="661">
        <v>6</v>
      </c>
      <c r="O440" s="744">
        <v>2</v>
      </c>
      <c r="P440" s="662"/>
      <c r="Q440" s="677">
        <v>0</v>
      </c>
      <c r="R440" s="661"/>
      <c r="S440" s="677">
        <v>0</v>
      </c>
      <c r="T440" s="744"/>
      <c r="U440" s="700">
        <v>0</v>
      </c>
    </row>
    <row r="441" spans="1:21" ht="14.4" customHeight="1" x14ac:dyDescent="0.3">
      <c r="A441" s="660">
        <v>32</v>
      </c>
      <c r="B441" s="661" t="s">
        <v>573</v>
      </c>
      <c r="C441" s="661" t="s">
        <v>3526</v>
      </c>
      <c r="D441" s="742" t="s">
        <v>5499</v>
      </c>
      <c r="E441" s="743" t="s">
        <v>3535</v>
      </c>
      <c r="F441" s="661" t="s">
        <v>3521</v>
      </c>
      <c r="G441" s="661" t="s">
        <v>3857</v>
      </c>
      <c r="H441" s="661" t="s">
        <v>1755</v>
      </c>
      <c r="I441" s="661" t="s">
        <v>2868</v>
      </c>
      <c r="J441" s="661" t="s">
        <v>2869</v>
      </c>
      <c r="K441" s="661" t="s">
        <v>3495</v>
      </c>
      <c r="L441" s="662">
        <v>48.42</v>
      </c>
      <c r="M441" s="662">
        <v>48.42</v>
      </c>
      <c r="N441" s="661">
        <v>1</v>
      </c>
      <c r="O441" s="744">
        <v>1</v>
      </c>
      <c r="P441" s="662">
        <v>48.42</v>
      </c>
      <c r="Q441" s="677">
        <v>1</v>
      </c>
      <c r="R441" s="661">
        <v>1</v>
      </c>
      <c r="S441" s="677">
        <v>1</v>
      </c>
      <c r="T441" s="744">
        <v>1</v>
      </c>
      <c r="U441" s="700">
        <v>1</v>
      </c>
    </row>
    <row r="442" spans="1:21" ht="14.4" customHeight="1" x14ac:dyDescent="0.3">
      <c r="A442" s="660">
        <v>32</v>
      </c>
      <c r="B442" s="661" t="s">
        <v>573</v>
      </c>
      <c r="C442" s="661" t="s">
        <v>3526</v>
      </c>
      <c r="D442" s="742" t="s">
        <v>5499</v>
      </c>
      <c r="E442" s="743" t="s">
        <v>3535</v>
      </c>
      <c r="F442" s="661" t="s">
        <v>3521</v>
      </c>
      <c r="G442" s="661" t="s">
        <v>3857</v>
      </c>
      <c r="H442" s="661" t="s">
        <v>574</v>
      </c>
      <c r="I442" s="661" t="s">
        <v>4054</v>
      </c>
      <c r="J442" s="661" t="s">
        <v>2869</v>
      </c>
      <c r="K442" s="661" t="s">
        <v>4055</v>
      </c>
      <c r="L442" s="662">
        <v>0</v>
      </c>
      <c r="M442" s="662">
        <v>0</v>
      </c>
      <c r="N442" s="661">
        <v>2</v>
      </c>
      <c r="O442" s="744">
        <v>0.5</v>
      </c>
      <c r="P442" s="662">
        <v>0</v>
      </c>
      <c r="Q442" s="677"/>
      <c r="R442" s="661">
        <v>2</v>
      </c>
      <c r="S442" s="677">
        <v>1</v>
      </c>
      <c r="T442" s="744">
        <v>0.5</v>
      </c>
      <c r="U442" s="700">
        <v>1</v>
      </c>
    </row>
    <row r="443" spans="1:21" ht="14.4" customHeight="1" x14ac:dyDescent="0.3">
      <c r="A443" s="660">
        <v>32</v>
      </c>
      <c r="B443" s="661" t="s">
        <v>573</v>
      </c>
      <c r="C443" s="661" t="s">
        <v>3526</v>
      </c>
      <c r="D443" s="742" t="s">
        <v>5499</v>
      </c>
      <c r="E443" s="743" t="s">
        <v>3535</v>
      </c>
      <c r="F443" s="661" t="s">
        <v>3521</v>
      </c>
      <c r="G443" s="661" t="s">
        <v>3654</v>
      </c>
      <c r="H443" s="661" t="s">
        <v>574</v>
      </c>
      <c r="I443" s="661" t="s">
        <v>4056</v>
      </c>
      <c r="J443" s="661" t="s">
        <v>4057</v>
      </c>
      <c r="K443" s="661" t="s">
        <v>4058</v>
      </c>
      <c r="L443" s="662">
        <v>0</v>
      </c>
      <c r="M443" s="662">
        <v>0</v>
      </c>
      <c r="N443" s="661">
        <v>1</v>
      </c>
      <c r="O443" s="744">
        <v>0.5</v>
      </c>
      <c r="P443" s="662">
        <v>0</v>
      </c>
      <c r="Q443" s="677"/>
      <c r="R443" s="661">
        <v>1</v>
      </c>
      <c r="S443" s="677">
        <v>1</v>
      </c>
      <c r="T443" s="744">
        <v>0.5</v>
      </c>
      <c r="U443" s="700">
        <v>1</v>
      </c>
    </row>
    <row r="444" spans="1:21" ht="14.4" customHeight="1" x14ac:dyDescent="0.3">
      <c r="A444" s="660">
        <v>32</v>
      </c>
      <c r="B444" s="661" t="s">
        <v>573</v>
      </c>
      <c r="C444" s="661" t="s">
        <v>3526</v>
      </c>
      <c r="D444" s="742" t="s">
        <v>5499</v>
      </c>
      <c r="E444" s="743" t="s">
        <v>3535</v>
      </c>
      <c r="F444" s="661" t="s">
        <v>3521</v>
      </c>
      <c r="G444" s="661" t="s">
        <v>3654</v>
      </c>
      <c r="H444" s="661" t="s">
        <v>574</v>
      </c>
      <c r="I444" s="661" t="s">
        <v>758</v>
      </c>
      <c r="J444" s="661" t="s">
        <v>759</v>
      </c>
      <c r="K444" s="661" t="s">
        <v>760</v>
      </c>
      <c r="L444" s="662">
        <v>301.2</v>
      </c>
      <c r="M444" s="662">
        <v>4216.7999999999993</v>
      </c>
      <c r="N444" s="661">
        <v>14</v>
      </c>
      <c r="O444" s="744">
        <v>7</v>
      </c>
      <c r="P444" s="662">
        <v>3313.1999999999994</v>
      </c>
      <c r="Q444" s="677">
        <v>0.7857142857142857</v>
      </c>
      <c r="R444" s="661">
        <v>11</v>
      </c>
      <c r="S444" s="677">
        <v>0.7857142857142857</v>
      </c>
      <c r="T444" s="744">
        <v>5.5</v>
      </c>
      <c r="U444" s="700">
        <v>0.7857142857142857</v>
      </c>
    </row>
    <row r="445" spans="1:21" ht="14.4" customHeight="1" x14ac:dyDescent="0.3">
      <c r="A445" s="660">
        <v>32</v>
      </c>
      <c r="B445" s="661" t="s">
        <v>573</v>
      </c>
      <c r="C445" s="661" t="s">
        <v>3526</v>
      </c>
      <c r="D445" s="742" t="s">
        <v>5499</v>
      </c>
      <c r="E445" s="743" t="s">
        <v>3535</v>
      </c>
      <c r="F445" s="661" t="s">
        <v>3521</v>
      </c>
      <c r="G445" s="661" t="s">
        <v>3654</v>
      </c>
      <c r="H445" s="661" t="s">
        <v>574</v>
      </c>
      <c r="I445" s="661" t="s">
        <v>758</v>
      </c>
      <c r="J445" s="661" t="s">
        <v>759</v>
      </c>
      <c r="K445" s="661" t="s">
        <v>760</v>
      </c>
      <c r="L445" s="662">
        <v>185.26</v>
      </c>
      <c r="M445" s="662">
        <v>1667.34</v>
      </c>
      <c r="N445" s="661">
        <v>9</v>
      </c>
      <c r="O445" s="744">
        <v>6</v>
      </c>
      <c r="P445" s="662">
        <v>1111.56</v>
      </c>
      <c r="Q445" s="677">
        <v>0.66666666666666663</v>
      </c>
      <c r="R445" s="661">
        <v>6</v>
      </c>
      <c r="S445" s="677">
        <v>0.66666666666666663</v>
      </c>
      <c r="T445" s="744">
        <v>3.5</v>
      </c>
      <c r="U445" s="700">
        <v>0.58333333333333337</v>
      </c>
    </row>
    <row r="446" spans="1:21" ht="14.4" customHeight="1" x14ac:dyDescent="0.3">
      <c r="A446" s="660">
        <v>32</v>
      </c>
      <c r="B446" s="661" t="s">
        <v>573</v>
      </c>
      <c r="C446" s="661" t="s">
        <v>3526</v>
      </c>
      <c r="D446" s="742" t="s">
        <v>5499</v>
      </c>
      <c r="E446" s="743" t="s">
        <v>3535</v>
      </c>
      <c r="F446" s="661" t="s">
        <v>3521</v>
      </c>
      <c r="G446" s="661" t="s">
        <v>3658</v>
      </c>
      <c r="H446" s="661" t="s">
        <v>1755</v>
      </c>
      <c r="I446" s="661" t="s">
        <v>2954</v>
      </c>
      <c r="J446" s="661" t="s">
        <v>2955</v>
      </c>
      <c r="K446" s="661" t="s">
        <v>3459</v>
      </c>
      <c r="L446" s="662">
        <v>1300.49</v>
      </c>
      <c r="M446" s="662">
        <v>2600.98</v>
      </c>
      <c r="N446" s="661">
        <v>2</v>
      </c>
      <c r="O446" s="744">
        <v>2</v>
      </c>
      <c r="P446" s="662">
        <v>2600.98</v>
      </c>
      <c r="Q446" s="677">
        <v>1</v>
      </c>
      <c r="R446" s="661">
        <v>2</v>
      </c>
      <c r="S446" s="677">
        <v>1</v>
      </c>
      <c r="T446" s="744">
        <v>2</v>
      </c>
      <c r="U446" s="700">
        <v>1</v>
      </c>
    </row>
    <row r="447" spans="1:21" ht="14.4" customHeight="1" x14ac:dyDescent="0.3">
      <c r="A447" s="660">
        <v>32</v>
      </c>
      <c r="B447" s="661" t="s">
        <v>573</v>
      </c>
      <c r="C447" s="661" t="s">
        <v>3526</v>
      </c>
      <c r="D447" s="742" t="s">
        <v>5499</v>
      </c>
      <c r="E447" s="743" t="s">
        <v>3535</v>
      </c>
      <c r="F447" s="661" t="s">
        <v>3521</v>
      </c>
      <c r="G447" s="661" t="s">
        <v>3658</v>
      </c>
      <c r="H447" s="661" t="s">
        <v>1755</v>
      </c>
      <c r="I447" s="661" t="s">
        <v>3659</v>
      </c>
      <c r="J447" s="661" t="s">
        <v>3660</v>
      </c>
      <c r="K447" s="661" t="s">
        <v>3661</v>
      </c>
      <c r="L447" s="662">
        <v>974.8</v>
      </c>
      <c r="M447" s="662">
        <v>974.8</v>
      </c>
      <c r="N447" s="661">
        <v>1</v>
      </c>
      <c r="O447" s="744">
        <v>1</v>
      </c>
      <c r="P447" s="662">
        <v>974.8</v>
      </c>
      <c r="Q447" s="677">
        <v>1</v>
      </c>
      <c r="R447" s="661">
        <v>1</v>
      </c>
      <c r="S447" s="677">
        <v>1</v>
      </c>
      <c r="T447" s="744">
        <v>1</v>
      </c>
      <c r="U447" s="700">
        <v>1</v>
      </c>
    </row>
    <row r="448" spans="1:21" ht="14.4" customHeight="1" x14ac:dyDescent="0.3">
      <c r="A448" s="660">
        <v>32</v>
      </c>
      <c r="B448" s="661" t="s">
        <v>573</v>
      </c>
      <c r="C448" s="661" t="s">
        <v>3526</v>
      </c>
      <c r="D448" s="742" t="s">
        <v>5499</v>
      </c>
      <c r="E448" s="743" t="s">
        <v>3535</v>
      </c>
      <c r="F448" s="661" t="s">
        <v>3521</v>
      </c>
      <c r="G448" s="661" t="s">
        <v>3714</v>
      </c>
      <c r="H448" s="661" t="s">
        <v>1755</v>
      </c>
      <c r="I448" s="661" t="s">
        <v>3715</v>
      </c>
      <c r="J448" s="661" t="s">
        <v>3716</v>
      </c>
      <c r="K448" s="661" t="s">
        <v>3717</v>
      </c>
      <c r="L448" s="662">
        <v>46.85</v>
      </c>
      <c r="M448" s="662">
        <v>46.85</v>
      </c>
      <c r="N448" s="661">
        <v>1</v>
      </c>
      <c r="O448" s="744">
        <v>0.5</v>
      </c>
      <c r="P448" s="662">
        <v>46.85</v>
      </c>
      <c r="Q448" s="677">
        <v>1</v>
      </c>
      <c r="R448" s="661">
        <v>1</v>
      </c>
      <c r="S448" s="677">
        <v>1</v>
      </c>
      <c r="T448" s="744">
        <v>0.5</v>
      </c>
      <c r="U448" s="700">
        <v>1</v>
      </c>
    </row>
    <row r="449" spans="1:21" ht="14.4" customHeight="1" x14ac:dyDescent="0.3">
      <c r="A449" s="660">
        <v>32</v>
      </c>
      <c r="B449" s="661" t="s">
        <v>573</v>
      </c>
      <c r="C449" s="661" t="s">
        <v>3526</v>
      </c>
      <c r="D449" s="742" t="s">
        <v>5499</v>
      </c>
      <c r="E449" s="743" t="s">
        <v>3535</v>
      </c>
      <c r="F449" s="661" t="s">
        <v>3521</v>
      </c>
      <c r="G449" s="661" t="s">
        <v>3714</v>
      </c>
      <c r="H449" s="661" t="s">
        <v>1755</v>
      </c>
      <c r="I449" s="661" t="s">
        <v>4059</v>
      </c>
      <c r="J449" s="661" t="s">
        <v>3716</v>
      </c>
      <c r="K449" s="661" t="s">
        <v>4060</v>
      </c>
      <c r="L449" s="662">
        <v>0</v>
      </c>
      <c r="M449" s="662">
        <v>0</v>
      </c>
      <c r="N449" s="661">
        <v>1</v>
      </c>
      <c r="O449" s="744">
        <v>1</v>
      </c>
      <c r="P449" s="662">
        <v>0</v>
      </c>
      <c r="Q449" s="677"/>
      <c r="R449" s="661">
        <v>1</v>
      </c>
      <c r="S449" s="677">
        <v>1</v>
      </c>
      <c r="T449" s="744">
        <v>1</v>
      </c>
      <c r="U449" s="700">
        <v>1</v>
      </c>
    </row>
    <row r="450" spans="1:21" ht="14.4" customHeight="1" x14ac:dyDescent="0.3">
      <c r="A450" s="660">
        <v>32</v>
      </c>
      <c r="B450" s="661" t="s">
        <v>573</v>
      </c>
      <c r="C450" s="661" t="s">
        <v>3526</v>
      </c>
      <c r="D450" s="742" t="s">
        <v>5499</v>
      </c>
      <c r="E450" s="743" t="s">
        <v>3535</v>
      </c>
      <c r="F450" s="661" t="s">
        <v>3521</v>
      </c>
      <c r="G450" s="661" t="s">
        <v>3714</v>
      </c>
      <c r="H450" s="661" t="s">
        <v>1755</v>
      </c>
      <c r="I450" s="661" t="s">
        <v>3916</v>
      </c>
      <c r="J450" s="661" t="s">
        <v>3716</v>
      </c>
      <c r="K450" s="661" t="s">
        <v>3917</v>
      </c>
      <c r="L450" s="662">
        <v>167.33</v>
      </c>
      <c r="M450" s="662">
        <v>167.33</v>
      </c>
      <c r="N450" s="661">
        <v>1</v>
      </c>
      <c r="O450" s="744">
        <v>1</v>
      </c>
      <c r="P450" s="662">
        <v>167.33</v>
      </c>
      <c r="Q450" s="677">
        <v>1</v>
      </c>
      <c r="R450" s="661">
        <v>1</v>
      </c>
      <c r="S450" s="677">
        <v>1</v>
      </c>
      <c r="T450" s="744">
        <v>1</v>
      </c>
      <c r="U450" s="700">
        <v>1</v>
      </c>
    </row>
    <row r="451" spans="1:21" ht="14.4" customHeight="1" x14ac:dyDescent="0.3">
      <c r="A451" s="660">
        <v>32</v>
      </c>
      <c r="B451" s="661" t="s">
        <v>573</v>
      </c>
      <c r="C451" s="661" t="s">
        <v>3526</v>
      </c>
      <c r="D451" s="742" t="s">
        <v>5499</v>
      </c>
      <c r="E451" s="743" t="s">
        <v>3535</v>
      </c>
      <c r="F451" s="661" t="s">
        <v>3521</v>
      </c>
      <c r="G451" s="661" t="s">
        <v>3714</v>
      </c>
      <c r="H451" s="661" t="s">
        <v>1755</v>
      </c>
      <c r="I451" s="661" t="s">
        <v>3916</v>
      </c>
      <c r="J451" s="661" t="s">
        <v>3716</v>
      </c>
      <c r="K451" s="661" t="s">
        <v>3917</v>
      </c>
      <c r="L451" s="662">
        <v>102.93</v>
      </c>
      <c r="M451" s="662">
        <v>102.93</v>
      </c>
      <c r="N451" s="661">
        <v>1</v>
      </c>
      <c r="O451" s="744">
        <v>0.5</v>
      </c>
      <c r="P451" s="662">
        <v>102.93</v>
      </c>
      <c r="Q451" s="677">
        <v>1</v>
      </c>
      <c r="R451" s="661">
        <v>1</v>
      </c>
      <c r="S451" s="677">
        <v>1</v>
      </c>
      <c r="T451" s="744">
        <v>0.5</v>
      </c>
      <c r="U451" s="700">
        <v>1</v>
      </c>
    </row>
    <row r="452" spans="1:21" ht="14.4" customHeight="1" x14ac:dyDescent="0.3">
      <c r="A452" s="660">
        <v>32</v>
      </c>
      <c r="B452" s="661" t="s">
        <v>573</v>
      </c>
      <c r="C452" s="661" t="s">
        <v>3526</v>
      </c>
      <c r="D452" s="742" t="s">
        <v>5499</v>
      </c>
      <c r="E452" s="743" t="s">
        <v>3535</v>
      </c>
      <c r="F452" s="661" t="s">
        <v>3521</v>
      </c>
      <c r="G452" s="661" t="s">
        <v>4061</v>
      </c>
      <c r="H452" s="661" t="s">
        <v>574</v>
      </c>
      <c r="I452" s="661" t="s">
        <v>1373</v>
      </c>
      <c r="J452" s="661" t="s">
        <v>1374</v>
      </c>
      <c r="K452" s="661" t="s">
        <v>4062</v>
      </c>
      <c r="L452" s="662">
        <v>0</v>
      </c>
      <c r="M452" s="662">
        <v>0</v>
      </c>
      <c r="N452" s="661">
        <v>1</v>
      </c>
      <c r="O452" s="744">
        <v>0.5</v>
      </c>
      <c r="P452" s="662"/>
      <c r="Q452" s="677"/>
      <c r="R452" s="661"/>
      <c r="S452" s="677">
        <v>0</v>
      </c>
      <c r="T452" s="744"/>
      <c r="U452" s="700">
        <v>0</v>
      </c>
    </row>
    <row r="453" spans="1:21" ht="14.4" customHeight="1" x14ac:dyDescent="0.3">
      <c r="A453" s="660">
        <v>32</v>
      </c>
      <c r="B453" s="661" t="s">
        <v>573</v>
      </c>
      <c r="C453" s="661" t="s">
        <v>3526</v>
      </c>
      <c r="D453" s="742" t="s">
        <v>5499</v>
      </c>
      <c r="E453" s="743" t="s">
        <v>3535</v>
      </c>
      <c r="F453" s="661" t="s">
        <v>3521</v>
      </c>
      <c r="G453" s="661" t="s">
        <v>3776</v>
      </c>
      <c r="H453" s="661" t="s">
        <v>1755</v>
      </c>
      <c r="I453" s="661" t="s">
        <v>3777</v>
      </c>
      <c r="J453" s="661" t="s">
        <v>1867</v>
      </c>
      <c r="K453" s="661" t="s">
        <v>1938</v>
      </c>
      <c r="L453" s="662">
        <v>144.81</v>
      </c>
      <c r="M453" s="662">
        <v>144.81</v>
      </c>
      <c r="N453" s="661">
        <v>1</v>
      </c>
      <c r="O453" s="744">
        <v>1</v>
      </c>
      <c r="P453" s="662"/>
      <c r="Q453" s="677">
        <v>0</v>
      </c>
      <c r="R453" s="661"/>
      <c r="S453" s="677">
        <v>0</v>
      </c>
      <c r="T453" s="744"/>
      <c r="U453" s="700">
        <v>0</v>
      </c>
    </row>
    <row r="454" spans="1:21" ht="14.4" customHeight="1" x14ac:dyDescent="0.3">
      <c r="A454" s="660">
        <v>32</v>
      </c>
      <c r="B454" s="661" t="s">
        <v>573</v>
      </c>
      <c r="C454" s="661" t="s">
        <v>3526</v>
      </c>
      <c r="D454" s="742" t="s">
        <v>5499</v>
      </c>
      <c r="E454" s="743" t="s">
        <v>3535</v>
      </c>
      <c r="F454" s="661" t="s">
        <v>3521</v>
      </c>
      <c r="G454" s="661" t="s">
        <v>3662</v>
      </c>
      <c r="H454" s="661" t="s">
        <v>574</v>
      </c>
      <c r="I454" s="661" t="s">
        <v>1160</v>
      </c>
      <c r="J454" s="661" t="s">
        <v>3663</v>
      </c>
      <c r="K454" s="661" t="s">
        <v>3664</v>
      </c>
      <c r="L454" s="662">
        <v>99.11</v>
      </c>
      <c r="M454" s="662">
        <v>1585.76</v>
      </c>
      <c r="N454" s="661">
        <v>16</v>
      </c>
      <c r="O454" s="744">
        <v>7</v>
      </c>
      <c r="P454" s="662">
        <v>991.1</v>
      </c>
      <c r="Q454" s="677">
        <v>0.625</v>
      </c>
      <c r="R454" s="661">
        <v>10</v>
      </c>
      <c r="S454" s="677">
        <v>0.625</v>
      </c>
      <c r="T454" s="744">
        <v>3.5</v>
      </c>
      <c r="U454" s="700">
        <v>0.5</v>
      </c>
    </row>
    <row r="455" spans="1:21" ht="14.4" customHeight="1" x14ac:dyDescent="0.3">
      <c r="A455" s="660">
        <v>32</v>
      </c>
      <c r="B455" s="661" t="s">
        <v>573</v>
      </c>
      <c r="C455" s="661" t="s">
        <v>3526</v>
      </c>
      <c r="D455" s="742" t="s">
        <v>5499</v>
      </c>
      <c r="E455" s="743" t="s">
        <v>3535</v>
      </c>
      <c r="F455" s="661" t="s">
        <v>3521</v>
      </c>
      <c r="G455" s="661" t="s">
        <v>3944</v>
      </c>
      <c r="H455" s="661" t="s">
        <v>1755</v>
      </c>
      <c r="I455" s="661" t="s">
        <v>3945</v>
      </c>
      <c r="J455" s="661" t="s">
        <v>1882</v>
      </c>
      <c r="K455" s="661" t="s">
        <v>3946</v>
      </c>
      <c r="L455" s="662">
        <v>1286.2</v>
      </c>
      <c r="M455" s="662">
        <v>2572.4</v>
      </c>
      <c r="N455" s="661">
        <v>2</v>
      </c>
      <c r="O455" s="744">
        <v>0.5</v>
      </c>
      <c r="P455" s="662"/>
      <c r="Q455" s="677">
        <v>0</v>
      </c>
      <c r="R455" s="661"/>
      <c r="S455" s="677">
        <v>0</v>
      </c>
      <c r="T455" s="744"/>
      <c r="U455" s="700">
        <v>0</v>
      </c>
    </row>
    <row r="456" spans="1:21" ht="14.4" customHeight="1" x14ac:dyDescent="0.3">
      <c r="A456" s="660">
        <v>32</v>
      </c>
      <c r="B456" s="661" t="s">
        <v>573</v>
      </c>
      <c r="C456" s="661" t="s">
        <v>3526</v>
      </c>
      <c r="D456" s="742" t="s">
        <v>5499</v>
      </c>
      <c r="E456" s="743" t="s">
        <v>3535</v>
      </c>
      <c r="F456" s="661" t="s">
        <v>3521</v>
      </c>
      <c r="G456" s="661" t="s">
        <v>3944</v>
      </c>
      <c r="H456" s="661" t="s">
        <v>1755</v>
      </c>
      <c r="I456" s="661" t="s">
        <v>4063</v>
      </c>
      <c r="J456" s="661" t="s">
        <v>4064</v>
      </c>
      <c r="K456" s="661" t="s">
        <v>4065</v>
      </c>
      <c r="L456" s="662">
        <v>1715.48</v>
      </c>
      <c r="M456" s="662">
        <v>13723.840000000002</v>
      </c>
      <c r="N456" s="661">
        <v>8</v>
      </c>
      <c r="O456" s="744">
        <v>4</v>
      </c>
      <c r="P456" s="662">
        <v>8577.4000000000015</v>
      </c>
      <c r="Q456" s="677">
        <v>0.625</v>
      </c>
      <c r="R456" s="661">
        <v>5</v>
      </c>
      <c r="S456" s="677">
        <v>0.625</v>
      </c>
      <c r="T456" s="744">
        <v>2.5</v>
      </c>
      <c r="U456" s="700">
        <v>0.625</v>
      </c>
    </row>
    <row r="457" spans="1:21" ht="14.4" customHeight="1" x14ac:dyDescent="0.3">
      <c r="A457" s="660">
        <v>32</v>
      </c>
      <c r="B457" s="661" t="s">
        <v>573</v>
      </c>
      <c r="C457" s="661" t="s">
        <v>3526</v>
      </c>
      <c r="D457" s="742" t="s">
        <v>5499</v>
      </c>
      <c r="E457" s="743" t="s">
        <v>3535</v>
      </c>
      <c r="F457" s="661" t="s">
        <v>3521</v>
      </c>
      <c r="G457" s="661" t="s">
        <v>4066</v>
      </c>
      <c r="H457" s="661" t="s">
        <v>574</v>
      </c>
      <c r="I457" s="661" t="s">
        <v>4067</v>
      </c>
      <c r="J457" s="661" t="s">
        <v>4068</v>
      </c>
      <c r="K457" s="661" t="s">
        <v>4069</v>
      </c>
      <c r="L457" s="662">
        <v>320.20999999999998</v>
      </c>
      <c r="M457" s="662">
        <v>320.20999999999998</v>
      </c>
      <c r="N457" s="661">
        <v>1</v>
      </c>
      <c r="O457" s="744">
        <v>0.5</v>
      </c>
      <c r="P457" s="662">
        <v>320.20999999999998</v>
      </c>
      <c r="Q457" s="677">
        <v>1</v>
      </c>
      <c r="R457" s="661">
        <v>1</v>
      </c>
      <c r="S457" s="677">
        <v>1</v>
      </c>
      <c r="T457" s="744">
        <v>0.5</v>
      </c>
      <c r="U457" s="700">
        <v>1</v>
      </c>
    </row>
    <row r="458" spans="1:21" ht="14.4" customHeight="1" x14ac:dyDescent="0.3">
      <c r="A458" s="660">
        <v>32</v>
      </c>
      <c r="B458" s="661" t="s">
        <v>573</v>
      </c>
      <c r="C458" s="661" t="s">
        <v>3526</v>
      </c>
      <c r="D458" s="742" t="s">
        <v>5499</v>
      </c>
      <c r="E458" s="743" t="s">
        <v>3535</v>
      </c>
      <c r="F458" s="661" t="s">
        <v>3521</v>
      </c>
      <c r="G458" s="661" t="s">
        <v>3666</v>
      </c>
      <c r="H458" s="661" t="s">
        <v>574</v>
      </c>
      <c r="I458" s="661" t="s">
        <v>4070</v>
      </c>
      <c r="J458" s="661" t="s">
        <v>855</v>
      </c>
      <c r="K458" s="661" t="s">
        <v>2806</v>
      </c>
      <c r="L458" s="662">
        <v>0</v>
      </c>
      <c r="M458" s="662">
        <v>0</v>
      </c>
      <c r="N458" s="661">
        <v>1</v>
      </c>
      <c r="O458" s="744">
        <v>1</v>
      </c>
      <c r="P458" s="662"/>
      <c r="Q458" s="677"/>
      <c r="R458" s="661"/>
      <c r="S458" s="677">
        <v>0</v>
      </c>
      <c r="T458" s="744"/>
      <c r="U458" s="700">
        <v>0</v>
      </c>
    </row>
    <row r="459" spans="1:21" ht="14.4" customHeight="1" x14ac:dyDescent="0.3">
      <c r="A459" s="660">
        <v>32</v>
      </c>
      <c r="B459" s="661" t="s">
        <v>573</v>
      </c>
      <c r="C459" s="661" t="s">
        <v>3526</v>
      </c>
      <c r="D459" s="742" t="s">
        <v>5499</v>
      </c>
      <c r="E459" s="743" t="s">
        <v>3535</v>
      </c>
      <c r="F459" s="661" t="s">
        <v>3521</v>
      </c>
      <c r="G459" s="661" t="s">
        <v>3892</v>
      </c>
      <c r="H459" s="661" t="s">
        <v>1755</v>
      </c>
      <c r="I459" s="661" t="s">
        <v>4071</v>
      </c>
      <c r="J459" s="661" t="s">
        <v>3894</v>
      </c>
      <c r="K459" s="661" t="s">
        <v>4072</v>
      </c>
      <c r="L459" s="662">
        <v>24.14</v>
      </c>
      <c r="M459" s="662">
        <v>24.14</v>
      </c>
      <c r="N459" s="661">
        <v>1</v>
      </c>
      <c r="O459" s="744">
        <v>0.5</v>
      </c>
      <c r="P459" s="662">
        <v>24.14</v>
      </c>
      <c r="Q459" s="677">
        <v>1</v>
      </c>
      <c r="R459" s="661">
        <v>1</v>
      </c>
      <c r="S459" s="677">
        <v>1</v>
      </c>
      <c r="T459" s="744">
        <v>0.5</v>
      </c>
      <c r="U459" s="700">
        <v>1</v>
      </c>
    </row>
    <row r="460" spans="1:21" ht="14.4" customHeight="1" x14ac:dyDescent="0.3">
      <c r="A460" s="660">
        <v>32</v>
      </c>
      <c r="B460" s="661" t="s">
        <v>573</v>
      </c>
      <c r="C460" s="661" t="s">
        <v>3526</v>
      </c>
      <c r="D460" s="742" t="s">
        <v>5499</v>
      </c>
      <c r="E460" s="743" t="s">
        <v>3535</v>
      </c>
      <c r="F460" s="661" t="s">
        <v>3521</v>
      </c>
      <c r="G460" s="661" t="s">
        <v>3892</v>
      </c>
      <c r="H460" s="661" t="s">
        <v>1755</v>
      </c>
      <c r="I460" s="661" t="s">
        <v>4073</v>
      </c>
      <c r="J460" s="661" t="s">
        <v>3367</v>
      </c>
      <c r="K460" s="661" t="s">
        <v>3897</v>
      </c>
      <c r="L460" s="662">
        <v>80.45</v>
      </c>
      <c r="M460" s="662">
        <v>80.45</v>
      </c>
      <c r="N460" s="661">
        <v>1</v>
      </c>
      <c r="O460" s="744">
        <v>0.5</v>
      </c>
      <c r="P460" s="662">
        <v>80.45</v>
      </c>
      <c r="Q460" s="677">
        <v>1</v>
      </c>
      <c r="R460" s="661">
        <v>1</v>
      </c>
      <c r="S460" s="677">
        <v>1</v>
      </c>
      <c r="T460" s="744">
        <v>0.5</v>
      </c>
      <c r="U460" s="700">
        <v>1</v>
      </c>
    </row>
    <row r="461" spans="1:21" ht="14.4" customHeight="1" x14ac:dyDescent="0.3">
      <c r="A461" s="660">
        <v>32</v>
      </c>
      <c r="B461" s="661" t="s">
        <v>573</v>
      </c>
      <c r="C461" s="661" t="s">
        <v>3526</v>
      </c>
      <c r="D461" s="742" t="s">
        <v>5499</v>
      </c>
      <c r="E461" s="743" t="s">
        <v>3535</v>
      </c>
      <c r="F461" s="661" t="s">
        <v>3521</v>
      </c>
      <c r="G461" s="661" t="s">
        <v>4074</v>
      </c>
      <c r="H461" s="661" t="s">
        <v>574</v>
      </c>
      <c r="I461" s="661" t="s">
        <v>4075</v>
      </c>
      <c r="J461" s="661" t="s">
        <v>4076</v>
      </c>
      <c r="K461" s="661" t="s">
        <v>4077</v>
      </c>
      <c r="L461" s="662">
        <v>0</v>
      </c>
      <c r="M461" s="662">
        <v>0</v>
      </c>
      <c r="N461" s="661">
        <v>1</v>
      </c>
      <c r="O461" s="744">
        <v>1</v>
      </c>
      <c r="P461" s="662">
        <v>0</v>
      </c>
      <c r="Q461" s="677"/>
      <c r="R461" s="661">
        <v>1</v>
      </c>
      <c r="S461" s="677">
        <v>1</v>
      </c>
      <c r="T461" s="744">
        <v>1</v>
      </c>
      <c r="U461" s="700">
        <v>1</v>
      </c>
    </row>
    <row r="462" spans="1:21" ht="14.4" customHeight="1" x14ac:dyDescent="0.3">
      <c r="A462" s="660">
        <v>32</v>
      </c>
      <c r="B462" s="661" t="s">
        <v>573</v>
      </c>
      <c r="C462" s="661" t="s">
        <v>3526</v>
      </c>
      <c r="D462" s="742" t="s">
        <v>5499</v>
      </c>
      <c r="E462" s="743" t="s">
        <v>3535</v>
      </c>
      <c r="F462" s="661" t="s">
        <v>3521</v>
      </c>
      <c r="G462" s="661" t="s">
        <v>3670</v>
      </c>
      <c r="H462" s="661" t="s">
        <v>574</v>
      </c>
      <c r="I462" s="661" t="s">
        <v>3898</v>
      </c>
      <c r="J462" s="661" t="s">
        <v>2521</v>
      </c>
      <c r="K462" s="661" t="s">
        <v>3899</v>
      </c>
      <c r="L462" s="662">
        <v>214.5</v>
      </c>
      <c r="M462" s="662">
        <v>214.5</v>
      </c>
      <c r="N462" s="661">
        <v>1</v>
      </c>
      <c r="O462" s="744">
        <v>0.5</v>
      </c>
      <c r="P462" s="662"/>
      <c r="Q462" s="677">
        <v>0</v>
      </c>
      <c r="R462" s="661"/>
      <c r="S462" s="677">
        <v>0</v>
      </c>
      <c r="T462" s="744"/>
      <c r="U462" s="700">
        <v>0</v>
      </c>
    </row>
    <row r="463" spans="1:21" ht="14.4" customHeight="1" x14ac:dyDescent="0.3">
      <c r="A463" s="660">
        <v>32</v>
      </c>
      <c r="B463" s="661" t="s">
        <v>573</v>
      </c>
      <c r="C463" s="661" t="s">
        <v>3526</v>
      </c>
      <c r="D463" s="742" t="s">
        <v>5499</v>
      </c>
      <c r="E463" s="743" t="s">
        <v>3535</v>
      </c>
      <c r="F463" s="661" t="s">
        <v>3521</v>
      </c>
      <c r="G463" s="661" t="s">
        <v>3672</v>
      </c>
      <c r="H463" s="661" t="s">
        <v>574</v>
      </c>
      <c r="I463" s="661" t="s">
        <v>817</v>
      </c>
      <c r="J463" s="661" t="s">
        <v>3673</v>
      </c>
      <c r="K463" s="661" t="s">
        <v>3674</v>
      </c>
      <c r="L463" s="662">
        <v>0</v>
      </c>
      <c r="M463" s="662">
        <v>0</v>
      </c>
      <c r="N463" s="661">
        <v>34</v>
      </c>
      <c r="O463" s="744">
        <v>14.5</v>
      </c>
      <c r="P463" s="662">
        <v>0</v>
      </c>
      <c r="Q463" s="677"/>
      <c r="R463" s="661">
        <v>29</v>
      </c>
      <c r="S463" s="677">
        <v>0.8529411764705882</v>
      </c>
      <c r="T463" s="744">
        <v>12.5</v>
      </c>
      <c r="U463" s="700">
        <v>0.86206896551724133</v>
      </c>
    </row>
    <row r="464" spans="1:21" ht="14.4" customHeight="1" x14ac:dyDescent="0.3">
      <c r="A464" s="660">
        <v>32</v>
      </c>
      <c r="B464" s="661" t="s">
        <v>573</v>
      </c>
      <c r="C464" s="661" t="s">
        <v>3526</v>
      </c>
      <c r="D464" s="742" t="s">
        <v>5499</v>
      </c>
      <c r="E464" s="743" t="s">
        <v>3535</v>
      </c>
      <c r="F464" s="661" t="s">
        <v>3521</v>
      </c>
      <c r="G464" s="661" t="s">
        <v>3675</v>
      </c>
      <c r="H464" s="661" t="s">
        <v>574</v>
      </c>
      <c r="I464" s="661" t="s">
        <v>1236</v>
      </c>
      <c r="J464" s="661" t="s">
        <v>4078</v>
      </c>
      <c r="K464" s="661" t="s">
        <v>3925</v>
      </c>
      <c r="L464" s="662">
        <v>140.62</v>
      </c>
      <c r="M464" s="662">
        <v>281.24</v>
      </c>
      <c r="N464" s="661">
        <v>2</v>
      </c>
      <c r="O464" s="744">
        <v>0.5</v>
      </c>
      <c r="P464" s="662"/>
      <c r="Q464" s="677">
        <v>0</v>
      </c>
      <c r="R464" s="661"/>
      <c r="S464" s="677">
        <v>0</v>
      </c>
      <c r="T464" s="744"/>
      <c r="U464" s="700">
        <v>0</v>
      </c>
    </row>
    <row r="465" spans="1:21" ht="14.4" customHeight="1" x14ac:dyDescent="0.3">
      <c r="A465" s="660">
        <v>32</v>
      </c>
      <c r="B465" s="661" t="s">
        <v>573</v>
      </c>
      <c r="C465" s="661" t="s">
        <v>3526</v>
      </c>
      <c r="D465" s="742" t="s">
        <v>5499</v>
      </c>
      <c r="E465" s="743" t="s">
        <v>3535</v>
      </c>
      <c r="F465" s="661" t="s">
        <v>3521</v>
      </c>
      <c r="G465" s="661" t="s">
        <v>3677</v>
      </c>
      <c r="H465" s="661" t="s">
        <v>574</v>
      </c>
      <c r="I465" s="661" t="s">
        <v>2120</v>
      </c>
      <c r="J465" s="661" t="s">
        <v>2121</v>
      </c>
      <c r="K465" s="661" t="s">
        <v>3680</v>
      </c>
      <c r="L465" s="662">
        <v>51.21</v>
      </c>
      <c r="M465" s="662">
        <v>51.21</v>
      </c>
      <c r="N465" s="661">
        <v>1</v>
      </c>
      <c r="O465" s="744">
        <v>0.5</v>
      </c>
      <c r="P465" s="662"/>
      <c r="Q465" s="677">
        <v>0</v>
      </c>
      <c r="R465" s="661"/>
      <c r="S465" s="677">
        <v>0</v>
      </c>
      <c r="T465" s="744"/>
      <c r="U465" s="700">
        <v>0</v>
      </c>
    </row>
    <row r="466" spans="1:21" ht="14.4" customHeight="1" x14ac:dyDescent="0.3">
      <c r="A466" s="660">
        <v>32</v>
      </c>
      <c r="B466" s="661" t="s">
        <v>573</v>
      </c>
      <c r="C466" s="661" t="s">
        <v>3526</v>
      </c>
      <c r="D466" s="742" t="s">
        <v>5499</v>
      </c>
      <c r="E466" s="743" t="s">
        <v>3535</v>
      </c>
      <c r="F466" s="661" t="s">
        <v>3521</v>
      </c>
      <c r="G466" s="661" t="s">
        <v>3900</v>
      </c>
      <c r="H466" s="661" t="s">
        <v>574</v>
      </c>
      <c r="I466" s="661" t="s">
        <v>3901</v>
      </c>
      <c r="J466" s="661" t="s">
        <v>3902</v>
      </c>
      <c r="K466" s="661" t="s">
        <v>3903</v>
      </c>
      <c r="L466" s="662">
        <v>657.67</v>
      </c>
      <c r="M466" s="662">
        <v>2630.68</v>
      </c>
      <c r="N466" s="661">
        <v>4</v>
      </c>
      <c r="O466" s="744">
        <v>1</v>
      </c>
      <c r="P466" s="662">
        <v>1315.34</v>
      </c>
      <c r="Q466" s="677">
        <v>0.5</v>
      </c>
      <c r="R466" s="661">
        <v>2</v>
      </c>
      <c r="S466" s="677">
        <v>0.5</v>
      </c>
      <c r="T466" s="744">
        <v>0.5</v>
      </c>
      <c r="U466" s="700">
        <v>0.5</v>
      </c>
    </row>
    <row r="467" spans="1:21" ht="14.4" customHeight="1" x14ac:dyDescent="0.3">
      <c r="A467" s="660">
        <v>32</v>
      </c>
      <c r="B467" s="661" t="s">
        <v>573</v>
      </c>
      <c r="C467" s="661" t="s">
        <v>3526</v>
      </c>
      <c r="D467" s="742" t="s">
        <v>5499</v>
      </c>
      <c r="E467" s="743" t="s">
        <v>3535</v>
      </c>
      <c r="F467" s="661" t="s">
        <v>3521</v>
      </c>
      <c r="G467" s="661" t="s">
        <v>4079</v>
      </c>
      <c r="H467" s="661" t="s">
        <v>574</v>
      </c>
      <c r="I467" s="661" t="s">
        <v>4080</v>
      </c>
      <c r="J467" s="661" t="s">
        <v>4081</v>
      </c>
      <c r="K467" s="661" t="s">
        <v>4082</v>
      </c>
      <c r="L467" s="662">
        <v>0</v>
      </c>
      <c r="M467" s="662">
        <v>0</v>
      </c>
      <c r="N467" s="661">
        <v>1</v>
      </c>
      <c r="O467" s="744">
        <v>1</v>
      </c>
      <c r="P467" s="662"/>
      <c r="Q467" s="677"/>
      <c r="R467" s="661"/>
      <c r="S467" s="677">
        <v>0</v>
      </c>
      <c r="T467" s="744"/>
      <c r="U467" s="700">
        <v>0</v>
      </c>
    </row>
    <row r="468" spans="1:21" ht="14.4" customHeight="1" x14ac:dyDescent="0.3">
      <c r="A468" s="660">
        <v>32</v>
      </c>
      <c r="B468" s="661" t="s">
        <v>573</v>
      </c>
      <c r="C468" s="661" t="s">
        <v>3526</v>
      </c>
      <c r="D468" s="742" t="s">
        <v>5499</v>
      </c>
      <c r="E468" s="743" t="s">
        <v>3535</v>
      </c>
      <c r="F468" s="661" t="s">
        <v>3521</v>
      </c>
      <c r="G468" s="661" t="s">
        <v>3808</v>
      </c>
      <c r="H468" s="661" t="s">
        <v>574</v>
      </c>
      <c r="I468" s="661" t="s">
        <v>4083</v>
      </c>
      <c r="J468" s="661" t="s">
        <v>4084</v>
      </c>
      <c r="K468" s="661" t="s">
        <v>4085</v>
      </c>
      <c r="L468" s="662">
        <v>80.959999999999994</v>
      </c>
      <c r="M468" s="662">
        <v>161.91999999999999</v>
      </c>
      <c r="N468" s="661">
        <v>2</v>
      </c>
      <c r="O468" s="744">
        <v>1</v>
      </c>
      <c r="P468" s="662">
        <v>161.91999999999999</v>
      </c>
      <c r="Q468" s="677">
        <v>1</v>
      </c>
      <c r="R468" s="661">
        <v>2</v>
      </c>
      <c r="S468" s="677">
        <v>1</v>
      </c>
      <c r="T468" s="744">
        <v>1</v>
      </c>
      <c r="U468" s="700">
        <v>1</v>
      </c>
    </row>
    <row r="469" spans="1:21" ht="14.4" customHeight="1" x14ac:dyDescent="0.3">
      <c r="A469" s="660">
        <v>32</v>
      </c>
      <c r="B469" s="661" t="s">
        <v>573</v>
      </c>
      <c r="C469" s="661" t="s">
        <v>3526</v>
      </c>
      <c r="D469" s="742" t="s">
        <v>5499</v>
      </c>
      <c r="E469" s="743" t="s">
        <v>3535</v>
      </c>
      <c r="F469" s="661" t="s">
        <v>3521</v>
      </c>
      <c r="G469" s="661" t="s">
        <v>3684</v>
      </c>
      <c r="H469" s="661" t="s">
        <v>1755</v>
      </c>
      <c r="I469" s="661" t="s">
        <v>1834</v>
      </c>
      <c r="J469" s="661" t="s">
        <v>1835</v>
      </c>
      <c r="K469" s="661" t="s">
        <v>3423</v>
      </c>
      <c r="L469" s="662">
        <v>156.61000000000001</v>
      </c>
      <c r="M469" s="662">
        <v>783.05000000000007</v>
      </c>
      <c r="N469" s="661">
        <v>5</v>
      </c>
      <c r="O469" s="744">
        <v>2.5</v>
      </c>
      <c r="P469" s="662">
        <v>469.83000000000004</v>
      </c>
      <c r="Q469" s="677">
        <v>0.6</v>
      </c>
      <c r="R469" s="661">
        <v>3</v>
      </c>
      <c r="S469" s="677">
        <v>0.6</v>
      </c>
      <c r="T469" s="744">
        <v>1.5</v>
      </c>
      <c r="U469" s="700">
        <v>0.6</v>
      </c>
    </row>
    <row r="470" spans="1:21" ht="14.4" customHeight="1" x14ac:dyDescent="0.3">
      <c r="A470" s="660">
        <v>32</v>
      </c>
      <c r="B470" s="661" t="s">
        <v>573</v>
      </c>
      <c r="C470" s="661" t="s">
        <v>3526</v>
      </c>
      <c r="D470" s="742" t="s">
        <v>5499</v>
      </c>
      <c r="E470" s="743" t="s">
        <v>3535</v>
      </c>
      <c r="F470" s="661" t="s">
        <v>3521</v>
      </c>
      <c r="G470" s="661" t="s">
        <v>3684</v>
      </c>
      <c r="H470" s="661" t="s">
        <v>1755</v>
      </c>
      <c r="I470" s="661" t="s">
        <v>4086</v>
      </c>
      <c r="J470" s="661" t="s">
        <v>4087</v>
      </c>
      <c r="K470" s="661" t="s">
        <v>4088</v>
      </c>
      <c r="L470" s="662">
        <v>300.68</v>
      </c>
      <c r="M470" s="662">
        <v>601.36</v>
      </c>
      <c r="N470" s="661">
        <v>2</v>
      </c>
      <c r="O470" s="744">
        <v>0.5</v>
      </c>
      <c r="P470" s="662"/>
      <c r="Q470" s="677">
        <v>0</v>
      </c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32</v>
      </c>
      <c r="B471" s="661" t="s">
        <v>573</v>
      </c>
      <c r="C471" s="661" t="s">
        <v>3526</v>
      </c>
      <c r="D471" s="742" t="s">
        <v>5499</v>
      </c>
      <c r="E471" s="743" t="s">
        <v>3535</v>
      </c>
      <c r="F471" s="661" t="s">
        <v>3521</v>
      </c>
      <c r="G471" s="661" t="s">
        <v>3685</v>
      </c>
      <c r="H471" s="661" t="s">
        <v>574</v>
      </c>
      <c r="I471" s="661" t="s">
        <v>3919</v>
      </c>
      <c r="J471" s="661" t="s">
        <v>1722</v>
      </c>
      <c r="K471" s="661" t="s">
        <v>1030</v>
      </c>
      <c r="L471" s="662">
        <v>75.22</v>
      </c>
      <c r="M471" s="662">
        <v>75.22</v>
      </c>
      <c r="N471" s="661">
        <v>1</v>
      </c>
      <c r="O471" s="744">
        <v>0.5</v>
      </c>
      <c r="P471" s="662">
        <v>75.22</v>
      </c>
      <c r="Q471" s="677">
        <v>1</v>
      </c>
      <c r="R471" s="661">
        <v>1</v>
      </c>
      <c r="S471" s="677">
        <v>1</v>
      </c>
      <c r="T471" s="744">
        <v>0.5</v>
      </c>
      <c r="U471" s="700">
        <v>1</v>
      </c>
    </row>
    <row r="472" spans="1:21" ht="14.4" customHeight="1" x14ac:dyDescent="0.3">
      <c r="A472" s="660">
        <v>32</v>
      </c>
      <c r="B472" s="661" t="s">
        <v>573</v>
      </c>
      <c r="C472" s="661" t="s">
        <v>3526</v>
      </c>
      <c r="D472" s="742" t="s">
        <v>5499</v>
      </c>
      <c r="E472" s="743" t="s">
        <v>3535</v>
      </c>
      <c r="F472" s="661" t="s">
        <v>3521</v>
      </c>
      <c r="G472" s="661" t="s">
        <v>3786</v>
      </c>
      <c r="H472" s="661" t="s">
        <v>1755</v>
      </c>
      <c r="I472" s="661" t="s">
        <v>1967</v>
      </c>
      <c r="J472" s="661" t="s">
        <v>1968</v>
      </c>
      <c r="K472" s="661" t="s">
        <v>2432</v>
      </c>
      <c r="L472" s="662">
        <v>1427.23</v>
      </c>
      <c r="M472" s="662">
        <v>2854.46</v>
      </c>
      <c r="N472" s="661">
        <v>2</v>
      </c>
      <c r="O472" s="744">
        <v>1</v>
      </c>
      <c r="P472" s="662"/>
      <c r="Q472" s="677">
        <v>0</v>
      </c>
      <c r="R472" s="661"/>
      <c r="S472" s="677">
        <v>0</v>
      </c>
      <c r="T472" s="744"/>
      <c r="U472" s="700">
        <v>0</v>
      </c>
    </row>
    <row r="473" spans="1:21" ht="14.4" customHeight="1" x14ac:dyDescent="0.3">
      <c r="A473" s="660">
        <v>32</v>
      </c>
      <c r="B473" s="661" t="s">
        <v>573</v>
      </c>
      <c r="C473" s="661" t="s">
        <v>3526</v>
      </c>
      <c r="D473" s="742" t="s">
        <v>5499</v>
      </c>
      <c r="E473" s="743" t="s">
        <v>3535</v>
      </c>
      <c r="F473" s="661" t="s">
        <v>3521</v>
      </c>
      <c r="G473" s="661" t="s">
        <v>3688</v>
      </c>
      <c r="H473" s="661" t="s">
        <v>574</v>
      </c>
      <c r="I473" s="661" t="s">
        <v>1070</v>
      </c>
      <c r="J473" s="661" t="s">
        <v>1071</v>
      </c>
      <c r="K473" s="661" t="s">
        <v>1072</v>
      </c>
      <c r="L473" s="662">
        <v>271.94</v>
      </c>
      <c r="M473" s="662">
        <v>1359.6999999999998</v>
      </c>
      <c r="N473" s="661">
        <v>5</v>
      </c>
      <c r="O473" s="744">
        <v>4</v>
      </c>
      <c r="P473" s="662">
        <v>543.88</v>
      </c>
      <c r="Q473" s="677">
        <v>0.40000000000000008</v>
      </c>
      <c r="R473" s="661">
        <v>2</v>
      </c>
      <c r="S473" s="677">
        <v>0.4</v>
      </c>
      <c r="T473" s="744">
        <v>1</v>
      </c>
      <c r="U473" s="700">
        <v>0.25</v>
      </c>
    </row>
    <row r="474" spans="1:21" ht="14.4" customHeight="1" x14ac:dyDescent="0.3">
      <c r="A474" s="660">
        <v>32</v>
      </c>
      <c r="B474" s="661" t="s">
        <v>573</v>
      </c>
      <c r="C474" s="661" t="s">
        <v>3526</v>
      </c>
      <c r="D474" s="742" t="s">
        <v>5499</v>
      </c>
      <c r="E474" s="743" t="s">
        <v>3535</v>
      </c>
      <c r="F474" s="661" t="s">
        <v>3521</v>
      </c>
      <c r="G474" s="661" t="s">
        <v>3688</v>
      </c>
      <c r="H474" s="661" t="s">
        <v>574</v>
      </c>
      <c r="I474" s="661" t="s">
        <v>4089</v>
      </c>
      <c r="J474" s="661" t="s">
        <v>2503</v>
      </c>
      <c r="K474" s="661" t="s">
        <v>4028</v>
      </c>
      <c r="L474" s="662">
        <v>0</v>
      </c>
      <c r="M474" s="662">
        <v>0</v>
      </c>
      <c r="N474" s="661">
        <v>1</v>
      </c>
      <c r="O474" s="744">
        <v>0.5</v>
      </c>
      <c r="P474" s="662">
        <v>0</v>
      </c>
      <c r="Q474" s="677"/>
      <c r="R474" s="661">
        <v>1</v>
      </c>
      <c r="S474" s="677">
        <v>1</v>
      </c>
      <c r="T474" s="744">
        <v>0.5</v>
      </c>
      <c r="U474" s="700">
        <v>1</v>
      </c>
    </row>
    <row r="475" spans="1:21" ht="14.4" customHeight="1" x14ac:dyDescent="0.3">
      <c r="A475" s="660">
        <v>32</v>
      </c>
      <c r="B475" s="661" t="s">
        <v>573</v>
      </c>
      <c r="C475" s="661" t="s">
        <v>3526</v>
      </c>
      <c r="D475" s="742" t="s">
        <v>5499</v>
      </c>
      <c r="E475" s="743" t="s">
        <v>3535</v>
      </c>
      <c r="F475" s="661" t="s">
        <v>3521</v>
      </c>
      <c r="G475" s="661" t="s">
        <v>3688</v>
      </c>
      <c r="H475" s="661" t="s">
        <v>574</v>
      </c>
      <c r="I475" s="661" t="s">
        <v>2502</v>
      </c>
      <c r="J475" s="661" t="s">
        <v>2503</v>
      </c>
      <c r="K475" s="661" t="s">
        <v>2504</v>
      </c>
      <c r="L475" s="662">
        <v>151.62</v>
      </c>
      <c r="M475" s="662">
        <v>303.24</v>
      </c>
      <c r="N475" s="661">
        <v>2</v>
      </c>
      <c r="O475" s="744">
        <v>1.5</v>
      </c>
      <c r="P475" s="662">
        <v>303.24</v>
      </c>
      <c r="Q475" s="677">
        <v>1</v>
      </c>
      <c r="R475" s="661">
        <v>2</v>
      </c>
      <c r="S475" s="677">
        <v>1</v>
      </c>
      <c r="T475" s="744">
        <v>1.5</v>
      </c>
      <c r="U475" s="700">
        <v>1</v>
      </c>
    </row>
    <row r="476" spans="1:21" ht="14.4" customHeight="1" x14ac:dyDescent="0.3">
      <c r="A476" s="660">
        <v>32</v>
      </c>
      <c r="B476" s="661" t="s">
        <v>573</v>
      </c>
      <c r="C476" s="661" t="s">
        <v>3526</v>
      </c>
      <c r="D476" s="742" t="s">
        <v>5499</v>
      </c>
      <c r="E476" s="743" t="s">
        <v>3535</v>
      </c>
      <c r="F476" s="661" t="s">
        <v>3521</v>
      </c>
      <c r="G476" s="661" t="s">
        <v>3866</v>
      </c>
      <c r="H476" s="661" t="s">
        <v>1755</v>
      </c>
      <c r="I476" s="661" t="s">
        <v>3867</v>
      </c>
      <c r="J476" s="661" t="s">
        <v>3868</v>
      </c>
      <c r="K476" s="661" t="s">
        <v>3869</v>
      </c>
      <c r="L476" s="662">
        <v>120.61</v>
      </c>
      <c r="M476" s="662">
        <v>361.83</v>
      </c>
      <c r="N476" s="661">
        <v>3</v>
      </c>
      <c r="O476" s="744">
        <v>2.5</v>
      </c>
      <c r="P476" s="662">
        <v>361.83</v>
      </c>
      <c r="Q476" s="677">
        <v>1</v>
      </c>
      <c r="R476" s="661">
        <v>3</v>
      </c>
      <c r="S476" s="677">
        <v>1</v>
      </c>
      <c r="T476" s="744">
        <v>2.5</v>
      </c>
      <c r="U476" s="700">
        <v>1</v>
      </c>
    </row>
    <row r="477" spans="1:21" ht="14.4" customHeight="1" x14ac:dyDescent="0.3">
      <c r="A477" s="660">
        <v>32</v>
      </c>
      <c r="B477" s="661" t="s">
        <v>573</v>
      </c>
      <c r="C477" s="661" t="s">
        <v>3526</v>
      </c>
      <c r="D477" s="742" t="s">
        <v>5499</v>
      </c>
      <c r="E477" s="743" t="s">
        <v>3535</v>
      </c>
      <c r="F477" s="661" t="s">
        <v>3521</v>
      </c>
      <c r="G477" s="661" t="s">
        <v>3866</v>
      </c>
      <c r="H477" s="661" t="s">
        <v>1755</v>
      </c>
      <c r="I477" s="661" t="s">
        <v>4090</v>
      </c>
      <c r="J477" s="661" t="s">
        <v>4091</v>
      </c>
      <c r="K477" s="661" t="s">
        <v>2543</v>
      </c>
      <c r="L477" s="662">
        <v>184.74</v>
      </c>
      <c r="M477" s="662">
        <v>184.74</v>
      </c>
      <c r="N477" s="661">
        <v>1</v>
      </c>
      <c r="O477" s="744">
        <v>1</v>
      </c>
      <c r="P477" s="662">
        <v>184.74</v>
      </c>
      <c r="Q477" s="677">
        <v>1</v>
      </c>
      <c r="R477" s="661">
        <v>1</v>
      </c>
      <c r="S477" s="677">
        <v>1</v>
      </c>
      <c r="T477" s="744">
        <v>1</v>
      </c>
      <c r="U477" s="700">
        <v>1</v>
      </c>
    </row>
    <row r="478" spans="1:21" ht="14.4" customHeight="1" x14ac:dyDescent="0.3">
      <c r="A478" s="660">
        <v>32</v>
      </c>
      <c r="B478" s="661" t="s">
        <v>573</v>
      </c>
      <c r="C478" s="661" t="s">
        <v>3526</v>
      </c>
      <c r="D478" s="742" t="s">
        <v>5499</v>
      </c>
      <c r="E478" s="743" t="s">
        <v>3535</v>
      </c>
      <c r="F478" s="661" t="s">
        <v>3521</v>
      </c>
      <c r="G478" s="661" t="s">
        <v>3952</v>
      </c>
      <c r="H478" s="661" t="s">
        <v>574</v>
      </c>
      <c r="I478" s="661" t="s">
        <v>4092</v>
      </c>
      <c r="J478" s="661" t="s">
        <v>3954</v>
      </c>
      <c r="K478" s="661" t="s">
        <v>1667</v>
      </c>
      <c r="L478" s="662">
        <v>0</v>
      </c>
      <c r="M478" s="662">
        <v>0</v>
      </c>
      <c r="N478" s="661">
        <v>1</v>
      </c>
      <c r="O478" s="744">
        <v>1</v>
      </c>
      <c r="P478" s="662">
        <v>0</v>
      </c>
      <c r="Q478" s="677"/>
      <c r="R478" s="661">
        <v>1</v>
      </c>
      <c r="S478" s="677">
        <v>1</v>
      </c>
      <c r="T478" s="744">
        <v>1</v>
      </c>
      <c r="U478" s="700">
        <v>1</v>
      </c>
    </row>
    <row r="479" spans="1:21" ht="14.4" customHeight="1" x14ac:dyDescent="0.3">
      <c r="A479" s="660">
        <v>32</v>
      </c>
      <c r="B479" s="661" t="s">
        <v>573</v>
      </c>
      <c r="C479" s="661" t="s">
        <v>3526</v>
      </c>
      <c r="D479" s="742" t="s">
        <v>5499</v>
      </c>
      <c r="E479" s="743" t="s">
        <v>3535</v>
      </c>
      <c r="F479" s="661" t="s">
        <v>3521</v>
      </c>
      <c r="G479" s="661" t="s">
        <v>4093</v>
      </c>
      <c r="H479" s="661" t="s">
        <v>574</v>
      </c>
      <c r="I479" s="661" t="s">
        <v>4094</v>
      </c>
      <c r="J479" s="661" t="s">
        <v>4095</v>
      </c>
      <c r="K479" s="661" t="s">
        <v>4096</v>
      </c>
      <c r="L479" s="662">
        <v>143.34</v>
      </c>
      <c r="M479" s="662">
        <v>143.34</v>
      </c>
      <c r="N479" s="661">
        <v>1</v>
      </c>
      <c r="O479" s="744">
        <v>0.5</v>
      </c>
      <c r="P479" s="662"/>
      <c r="Q479" s="677">
        <v>0</v>
      </c>
      <c r="R479" s="661"/>
      <c r="S479" s="677">
        <v>0</v>
      </c>
      <c r="T479" s="744"/>
      <c r="U479" s="700">
        <v>0</v>
      </c>
    </row>
    <row r="480" spans="1:21" ht="14.4" customHeight="1" x14ac:dyDescent="0.3">
      <c r="A480" s="660">
        <v>32</v>
      </c>
      <c r="B480" s="661" t="s">
        <v>573</v>
      </c>
      <c r="C480" s="661" t="s">
        <v>3526</v>
      </c>
      <c r="D480" s="742" t="s">
        <v>5499</v>
      </c>
      <c r="E480" s="743" t="s">
        <v>3535</v>
      </c>
      <c r="F480" s="661" t="s">
        <v>3522</v>
      </c>
      <c r="G480" s="661" t="s">
        <v>3700</v>
      </c>
      <c r="H480" s="661" t="s">
        <v>574</v>
      </c>
      <c r="I480" s="661" t="s">
        <v>3712</v>
      </c>
      <c r="J480" s="661" t="s">
        <v>3702</v>
      </c>
      <c r="K480" s="661"/>
      <c r="L480" s="662">
        <v>0</v>
      </c>
      <c r="M480" s="662">
        <v>0</v>
      </c>
      <c r="N480" s="661">
        <v>27</v>
      </c>
      <c r="O480" s="744">
        <v>27</v>
      </c>
      <c r="P480" s="662">
        <v>0</v>
      </c>
      <c r="Q480" s="677"/>
      <c r="R480" s="661">
        <v>26</v>
      </c>
      <c r="S480" s="677">
        <v>0.96296296296296291</v>
      </c>
      <c r="T480" s="744">
        <v>26</v>
      </c>
      <c r="U480" s="700">
        <v>0.96296296296296291</v>
      </c>
    </row>
    <row r="481" spans="1:21" ht="14.4" customHeight="1" x14ac:dyDescent="0.3">
      <c r="A481" s="660">
        <v>32</v>
      </c>
      <c r="B481" s="661" t="s">
        <v>573</v>
      </c>
      <c r="C481" s="661" t="s">
        <v>3526</v>
      </c>
      <c r="D481" s="742" t="s">
        <v>5499</v>
      </c>
      <c r="E481" s="743" t="s">
        <v>3535</v>
      </c>
      <c r="F481" s="661" t="s">
        <v>3522</v>
      </c>
      <c r="G481" s="661" t="s">
        <v>3700</v>
      </c>
      <c r="H481" s="661" t="s">
        <v>574</v>
      </c>
      <c r="I481" s="661" t="s">
        <v>3713</v>
      </c>
      <c r="J481" s="661" t="s">
        <v>3702</v>
      </c>
      <c r="K481" s="661"/>
      <c r="L481" s="662">
        <v>0</v>
      </c>
      <c r="M481" s="662">
        <v>0</v>
      </c>
      <c r="N481" s="661">
        <v>2</v>
      </c>
      <c r="O481" s="744">
        <v>2</v>
      </c>
      <c r="P481" s="662">
        <v>0</v>
      </c>
      <c r="Q481" s="677"/>
      <c r="R481" s="661">
        <v>2</v>
      </c>
      <c r="S481" s="677">
        <v>1</v>
      </c>
      <c r="T481" s="744">
        <v>2</v>
      </c>
      <c r="U481" s="700">
        <v>1</v>
      </c>
    </row>
    <row r="482" spans="1:21" ht="14.4" customHeight="1" x14ac:dyDescent="0.3">
      <c r="A482" s="660">
        <v>32</v>
      </c>
      <c r="B482" s="661" t="s">
        <v>573</v>
      </c>
      <c r="C482" s="661" t="s">
        <v>3526</v>
      </c>
      <c r="D482" s="742" t="s">
        <v>5499</v>
      </c>
      <c r="E482" s="743" t="s">
        <v>3536</v>
      </c>
      <c r="F482" s="661" t="s">
        <v>3521</v>
      </c>
      <c r="G482" s="661" t="s">
        <v>3964</v>
      </c>
      <c r="H482" s="661" t="s">
        <v>574</v>
      </c>
      <c r="I482" s="661" t="s">
        <v>4097</v>
      </c>
      <c r="J482" s="661" t="s">
        <v>3966</v>
      </c>
      <c r="K482" s="661" t="s">
        <v>3719</v>
      </c>
      <c r="L482" s="662">
        <v>96.84</v>
      </c>
      <c r="M482" s="662">
        <v>96.84</v>
      </c>
      <c r="N482" s="661">
        <v>1</v>
      </c>
      <c r="O482" s="744">
        <v>0.5</v>
      </c>
      <c r="P482" s="662"/>
      <c r="Q482" s="677">
        <v>0</v>
      </c>
      <c r="R482" s="661"/>
      <c r="S482" s="677">
        <v>0</v>
      </c>
      <c r="T482" s="744"/>
      <c r="U482" s="700">
        <v>0</v>
      </c>
    </row>
    <row r="483" spans="1:21" ht="14.4" customHeight="1" x14ac:dyDescent="0.3">
      <c r="A483" s="660">
        <v>32</v>
      </c>
      <c r="B483" s="661" t="s">
        <v>573</v>
      </c>
      <c r="C483" s="661" t="s">
        <v>3526</v>
      </c>
      <c r="D483" s="742" t="s">
        <v>5499</v>
      </c>
      <c r="E483" s="743" t="s">
        <v>3536</v>
      </c>
      <c r="F483" s="661" t="s">
        <v>3521</v>
      </c>
      <c r="G483" s="661" t="s">
        <v>3569</v>
      </c>
      <c r="H483" s="661" t="s">
        <v>574</v>
      </c>
      <c r="I483" s="661" t="s">
        <v>1314</v>
      </c>
      <c r="J483" s="661" t="s">
        <v>1315</v>
      </c>
      <c r="K483" s="661" t="s">
        <v>3570</v>
      </c>
      <c r="L483" s="662">
        <v>1295.6400000000001</v>
      </c>
      <c r="M483" s="662">
        <v>15547.680000000002</v>
      </c>
      <c r="N483" s="661">
        <v>12</v>
      </c>
      <c r="O483" s="744">
        <v>5</v>
      </c>
      <c r="P483" s="662">
        <v>6478.2000000000007</v>
      </c>
      <c r="Q483" s="677">
        <v>0.41666666666666663</v>
      </c>
      <c r="R483" s="661">
        <v>5</v>
      </c>
      <c r="S483" s="677">
        <v>0.41666666666666669</v>
      </c>
      <c r="T483" s="744">
        <v>3</v>
      </c>
      <c r="U483" s="700">
        <v>0.6</v>
      </c>
    </row>
    <row r="484" spans="1:21" ht="14.4" customHeight="1" x14ac:dyDescent="0.3">
      <c r="A484" s="660">
        <v>32</v>
      </c>
      <c r="B484" s="661" t="s">
        <v>573</v>
      </c>
      <c r="C484" s="661" t="s">
        <v>3526</v>
      </c>
      <c r="D484" s="742" t="s">
        <v>5499</v>
      </c>
      <c r="E484" s="743" t="s">
        <v>3536</v>
      </c>
      <c r="F484" s="661" t="s">
        <v>3521</v>
      </c>
      <c r="G484" s="661" t="s">
        <v>3569</v>
      </c>
      <c r="H484" s="661" t="s">
        <v>574</v>
      </c>
      <c r="I484" s="661" t="s">
        <v>2621</v>
      </c>
      <c r="J484" s="661" t="s">
        <v>2622</v>
      </c>
      <c r="K484" s="661" t="s">
        <v>2623</v>
      </c>
      <c r="L484" s="662">
        <v>462.73</v>
      </c>
      <c r="M484" s="662">
        <v>1850.92</v>
      </c>
      <c r="N484" s="661">
        <v>4</v>
      </c>
      <c r="O484" s="744">
        <v>2.5</v>
      </c>
      <c r="P484" s="662">
        <v>1388.19</v>
      </c>
      <c r="Q484" s="677">
        <v>0.75</v>
      </c>
      <c r="R484" s="661">
        <v>3</v>
      </c>
      <c r="S484" s="677">
        <v>0.75</v>
      </c>
      <c r="T484" s="744">
        <v>2</v>
      </c>
      <c r="U484" s="700">
        <v>0.8</v>
      </c>
    </row>
    <row r="485" spans="1:21" ht="14.4" customHeight="1" x14ac:dyDescent="0.3">
      <c r="A485" s="660">
        <v>32</v>
      </c>
      <c r="B485" s="661" t="s">
        <v>573</v>
      </c>
      <c r="C485" s="661" t="s">
        <v>3526</v>
      </c>
      <c r="D485" s="742" t="s">
        <v>5499</v>
      </c>
      <c r="E485" s="743" t="s">
        <v>3536</v>
      </c>
      <c r="F485" s="661" t="s">
        <v>3521</v>
      </c>
      <c r="G485" s="661" t="s">
        <v>3569</v>
      </c>
      <c r="H485" s="661" t="s">
        <v>574</v>
      </c>
      <c r="I485" s="661" t="s">
        <v>3812</v>
      </c>
      <c r="J485" s="661" t="s">
        <v>2622</v>
      </c>
      <c r="K485" s="661" t="s">
        <v>2623</v>
      </c>
      <c r="L485" s="662">
        <v>462.73</v>
      </c>
      <c r="M485" s="662">
        <v>462.73</v>
      </c>
      <c r="N485" s="661">
        <v>1</v>
      </c>
      <c r="O485" s="744">
        <v>0.5</v>
      </c>
      <c r="P485" s="662">
        <v>462.73</v>
      </c>
      <c r="Q485" s="677">
        <v>1</v>
      </c>
      <c r="R485" s="661">
        <v>1</v>
      </c>
      <c r="S485" s="677">
        <v>1</v>
      </c>
      <c r="T485" s="744">
        <v>0.5</v>
      </c>
      <c r="U485" s="700">
        <v>1</v>
      </c>
    </row>
    <row r="486" spans="1:21" ht="14.4" customHeight="1" x14ac:dyDescent="0.3">
      <c r="A486" s="660">
        <v>32</v>
      </c>
      <c r="B486" s="661" t="s">
        <v>573</v>
      </c>
      <c r="C486" s="661" t="s">
        <v>3526</v>
      </c>
      <c r="D486" s="742" t="s">
        <v>5499</v>
      </c>
      <c r="E486" s="743" t="s">
        <v>3536</v>
      </c>
      <c r="F486" s="661" t="s">
        <v>3521</v>
      </c>
      <c r="G486" s="661" t="s">
        <v>3569</v>
      </c>
      <c r="H486" s="661" t="s">
        <v>574</v>
      </c>
      <c r="I486" s="661" t="s">
        <v>4098</v>
      </c>
      <c r="J486" s="661" t="s">
        <v>2622</v>
      </c>
      <c r="K486" s="661" t="s">
        <v>3692</v>
      </c>
      <c r="L486" s="662">
        <v>0</v>
      </c>
      <c r="M486" s="662">
        <v>0</v>
      </c>
      <c r="N486" s="661">
        <v>3</v>
      </c>
      <c r="O486" s="744">
        <v>1</v>
      </c>
      <c r="P486" s="662">
        <v>0</v>
      </c>
      <c r="Q486" s="677"/>
      <c r="R486" s="661">
        <v>3</v>
      </c>
      <c r="S486" s="677">
        <v>1</v>
      </c>
      <c r="T486" s="744">
        <v>1</v>
      </c>
      <c r="U486" s="700">
        <v>1</v>
      </c>
    </row>
    <row r="487" spans="1:21" ht="14.4" customHeight="1" x14ac:dyDescent="0.3">
      <c r="A487" s="660">
        <v>32</v>
      </c>
      <c r="B487" s="661" t="s">
        <v>573</v>
      </c>
      <c r="C487" s="661" t="s">
        <v>3526</v>
      </c>
      <c r="D487" s="742" t="s">
        <v>5499</v>
      </c>
      <c r="E487" s="743" t="s">
        <v>3536</v>
      </c>
      <c r="F487" s="661" t="s">
        <v>3521</v>
      </c>
      <c r="G487" s="661" t="s">
        <v>3571</v>
      </c>
      <c r="H487" s="661" t="s">
        <v>574</v>
      </c>
      <c r="I487" s="661" t="s">
        <v>4099</v>
      </c>
      <c r="J487" s="661" t="s">
        <v>3968</v>
      </c>
      <c r="K487" s="661" t="s">
        <v>1123</v>
      </c>
      <c r="L487" s="662">
        <v>0</v>
      </c>
      <c r="M487" s="662">
        <v>0</v>
      </c>
      <c r="N487" s="661">
        <v>1</v>
      </c>
      <c r="O487" s="744">
        <v>0.5</v>
      </c>
      <c r="P487" s="662"/>
      <c r="Q487" s="677"/>
      <c r="R487" s="661"/>
      <c r="S487" s="677">
        <v>0</v>
      </c>
      <c r="T487" s="744"/>
      <c r="U487" s="700">
        <v>0</v>
      </c>
    </row>
    <row r="488" spans="1:21" ht="14.4" customHeight="1" x14ac:dyDescent="0.3">
      <c r="A488" s="660">
        <v>32</v>
      </c>
      <c r="B488" s="661" t="s">
        <v>573</v>
      </c>
      <c r="C488" s="661" t="s">
        <v>3526</v>
      </c>
      <c r="D488" s="742" t="s">
        <v>5499</v>
      </c>
      <c r="E488" s="743" t="s">
        <v>3536</v>
      </c>
      <c r="F488" s="661" t="s">
        <v>3521</v>
      </c>
      <c r="G488" s="661" t="s">
        <v>3571</v>
      </c>
      <c r="H488" s="661" t="s">
        <v>574</v>
      </c>
      <c r="I488" s="661" t="s">
        <v>3967</v>
      </c>
      <c r="J488" s="661" t="s">
        <v>3968</v>
      </c>
      <c r="K488" s="661" t="s">
        <v>3694</v>
      </c>
      <c r="L488" s="662">
        <v>85.71</v>
      </c>
      <c r="M488" s="662">
        <v>1285.6500000000001</v>
      </c>
      <c r="N488" s="661">
        <v>15</v>
      </c>
      <c r="O488" s="744">
        <v>10</v>
      </c>
      <c r="P488" s="662">
        <v>685.68000000000006</v>
      </c>
      <c r="Q488" s="677">
        <v>0.53333333333333333</v>
      </c>
      <c r="R488" s="661">
        <v>8</v>
      </c>
      <c r="S488" s="677">
        <v>0.53333333333333333</v>
      </c>
      <c r="T488" s="744">
        <v>5</v>
      </c>
      <c r="U488" s="700">
        <v>0.5</v>
      </c>
    </row>
    <row r="489" spans="1:21" ht="14.4" customHeight="1" x14ac:dyDescent="0.3">
      <c r="A489" s="660">
        <v>32</v>
      </c>
      <c r="B489" s="661" t="s">
        <v>573</v>
      </c>
      <c r="C489" s="661" t="s">
        <v>3526</v>
      </c>
      <c r="D489" s="742" t="s">
        <v>5499</v>
      </c>
      <c r="E489" s="743" t="s">
        <v>3536</v>
      </c>
      <c r="F489" s="661" t="s">
        <v>3521</v>
      </c>
      <c r="G489" s="661" t="s">
        <v>3571</v>
      </c>
      <c r="H489" s="661" t="s">
        <v>574</v>
      </c>
      <c r="I489" s="661" t="s">
        <v>3693</v>
      </c>
      <c r="J489" s="661" t="s">
        <v>3575</v>
      </c>
      <c r="K489" s="661" t="s">
        <v>3694</v>
      </c>
      <c r="L489" s="662">
        <v>0</v>
      </c>
      <c r="M489" s="662">
        <v>0</v>
      </c>
      <c r="N489" s="661">
        <v>5</v>
      </c>
      <c r="O489" s="744">
        <v>3.5</v>
      </c>
      <c r="P489" s="662">
        <v>0</v>
      </c>
      <c r="Q489" s="677"/>
      <c r="R489" s="661">
        <v>4</v>
      </c>
      <c r="S489" s="677">
        <v>0.8</v>
      </c>
      <c r="T489" s="744">
        <v>2.5</v>
      </c>
      <c r="U489" s="700">
        <v>0.7142857142857143</v>
      </c>
    </row>
    <row r="490" spans="1:21" ht="14.4" customHeight="1" x14ac:dyDescent="0.3">
      <c r="A490" s="660">
        <v>32</v>
      </c>
      <c r="B490" s="661" t="s">
        <v>573</v>
      </c>
      <c r="C490" s="661" t="s">
        <v>3526</v>
      </c>
      <c r="D490" s="742" t="s">
        <v>5499</v>
      </c>
      <c r="E490" s="743" t="s">
        <v>3536</v>
      </c>
      <c r="F490" s="661" t="s">
        <v>3521</v>
      </c>
      <c r="G490" s="661" t="s">
        <v>3571</v>
      </c>
      <c r="H490" s="661" t="s">
        <v>574</v>
      </c>
      <c r="I490" s="661" t="s">
        <v>4100</v>
      </c>
      <c r="J490" s="661" t="s">
        <v>4101</v>
      </c>
      <c r="K490" s="661" t="s">
        <v>3694</v>
      </c>
      <c r="L490" s="662">
        <v>85.71</v>
      </c>
      <c r="M490" s="662">
        <v>85.71</v>
      </c>
      <c r="N490" s="661">
        <v>1</v>
      </c>
      <c r="O490" s="744">
        <v>0.5</v>
      </c>
      <c r="P490" s="662">
        <v>85.71</v>
      </c>
      <c r="Q490" s="677">
        <v>1</v>
      </c>
      <c r="R490" s="661">
        <v>1</v>
      </c>
      <c r="S490" s="677">
        <v>1</v>
      </c>
      <c r="T490" s="744">
        <v>0.5</v>
      </c>
      <c r="U490" s="700">
        <v>1</v>
      </c>
    </row>
    <row r="491" spans="1:21" ht="14.4" customHeight="1" x14ac:dyDescent="0.3">
      <c r="A491" s="660">
        <v>32</v>
      </c>
      <c r="B491" s="661" t="s">
        <v>573</v>
      </c>
      <c r="C491" s="661" t="s">
        <v>3526</v>
      </c>
      <c r="D491" s="742" t="s">
        <v>5499</v>
      </c>
      <c r="E491" s="743" t="s">
        <v>3536</v>
      </c>
      <c r="F491" s="661" t="s">
        <v>3521</v>
      </c>
      <c r="G491" s="661" t="s">
        <v>3571</v>
      </c>
      <c r="H491" s="661" t="s">
        <v>574</v>
      </c>
      <c r="I491" s="661" t="s">
        <v>683</v>
      </c>
      <c r="J491" s="661" t="s">
        <v>684</v>
      </c>
      <c r="K491" s="661" t="s">
        <v>3572</v>
      </c>
      <c r="L491" s="662">
        <v>40.58</v>
      </c>
      <c r="M491" s="662">
        <v>202.89999999999998</v>
      </c>
      <c r="N491" s="661">
        <v>5</v>
      </c>
      <c r="O491" s="744">
        <v>2</v>
      </c>
      <c r="P491" s="662">
        <v>81.16</v>
      </c>
      <c r="Q491" s="677">
        <v>0.4</v>
      </c>
      <c r="R491" s="661">
        <v>2</v>
      </c>
      <c r="S491" s="677">
        <v>0.4</v>
      </c>
      <c r="T491" s="744">
        <v>1</v>
      </c>
      <c r="U491" s="700">
        <v>0.5</v>
      </c>
    </row>
    <row r="492" spans="1:21" ht="14.4" customHeight="1" x14ac:dyDescent="0.3">
      <c r="A492" s="660">
        <v>32</v>
      </c>
      <c r="B492" s="661" t="s">
        <v>573</v>
      </c>
      <c r="C492" s="661" t="s">
        <v>3526</v>
      </c>
      <c r="D492" s="742" t="s">
        <v>5499</v>
      </c>
      <c r="E492" s="743" t="s">
        <v>3536</v>
      </c>
      <c r="F492" s="661" t="s">
        <v>3521</v>
      </c>
      <c r="G492" s="661" t="s">
        <v>3571</v>
      </c>
      <c r="H492" s="661" t="s">
        <v>574</v>
      </c>
      <c r="I492" s="661" t="s">
        <v>3573</v>
      </c>
      <c r="J492" s="661" t="s">
        <v>684</v>
      </c>
      <c r="K492" s="661" t="s">
        <v>3574</v>
      </c>
      <c r="L492" s="662">
        <v>135.25</v>
      </c>
      <c r="M492" s="662">
        <v>405.75</v>
      </c>
      <c r="N492" s="661">
        <v>3</v>
      </c>
      <c r="O492" s="744">
        <v>3</v>
      </c>
      <c r="P492" s="662">
        <v>135.25</v>
      </c>
      <c r="Q492" s="677">
        <v>0.33333333333333331</v>
      </c>
      <c r="R492" s="661">
        <v>1</v>
      </c>
      <c r="S492" s="677">
        <v>0.33333333333333331</v>
      </c>
      <c r="T492" s="744">
        <v>1</v>
      </c>
      <c r="U492" s="700">
        <v>0.33333333333333331</v>
      </c>
    </row>
    <row r="493" spans="1:21" ht="14.4" customHeight="1" x14ac:dyDescent="0.3">
      <c r="A493" s="660">
        <v>32</v>
      </c>
      <c r="B493" s="661" t="s">
        <v>573</v>
      </c>
      <c r="C493" s="661" t="s">
        <v>3526</v>
      </c>
      <c r="D493" s="742" t="s">
        <v>5499</v>
      </c>
      <c r="E493" s="743" t="s">
        <v>3536</v>
      </c>
      <c r="F493" s="661" t="s">
        <v>3521</v>
      </c>
      <c r="G493" s="661" t="s">
        <v>3720</v>
      </c>
      <c r="H493" s="661" t="s">
        <v>574</v>
      </c>
      <c r="I493" s="661" t="s">
        <v>4102</v>
      </c>
      <c r="J493" s="661" t="s">
        <v>4103</v>
      </c>
      <c r="K493" s="661" t="s">
        <v>3438</v>
      </c>
      <c r="L493" s="662">
        <v>10.26</v>
      </c>
      <c r="M493" s="662">
        <v>20.52</v>
      </c>
      <c r="N493" s="661">
        <v>2</v>
      </c>
      <c r="O493" s="744">
        <v>0.5</v>
      </c>
      <c r="P493" s="662"/>
      <c r="Q493" s="677">
        <v>0</v>
      </c>
      <c r="R493" s="661"/>
      <c r="S493" s="677">
        <v>0</v>
      </c>
      <c r="T493" s="744"/>
      <c r="U493" s="700">
        <v>0</v>
      </c>
    </row>
    <row r="494" spans="1:21" ht="14.4" customHeight="1" x14ac:dyDescent="0.3">
      <c r="A494" s="660">
        <v>32</v>
      </c>
      <c r="B494" s="661" t="s">
        <v>573</v>
      </c>
      <c r="C494" s="661" t="s">
        <v>3526</v>
      </c>
      <c r="D494" s="742" t="s">
        <v>5499</v>
      </c>
      <c r="E494" s="743" t="s">
        <v>3536</v>
      </c>
      <c r="F494" s="661" t="s">
        <v>3521</v>
      </c>
      <c r="G494" s="661" t="s">
        <v>3720</v>
      </c>
      <c r="H494" s="661" t="s">
        <v>574</v>
      </c>
      <c r="I494" s="661" t="s">
        <v>4104</v>
      </c>
      <c r="J494" s="661" t="s">
        <v>4105</v>
      </c>
      <c r="K494" s="661" t="s">
        <v>3669</v>
      </c>
      <c r="L494" s="662">
        <v>16.920000000000002</v>
      </c>
      <c r="M494" s="662">
        <v>16.920000000000002</v>
      </c>
      <c r="N494" s="661">
        <v>1</v>
      </c>
      <c r="O494" s="744">
        <v>0.5</v>
      </c>
      <c r="P494" s="662"/>
      <c r="Q494" s="677">
        <v>0</v>
      </c>
      <c r="R494" s="661"/>
      <c r="S494" s="677">
        <v>0</v>
      </c>
      <c r="T494" s="744"/>
      <c r="U494" s="700">
        <v>0</v>
      </c>
    </row>
    <row r="495" spans="1:21" ht="14.4" customHeight="1" x14ac:dyDescent="0.3">
      <c r="A495" s="660">
        <v>32</v>
      </c>
      <c r="B495" s="661" t="s">
        <v>573</v>
      </c>
      <c r="C495" s="661" t="s">
        <v>3526</v>
      </c>
      <c r="D495" s="742" t="s">
        <v>5499</v>
      </c>
      <c r="E495" s="743" t="s">
        <v>3536</v>
      </c>
      <c r="F495" s="661" t="s">
        <v>3521</v>
      </c>
      <c r="G495" s="661" t="s">
        <v>3582</v>
      </c>
      <c r="H495" s="661" t="s">
        <v>1755</v>
      </c>
      <c r="I495" s="661" t="s">
        <v>2158</v>
      </c>
      <c r="J495" s="661" t="s">
        <v>617</v>
      </c>
      <c r="K495" s="661" t="s">
        <v>3387</v>
      </c>
      <c r="L495" s="662">
        <v>150.04</v>
      </c>
      <c r="M495" s="662">
        <v>2100.56</v>
      </c>
      <c r="N495" s="661">
        <v>14</v>
      </c>
      <c r="O495" s="744">
        <v>6.5</v>
      </c>
      <c r="P495" s="662">
        <v>750.19999999999993</v>
      </c>
      <c r="Q495" s="677">
        <v>0.3571428571428571</v>
      </c>
      <c r="R495" s="661">
        <v>5</v>
      </c>
      <c r="S495" s="677">
        <v>0.35714285714285715</v>
      </c>
      <c r="T495" s="744">
        <v>2</v>
      </c>
      <c r="U495" s="700">
        <v>0.30769230769230771</v>
      </c>
    </row>
    <row r="496" spans="1:21" ht="14.4" customHeight="1" x14ac:dyDescent="0.3">
      <c r="A496" s="660">
        <v>32</v>
      </c>
      <c r="B496" s="661" t="s">
        <v>573</v>
      </c>
      <c r="C496" s="661" t="s">
        <v>3526</v>
      </c>
      <c r="D496" s="742" t="s">
        <v>5499</v>
      </c>
      <c r="E496" s="743" t="s">
        <v>3536</v>
      </c>
      <c r="F496" s="661" t="s">
        <v>3521</v>
      </c>
      <c r="G496" s="661" t="s">
        <v>3582</v>
      </c>
      <c r="H496" s="661" t="s">
        <v>1755</v>
      </c>
      <c r="I496" s="661" t="s">
        <v>2158</v>
      </c>
      <c r="J496" s="661" t="s">
        <v>617</v>
      </c>
      <c r="K496" s="661" t="s">
        <v>3387</v>
      </c>
      <c r="L496" s="662">
        <v>154.36000000000001</v>
      </c>
      <c r="M496" s="662">
        <v>4630.8</v>
      </c>
      <c r="N496" s="661">
        <v>30</v>
      </c>
      <c r="O496" s="744">
        <v>8.5</v>
      </c>
      <c r="P496" s="662">
        <v>3087.2</v>
      </c>
      <c r="Q496" s="677">
        <v>0.66666666666666663</v>
      </c>
      <c r="R496" s="661">
        <v>20</v>
      </c>
      <c r="S496" s="677">
        <v>0.66666666666666663</v>
      </c>
      <c r="T496" s="744">
        <v>4.5</v>
      </c>
      <c r="U496" s="700">
        <v>0.52941176470588236</v>
      </c>
    </row>
    <row r="497" spans="1:21" ht="14.4" customHeight="1" x14ac:dyDescent="0.3">
      <c r="A497" s="660">
        <v>32</v>
      </c>
      <c r="B497" s="661" t="s">
        <v>573</v>
      </c>
      <c r="C497" s="661" t="s">
        <v>3526</v>
      </c>
      <c r="D497" s="742" t="s">
        <v>5499</v>
      </c>
      <c r="E497" s="743" t="s">
        <v>3536</v>
      </c>
      <c r="F497" s="661" t="s">
        <v>3521</v>
      </c>
      <c r="G497" s="661" t="s">
        <v>3971</v>
      </c>
      <c r="H497" s="661" t="s">
        <v>574</v>
      </c>
      <c r="I497" s="661" t="s">
        <v>3972</v>
      </c>
      <c r="J497" s="661" t="s">
        <v>3973</v>
      </c>
      <c r="K497" s="661" t="s">
        <v>3974</v>
      </c>
      <c r="L497" s="662">
        <v>10277.59</v>
      </c>
      <c r="M497" s="662">
        <v>82220.72</v>
      </c>
      <c r="N497" s="661">
        <v>8</v>
      </c>
      <c r="O497" s="744">
        <v>2.5</v>
      </c>
      <c r="P497" s="662"/>
      <c r="Q497" s="677">
        <v>0</v>
      </c>
      <c r="R497" s="661"/>
      <c r="S497" s="677">
        <v>0</v>
      </c>
      <c r="T497" s="744"/>
      <c r="U497" s="700">
        <v>0</v>
      </c>
    </row>
    <row r="498" spans="1:21" ht="14.4" customHeight="1" x14ac:dyDescent="0.3">
      <c r="A498" s="660">
        <v>32</v>
      </c>
      <c r="B498" s="661" t="s">
        <v>573</v>
      </c>
      <c r="C498" s="661" t="s">
        <v>3526</v>
      </c>
      <c r="D498" s="742" t="s">
        <v>5499</v>
      </c>
      <c r="E498" s="743" t="s">
        <v>3536</v>
      </c>
      <c r="F498" s="661" t="s">
        <v>3521</v>
      </c>
      <c r="G498" s="661" t="s">
        <v>4106</v>
      </c>
      <c r="H498" s="661" t="s">
        <v>1755</v>
      </c>
      <c r="I498" s="661" t="s">
        <v>2170</v>
      </c>
      <c r="J498" s="661" t="s">
        <v>2171</v>
      </c>
      <c r="K498" s="661" t="s">
        <v>2172</v>
      </c>
      <c r="L498" s="662">
        <v>119.7</v>
      </c>
      <c r="M498" s="662">
        <v>239.4</v>
      </c>
      <c r="N498" s="661">
        <v>2</v>
      </c>
      <c r="O498" s="744">
        <v>1.5</v>
      </c>
      <c r="P498" s="662">
        <v>119.7</v>
      </c>
      <c r="Q498" s="677">
        <v>0.5</v>
      </c>
      <c r="R498" s="661">
        <v>1</v>
      </c>
      <c r="S498" s="677">
        <v>0.5</v>
      </c>
      <c r="T498" s="744">
        <v>0.5</v>
      </c>
      <c r="U498" s="700">
        <v>0.33333333333333331</v>
      </c>
    </row>
    <row r="499" spans="1:21" ht="14.4" customHeight="1" x14ac:dyDescent="0.3">
      <c r="A499" s="660">
        <v>32</v>
      </c>
      <c r="B499" s="661" t="s">
        <v>573</v>
      </c>
      <c r="C499" s="661" t="s">
        <v>3526</v>
      </c>
      <c r="D499" s="742" t="s">
        <v>5499</v>
      </c>
      <c r="E499" s="743" t="s">
        <v>3536</v>
      </c>
      <c r="F499" s="661" t="s">
        <v>3521</v>
      </c>
      <c r="G499" s="661" t="s">
        <v>3796</v>
      </c>
      <c r="H499" s="661" t="s">
        <v>574</v>
      </c>
      <c r="I499" s="661" t="s">
        <v>2093</v>
      </c>
      <c r="J499" s="661" t="s">
        <v>2094</v>
      </c>
      <c r="K499" s="661" t="s">
        <v>3392</v>
      </c>
      <c r="L499" s="662">
        <v>66.819999999999993</v>
      </c>
      <c r="M499" s="662">
        <v>133.63999999999999</v>
      </c>
      <c r="N499" s="661">
        <v>2</v>
      </c>
      <c r="O499" s="744">
        <v>1</v>
      </c>
      <c r="P499" s="662">
        <v>133.63999999999999</v>
      </c>
      <c r="Q499" s="677">
        <v>1</v>
      </c>
      <c r="R499" s="661">
        <v>2</v>
      </c>
      <c r="S499" s="677">
        <v>1</v>
      </c>
      <c r="T499" s="744">
        <v>1</v>
      </c>
      <c r="U499" s="700">
        <v>1</v>
      </c>
    </row>
    <row r="500" spans="1:21" ht="14.4" customHeight="1" x14ac:dyDescent="0.3">
      <c r="A500" s="660">
        <v>32</v>
      </c>
      <c r="B500" s="661" t="s">
        <v>573</v>
      </c>
      <c r="C500" s="661" t="s">
        <v>3526</v>
      </c>
      <c r="D500" s="742" t="s">
        <v>5499</v>
      </c>
      <c r="E500" s="743" t="s">
        <v>3536</v>
      </c>
      <c r="F500" s="661" t="s">
        <v>3521</v>
      </c>
      <c r="G500" s="661" t="s">
        <v>3796</v>
      </c>
      <c r="H500" s="661" t="s">
        <v>574</v>
      </c>
      <c r="I500" s="661" t="s">
        <v>2093</v>
      </c>
      <c r="J500" s="661" t="s">
        <v>2094</v>
      </c>
      <c r="K500" s="661" t="s">
        <v>3392</v>
      </c>
      <c r="L500" s="662">
        <v>78.33</v>
      </c>
      <c r="M500" s="662">
        <v>548.30999999999995</v>
      </c>
      <c r="N500" s="661">
        <v>7</v>
      </c>
      <c r="O500" s="744">
        <v>2.5</v>
      </c>
      <c r="P500" s="662">
        <v>156.66</v>
      </c>
      <c r="Q500" s="677">
        <v>0.28571428571428575</v>
      </c>
      <c r="R500" s="661">
        <v>2</v>
      </c>
      <c r="S500" s="677">
        <v>0.2857142857142857</v>
      </c>
      <c r="T500" s="744">
        <v>0.5</v>
      </c>
      <c r="U500" s="700">
        <v>0.2</v>
      </c>
    </row>
    <row r="501" spans="1:21" ht="14.4" customHeight="1" x14ac:dyDescent="0.3">
      <c r="A501" s="660">
        <v>32</v>
      </c>
      <c r="B501" s="661" t="s">
        <v>573</v>
      </c>
      <c r="C501" s="661" t="s">
        <v>3526</v>
      </c>
      <c r="D501" s="742" t="s">
        <v>5499</v>
      </c>
      <c r="E501" s="743" t="s">
        <v>3536</v>
      </c>
      <c r="F501" s="661" t="s">
        <v>3521</v>
      </c>
      <c r="G501" s="661" t="s">
        <v>3588</v>
      </c>
      <c r="H501" s="661" t="s">
        <v>1755</v>
      </c>
      <c r="I501" s="661" t="s">
        <v>4107</v>
      </c>
      <c r="J501" s="661" t="s">
        <v>1952</v>
      </c>
      <c r="K501" s="661" t="s">
        <v>2873</v>
      </c>
      <c r="L501" s="662">
        <v>264</v>
      </c>
      <c r="M501" s="662">
        <v>528</v>
      </c>
      <c r="N501" s="661">
        <v>2</v>
      </c>
      <c r="O501" s="744">
        <v>1</v>
      </c>
      <c r="P501" s="662"/>
      <c r="Q501" s="677">
        <v>0</v>
      </c>
      <c r="R501" s="661"/>
      <c r="S501" s="677">
        <v>0</v>
      </c>
      <c r="T501" s="744"/>
      <c r="U501" s="700">
        <v>0</v>
      </c>
    </row>
    <row r="502" spans="1:21" ht="14.4" customHeight="1" x14ac:dyDescent="0.3">
      <c r="A502" s="660">
        <v>32</v>
      </c>
      <c r="B502" s="661" t="s">
        <v>573</v>
      </c>
      <c r="C502" s="661" t="s">
        <v>3526</v>
      </c>
      <c r="D502" s="742" t="s">
        <v>5499</v>
      </c>
      <c r="E502" s="743" t="s">
        <v>3536</v>
      </c>
      <c r="F502" s="661" t="s">
        <v>3521</v>
      </c>
      <c r="G502" s="661" t="s">
        <v>3588</v>
      </c>
      <c r="H502" s="661" t="s">
        <v>574</v>
      </c>
      <c r="I502" s="661" t="s">
        <v>4108</v>
      </c>
      <c r="J502" s="661" t="s">
        <v>4109</v>
      </c>
      <c r="K502" s="661" t="s">
        <v>4110</v>
      </c>
      <c r="L502" s="662">
        <v>0</v>
      </c>
      <c r="M502" s="662">
        <v>0</v>
      </c>
      <c r="N502" s="661">
        <v>1</v>
      </c>
      <c r="O502" s="744">
        <v>0.5</v>
      </c>
      <c r="P502" s="662"/>
      <c r="Q502" s="677"/>
      <c r="R502" s="661"/>
      <c r="S502" s="677">
        <v>0</v>
      </c>
      <c r="T502" s="744"/>
      <c r="U502" s="700">
        <v>0</v>
      </c>
    </row>
    <row r="503" spans="1:21" ht="14.4" customHeight="1" x14ac:dyDescent="0.3">
      <c r="A503" s="660">
        <v>32</v>
      </c>
      <c r="B503" s="661" t="s">
        <v>573</v>
      </c>
      <c r="C503" s="661" t="s">
        <v>3526</v>
      </c>
      <c r="D503" s="742" t="s">
        <v>5499</v>
      </c>
      <c r="E503" s="743" t="s">
        <v>3536</v>
      </c>
      <c r="F503" s="661" t="s">
        <v>3521</v>
      </c>
      <c r="G503" s="661" t="s">
        <v>3877</v>
      </c>
      <c r="H503" s="661" t="s">
        <v>574</v>
      </c>
      <c r="I503" s="661" t="s">
        <v>2374</v>
      </c>
      <c r="J503" s="661" t="s">
        <v>2375</v>
      </c>
      <c r="K503" s="661" t="s">
        <v>2376</v>
      </c>
      <c r="L503" s="662">
        <v>0</v>
      </c>
      <c r="M503" s="662">
        <v>0</v>
      </c>
      <c r="N503" s="661">
        <v>1</v>
      </c>
      <c r="O503" s="744">
        <v>1</v>
      </c>
      <c r="P503" s="662">
        <v>0</v>
      </c>
      <c r="Q503" s="677"/>
      <c r="R503" s="661">
        <v>1</v>
      </c>
      <c r="S503" s="677">
        <v>1</v>
      </c>
      <c r="T503" s="744">
        <v>1</v>
      </c>
      <c r="U503" s="700">
        <v>1</v>
      </c>
    </row>
    <row r="504" spans="1:21" ht="14.4" customHeight="1" x14ac:dyDescent="0.3">
      <c r="A504" s="660">
        <v>32</v>
      </c>
      <c r="B504" s="661" t="s">
        <v>573</v>
      </c>
      <c r="C504" s="661" t="s">
        <v>3526</v>
      </c>
      <c r="D504" s="742" t="s">
        <v>5499</v>
      </c>
      <c r="E504" s="743" t="s">
        <v>3536</v>
      </c>
      <c r="F504" s="661" t="s">
        <v>3521</v>
      </c>
      <c r="G504" s="661" t="s">
        <v>3814</v>
      </c>
      <c r="H504" s="661" t="s">
        <v>574</v>
      </c>
      <c r="I504" s="661" t="s">
        <v>4111</v>
      </c>
      <c r="J504" s="661" t="s">
        <v>4112</v>
      </c>
      <c r="K504" s="661" t="s">
        <v>3816</v>
      </c>
      <c r="L504" s="662">
        <v>968.92</v>
      </c>
      <c r="M504" s="662">
        <v>1937.84</v>
      </c>
      <c r="N504" s="661">
        <v>2</v>
      </c>
      <c r="O504" s="744">
        <v>0.5</v>
      </c>
      <c r="P504" s="662">
        <v>1937.84</v>
      </c>
      <c r="Q504" s="677">
        <v>1</v>
      </c>
      <c r="R504" s="661">
        <v>2</v>
      </c>
      <c r="S504" s="677">
        <v>1</v>
      </c>
      <c r="T504" s="744">
        <v>0.5</v>
      </c>
      <c r="U504" s="700">
        <v>1</v>
      </c>
    </row>
    <row r="505" spans="1:21" ht="14.4" customHeight="1" x14ac:dyDescent="0.3">
      <c r="A505" s="660">
        <v>32</v>
      </c>
      <c r="B505" s="661" t="s">
        <v>573</v>
      </c>
      <c r="C505" s="661" t="s">
        <v>3526</v>
      </c>
      <c r="D505" s="742" t="s">
        <v>5499</v>
      </c>
      <c r="E505" s="743" t="s">
        <v>3536</v>
      </c>
      <c r="F505" s="661" t="s">
        <v>3521</v>
      </c>
      <c r="G505" s="661" t="s">
        <v>3814</v>
      </c>
      <c r="H505" s="661" t="s">
        <v>574</v>
      </c>
      <c r="I505" s="661" t="s">
        <v>1322</v>
      </c>
      <c r="J505" s="661" t="s">
        <v>4113</v>
      </c>
      <c r="K505" s="661" t="s">
        <v>4114</v>
      </c>
      <c r="L505" s="662">
        <v>484.46</v>
      </c>
      <c r="M505" s="662">
        <v>484.46</v>
      </c>
      <c r="N505" s="661">
        <v>1</v>
      </c>
      <c r="O505" s="744">
        <v>1</v>
      </c>
      <c r="P505" s="662"/>
      <c r="Q505" s="677">
        <v>0</v>
      </c>
      <c r="R505" s="661"/>
      <c r="S505" s="677">
        <v>0</v>
      </c>
      <c r="T505" s="744"/>
      <c r="U505" s="700">
        <v>0</v>
      </c>
    </row>
    <row r="506" spans="1:21" ht="14.4" customHeight="1" x14ac:dyDescent="0.3">
      <c r="A506" s="660">
        <v>32</v>
      </c>
      <c r="B506" s="661" t="s">
        <v>573</v>
      </c>
      <c r="C506" s="661" t="s">
        <v>3526</v>
      </c>
      <c r="D506" s="742" t="s">
        <v>5499</v>
      </c>
      <c r="E506" s="743" t="s">
        <v>3536</v>
      </c>
      <c r="F506" s="661" t="s">
        <v>3521</v>
      </c>
      <c r="G506" s="661" t="s">
        <v>3814</v>
      </c>
      <c r="H506" s="661" t="s">
        <v>574</v>
      </c>
      <c r="I506" s="661" t="s">
        <v>1530</v>
      </c>
      <c r="J506" s="661" t="s">
        <v>3815</v>
      </c>
      <c r="K506" s="661" t="s">
        <v>3816</v>
      </c>
      <c r="L506" s="662">
        <v>968.92</v>
      </c>
      <c r="M506" s="662">
        <v>1937.84</v>
      </c>
      <c r="N506" s="661">
        <v>2</v>
      </c>
      <c r="O506" s="744">
        <v>0.5</v>
      </c>
      <c r="P506" s="662">
        <v>1937.84</v>
      </c>
      <c r="Q506" s="677">
        <v>1</v>
      </c>
      <c r="R506" s="661">
        <v>2</v>
      </c>
      <c r="S506" s="677">
        <v>1</v>
      </c>
      <c r="T506" s="744">
        <v>0.5</v>
      </c>
      <c r="U506" s="700">
        <v>1</v>
      </c>
    </row>
    <row r="507" spans="1:21" ht="14.4" customHeight="1" x14ac:dyDescent="0.3">
      <c r="A507" s="660">
        <v>32</v>
      </c>
      <c r="B507" s="661" t="s">
        <v>573</v>
      </c>
      <c r="C507" s="661" t="s">
        <v>3526</v>
      </c>
      <c r="D507" s="742" t="s">
        <v>5499</v>
      </c>
      <c r="E507" s="743" t="s">
        <v>3536</v>
      </c>
      <c r="F507" s="661" t="s">
        <v>3521</v>
      </c>
      <c r="G507" s="661" t="s">
        <v>3814</v>
      </c>
      <c r="H507" s="661" t="s">
        <v>574</v>
      </c>
      <c r="I507" s="661" t="s">
        <v>2689</v>
      </c>
      <c r="J507" s="661" t="s">
        <v>2690</v>
      </c>
      <c r="K507" s="661" t="s">
        <v>3820</v>
      </c>
      <c r="L507" s="662">
        <v>1937.84</v>
      </c>
      <c r="M507" s="662">
        <v>5813.5199999999995</v>
      </c>
      <c r="N507" s="661">
        <v>3</v>
      </c>
      <c r="O507" s="744">
        <v>0.5</v>
      </c>
      <c r="P507" s="662">
        <v>5813.5199999999995</v>
      </c>
      <c r="Q507" s="677">
        <v>1</v>
      </c>
      <c r="R507" s="661">
        <v>3</v>
      </c>
      <c r="S507" s="677">
        <v>1</v>
      </c>
      <c r="T507" s="744">
        <v>0.5</v>
      </c>
      <c r="U507" s="700">
        <v>1</v>
      </c>
    </row>
    <row r="508" spans="1:21" ht="14.4" customHeight="1" x14ac:dyDescent="0.3">
      <c r="A508" s="660">
        <v>32</v>
      </c>
      <c r="B508" s="661" t="s">
        <v>573</v>
      </c>
      <c r="C508" s="661" t="s">
        <v>3526</v>
      </c>
      <c r="D508" s="742" t="s">
        <v>5499</v>
      </c>
      <c r="E508" s="743" t="s">
        <v>3536</v>
      </c>
      <c r="F508" s="661" t="s">
        <v>3521</v>
      </c>
      <c r="G508" s="661" t="s">
        <v>4115</v>
      </c>
      <c r="H508" s="661" t="s">
        <v>574</v>
      </c>
      <c r="I508" s="661" t="s">
        <v>4116</v>
      </c>
      <c r="J508" s="661" t="s">
        <v>4117</v>
      </c>
      <c r="K508" s="661" t="s">
        <v>4118</v>
      </c>
      <c r="L508" s="662">
        <v>56.83</v>
      </c>
      <c r="M508" s="662">
        <v>56.83</v>
      </c>
      <c r="N508" s="661">
        <v>1</v>
      </c>
      <c r="O508" s="744">
        <v>0.5</v>
      </c>
      <c r="P508" s="662"/>
      <c r="Q508" s="677">
        <v>0</v>
      </c>
      <c r="R508" s="661"/>
      <c r="S508" s="677">
        <v>0</v>
      </c>
      <c r="T508" s="744"/>
      <c r="U508" s="700">
        <v>0</v>
      </c>
    </row>
    <row r="509" spans="1:21" ht="14.4" customHeight="1" x14ac:dyDescent="0.3">
      <c r="A509" s="660">
        <v>32</v>
      </c>
      <c r="B509" s="661" t="s">
        <v>573</v>
      </c>
      <c r="C509" s="661" t="s">
        <v>3526</v>
      </c>
      <c r="D509" s="742" t="s">
        <v>5499</v>
      </c>
      <c r="E509" s="743" t="s">
        <v>3536</v>
      </c>
      <c r="F509" s="661" t="s">
        <v>3521</v>
      </c>
      <c r="G509" s="661" t="s">
        <v>4119</v>
      </c>
      <c r="H509" s="661" t="s">
        <v>574</v>
      </c>
      <c r="I509" s="661" t="s">
        <v>874</v>
      </c>
      <c r="J509" s="661" t="s">
        <v>4120</v>
      </c>
      <c r="K509" s="661" t="s">
        <v>4121</v>
      </c>
      <c r="L509" s="662">
        <v>35.29</v>
      </c>
      <c r="M509" s="662">
        <v>35.29</v>
      </c>
      <c r="N509" s="661">
        <v>1</v>
      </c>
      <c r="O509" s="744">
        <v>0.5</v>
      </c>
      <c r="P509" s="662"/>
      <c r="Q509" s="677">
        <v>0</v>
      </c>
      <c r="R509" s="661"/>
      <c r="S509" s="677">
        <v>0</v>
      </c>
      <c r="T509" s="744"/>
      <c r="U509" s="700">
        <v>0</v>
      </c>
    </row>
    <row r="510" spans="1:21" ht="14.4" customHeight="1" x14ac:dyDescent="0.3">
      <c r="A510" s="660">
        <v>32</v>
      </c>
      <c r="B510" s="661" t="s">
        <v>573</v>
      </c>
      <c r="C510" s="661" t="s">
        <v>3526</v>
      </c>
      <c r="D510" s="742" t="s">
        <v>5499</v>
      </c>
      <c r="E510" s="743" t="s">
        <v>3536</v>
      </c>
      <c r="F510" s="661" t="s">
        <v>3521</v>
      </c>
      <c r="G510" s="661" t="s">
        <v>3985</v>
      </c>
      <c r="H510" s="661" t="s">
        <v>574</v>
      </c>
      <c r="I510" s="661" t="s">
        <v>4122</v>
      </c>
      <c r="J510" s="661" t="s">
        <v>4123</v>
      </c>
      <c r="K510" s="661" t="s">
        <v>4124</v>
      </c>
      <c r="L510" s="662">
        <v>0</v>
      </c>
      <c r="M510" s="662">
        <v>0</v>
      </c>
      <c r="N510" s="661">
        <v>1</v>
      </c>
      <c r="O510" s="744">
        <v>1</v>
      </c>
      <c r="P510" s="662"/>
      <c r="Q510" s="677"/>
      <c r="R510" s="661"/>
      <c r="S510" s="677">
        <v>0</v>
      </c>
      <c r="T510" s="744"/>
      <c r="U510" s="700">
        <v>0</v>
      </c>
    </row>
    <row r="511" spans="1:21" ht="14.4" customHeight="1" x14ac:dyDescent="0.3">
      <c r="A511" s="660">
        <v>32</v>
      </c>
      <c r="B511" s="661" t="s">
        <v>573</v>
      </c>
      <c r="C511" s="661" t="s">
        <v>3526</v>
      </c>
      <c r="D511" s="742" t="s">
        <v>5499</v>
      </c>
      <c r="E511" s="743" t="s">
        <v>3536</v>
      </c>
      <c r="F511" s="661" t="s">
        <v>3521</v>
      </c>
      <c r="G511" s="661" t="s">
        <v>3985</v>
      </c>
      <c r="H511" s="661" t="s">
        <v>574</v>
      </c>
      <c r="I511" s="661" t="s">
        <v>4125</v>
      </c>
      <c r="J511" s="661" t="s">
        <v>4126</v>
      </c>
      <c r="K511" s="661" t="s">
        <v>4127</v>
      </c>
      <c r="L511" s="662">
        <v>0</v>
      </c>
      <c r="M511" s="662">
        <v>0</v>
      </c>
      <c r="N511" s="661">
        <v>1</v>
      </c>
      <c r="O511" s="744">
        <v>1</v>
      </c>
      <c r="P511" s="662"/>
      <c r="Q511" s="677"/>
      <c r="R511" s="661"/>
      <c r="S511" s="677">
        <v>0</v>
      </c>
      <c r="T511" s="744"/>
      <c r="U511" s="700">
        <v>0</v>
      </c>
    </row>
    <row r="512" spans="1:21" ht="14.4" customHeight="1" x14ac:dyDescent="0.3">
      <c r="A512" s="660">
        <v>32</v>
      </c>
      <c r="B512" s="661" t="s">
        <v>573</v>
      </c>
      <c r="C512" s="661" t="s">
        <v>3526</v>
      </c>
      <c r="D512" s="742" t="s">
        <v>5499</v>
      </c>
      <c r="E512" s="743" t="s">
        <v>3536</v>
      </c>
      <c r="F512" s="661" t="s">
        <v>3521</v>
      </c>
      <c r="G512" s="661" t="s">
        <v>3727</v>
      </c>
      <c r="H512" s="661" t="s">
        <v>574</v>
      </c>
      <c r="I512" s="661" t="s">
        <v>4128</v>
      </c>
      <c r="J512" s="661" t="s">
        <v>728</v>
      </c>
      <c r="K512" s="661" t="s">
        <v>1653</v>
      </c>
      <c r="L512" s="662">
        <v>0</v>
      </c>
      <c r="M512" s="662">
        <v>0</v>
      </c>
      <c r="N512" s="661">
        <v>1</v>
      </c>
      <c r="O512" s="744">
        <v>0.5</v>
      </c>
      <c r="P512" s="662">
        <v>0</v>
      </c>
      <c r="Q512" s="677"/>
      <c r="R512" s="661">
        <v>1</v>
      </c>
      <c r="S512" s="677">
        <v>1</v>
      </c>
      <c r="T512" s="744">
        <v>0.5</v>
      </c>
      <c r="U512" s="700">
        <v>1</v>
      </c>
    </row>
    <row r="513" spans="1:21" ht="14.4" customHeight="1" x14ac:dyDescent="0.3">
      <c r="A513" s="660">
        <v>32</v>
      </c>
      <c r="B513" s="661" t="s">
        <v>573</v>
      </c>
      <c r="C513" s="661" t="s">
        <v>3526</v>
      </c>
      <c r="D513" s="742" t="s">
        <v>5499</v>
      </c>
      <c r="E513" s="743" t="s">
        <v>3536</v>
      </c>
      <c r="F513" s="661" t="s">
        <v>3521</v>
      </c>
      <c r="G513" s="661" t="s">
        <v>3596</v>
      </c>
      <c r="H513" s="661" t="s">
        <v>574</v>
      </c>
      <c r="I513" s="661" t="s">
        <v>2523</v>
      </c>
      <c r="J513" s="661" t="s">
        <v>2524</v>
      </c>
      <c r="K513" s="661" t="s">
        <v>2525</v>
      </c>
      <c r="L513" s="662">
        <v>369.91</v>
      </c>
      <c r="M513" s="662">
        <v>1479.64</v>
      </c>
      <c r="N513" s="661">
        <v>4</v>
      </c>
      <c r="O513" s="744">
        <v>2</v>
      </c>
      <c r="P513" s="662">
        <v>1109.73</v>
      </c>
      <c r="Q513" s="677">
        <v>0.75</v>
      </c>
      <c r="R513" s="661">
        <v>3</v>
      </c>
      <c r="S513" s="677">
        <v>0.75</v>
      </c>
      <c r="T513" s="744">
        <v>1.5</v>
      </c>
      <c r="U513" s="700">
        <v>0.75</v>
      </c>
    </row>
    <row r="514" spans="1:21" ht="14.4" customHeight="1" x14ac:dyDescent="0.3">
      <c r="A514" s="660">
        <v>32</v>
      </c>
      <c r="B514" s="661" t="s">
        <v>573</v>
      </c>
      <c r="C514" s="661" t="s">
        <v>3526</v>
      </c>
      <c r="D514" s="742" t="s">
        <v>5499</v>
      </c>
      <c r="E514" s="743" t="s">
        <v>3536</v>
      </c>
      <c r="F514" s="661" t="s">
        <v>3521</v>
      </c>
      <c r="G514" s="661" t="s">
        <v>4129</v>
      </c>
      <c r="H514" s="661" t="s">
        <v>574</v>
      </c>
      <c r="I514" s="661" t="s">
        <v>4130</v>
      </c>
      <c r="J514" s="661" t="s">
        <v>4131</v>
      </c>
      <c r="K514" s="661" t="s">
        <v>1916</v>
      </c>
      <c r="L514" s="662">
        <v>206.76</v>
      </c>
      <c r="M514" s="662">
        <v>206.76</v>
      </c>
      <c r="N514" s="661">
        <v>1</v>
      </c>
      <c r="O514" s="744">
        <v>0.5</v>
      </c>
      <c r="P514" s="662"/>
      <c r="Q514" s="677">
        <v>0</v>
      </c>
      <c r="R514" s="661"/>
      <c r="S514" s="677">
        <v>0</v>
      </c>
      <c r="T514" s="744"/>
      <c r="U514" s="700">
        <v>0</v>
      </c>
    </row>
    <row r="515" spans="1:21" ht="14.4" customHeight="1" x14ac:dyDescent="0.3">
      <c r="A515" s="660">
        <v>32</v>
      </c>
      <c r="B515" s="661" t="s">
        <v>573</v>
      </c>
      <c r="C515" s="661" t="s">
        <v>3526</v>
      </c>
      <c r="D515" s="742" t="s">
        <v>5499</v>
      </c>
      <c r="E515" s="743" t="s">
        <v>3536</v>
      </c>
      <c r="F515" s="661" t="s">
        <v>3521</v>
      </c>
      <c r="G515" s="661" t="s">
        <v>4132</v>
      </c>
      <c r="H515" s="661" t="s">
        <v>574</v>
      </c>
      <c r="I515" s="661" t="s">
        <v>4133</v>
      </c>
      <c r="J515" s="661" t="s">
        <v>4134</v>
      </c>
      <c r="K515" s="661" t="s">
        <v>4135</v>
      </c>
      <c r="L515" s="662">
        <v>240.11</v>
      </c>
      <c r="M515" s="662">
        <v>240.11</v>
      </c>
      <c r="N515" s="661">
        <v>1</v>
      </c>
      <c r="O515" s="744">
        <v>0.5</v>
      </c>
      <c r="P515" s="662"/>
      <c r="Q515" s="677">
        <v>0</v>
      </c>
      <c r="R515" s="661"/>
      <c r="S515" s="677">
        <v>0</v>
      </c>
      <c r="T515" s="744"/>
      <c r="U515" s="700">
        <v>0</v>
      </c>
    </row>
    <row r="516" spans="1:21" ht="14.4" customHeight="1" x14ac:dyDescent="0.3">
      <c r="A516" s="660">
        <v>32</v>
      </c>
      <c r="B516" s="661" t="s">
        <v>573</v>
      </c>
      <c r="C516" s="661" t="s">
        <v>3526</v>
      </c>
      <c r="D516" s="742" t="s">
        <v>5499</v>
      </c>
      <c r="E516" s="743" t="s">
        <v>3536</v>
      </c>
      <c r="F516" s="661" t="s">
        <v>3521</v>
      </c>
      <c r="G516" s="661" t="s">
        <v>4132</v>
      </c>
      <c r="H516" s="661" t="s">
        <v>574</v>
      </c>
      <c r="I516" s="661" t="s">
        <v>4136</v>
      </c>
      <c r="J516" s="661" t="s">
        <v>4134</v>
      </c>
      <c r="K516" s="661" t="s">
        <v>4137</v>
      </c>
      <c r="L516" s="662">
        <v>120.06</v>
      </c>
      <c r="M516" s="662">
        <v>120.06</v>
      </c>
      <c r="N516" s="661">
        <v>1</v>
      </c>
      <c r="O516" s="744">
        <v>0.5</v>
      </c>
      <c r="P516" s="662"/>
      <c r="Q516" s="677">
        <v>0</v>
      </c>
      <c r="R516" s="661"/>
      <c r="S516" s="677">
        <v>0</v>
      </c>
      <c r="T516" s="744"/>
      <c r="U516" s="700">
        <v>0</v>
      </c>
    </row>
    <row r="517" spans="1:21" ht="14.4" customHeight="1" x14ac:dyDescent="0.3">
      <c r="A517" s="660">
        <v>32</v>
      </c>
      <c r="B517" s="661" t="s">
        <v>573</v>
      </c>
      <c r="C517" s="661" t="s">
        <v>3526</v>
      </c>
      <c r="D517" s="742" t="s">
        <v>5499</v>
      </c>
      <c r="E517" s="743" t="s">
        <v>3536</v>
      </c>
      <c r="F517" s="661" t="s">
        <v>3521</v>
      </c>
      <c r="G517" s="661" t="s">
        <v>4132</v>
      </c>
      <c r="H517" s="661" t="s">
        <v>574</v>
      </c>
      <c r="I517" s="661" t="s">
        <v>4138</v>
      </c>
      <c r="J517" s="661" t="s">
        <v>4139</v>
      </c>
      <c r="K517" s="661" t="s">
        <v>4137</v>
      </c>
      <c r="L517" s="662">
        <v>0</v>
      </c>
      <c r="M517" s="662">
        <v>0</v>
      </c>
      <c r="N517" s="661">
        <v>1</v>
      </c>
      <c r="O517" s="744">
        <v>0.5</v>
      </c>
      <c r="P517" s="662"/>
      <c r="Q517" s="677"/>
      <c r="R517" s="661"/>
      <c r="S517" s="677">
        <v>0</v>
      </c>
      <c r="T517" s="744"/>
      <c r="U517" s="700">
        <v>0</v>
      </c>
    </row>
    <row r="518" spans="1:21" ht="14.4" customHeight="1" x14ac:dyDescent="0.3">
      <c r="A518" s="660">
        <v>32</v>
      </c>
      <c r="B518" s="661" t="s">
        <v>573</v>
      </c>
      <c r="C518" s="661" t="s">
        <v>3526</v>
      </c>
      <c r="D518" s="742" t="s">
        <v>5499</v>
      </c>
      <c r="E518" s="743" t="s">
        <v>3536</v>
      </c>
      <c r="F518" s="661" t="s">
        <v>3521</v>
      </c>
      <c r="G518" s="661" t="s">
        <v>4140</v>
      </c>
      <c r="H518" s="661" t="s">
        <v>574</v>
      </c>
      <c r="I518" s="661" t="s">
        <v>2483</v>
      </c>
      <c r="J518" s="661" t="s">
        <v>2484</v>
      </c>
      <c r="K518" s="661" t="s">
        <v>705</v>
      </c>
      <c r="L518" s="662">
        <v>80.599999999999994</v>
      </c>
      <c r="M518" s="662">
        <v>80.599999999999994</v>
      </c>
      <c r="N518" s="661">
        <v>1</v>
      </c>
      <c r="O518" s="744">
        <v>0.5</v>
      </c>
      <c r="P518" s="662">
        <v>80.599999999999994</v>
      </c>
      <c r="Q518" s="677">
        <v>1</v>
      </c>
      <c r="R518" s="661">
        <v>1</v>
      </c>
      <c r="S518" s="677">
        <v>1</v>
      </c>
      <c r="T518" s="744">
        <v>0.5</v>
      </c>
      <c r="U518" s="700">
        <v>1</v>
      </c>
    </row>
    <row r="519" spans="1:21" ht="14.4" customHeight="1" x14ac:dyDescent="0.3">
      <c r="A519" s="660">
        <v>32</v>
      </c>
      <c r="B519" s="661" t="s">
        <v>573</v>
      </c>
      <c r="C519" s="661" t="s">
        <v>3526</v>
      </c>
      <c r="D519" s="742" t="s">
        <v>5499</v>
      </c>
      <c r="E519" s="743" t="s">
        <v>3536</v>
      </c>
      <c r="F519" s="661" t="s">
        <v>3521</v>
      </c>
      <c r="G519" s="661" t="s">
        <v>3605</v>
      </c>
      <c r="H519" s="661" t="s">
        <v>574</v>
      </c>
      <c r="I519" s="661" t="s">
        <v>2218</v>
      </c>
      <c r="J519" s="661" t="s">
        <v>2219</v>
      </c>
      <c r="K519" s="661" t="s">
        <v>3414</v>
      </c>
      <c r="L519" s="662">
        <v>2991.23</v>
      </c>
      <c r="M519" s="662">
        <v>17947.38</v>
      </c>
      <c r="N519" s="661">
        <v>6</v>
      </c>
      <c r="O519" s="744">
        <v>4</v>
      </c>
      <c r="P519" s="662">
        <v>5982.46</v>
      </c>
      <c r="Q519" s="677">
        <v>0.33333333333333331</v>
      </c>
      <c r="R519" s="661">
        <v>2</v>
      </c>
      <c r="S519" s="677">
        <v>0.33333333333333331</v>
      </c>
      <c r="T519" s="744">
        <v>1.5</v>
      </c>
      <c r="U519" s="700">
        <v>0.375</v>
      </c>
    </row>
    <row r="520" spans="1:21" ht="14.4" customHeight="1" x14ac:dyDescent="0.3">
      <c r="A520" s="660">
        <v>32</v>
      </c>
      <c r="B520" s="661" t="s">
        <v>573</v>
      </c>
      <c r="C520" s="661" t="s">
        <v>3526</v>
      </c>
      <c r="D520" s="742" t="s">
        <v>5499</v>
      </c>
      <c r="E520" s="743" t="s">
        <v>3536</v>
      </c>
      <c r="F520" s="661" t="s">
        <v>3521</v>
      </c>
      <c r="G520" s="661" t="s">
        <v>4141</v>
      </c>
      <c r="H520" s="661" t="s">
        <v>574</v>
      </c>
      <c r="I520" s="661" t="s">
        <v>739</v>
      </c>
      <c r="J520" s="661" t="s">
        <v>740</v>
      </c>
      <c r="K520" s="661" t="s">
        <v>741</v>
      </c>
      <c r="L520" s="662">
        <v>502.34</v>
      </c>
      <c r="M520" s="662">
        <v>502.34</v>
      </c>
      <c r="N520" s="661">
        <v>1</v>
      </c>
      <c r="O520" s="744">
        <v>0.5</v>
      </c>
      <c r="P520" s="662"/>
      <c r="Q520" s="677">
        <v>0</v>
      </c>
      <c r="R520" s="661"/>
      <c r="S520" s="677">
        <v>0</v>
      </c>
      <c r="T520" s="744"/>
      <c r="U520" s="700">
        <v>0</v>
      </c>
    </row>
    <row r="521" spans="1:21" ht="14.4" customHeight="1" x14ac:dyDescent="0.3">
      <c r="A521" s="660">
        <v>32</v>
      </c>
      <c r="B521" s="661" t="s">
        <v>573</v>
      </c>
      <c r="C521" s="661" t="s">
        <v>3526</v>
      </c>
      <c r="D521" s="742" t="s">
        <v>5499</v>
      </c>
      <c r="E521" s="743" t="s">
        <v>3536</v>
      </c>
      <c r="F521" s="661" t="s">
        <v>3521</v>
      </c>
      <c r="G521" s="661" t="s">
        <v>4142</v>
      </c>
      <c r="H521" s="661" t="s">
        <v>574</v>
      </c>
      <c r="I521" s="661" t="s">
        <v>1128</v>
      </c>
      <c r="J521" s="661" t="s">
        <v>1129</v>
      </c>
      <c r="K521" s="661" t="s">
        <v>1130</v>
      </c>
      <c r="L521" s="662">
        <v>90</v>
      </c>
      <c r="M521" s="662">
        <v>180</v>
      </c>
      <c r="N521" s="661">
        <v>2</v>
      </c>
      <c r="O521" s="744">
        <v>1</v>
      </c>
      <c r="P521" s="662">
        <v>90</v>
      </c>
      <c r="Q521" s="677">
        <v>0.5</v>
      </c>
      <c r="R521" s="661">
        <v>1</v>
      </c>
      <c r="S521" s="677">
        <v>0.5</v>
      </c>
      <c r="T521" s="744">
        <v>0.5</v>
      </c>
      <c r="U521" s="700">
        <v>0.5</v>
      </c>
    </row>
    <row r="522" spans="1:21" ht="14.4" customHeight="1" x14ac:dyDescent="0.3">
      <c r="A522" s="660">
        <v>32</v>
      </c>
      <c r="B522" s="661" t="s">
        <v>573</v>
      </c>
      <c r="C522" s="661" t="s">
        <v>3526</v>
      </c>
      <c r="D522" s="742" t="s">
        <v>5499</v>
      </c>
      <c r="E522" s="743" t="s">
        <v>3536</v>
      </c>
      <c r="F522" s="661" t="s">
        <v>3521</v>
      </c>
      <c r="G522" s="661" t="s">
        <v>4000</v>
      </c>
      <c r="H522" s="661" t="s">
        <v>574</v>
      </c>
      <c r="I522" s="661" t="s">
        <v>858</v>
      </c>
      <c r="J522" s="661" t="s">
        <v>859</v>
      </c>
      <c r="K522" s="661" t="s">
        <v>4001</v>
      </c>
      <c r="L522" s="662">
        <v>156.77000000000001</v>
      </c>
      <c r="M522" s="662">
        <v>5173.41</v>
      </c>
      <c r="N522" s="661">
        <v>33</v>
      </c>
      <c r="O522" s="744">
        <v>11.5</v>
      </c>
      <c r="P522" s="662">
        <v>1254.1600000000001</v>
      </c>
      <c r="Q522" s="677">
        <v>0.24242424242424246</v>
      </c>
      <c r="R522" s="661">
        <v>8</v>
      </c>
      <c r="S522" s="677">
        <v>0.24242424242424243</v>
      </c>
      <c r="T522" s="744">
        <v>2.5</v>
      </c>
      <c r="U522" s="700">
        <v>0.21739130434782608</v>
      </c>
    </row>
    <row r="523" spans="1:21" ht="14.4" customHeight="1" x14ac:dyDescent="0.3">
      <c r="A523" s="660">
        <v>32</v>
      </c>
      <c r="B523" s="661" t="s">
        <v>573</v>
      </c>
      <c r="C523" s="661" t="s">
        <v>3526</v>
      </c>
      <c r="D523" s="742" t="s">
        <v>5499</v>
      </c>
      <c r="E523" s="743" t="s">
        <v>3536</v>
      </c>
      <c r="F523" s="661" t="s">
        <v>3521</v>
      </c>
      <c r="G523" s="661" t="s">
        <v>4143</v>
      </c>
      <c r="H523" s="661" t="s">
        <v>574</v>
      </c>
      <c r="I523" s="661" t="s">
        <v>2510</v>
      </c>
      <c r="J523" s="661" t="s">
        <v>2511</v>
      </c>
      <c r="K523" s="661" t="s">
        <v>1852</v>
      </c>
      <c r="L523" s="662">
        <v>32.270000000000003</v>
      </c>
      <c r="M523" s="662">
        <v>516.32000000000005</v>
      </c>
      <c r="N523" s="661">
        <v>16</v>
      </c>
      <c r="O523" s="744">
        <v>4.5</v>
      </c>
      <c r="P523" s="662">
        <v>322.7</v>
      </c>
      <c r="Q523" s="677">
        <v>0.62499999999999989</v>
      </c>
      <c r="R523" s="661">
        <v>10</v>
      </c>
      <c r="S523" s="677">
        <v>0.625</v>
      </c>
      <c r="T523" s="744">
        <v>3</v>
      </c>
      <c r="U523" s="700">
        <v>0.66666666666666663</v>
      </c>
    </row>
    <row r="524" spans="1:21" ht="14.4" customHeight="1" x14ac:dyDescent="0.3">
      <c r="A524" s="660">
        <v>32</v>
      </c>
      <c r="B524" s="661" t="s">
        <v>573</v>
      </c>
      <c r="C524" s="661" t="s">
        <v>3526</v>
      </c>
      <c r="D524" s="742" t="s">
        <v>5499</v>
      </c>
      <c r="E524" s="743" t="s">
        <v>3536</v>
      </c>
      <c r="F524" s="661" t="s">
        <v>3521</v>
      </c>
      <c r="G524" s="661" t="s">
        <v>4143</v>
      </c>
      <c r="H524" s="661" t="s">
        <v>574</v>
      </c>
      <c r="I524" s="661" t="s">
        <v>4144</v>
      </c>
      <c r="J524" s="661" t="s">
        <v>2511</v>
      </c>
      <c r="K524" s="661" t="s">
        <v>2536</v>
      </c>
      <c r="L524" s="662">
        <v>0</v>
      </c>
      <c r="M524" s="662">
        <v>0</v>
      </c>
      <c r="N524" s="661">
        <v>2</v>
      </c>
      <c r="O524" s="744">
        <v>1</v>
      </c>
      <c r="P524" s="662">
        <v>0</v>
      </c>
      <c r="Q524" s="677"/>
      <c r="R524" s="661">
        <v>2</v>
      </c>
      <c r="S524" s="677">
        <v>1</v>
      </c>
      <c r="T524" s="744">
        <v>1</v>
      </c>
      <c r="U524" s="700">
        <v>1</v>
      </c>
    </row>
    <row r="525" spans="1:21" ht="14.4" customHeight="1" x14ac:dyDescent="0.3">
      <c r="A525" s="660">
        <v>32</v>
      </c>
      <c r="B525" s="661" t="s">
        <v>573</v>
      </c>
      <c r="C525" s="661" t="s">
        <v>3526</v>
      </c>
      <c r="D525" s="742" t="s">
        <v>5499</v>
      </c>
      <c r="E525" s="743" t="s">
        <v>3536</v>
      </c>
      <c r="F525" s="661" t="s">
        <v>3521</v>
      </c>
      <c r="G525" s="661" t="s">
        <v>3737</v>
      </c>
      <c r="H525" s="661" t="s">
        <v>574</v>
      </c>
      <c r="I525" s="661" t="s">
        <v>1060</v>
      </c>
      <c r="J525" s="661" t="s">
        <v>1061</v>
      </c>
      <c r="K525" s="661" t="s">
        <v>3738</v>
      </c>
      <c r="L525" s="662">
        <v>420.07</v>
      </c>
      <c r="M525" s="662">
        <v>4200.7</v>
      </c>
      <c r="N525" s="661">
        <v>10</v>
      </c>
      <c r="O525" s="744">
        <v>7.5</v>
      </c>
      <c r="P525" s="662">
        <v>2940.49</v>
      </c>
      <c r="Q525" s="677">
        <v>0.7</v>
      </c>
      <c r="R525" s="661">
        <v>7</v>
      </c>
      <c r="S525" s="677">
        <v>0.7</v>
      </c>
      <c r="T525" s="744">
        <v>5</v>
      </c>
      <c r="U525" s="700">
        <v>0.66666666666666663</v>
      </c>
    </row>
    <row r="526" spans="1:21" ht="14.4" customHeight="1" x14ac:dyDescent="0.3">
      <c r="A526" s="660">
        <v>32</v>
      </c>
      <c r="B526" s="661" t="s">
        <v>573</v>
      </c>
      <c r="C526" s="661" t="s">
        <v>3526</v>
      </c>
      <c r="D526" s="742" t="s">
        <v>5499</v>
      </c>
      <c r="E526" s="743" t="s">
        <v>3536</v>
      </c>
      <c r="F526" s="661" t="s">
        <v>3521</v>
      </c>
      <c r="G526" s="661" t="s">
        <v>4145</v>
      </c>
      <c r="H526" s="661" t="s">
        <v>574</v>
      </c>
      <c r="I526" s="661" t="s">
        <v>4146</v>
      </c>
      <c r="J526" s="661" t="s">
        <v>1734</v>
      </c>
      <c r="K526" s="661" t="s">
        <v>1735</v>
      </c>
      <c r="L526" s="662">
        <v>1860.93</v>
      </c>
      <c r="M526" s="662">
        <v>1860.93</v>
      </c>
      <c r="N526" s="661">
        <v>1</v>
      </c>
      <c r="O526" s="744">
        <v>1</v>
      </c>
      <c r="P526" s="662">
        <v>1860.93</v>
      </c>
      <c r="Q526" s="677">
        <v>1</v>
      </c>
      <c r="R526" s="661">
        <v>1</v>
      </c>
      <c r="S526" s="677">
        <v>1</v>
      </c>
      <c r="T526" s="744">
        <v>1</v>
      </c>
      <c r="U526" s="700">
        <v>1</v>
      </c>
    </row>
    <row r="527" spans="1:21" ht="14.4" customHeight="1" x14ac:dyDescent="0.3">
      <c r="A527" s="660">
        <v>32</v>
      </c>
      <c r="B527" s="661" t="s">
        <v>573</v>
      </c>
      <c r="C527" s="661" t="s">
        <v>3526</v>
      </c>
      <c r="D527" s="742" t="s">
        <v>5499</v>
      </c>
      <c r="E527" s="743" t="s">
        <v>3536</v>
      </c>
      <c r="F527" s="661" t="s">
        <v>3521</v>
      </c>
      <c r="G527" s="661" t="s">
        <v>3695</v>
      </c>
      <c r="H527" s="661" t="s">
        <v>574</v>
      </c>
      <c r="I527" s="661" t="s">
        <v>981</v>
      </c>
      <c r="J527" s="661" t="s">
        <v>982</v>
      </c>
      <c r="K527" s="661" t="s">
        <v>983</v>
      </c>
      <c r="L527" s="662">
        <v>33</v>
      </c>
      <c r="M527" s="662">
        <v>66</v>
      </c>
      <c r="N527" s="661">
        <v>2</v>
      </c>
      <c r="O527" s="744">
        <v>1.5</v>
      </c>
      <c r="P527" s="662">
        <v>66</v>
      </c>
      <c r="Q527" s="677">
        <v>1</v>
      </c>
      <c r="R527" s="661">
        <v>2</v>
      </c>
      <c r="S527" s="677">
        <v>1</v>
      </c>
      <c r="T527" s="744">
        <v>1.5</v>
      </c>
      <c r="U527" s="700">
        <v>1</v>
      </c>
    </row>
    <row r="528" spans="1:21" ht="14.4" customHeight="1" x14ac:dyDescent="0.3">
      <c r="A528" s="660">
        <v>32</v>
      </c>
      <c r="B528" s="661" t="s">
        <v>573</v>
      </c>
      <c r="C528" s="661" t="s">
        <v>3526</v>
      </c>
      <c r="D528" s="742" t="s">
        <v>5499</v>
      </c>
      <c r="E528" s="743" t="s">
        <v>3536</v>
      </c>
      <c r="F528" s="661" t="s">
        <v>3521</v>
      </c>
      <c r="G528" s="661" t="s">
        <v>3741</v>
      </c>
      <c r="H528" s="661" t="s">
        <v>574</v>
      </c>
      <c r="I528" s="661" t="s">
        <v>4147</v>
      </c>
      <c r="J528" s="661" t="s">
        <v>3743</v>
      </c>
      <c r="K528" s="661" t="s">
        <v>4148</v>
      </c>
      <c r="L528" s="662">
        <v>48.42</v>
      </c>
      <c r="M528" s="662">
        <v>145.26</v>
      </c>
      <c r="N528" s="661">
        <v>3</v>
      </c>
      <c r="O528" s="744">
        <v>1</v>
      </c>
      <c r="P528" s="662"/>
      <c r="Q528" s="677">
        <v>0</v>
      </c>
      <c r="R528" s="661"/>
      <c r="S528" s="677">
        <v>0</v>
      </c>
      <c r="T528" s="744"/>
      <c r="U528" s="700">
        <v>0</v>
      </c>
    </row>
    <row r="529" spans="1:21" ht="14.4" customHeight="1" x14ac:dyDescent="0.3">
      <c r="A529" s="660">
        <v>32</v>
      </c>
      <c r="B529" s="661" t="s">
        <v>573</v>
      </c>
      <c r="C529" s="661" t="s">
        <v>3526</v>
      </c>
      <c r="D529" s="742" t="s">
        <v>5499</v>
      </c>
      <c r="E529" s="743" t="s">
        <v>3536</v>
      </c>
      <c r="F529" s="661" t="s">
        <v>3521</v>
      </c>
      <c r="G529" s="661" t="s">
        <v>3741</v>
      </c>
      <c r="H529" s="661" t="s">
        <v>574</v>
      </c>
      <c r="I529" s="661" t="s">
        <v>4149</v>
      </c>
      <c r="J529" s="661" t="s">
        <v>4006</v>
      </c>
      <c r="K529" s="661" t="s">
        <v>1002</v>
      </c>
      <c r="L529" s="662">
        <v>0</v>
      </c>
      <c r="M529" s="662">
        <v>0</v>
      </c>
      <c r="N529" s="661">
        <v>1</v>
      </c>
      <c r="O529" s="744">
        <v>0.5</v>
      </c>
      <c r="P529" s="662"/>
      <c r="Q529" s="677"/>
      <c r="R529" s="661"/>
      <c r="S529" s="677">
        <v>0</v>
      </c>
      <c r="T529" s="744"/>
      <c r="U529" s="700">
        <v>0</v>
      </c>
    </row>
    <row r="530" spans="1:21" ht="14.4" customHeight="1" x14ac:dyDescent="0.3">
      <c r="A530" s="660">
        <v>32</v>
      </c>
      <c r="B530" s="661" t="s">
        <v>573</v>
      </c>
      <c r="C530" s="661" t="s">
        <v>3526</v>
      </c>
      <c r="D530" s="742" t="s">
        <v>5499</v>
      </c>
      <c r="E530" s="743" t="s">
        <v>3536</v>
      </c>
      <c r="F530" s="661" t="s">
        <v>3521</v>
      </c>
      <c r="G530" s="661" t="s">
        <v>4150</v>
      </c>
      <c r="H530" s="661" t="s">
        <v>574</v>
      </c>
      <c r="I530" s="661" t="s">
        <v>4151</v>
      </c>
      <c r="J530" s="661" t="s">
        <v>4152</v>
      </c>
      <c r="K530" s="661" t="s">
        <v>3357</v>
      </c>
      <c r="L530" s="662">
        <v>0</v>
      </c>
      <c r="M530" s="662">
        <v>0</v>
      </c>
      <c r="N530" s="661">
        <v>4</v>
      </c>
      <c r="O530" s="744">
        <v>1.5</v>
      </c>
      <c r="P530" s="662">
        <v>0</v>
      </c>
      <c r="Q530" s="677"/>
      <c r="R530" s="661">
        <v>2</v>
      </c>
      <c r="S530" s="677">
        <v>0.5</v>
      </c>
      <c r="T530" s="744">
        <v>0.5</v>
      </c>
      <c r="U530" s="700">
        <v>0.33333333333333331</v>
      </c>
    </row>
    <row r="531" spans="1:21" ht="14.4" customHeight="1" x14ac:dyDescent="0.3">
      <c r="A531" s="660">
        <v>32</v>
      </c>
      <c r="B531" s="661" t="s">
        <v>573</v>
      </c>
      <c r="C531" s="661" t="s">
        <v>3526</v>
      </c>
      <c r="D531" s="742" t="s">
        <v>5499</v>
      </c>
      <c r="E531" s="743" t="s">
        <v>3536</v>
      </c>
      <c r="F531" s="661" t="s">
        <v>3521</v>
      </c>
      <c r="G531" s="661" t="s">
        <v>4008</v>
      </c>
      <c r="H531" s="661" t="s">
        <v>1755</v>
      </c>
      <c r="I531" s="661" t="s">
        <v>4009</v>
      </c>
      <c r="J531" s="661" t="s">
        <v>4010</v>
      </c>
      <c r="K531" s="661" t="s">
        <v>4011</v>
      </c>
      <c r="L531" s="662">
        <v>2179.9299999999998</v>
      </c>
      <c r="M531" s="662">
        <v>93736.989999999976</v>
      </c>
      <c r="N531" s="661">
        <v>43</v>
      </c>
      <c r="O531" s="744">
        <v>9</v>
      </c>
      <c r="P531" s="662">
        <v>93736.989999999976</v>
      </c>
      <c r="Q531" s="677">
        <v>1</v>
      </c>
      <c r="R531" s="661">
        <v>43</v>
      </c>
      <c r="S531" s="677">
        <v>1</v>
      </c>
      <c r="T531" s="744">
        <v>9</v>
      </c>
      <c r="U531" s="700">
        <v>1</v>
      </c>
    </row>
    <row r="532" spans="1:21" ht="14.4" customHeight="1" x14ac:dyDescent="0.3">
      <c r="A532" s="660">
        <v>32</v>
      </c>
      <c r="B532" s="661" t="s">
        <v>573</v>
      </c>
      <c r="C532" s="661" t="s">
        <v>3526</v>
      </c>
      <c r="D532" s="742" t="s">
        <v>5499</v>
      </c>
      <c r="E532" s="743" t="s">
        <v>3536</v>
      </c>
      <c r="F532" s="661" t="s">
        <v>3521</v>
      </c>
      <c r="G532" s="661" t="s">
        <v>4153</v>
      </c>
      <c r="H532" s="661" t="s">
        <v>574</v>
      </c>
      <c r="I532" s="661" t="s">
        <v>4154</v>
      </c>
      <c r="J532" s="661" t="s">
        <v>1053</v>
      </c>
      <c r="K532" s="661" t="s">
        <v>3772</v>
      </c>
      <c r="L532" s="662">
        <v>593.25</v>
      </c>
      <c r="M532" s="662">
        <v>593.25</v>
      </c>
      <c r="N532" s="661">
        <v>1</v>
      </c>
      <c r="O532" s="744">
        <v>0.5</v>
      </c>
      <c r="P532" s="662">
        <v>593.25</v>
      </c>
      <c r="Q532" s="677">
        <v>1</v>
      </c>
      <c r="R532" s="661">
        <v>1</v>
      </c>
      <c r="S532" s="677">
        <v>1</v>
      </c>
      <c r="T532" s="744">
        <v>0.5</v>
      </c>
      <c r="U532" s="700">
        <v>1</v>
      </c>
    </row>
    <row r="533" spans="1:21" ht="14.4" customHeight="1" x14ac:dyDescent="0.3">
      <c r="A533" s="660">
        <v>32</v>
      </c>
      <c r="B533" s="661" t="s">
        <v>573</v>
      </c>
      <c r="C533" s="661" t="s">
        <v>3526</v>
      </c>
      <c r="D533" s="742" t="s">
        <v>5499</v>
      </c>
      <c r="E533" s="743" t="s">
        <v>3536</v>
      </c>
      <c r="F533" s="661" t="s">
        <v>3521</v>
      </c>
      <c r="G533" s="661" t="s">
        <v>4155</v>
      </c>
      <c r="H533" s="661" t="s">
        <v>574</v>
      </c>
      <c r="I533" s="661" t="s">
        <v>675</v>
      </c>
      <c r="J533" s="661" t="s">
        <v>676</v>
      </c>
      <c r="K533" s="661" t="s">
        <v>4156</v>
      </c>
      <c r="L533" s="662">
        <v>0</v>
      </c>
      <c r="M533" s="662">
        <v>0</v>
      </c>
      <c r="N533" s="661">
        <v>1</v>
      </c>
      <c r="O533" s="744">
        <v>0.5</v>
      </c>
      <c r="P533" s="662"/>
      <c r="Q533" s="677"/>
      <c r="R533" s="661"/>
      <c r="S533" s="677">
        <v>0</v>
      </c>
      <c r="T533" s="744"/>
      <c r="U533" s="700">
        <v>0</v>
      </c>
    </row>
    <row r="534" spans="1:21" ht="14.4" customHeight="1" x14ac:dyDescent="0.3">
      <c r="A534" s="660">
        <v>32</v>
      </c>
      <c r="B534" s="661" t="s">
        <v>573</v>
      </c>
      <c r="C534" s="661" t="s">
        <v>3526</v>
      </c>
      <c r="D534" s="742" t="s">
        <v>5499</v>
      </c>
      <c r="E534" s="743" t="s">
        <v>3536</v>
      </c>
      <c r="F534" s="661" t="s">
        <v>3521</v>
      </c>
      <c r="G534" s="661" t="s">
        <v>4157</v>
      </c>
      <c r="H534" s="661" t="s">
        <v>574</v>
      </c>
      <c r="I534" s="661" t="s">
        <v>1045</v>
      </c>
      <c r="J534" s="661" t="s">
        <v>1046</v>
      </c>
      <c r="K534" s="661" t="s">
        <v>4158</v>
      </c>
      <c r="L534" s="662">
        <v>0</v>
      </c>
      <c r="M534" s="662">
        <v>0</v>
      </c>
      <c r="N534" s="661">
        <v>1</v>
      </c>
      <c r="O534" s="744">
        <v>1</v>
      </c>
      <c r="P534" s="662">
        <v>0</v>
      </c>
      <c r="Q534" s="677"/>
      <c r="R534" s="661">
        <v>1</v>
      </c>
      <c r="S534" s="677">
        <v>1</v>
      </c>
      <c r="T534" s="744">
        <v>1</v>
      </c>
      <c r="U534" s="700">
        <v>1</v>
      </c>
    </row>
    <row r="535" spans="1:21" ht="14.4" customHeight="1" x14ac:dyDescent="0.3">
      <c r="A535" s="660">
        <v>32</v>
      </c>
      <c r="B535" s="661" t="s">
        <v>573</v>
      </c>
      <c r="C535" s="661" t="s">
        <v>3526</v>
      </c>
      <c r="D535" s="742" t="s">
        <v>5499</v>
      </c>
      <c r="E535" s="743" t="s">
        <v>3536</v>
      </c>
      <c r="F535" s="661" t="s">
        <v>3521</v>
      </c>
      <c r="G535" s="661" t="s">
        <v>3627</v>
      </c>
      <c r="H535" s="661" t="s">
        <v>574</v>
      </c>
      <c r="I535" s="661" t="s">
        <v>2096</v>
      </c>
      <c r="J535" s="661" t="s">
        <v>2097</v>
      </c>
      <c r="K535" s="661" t="s">
        <v>3016</v>
      </c>
      <c r="L535" s="662">
        <v>111.72</v>
      </c>
      <c r="M535" s="662">
        <v>335.15999999999997</v>
      </c>
      <c r="N535" s="661">
        <v>3</v>
      </c>
      <c r="O535" s="744">
        <v>2</v>
      </c>
      <c r="P535" s="662">
        <v>223.44</v>
      </c>
      <c r="Q535" s="677">
        <v>0.66666666666666674</v>
      </c>
      <c r="R535" s="661">
        <v>2</v>
      </c>
      <c r="S535" s="677">
        <v>0.66666666666666663</v>
      </c>
      <c r="T535" s="744">
        <v>1.5</v>
      </c>
      <c r="U535" s="700">
        <v>0.75</v>
      </c>
    </row>
    <row r="536" spans="1:21" ht="14.4" customHeight="1" x14ac:dyDescent="0.3">
      <c r="A536" s="660">
        <v>32</v>
      </c>
      <c r="B536" s="661" t="s">
        <v>573</v>
      </c>
      <c r="C536" s="661" t="s">
        <v>3526</v>
      </c>
      <c r="D536" s="742" t="s">
        <v>5499</v>
      </c>
      <c r="E536" s="743" t="s">
        <v>3536</v>
      </c>
      <c r="F536" s="661" t="s">
        <v>3521</v>
      </c>
      <c r="G536" s="661" t="s">
        <v>4159</v>
      </c>
      <c r="H536" s="661" t="s">
        <v>574</v>
      </c>
      <c r="I536" s="661" t="s">
        <v>4160</v>
      </c>
      <c r="J536" s="661" t="s">
        <v>4161</v>
      </c>
      <c r="K536" s="661" t="s">
        <v>4162</v>
      </c>
      <c r="L536" s="662">
        <v>300.33</v>
      </c>
      <c r="M536" s="662">
        <v>300.33</v>
      </c>
      <c r="N536" s="661">
        <v>1</v>
      </c>
      <c r="O536" s="744">
        <v>0.5</v>
      </c>
      <c r="P536" s="662">
        <v>300.33</v>
      </c>
      <c r="Q536" s="677">
        <v>1</v>
      </c>
      <c r="R536" s="661">
        <v>1</v>
      </c>
      <c r="S536" s="677">
        <v>1</v>
      </c>
      <c r="T536" s="744">
        <v>0.5</v>
      </c>
      <c r="U536" s="700">
        <v>1</v>
      </c>
    </row>
    <row r="537" spans="1:21" ht="14.4" customHeight="1" x14ac:dyDescent="0.3">
      <c r="A537" s="660">
        <v>32</v>
      </c>
      <c r="B537" s="661" t="s">
        <v>573</v>
      </c>
      <c r="C537" s="661" t="s">
        <v>3526</v>
      </c>
      <c r="D537" s="742" t="s">
        <v>5499</v>
      </c>
      <c r="E537" s="743" t="s">
        <v>3536</v>
      </c>
      <c r="F537" s="661" t="s">
        <v>3521</v>
      </c>
      <c r="G537" s="661" t="s">
        <v>4159</v>
      </c>
      <c r="H537" s="661" t="s">
        <v>574</v>
      </c>
      <c r="I537" s="661" t="s">
        <v>4163</v>
      </c>
      <c r="J537" s="661" t="s">
        <v>4161</v>
      </c>
      <c r="K537" s="661" t="s">
        <v>4162</v>
      </c>
      <c r="L537" s="662">
        <v>300.33</v>
      </c>
      <c r="M537" s="662">
        <v>300.33</v>
      </c>
      <c r="N537" s="661">
        <v>1</v>
      </c>
      <c r="O537" s="744">
        <v>0.5</v>
      </c>
      <c r="P537" s="662"/>
      <c r="Q537" s="677">
        <v>0</v>
      </c>
      <c r="R537" s="661"/>
      <c r="S537" s="677">
        <v>0</v>
      </c>
      <c r="T537" s="744"/>
      <c r="U537" s="700">
        <v>0</v>
      </c>
    </row>
    <row r="538" spans="1:21" ht="14.4" customHeight="1" x14ac:dyDescent="0.3">
      <c r="A538" s="660">
        <v>32</v>
      </c>
      <c r="B538" s="661" t="s">
        <v>573</v>
      </c>
      <c r="C538" s="661" t="s">
        <v>3526</v>
      </c>
      <c r="D538" s="742" t="s">
        <v>5499</v>
      </c>
      <c r="E538" s="743" t="s">
        <v>3536</v>
      </c>
      <c r="F538" s="661" t="s">
        <v>3521</v>
      </c>
      <c r="G538" s="661" t="s">
        <v>4164</v>
      </c>
      <c r="H538" s="661" t="s">
        <v>574</v>
      </c>
      <c r="I538" s="661" t="s">
        <v>4165</v>
      </c>
      <c r="J538" s="661" t="s">
        <v>4166</v>
      </c>
      <c r="K538" s="661" t="s">
        <v>4167</v>
      </c>
      <c r="L538" s="662">
        <v>0</v>
      </c>
      <c r="M538" s="662">
        <v>0</v>
      </c>
      <c r="N538" s="661">
        <v>1</v>
      </c>
      <c r="O538" s="744">
        <v>1</v>
      </c>
      <c r="P538" s="662">
        <v>0</v>
      </c>
      <c r="Q538" s="677"/>
      <c r="R538" s="661">
        <v>1</v>
      </c>
      <c r="S538" s="677">
        <v>1</v>
      </c>
      <c r="T538" s="744">
        <v>1</v>
      </c>
      <c r="U538" s="700">
        <v>1</v>
      </c>
    </row>
    <row r="539" spans="1:21" ht="14.4" customHeight="1" x14ac:dyDescent="0.3">
      <c r="A539" s="660">
        <v>32</v>
      </c>
      <c r="B539" s="661" t="s">
        <v>573</v>
      </c>
      <c r="C539" s="661" t="s">
        <v>3526</v>
      </c>
      <c r="D539" s="742" t="s">
        <v>5499</v>
      </c>
      <c r="E539" s="743" t="s">
        <v>3536</v>
      </c>
      <c r="F539" s="661" t="s">
        <v>3521</v>
      </c>
      <c r="G539" s="661" t="s">
        <v>3832</v>
      </c>
      <c r="H539" s="661" t="s">
        <v>574</v>
      </c>
      <c r="I539" s="661" t="s">
        <v>4168</v>
      </c>
      <c r="J539" s="661" t="s">
        <v>4169</v>
      </c>
      <c r="K539" s="661" t="s">
        <v>4170</v>
      </c>
      <c r="L539" s="662">
        <v>0</v>
      </c>
      <c r="M539" s="662">
        <v>0</v>
      </c>
      <c r="N539" s="661">
        <v>2</v>
      </c>
      <c r="O539" s="744">
        <v>2</v>
      </c>
      <c r="P539" s="662"/>
      <c r="Q539" s="677"/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32</v>
      </c>
      <c r="B540" s="661" t="s">
        <v>573</v>
      </c>
      <c r="C540" s="661" t="s">
        <v>3526</v>
      </c>
      <c r="D540" s="742" t="s">
        <v>5499</v>
      </c>
      <c r="E540" s="743" t="s">
        <v>3536</v>
      </c>
      <c r="F540" s="661" t="s">
        <v>3521</v>
      </c>
      <c r="G540" s="661" t="s">
        <v>4023</v>
      </c>
      <c r="H540" s="661" t="s">
        <v>574</v>
      </c>
      <c r="I540" s="661" t="s">
        <v>3090</v>
      </c>
      <c r="J540" s="661" t="s">
        <v>3091</v>
      </c>
      <c r="K540" s="661" t="s">
        <v>4024</v>
      </c>
      <c r="L540" s="662">
        <v>77.14</v>
      </c>
      <c r="M540" s="662">
        <v>771.4</v>
      </c>
      <c r="N540" s="661">
        <v>10</v>
      </c>
      <c r="O540" s="744">
        <v>1</v>
      </c>
      <c r="P540" s="662">
        <v>771.4</v>
      </c>
      <c r="Q540" s="677">
        <v>1</v>
      </c>
      <c r="R540" s="661">
        <v>10</v>
      </c>
      <c r="S540" s="677">
        <v>1</v>
      </c>
      <c r="T540" s="744">
        <v>1</v>
      </c>
      <c r="U540" s="700">
        <v>1</v>
      </c>
    </row>
    <row r="541" spans="1:21" ht="14.4" customHeight="1" x14ac:dyDescent="0.3">
      <c r="A541" s="660">
        <v>32</v>
      </c>
      <c r="B541" s="661" t="s">
        <v>573</v>
      </c>
      <c r="C541" s="661" t="s">
        <v>3526</v>
      </c>
      <c r="D541" s="742" t="s">
        <v>5499</v>
      </c>
      <c r="E541" s="743" t="s">
        <v>3536</v>
      </c>
      <c r="F541" s="661" t="s">
        <v>3521</v>
      </c>
      <c r="G541" s="661" t="s">
        <v>4029</v>
      </c>
      <c r="H541" s="661" t="s">
        <v>574</v>
      </c>
      <c r="I541" s="661" t="s">
        <v>667</v>
      </c>
      <c r="J541" s="661" t="s">
        <v>4030</v>
      </c>
      <c r="K541" s="661" t="s">
        <v>4031</v>
      </c>
      <c r="L541" s="662">
        <v>44.59</v>
      </c>
      <c r="M541" s="662">
        <v>178.36</v>
      </c>
      <c r="N541" s="661">
        <v>4</v>
      </c>
      <c r="O541" s="744">
        <v>3.5</v>
      </c>
      <c r="P541" s="662">
        <v>44.59</v>
      </c>
      <c r="Q541" s="677">
        <v>0.25</v>
      </c>
      <c r="R541" s="661">
        <v>1</v>
      </c>
      <c r="S541" s="677">
        <v>0.25</v>
      </c>
      <c r="T541" s="744">
        <v>0.5</v>
      </c>
      <c r="U541" s="700">
        <v>0.14285714285714285</v>
      </c>
    </row>
    <row r="542" spans="1:21" ht="14.4" customHeight="1" x14ac:dyDescent="0.3">
      <c r="A542" s="660">
        <v>32</v>
      </c>
      <c r="B542" s="661" t="s">
        <v>573</v>
      </c>
      <c r="C542" s="661" t="s">
        <v>3526</v>
      </c>
      <c r="D542" s="742" t="s">
        <v>5499</v>
      </c>
      <c r="E542" s="743" t="s">
        <v>3536</v>
      </c>
      <c r="F542" s="661" t="s">
        <v>3521</v>
      </c>
      <c r="G542" s="661" t="s">
        <v>3752</v>
      </c>
      <c r="H542" s="661" t="s">
        <v>574</v>
      </c>
      <c r="I542" s="661" t="s">
        <v>3934</v>
      </c>
      <c r="J542" s="661" t="s">
        <v>3754</v>
      </c>
      <c r="K542" s="661" t="s">
        <v>3495</v>
      </c>
      <c r="L542" s="662">
        <v>0</v>
      </c>
      <c r="M542" s="662">
        <v>0</v>
      </c>
      <c r="N542" s="661">
        <v>1</v>
      </c>
      <c r="O542" s="744">
        <v>0.5</v>
      </c>
      <c r="P542" s="662">
        <v>0</v>
      </c>
      <c r="Q542" s="677"/>
      <c r="R542" s="661">
        <v>1</v>
      </c>
      <c r="S542" s="677">
        <v>1</v>
      </c>
      <c r="T542" s="744">
        <v>0.5</v>
      </c>
      <c r="U542" s="700">
        <v>1</v>
      </c>
    </row>
    <row r="543" spans="1:21" ht="14.4" customHeight="1" x14ac:dyDescent="0.3">
      <c r="A543" s="660">
        <v>32</v>
      </c>
      <c r="B543" s="661" t="s">
        <v>573</v>
      </c>
      <c r="C543" s="661" t="s">
        <v>3526</v>
      </c>
      <c r="D543" s="742" t="s">
        <v>5499</v>
      </c>
      <c r="E543" s="743" t="s">
        <v>3536</v>
      </c>
      <c r="F543" s="661" t="s">
        <v>3521</v>
      </c>
      <c r="G543" s="661" t="s">
        <v>3752</v>
      </c>
      <c r="H543" s="661" t="s">
        <v>574</v>
      </c>
      <c r="I543" s="661" t="s">
        <v>2534</v>
      </c>
      <c r="J543" s="661" t="s">
        <v>2535</v>
      </c>
      <c r="K543" s="661" t="s">
        <v>2536</v>
      </c>
      <c r="L543" s="662">
        <v>52.75</v>
      </c>
      <c r="M543" s="662">
        <v>158.25</v>
      </c>
      <c r="N543" s="661">
        <v>3</v>
      </c>
      <c r="O543" s="744">
        <v>1.5</v>
      </c>
      <c r="P543" s="662">
        <v>52.75</v>
      </c>
      <c r="Q543" s="677">
        <v>0.33333333333333331</v>
      </c>
      <c r="R543" s="661">
        <v>1</v>
      </c>
      <c r="S543" s="677">
        <v>0.33333333333333331</v>
      </c>
      <c r="T543" s="744">
        <v>0.5</v>
      </c>
      <c r="U543" s="700">
        <v>0.33333333333333331</v>
      </c>
    </row>
    <row r="544" spans="1:21" ht="14.4" customHeight="1" x14ac:dyDescent="0.3">
      <c r="A544" s="660">
        <v>32</v>
      </c>
      <c r="B544" s="661" t="s">
        <v>573</v>
      </c>
      <c r="C544" s="661" t="s">
        <v>3526</v>
      </c>
      <c r="D544" s="742" t="s">
        <v>5499</v>
      </c>
      <c r="E544" s="743" t="s">
        <v>3536</v>
      </c>
      <c r="F544" s="661" t="s">
        <v>3521</v>
      </c>
      <c r="G544" s="661" t="s">
        <v>3752</v>
      </c>
      <c r="H544" s="661" t="s">
        <v>574</v>
      </c>
      <c r="I544" s="661" t="s">
        <v>4171</v>
      </c>
      <c r="J544" s="661" t="s">
        <v>4172</v>
      </c>
      <c r="K544" s="661" t="s">
        <v>4173</v>
      </c>
      <c r="L544" s="662">
        <v>0</v>
      </c>
      <c r="M544" s="662">
        <v>0</v>
      </c>
      <c r="N544" s="661">
        <v>1</v>
      </c>
      <c r="O544" s="744">
        <v>0.5</v>
      </c>
      <c r="P544" s="662">
        <v>0</v>
      </c>
      <c r="Q544" s="677"/>
      <c r="R544" s="661">
        <v>1</v>
      </c>
      <c r="S544" s="677">
        <v>1</v>
      </c>
      <c r="T544" s="744">
        <v>0.5</v>
      </c>
      <c r="U544" s="700">
        <v>1</v>
      </c>
    </row>
    <row r="545" spans="1:21" ht="14.4" customHeight="1" x14ac:dyDescent="0.3">
      <c r="A545" s="660">
        <v>32</v>
      </c>
      <c r="B545" s="661" t="s">
        <v>573</v>
      </c>
      <c r="C545" s="661" t="s">
        <v>3526</v>
      </c>
      <c r="D545" s="742" t="s">
        <v>5499</v>
      </c>
      <c r="E545" s="743" t="s">
        <v>3536</v>
      </c>
      <c r="F545" s="661" t="s">
        <v>3521</v>
      </c>
      <c r="G545" s="661" t="s">
        <v>3752</v>
      </c>
      <c r="H545" s="661" t="s">
        <v>574</v>
      </c>
      <c r="I545" s="661" t="s">
        <v>3753</v>
      </c>
      <c r="J545" s="661" t="s">
        <v>3754</v>
      </c>
      <c r="K545" s="661" t="s">
        <v>3755</v>
      </c>
      <c r="L545" s="662">
        <v>29.54</v>
      </c>
      <c r="M545" s="662">
        <v>177.24</v>
      </c>
      <c r="N545" s="661">
        <v>6</v>
      </c>
      <c r="O545" s="744">
        <v>3</v>
      </c>
      <c r="P545" s="662">
        <v>118.16</v>
      </c>
      <c r="Q545" s="677">
        <v>0.66666666666666663</v>
      </c>
      <c r="R545" s="661">
        <v>4</v>
      </c>
      <c r="S545" s="677">
        <v>0.66666666666666663</v>
      </c>
      <c r="T545" s="744">
        <v>2</v>
      </c>
      <c r="U545" s="700">
        <v>0.66666666666666663</v>
      </c>
    </row>
    <row r="546" spans="1:21" ht="14.4" customHeight="1" x14ac:dyDescent="0.3">
      <c r="A546" s="660">
        <v>32</v>
      </c>
      <c r="B546" s="661" t="s">
        <v>573</v>
      </c>
      <c r="C546" s="661" t="s">
        <v>3526</v>
      </c>
      <c r="D546" s="742" t="s">
        <v>5499</v>
      </c>
      <c r="E546" s="743" t="s">
        <v>3536</v>
      </c>
      <c r="F546" s="661" t="s">
        <v>3521</v>
      </c>
      <c r="G546" s="661" t="s">
        <v>3752</v>
      </c>
      <c r="H546" s="661" t="s">
        <v>574</v>
      </c>
      <c r="I546" s="661" t="s">
        <v>4174</v>
      </c>
      <c r="J546" s="661" t="s">
        <v>4175</v>
      </c>
      <c r="K546" s="661" t="s">
        <v>3694</v>
      </c>
      <c r="L546" s="662">
        <v>0</v>
      </c>
      <c r="M546" s="662">
        <v>0</v>
      </c>
      <c r="N546" s="661">
        <v>1</v>
      </c>
      <c r="O546" s="744">
        <v>0.5</v>
      </c>
      <c r="P546" s="662">
        <v>0</v>
      </c>
      <c r="Q546" s="677"/>
      <c r="R546" s="661">
        <v>1</v>
      </c>
      <c r="S546" s="677">
        <v>1</v>
      </c>
      <c r="T546" s="744">
        <v>0.5</v>
      </c>
      <c r="U546" s="700">
        <v>1</v>
      </c>
    </row>
    <row r="547" spans="1:21" ht="14.4" customHeight="1" x14ac:dyDescent="0.3">
      <c r="A547" s="660">
        <v>32</v>
      </c>
      <c r="B547" s="661" t="s">
        <v>573</v>
      </c>
      <c r="C547" s="661" t="s">
        <v>3526</v>
      </c>
      <c r="D547" s="742" t="s">
        <v>5499</v>
      </c>
      <c r="E547" s="743" t="s">
        <v>3536</v>
      </c>
      <c r="F547" s="661" t="s">
        <v>3521</v>
      </c>
      <c r="G547" s="661" t="s">
        <v>4038</v>
      </c>
      <c r="H547" s="661" t="s">
        <v>574</v>
      </c>
      <c r="I547" s="661" t="s">
        <v>4176</v>
      </c>
      <c r="J547" s="661" t="s">
        <v>4040</v>
      </c>
      <c r="K547" s="661" t="s">
        <v>4041</v>
      </c>
      <c r="L547" s="662">
        <v>5927.29</v>
      </c>
      <c r="M547" s="662">
        <v>17781.87</v>
      </c>
      <c r="N547" s="661">
        <v>3</v>
      </c>
      <c r="O547" s="744">
        <v>0.5</v>
      </c>
      <c r="P547" s="662"/>
      <c r="Q547" s="677">
        <v>0</v>
      </c>
      <c r="R547" s="661"/>
      <c r="S547" s="677">
        <v>0</v>
      </c>
      <c r="T547" s="744"/>
      <c r="U547" s="700">
        <v>0</v>
      </c>
    </row>
    <row r="548" spans="1:21" ht="14.4" customHeight="1" x14ac:dyDescent="0.3">
      <c r="A548" s="660">
        <v>32</v>
      </c>
      <c r="B548" s="661" t="s">
        <v>573</v>
      </c>
      <c r="C548" s="661" t="s">
        <v>3526</v>
      </c>
      <c r="D548" s="742" t="s">
        <v>5499</v>
      </c>
      <c r="E548" s="743" t="s">
        <v>3536</v>
      </c>
      <c r="F548" s="661" t="s">
        <v>3521</v>
      </c>
      <c r="G548" s="661" t="s">
        <v>3632</v>
      </c>
      <c r="H548" s="661" t="s">
        <v>574</v>
      </c>
      <c r="I548" s="661" t="s">
        <v>862</v>
      </c>
      <c r="J548" s="661" t="s">
        <v>3633</v>
      </c>
      <c r="K548" s="661" t="s">
        <v>3634</v>
      </c>
      <c r="L548" s="662">
        <v>88.76</v>
      </c>
      <c r="M548" s="662">
        <v>3017.84</v>
      </c>
      <c r="N548" s="661">
        <v>34</v>
      </c>
      <c r="O548" s="744">
        <v>9.5</v>
      </c>
      <c r="P548" s="662">
        <v>1952.72</v>
      </c>
      <c r="Q548" s="677">
        <v>0.6470588235294118</v>
      </c>
      <c r="R548" s="661">
        <v>22</v>
      </c>
      <c r="S548" s="677">
        <v>0.6470588235294118</v>
      </c>
      <c r="T548" s="744">
        <v>5</v>
      </c>
      <c r="U548" s="700">
        <v>0.52631578947368418</v>
      </c>
    </row>
    <row r="549" spans="1:21" ht="14.4" customHeight="1" x14ac:dyDescent="0.3">
      <c r="A549" s="660">
        <v>32</v>
      </c>
      <c r="B549" s="661" t="s">
        <v>573</v>
      </c>
      <c r="C549" s="661" t="s">
        <v>3526</v>
      </c>
      <c r="D549" s="742" t="s">
        <v>5499</v>
      </c>
      <c r="E549" s="743" t="s">
        <v>3536</v>
      </c>
      <c r="F549" s="661" t="s">
        <v>3521</v>
      </c>
      <c r="G549" s="661" t="s">
        <v>3756</v>
      </c>
      <c r="H549" s="661" t="s">
        <v>574</v>
      </c>
      <c r="I549" s="661" t="s">
        <v>723</v>
      </c>
      <c r="J549" s="661" t="s">
        <v>724</v>
      </c>
      <c r="K549" s="661" t="s">
        <v>3757</v>
      </c>
      <c r="L549" s="662">
        <v>733.55</v>
      </c>
      <c r="M549" s="662">
        <v>2934.2</v>
      </c>
      <c r="N549" s="661">
        <v>4</v>
      </c>
      <c r="O549" s="744">
        <v>2</v>
      </c>
      <c r="P549" s="662">
        <v>2934.2</v>
      </c>
      <c r="Q549" s="677">
        <v>1</v>
      </c>
      <c r="R549" s="661">
        <v>4</v>
      </c>
      <c r="S549" s="677">
        <v>1</v>
      </c>
      <c r="T549" s="744">
        <v>2</v>
      </c>
      <c r="U549" s="700">
        <v>1</v>
      </c>
    </row>
    <row r="550" spans="1:21" ht="14.4" customHeight="1" x14ac:dyDescent="0.3">
      <c r="A550" s="660">
        <v>32</v>
      </c>
      <c r="B550" s="661" t="s">
        <v>573</v>
      </c>
      <c r="C550" s="661" t="s">
        <v>3526</v>
      </c>
      <c r="D550" s="742" t="s">
        <v>5499</v>
      </c>
      <c r="E550" s="743" t="s">
        <v>3536</v>
      </c>
      <c r="F550" s="661" t="s">
        <v>3521</v>
      </c>
      <c r="G550" s="661" t="s">
        <v>3756</v>
      </c>
      <c r="H550" s="661" t="s">
        <v>574</v>
      </c>
      <c r="I550" s="661" t="s">
        <v>3835</v>
      </c>
      <c r="J550" s="661" t="s">
        <v>724</v>
      </c>
      <c r="K550" s="661" t="s">
        <v>3836</v>
      </c>
      <c r="L550" s="662">
        <v>0</v>
      </c>
      <c r="M550" s="662">
        <v>0</v>
      </c>
      <c r="N550" s="661">
        <v>1</v>
      </c>
      <c r="O550" s="744">
        <v>0.5</v>
      </c>
      <c r="P550" s="662">
        <v>0</v>
      </c>
      <c r="Q550" s="677"/>
      <c r="R550" s="661">
        <v>1</v>
      </c>
      <c r="S550" s="677">
        <v>1</v>
      </c>
      <c r="T550" s="744">
        <v>0.5</v>
      </c>
      <c r="U550" s="700">
        <v>1</v>
      </c>
    </row>
    <row r="551" spans="1:21" ht="14.4" customHeight="1" x14ac:dyDescent="0.3">
      <c r="A551" s="660">
        <v>32</v>
      </c>
      <c r="B551" s="661" t="s">
        <v>573</v>
      </c>
      <c r="C551" s="661" t="s">
        <v>3526</v>
      </c>
      <c r="D551" s="742" t="s">
        <v>5499</v>
      </c>
      <c r="E551" s="743" t="s">
        <v>3536</v>
      </c>
      <c r="F551" s="661" t="s">
        <v>3521</v>
      </c>
      <c r="G551" s="661" t="s">
        <v>4177</v>
      </c>
      <c r="H551" s="661" t="s">
        <v>574</v>
      </c>
      <c r="I551" s="661" t="s">
        <v>4178</v>
      </c>
      <c r="J551" s="661" t="s">
        <v>4179</v>
      </c>
      <c r="K551" s="661" t="s">
        <v>4180</v>
      </c>
      <c r="L551" s="662">
        <v>3597.28</v>
      </c>
      <c r="M551" s="662">
        <v>3597.28</v>
      </c>
      <c r="N551" s="661">
        <v>1</v>
      </c>
      <c r="O551" s="744">
        <v>0.5</v>
      </c>
      <c r="P551" s="662"/>
      <c r="Q551" s="677">
        <v>0</v>
      </c>
      <c r="R551" s="661"/>
      <c r="S551" s="677">
        <v>0</v>
      </c>
      <c r="T551" s="744"/>
      <c r="U551" s="700">
        <v>0</v>
      </c>
    </row>
    <row r="552" spans="1:21" ht="14.4" customHeight="1" x14ac:dyDescent="0.3">
      <c r="A552" s="660">
        <v>32</v>
      </c>
      <c r="B552" s="661" t="s">
        <v>573</v>
      </c>
      <c r="C552" s="661" t="s">
        <v>3526</v>
      </c>
      <c r="D552" s="742" t="s">
        <v>5499</v>
      </c>
      <c r="E552" s="743" t="s">
        <v>3536</v>
      </c>
      <c r="F552" s="661" t="s">
        <v>3521</v>
      </c>
      <c r="G552" s="661" t="s">
        <v>3840</v>
      </c>
      <c r="H552" s="661" t="s">
        <v>574</v>
      </c>
      <c r="I552" s="661" t="s">
        <v>1117</v>
      </c>
      <c r="J552" s="661" t="s">
        <v>1118</v>
      </c>
      <c r="K552" s="661" t="s">
        <v>1119</v>
      </c>
      <c r="L552" s="662">
        <v>0</v>
      </c>
      <c r="M552" s="662">
        <v>0</v>
      </c>
      <c r="N552" s="661">
        <v>1</v>
      </c>
      <c r="O552" s="744">
        <v>0.5</v>
      </c>
      <c r="P552" s="662">
        <v>0</v>
      </c>
      <c r="Q552" s="677"/>
      <c r="R552" s="661">
        <v>1</v>
      </c>
      <c r="S552" s="677">
        <v>1</v>
      </c>
      <c r="T552" s="744">
        <v>0.5</v>
      </c>
      <c r="U552" s="700">
        <v>1</v>
      </c>
    </row>
    <row r="553" spans="1:21" ht="14.4" customHeight="1" x14ac:dyDescent="0.3">
      <c r="A553" s="660">
        <v>32</v>
      </c>
      <c r="B553" s="661" t="s">
        <v>573</v>
      </c>
      <c r="C553" s="661" t="s">
        <v>3526</v>
      </c>
      <c r="D553" s="742" t="s">
        <v>5499</v>
      </c>
      <c r="E553" s="743" t="s">
        <v>3536</v>
      </c>
      <c r="F553" s="661" t="s">
        <v>3521</v>
      </c>
      <c r="G553" s="661" t="s">
        <v>3840</v>
      </c>
      <c r="H553" s="661" t="s">
        <v>574</v>
      </c>
      <c r="I553" s="661" t="s">
        <v>948</v>
      </c>
      <c r="J553" s="661" t="s">
        <v>1118</v>
      </c>
      <c r="K553" s="661" t="s">
        <v>3841</v>
      </c>
      <c r="L553" s="662">
        <v>0</v>
      </c>
      <c r="M553" s="662">
        <v>0</v>
      </c>
      <c r="N553" s="661">
        <v>3</v>
      </c>
      <c r="O553" s="744">
        <v>1</v>
      </c>
      <c r="P553" s="662">
        <v>0</v>
      </c>
      <c r="Q553" s="677"/>
      <c r="R553" s="661">
        <v>3</v>
      </c>
      <c r="S553" s="677">
        <v>1</v>
      </c>
      <c r="T553" s="744">
        <v>1</v>
      </c>
      <c r="U553" s="700">
        <v>1</v>
      </c>
    </row>
    <row r="554" spans="1:21" ht="14.4" customHeight="1" x14ac:dyDescent="0.3">
      <c r="A554" s="660">
        <v>32</v>
      </c>
      <c r="B554" s="661" t="s">
        <v>573</v>
      </c>
      <c r="C554" s="661" t="s">
        <v>3526</v>
      </c>
      <c r="D554" s="742" t="s">
        <v>5499</v>
      </c>
      <c r="E554" s="743" t="s">
        <v>3536</v>
      </c>
      <c r="F554" s="661" t="s">
        <v>3521</v>
      </c>
      <c r="G554" s="661" t="s">
        <v>3635</v>
      </c>
      <c r="H554" s="661" t="s">
        <v>574</v>
      </c>
      <c r="I554" s="661" t="s">
        <v>751</v>
      </c>
      <c r="J554" s="661" t="s">
        <v>3759</v>
      </c>
      <c r="K554" s="661" t="s">
        <v>3760</v>
      </c>
      <c r="L554" s="662">
        <v>0</v>
      </c>
      <c r="M554" s="662">
        <v>0</v>
      </c>
      <c r="N554" s="661">
        <v>4</v>
      </c>
      <c r="O554" s="744">
        <v>3</v>
      </c>
      <c r="P554" s="662">
        <v>0</v>
      </c>
      <c r="Q554" s="677"/>
      <c r="R554" s="661">
        <v>2</v>
      </c>
      <c r="S554" s="677">
        <v>0.5</v>
      </c>
      <c r="T554" s="744">
        <v>1.5</v>
      </c>
      <c r="U554" s="700">
        <v>0.5</v>
      </c>
    </row>
    <row r="555" spans="1:21" ht="14.4" customHeight="1" x14ac:dyDescent="0.3">
      <c r="A555" s="660">
        <v>32</v>
      </c>
      <c r="B555" s="661" t="s">
        <v>573</v>
      </c>
      <c r="C555" s="661" t="s">
        <v>3526</v>
      </c>
      <c r="D555" s="742" t="s">
        <v>5499</v>
      </c>
      <c r="E555" s="743" t="s">
        <v>3536</v>
      </c>
      <c r="F555" s="661" t="s">
        <v>3521</v>
      </c>
      <c r="G555" s="661" t="s">
        <v>3635</v>
      </c>
      <c r="H555" s="661" t="s">
        <v>574</v>
      </c>
      <c r="I555" s="661" t="s">
        <v>923</v>
      </c>
      <c r="J555" s="661" t="s">
        <v>924</v>
      </c>
      <c r="K555" s="661" t="s">
        <v>4051</v>
      </c>
      <c r="L555" s="662">
        <v>0</v>
      </c>
      <c r="M555" s="662">
        <v>0</v>
      </c>
      <c r="N555" s="661">
        <v>1</v>
      </c>
      <c r="O555" s="744">
        <v>0.5</v>
      </c>
      <c r="P555" s="662"/>
      <c r="Q555" s="677"/>
      <c r="R555" s="661"/>
      <c r="S555" s="677">
        <v>0</v>
      </c>
      <c r="T555" s="744"/>
      <c r="U555" s="700">
        <v>0</v>
      </c>
    </row>
    <row r="556" spans="1:21" ht="14.4" customHeight="1" x14ac:dyDescent="0.3">
      <c r="A556" s="660">
        <v>32</v>
      </c>
      <c r="B556" s="661" t="s">
        <v>573</v>
      </c>
      <c r="C556" s="661" t="s">
        <v>3526</v>
      </c>
      <c r="D556" s="742" t="s">
        <v>5499</v>
      </c>
      <c r="E556" s="743" t="s">
        <v>3536</v>
      </c>
      <c r="F556" s="661" t="s">
        <v>3521</v>
      </c>
      <c r="G556" s="661" t="s">
        <v>4181</v>
      </c>
      <c r="H556" s="661" t="s">
        <v>574</v>
      </c>
      <c r="I556" s="661" t="s">
        <v>846</v>
      </c>
      <c r="J556" s="661" t="s">
        <v>847</v>
      </c>
      <c r="K556" s="661" t="s">
        <v>4182</v>
      </c>
      <c r="L556" s="662">
        <v>232.37</v>
      </c>
      <c r="M556" s="662">
        <v>232.37</v>
      </c>
      <c r="N556" s="661">
        <v>1</v>
      </c>
      <c r="O556" s="744">
        <v>1</v>
      </c>
      <c r="P556" s="662">
        <v>232.37</v>
      </c>
      <c r="Q556" s="677">
        <v>1</v>
      </c>
      <c r="R556" s="661">
        <v>1</v>
      </c>
      <c r="S556" s="677">
        <v>1</v>
      </c>
      <c r="T556" s="744">
        <v>1</v>
      </c>
      <c r="U556" s="700">
        <v>1</v>
      </c>
    </row>
    <row r="557" spans="1:21" ht="14.4" customHeight="1" x14ac:dyDescent="0.3">
      <c r="A557" s="660">
        <v>32</v>
      </c>
      <c r="B557" s="661" t="s">
        <v>573</v>
      </c>
      <c r="C557" s="661" t="s">
        <v>3526</v>
      </c>
      <c r="D557" s="742" t="s">
        <v>5499</v>
      </c>
      <c r="E557" s="743" t="s">
        <v>3536</v>
      </c>
      <c r="F557" s="661" t="s">
        <v>3521</v>
      </c>
      <c r="G557" s="661" t="s">
        <v>4183</v>
      </c>
      <c r="H557" s="661" t="s">
        <v>574</v>
      </c>
      <c r="I557" s="661" t="s">
        <v>1008</v>
      </c>
      <c r="J557" s="661" t="s">
        <v>1009</v>
      </c>
      <c r="K557" s="661" t="s">
        <v>1010</v>
      </c>
      <c r="L557" s="662">
        <v>59.78</v>
      </c>
      <c r="M557" s="662">
        <v>239.12</v>
      </c>
      <c r="N557" s="661">
        <v>4</v>
      </c>
      <c r="O557" s="744">
        <v>1.5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32</v>
      </c>
      <c r="B558" s="661" t="s">
        <v>573</v>
      </c>
      <c r="C558" s="661" t="s">
        <v>3526</v>
      </c>
      <c r="D558" s="742" t="s">
        <v>5499</v>
      </c>
      <c r="E558" s="743" t="s">
        <v>3536</v>
      </c>
      <c r="F558" s="661" t="s">
        <v>3521</v>
      </c>
      <c r="G558" s="661" t="s">
        <v>3844</v>
      </c>
      <c r="H558" s="661" t="s">
        <v>574</v>
      </c>
      <c r="I558" s="661" t="s">
        <v>786</v>
      </c>
      <c r="J558" s="661" t="s">
        <v>4184</v>
      </c>
      <c r="K558" s="661" t="s">
        <v>4185</v>
      </c>
      <c r="L558" s="662">
        <v>70.23</v>
      </c>
      <c r="M558" s="662">
        <v>140.46</v>
      </c>
      <c r="N558" s="661">
        <v>2</v>
      </c>
      <c r="O558" s="744">
        <v>0.5</v>
      </c>
      <c r="P558" s="662"/>
      <c r="Q558" s="677">
        <v>0</v>
      </c>
      <c r="R558" s="661"/>
      <c r="S558" s="677">
        <v>0</v>
      </c>
      <c r="T558" s="744"/>
      <c r="U558" s="700">
        <v>0</v>
      </c>
    </row>
    <row r="559" spans="1:21" ht="14.4" customHeight="1" x14ac:dyDescent="0.3">
      <c r="A559" s="660">
        <v>32</v>
      </c>
      <c r="B559" s="661" t="s">
        <v>573</v>
      </c>
      <c r="C559" s="661" t="s">
        <v>3526</v>
      </c>
      <c r="D559" s="742" t="s">
        <v>5499</v>
      </c>
      <c r="E559" s="743" t="s">
        <v>3536</v>
      </c>
      <c r="F559" s="661" t="s">
        <v>3521</v>
      </c>
      <c r="G559" s="661" t="s">
        <v>3844</v>
      </c>
      <c r="H559" s="661" t="s">
        <v>574</v>
      </c>
      <c r="I559" s="661" t="s">
        <v>4186</v>
      </c>
      <c r="J559" s="661" t="s">
        <v>3846</v>
      </c>
      <c r="K559" s="661" t="s">
        <v>4187</v>
      </c>
      <c r="L559" s="662">
        <v>0</v>
      </c>
      <c r="M559" s="662">
        <v>0</v>
      </c>
      <c r="N559" s="661">
        <v>1</v>
      </c>
      <c r="O559" s="744">
        <v>0.5</v>
      </c>
      <c r="P559" s="662">
        <v>0</v>
      </c>
      <c r="Q559" s="677"/>
      <c r="R559" s="661">
        <v>1</v>
      </c>
      <c r="S559" s="677">
        <v>1</v>
      </c>
      <c r="T559" s="744">
        <v>0.5</v>
      </c>
      <c r="U559" s="700">
        <v>1</v>
      </c>
    </row>
    <row r="560" spans="1:21" ht="14.4" customHeight="1" x14ac:dyDescent="0.3">
      <c r="A560" s="660">
        <v>32</v>
      </c>
      <c r="B560" s="661" t="s">
        <v>573</v>
      </c>
      <c r="C560" s="661" t="s">
        <v>3526</v>
      </c>
      <c r="D560" s="742" t="s">
        <v>5499</v>
      </c>
      <c r="E560" s="743" t="s">
        <v>3536</v>
      </c>
      <c r="F560" s="661" t="s">
        <v>3521</v>
      </c>
      <c r="G560" s="661" t="s">
        <v>3851</v>
      </c>
      <c r="H560" s="661" t="s">
        <v>574</v>
      </c>
      <c r="I560" s="661" t="s">
        <v>3852</v>
      </c>
      <c r="J560" s="661" t="s">
        <v>692</v>
      </c>
      <c r="K560" s="661" t="s">
        <v>3853</v>
      </c>
      <c r="L560" s="662">
        <v>0</v>
      </c>
      <c r="M560" s="662">
        <v>0</v>
      </c>
      <c r="N560" s="661">
        <v>1</v>
      </c>
      <c r="O560" s="744">
        <v>0.5</v>
      </c>
      <c r="P560" s="662"/>
      <c r="Q560" s="677"/>
      <c r="R560" s="661"/>
      <c r="S560" s="677">
        <v>0</v>
      </c>
      <c r="T560" s="744"/>
      <c r="U560" s="700">
        <v>0</v>
      </c>
    </row>
    <row r="561" spans="1:21" ht="14.4" customHeight="1" x14ac:dyDescent="0.3">
      <c r="A561" s="660">
        <v>32</v>
      </c>
      <c r="B561" s="661" t="s">
        <v>573</v>
      </c>
      <c r="C561" s="661" t="s">
        <v>3526</v>
      </c>
      <c r="D561" s="742" t="s">
        <v>5499</v>
      </c>
      <c r="E561" s="743" t="s">
        <v>3536</v>
      </c>
      <c r="F561" s="661" t="s">
        <v>3521</v>
      </c>
      <c r="G561" s="661" t="s">
        <v>3884</v>
      </c>
      <c r="H561" s="661" t="s">
        <v>574</v>
      </c>
      <c r="I561" s="661" t="s">
        <v>1654</v>
      </c>
      <c r="J561" s="661" t="s">
        <v>1655</v>
      </c>
      <c r="K561" s="661" t="s">
        <v>1656</v>
      </c>
      <c r="L561" s="662">
        <v>131.36000000000001</v>
      </c>
      <c r="M561" s="662">
        <v>131.36000000000001</v>
      </c>
      <c r="N561" s="661">
        <v>1</v>
      </c>
      <c r="O561" s="744">
        <v>1</v>
      </c>
      <c r="P561" s="662"/>
      <c r="Q561" s="677">
        <v>0</v>
      </c>
      <c r="R561" s="661"/>
      <c r="S561" s="677">
        <v>0</v>
      </c>
      <c r="T561" s="744"/>
      <c r="U561" s="700">
        <v>0</v>
      </c>
    </row>
    <row r="562" spans="1:21" ht="14.4" customHeight="1" x14ac:dyDescent="0.3">
      <c r="A562" s="660">
        <v>32</v>
      </c>
      <c r="B562" s="661" t="s">
        <v>573</v>
      </c>
      <c r="C562" s="661" t="s">
        <v>3526</v>
      </c>
      <c r="D562" s="742" t="s">
        <v>5499</v>
      </c>
      <c r="E562" s="743" t="s">
        <v>3536</v>
      </c>
      <c r="F562" s="661" t="s">
        <v>3521</v>
      </c>
      <c r="G562" s="661" t="s">
        <v>3647</v>
      </c>
      <c r="H562" s="661" t="s">
        <v>1755</v>
      </c>
      <c r="I562" s="661" t="s">
        <v>1927</v>
      </c>
      <c r="J562" s="661" t="s">
        <v>1781</v>
      </c>
      <c r="K562" s="661" t="s">
        <v>1928</v>
      </c>
      <c r="L562" s="662">
        <v>543.39</v>
      </c>
      <c r="M562" s="662">
        <v>1086.78</v>
      </c>
      <c r="N562" s="661">
        <v>2</v>
      </c>
      <c r="O562" s="744">
        <v>0.5</v>
      </c>
      <c r="P562" s="662">
        <v>1086.78</v>
      </c>
      <c r="Q562" s="677">
        <v>1</v>
      </c>
      <c r="R562" s="661">
        <v>2</v>
      </c>
      <c r="S562" s="677">
        <v>1</v>
      </c>
      <c r="T562" s="744">
        <v>0.5</v>
      </c>
      <c r="U562" s="700">
        <v>1</v>
      </c>
    </row>
    <row r="563" spans="1:21" ht="14.4" customHeight="1" x14ac:dyDescent="0.3">
      <c r="A563" s="660">
        <v>32</v>
      </c>
      <c r="B563" s="661" t="s">
        <v>573</v>
      </c>
      <c r="C563" s="661" t="s">
        <v>3526</v>
      </c>
      <c r="D563" s="742" t="s">
        <v>5499</v>
      </c>
      <c r="E563" s="743" t="s">
        <v>3536</v>
      </c>
      <c r="F563" s="661" t="s">
        <v>3521</v>
      </c>
      <c r="G563" s="661" t="s">
        <v>3647</v>
      </c>
      <c r="H563" s="661" t="s">
        <v>1755</v>
      </c>
      <c r="I563" s="661" t="s">
        <v>1780</v>
      </c>
      <c r="J563" s="661" t="s">
        <v>1781</v>
      </c>
      <c r="K563" s="661" t="s">
        <v>1782</v>
      </c>
      <c r="L563" s="662">
        <v>815.1</v>
      </c>
      <c r="M563" s="662">
        <v>1630.2</v>
      </c>
      <c r="N563" s="661">
        <v>2</v>
      </c>
      <c r="O563" s="744">
        <v>2</v>
      </c>
      <c r="P563" s="662">
        <v>815.1</v>
      </c>
      <c r="Q563" s="677">
        <v>0.5</v>
      </c>
      <c r="R563" s="661">
        <v>1</v>
      </c>
      <c r="S563" s="677">
        <v>0.5</v>
      </c>
      <c r="T563" s="744">
        <v>1</v>
      </c>
      <c r="U563" s="700">
        <v>0.5</v>
      </c>
    </row>
    <row r="564" spans="1:21" ht="14.4" customHeight="1" x14ac:dyDescent="0.3">
      <c r="A564" s="660">
        <v>32</v>
      </c>
      <c r="B564" s="661" t="s">
        <v>573</v>
      </c>
      <c r="C564" s="661" t="s">
        <v>3526</v>
      </c>
      <c r="D564" s="742" t="s">
        <v>5499</v>
      </c>
      <c r="E564" s="743" t="s">
        <v>3536</v>
      </c>
      <c r="F564" s="661" t="s">
        <v>3521</v>
      </c>
      <c r="G564" s="661" t="s">
        <v>3647</v>
      </c>
      <c r="H564" s="661" t="s">
        <v>1755</v>
      </c>
      <c r="I564" s="661" t="s">
        <v>2886</v>
      </c>
      <c r="J564" s="661" t="s">
        <v>2883</v>
      </c>
      <c r="K564" s="661" t="s">
        <v>1785</v>
      </c>
      <c r="L564" s="662">
        <v>1847.49</v>
      </c>
      <c r="M564" s="662">
        <v>1847.49</v>
      </c>
      <c r="N564" s="661">
        <v>1</v>
      </c>
      <c r="O564" s="744">
        <v>1</v>
      </c>
      <c r="P564" s="662">
        <v>1847.49</v>
      </c>
      <c r="Q564" s="677">
        <v>1</v>
      </c>
      <c r="R564" s="661">
        <v>1</v>
      </c>
      <c r="S564" s="677">
        <v>1</v>
      </c>
      <c r="T564" s="744">
        <v>1</v>
      </c>
      <c r="U564" s="700">
        <v>1</v>
      </c>
    </row>
    <row r="565" spans="1:21" ht="14.4" customHeight="1" x14ac:dyDescent="0.3">
      <c r="A565" s="660">
        <v>32</v>
      </c>
      <c r="B565" s="661" t="s">
        <v>573</v>
      </c>
      <c r="C565" s="661" t="s">
        <v>3526</v>
      </c>
      <c r="D565" s="742" t="s">
        <v>5499</v>
      </c>
      <c r="E565" s="743" t="s">
        <v>3536</v>
      </c>
      <c r="F565" s="661" t="s">
        <v>3521</v>
      </c>
      <c r="G565" s="661" t="s">
        <v>3647</v>
      </c>
      <c r="H565" s="661" t="s">
        <v>1755</v>
      </c>
      <c r="I565" s="661" t="s">
        <v>3155</v>
      </c>
      <c r="J565" s="661" t="s">
        <v>2883</v>
      </c>
      <c r="K565" s="661" t="s">
        <v>1788</v>
      </c>
      <c r="L565" s="662">
        <v>2309.36</v>
      </c>
      <c r="M565" s="662">
        <v>9237.44</v>
      </c>
      <c r="N565" s="661">
        <v>4</v>
      </c>
      <c r="O565" s="744">
        <v>0.5</v>
      </c>
      <c r="P565" s="662"/>
      <c r="Q565" s="677">
        <v>0</v>
      </c>
      <c r="R565" s="661"/>
      <c r="S565" s="677">
        <v>0</v>
      </c>
      <c r="T565" s="744"/>
      <c r="U565" s="700">
        <v>0</v>
      </c>
    </row>
    <row r="566" spans="1:21" ht="14.4" customHeight="1" x14ac:dyDescent="0.3">
      <c r="A566" s="660">
        <v>32</v>
      </c>
      <c r="B566" s="661" t="s">
        <v>573</v>
      </c>
      <c r="C566" s="661" t="s">
        <v>3526</v>
      </c>
      <c r="D566" s="742" t="s">
        <v>5499</v>
      </c>
      <c r="E566" s="743" t="s">
        <v>3536</v>
      </c>
      <c r="F566" s="661" t="s">
        <v>3521</v>
      </c>
      <c r="G566" s="661" t="s">
        <v>4188</v>
      </c>
      <c r="H566" s="661" t="s">
        <v>574</v>
      </c>
      <c r="I566" s="661" t="s">
        <v>4189</v>
      </c>
      <c r="J566" s="661" t="s">
        <v>4190</v>
      </c>
      <c r="K566" s="661" t="s">
        <v>4191</v>
      </c>
      <c r="L566" s="662">
        <v>0</v>
      </c>
      <c r="M566" s="662">
        <v>0</v>
      </c>
      <c r="N566" s="661">
        <v>1</v>
      </c>
      <c r="O566" s="744">
        <v>1</v>
      </c>
      <c r="P566" s="662"/>
      <c r="Q566" s="677"/>
      <c r="R566" s="661"/>
      <c r="S566" s="677">
        <v>0</v>
      </c>
      <c r="T566" s="744"/>
      <c r="U566" s="700">
        <v>0</v>
      </c>
    </row>
    <row r="567" spans="1:21" ht="14.4" customHeight="1" x14ac:dyDescent="0.3">
      <c r="A567" s="660">
        <v>32</v>
      </c>
      <c r="B567" s="661" t="s">
        <v>573</v>
      </c>
      <c r="C567" s="661" t="s">
        <v>3526</v>
      </c>
      <c r="D567" s="742" t="s">
        <v>5499</v>
      </c>
      <c r="E567" s="743" t="s">
        <v>3536</v>
      </c>
      <c r="F567" s="661" t="s">
        <v>3521</v>
      </c>
      <c r="G567" s="661" t="s">
        <v>3857</v>
      </c>
      <c r="H567" s="661" t="s">
        <v>1755</v>
      </c>
      <c r="I567" s="661" t="s">
        <v>4192</v>
      </c>
      <c r="J567" s="661" t="s">
        <v>2869</v>
      </c>
      <c r="K567" s="661" t="s">
        <v>3883</v>
      </c>
      <c r="L567" s="662">
        <v>0</v>
      </c>
      <c r="M567" s="662">
        <v>0</v>
      </c>
      <c r="N567" s="661">
        <v>1</v>
      </c>
      <c r="O567" s="744">
        <v>1</v>
      </c>
      <c r="P567" s="662"/>
      <c r="Q567" s="677"/>
      <c r="R567" s="661"/>
      <c r="S567" s="677">
        <v>0</v>
      </c>
      <c r="T567" s="744"/>
      <c r="U567" s="700">
        <v>0</v>
      </c>
    </row>
    <row r="568" spans="1:21" ht="14.4" customHeight="1" x14ac:dyDescent="0.3">
      <c r="A568" s="660">
        <v>32</v>
      </c>
      <c r="B568" s="661" t="s">
        <v>573</v>
      </c>
      <c r="C568" s="661" t="s">
        <v>3526</v>
      </c>
      <c r="D568" s="742" t="s">
        <v>5499</v>
      </c>
      <c r="E568" s="743" t="s">
        <v>3536</v>
      </c>
      <c r="F568" s="661" t="s">
        <v>3521</v>
      </c>
      <c r="G568" s="661" t="s">
        <v>3857</v>
      </c>
      <c r="H568" s="661" t="s">
        <v>574</v>
      </c>
      <c r="I568" s="661" t="s">
        <v>4193</v>
      </c>
      <c r="J568" s="661" t="s">
        <v>2869</v>
      </c>
      <c r="K568" s="661" t="s">
        <v>4194</v>
      </c>
      <c r="L568" s="662">
        <v>48.42</v>
      </c>
      <c r="M568" s="662">
        <v>48.42</v>
      </c>
      <c r="N568" s="661">
        <v>1</v>
      </c>
      <c r="O568" s="744">
        <v>0.5</v>
      </c>
      <c r="P568" s="662">
        <v>48.42</v>
      </c>
      <c r="Q568" s="677">
        <v>1</v>
      </c>
      <c r="R568" s="661">
        <v>1</v>
      </c>
      <c r="S568" s="677">
        <v>1</v>
      </c>
      <c r="T568" s="744">
        <v>0.5</v>
      </c>
      <c r="U568" s="700">
        <v>1</v>
      </c>
    </row>
    <row r="569" spans="1:21" ht="14.4" customHeight="1" x14ac:dyDescent="0.3">
      <c r="A569" s="660">
        <v>32</v>
      </c>
      <c r="B569" s="661" t="s">
        <v>573</v>
      </c>
      <c r="C569" s="661" t="s">
        <v>3526</v>
      </c>
      <c r="D569" s="742" t="s">
        <v>5499</v>
      </c>
      <c r="E569" s="743" t="s">
        <v>3536</v>
      </c>
      <c r="F569" s="661" t="s">
        <v>3521</v>
      </c>
      <c r="G569" s="661" t="s">
        <v>3857</v>
      </c>
      <c r="H569" s="661" t="s">
        <v>574</v>
      </c>
      <c r="I569" s="661" t="s">
        <v>4195</v>
      </c>
      <c r="J569" s="661" t="s">
        <v>4196</v>
      </c>
      <c r="K569" s="661" t="s">
        <v>4197</v>
      </c>
      <c r="L569" s="662">
        <v>48.42</v>
      </c>
      <c r="M569" s="662">
        <v>48.42</v>
      </c>
      <c r="N569" s="661">
        <v>1</v>
      </c>
      <c r="O569" s="744">
        <v>0.5</v>
      </c>
      <c r="P569" s="662">
        <v>48.42</v>
      </c>
      <c r="Q569" s="677">
        <v>1</v>
      </c>
      <c r="R569" s="661">
        <v>1</v>
      </c>
      <c r="S569" s="677">
        <v>1</v>
      </c>
      <c r="T569" s="744">
        <v>0.5</v>
      </c>
      <c r="U569" s="700">
        <v>1</v>
      </c>
    </row>
    <row r="570" spans="1:21" ht="14.4" customHeight="1" x14ac:dyDescent="0.3">
      <c r="A570" s="660">
        <v>32</v>
      </c>
      <c r="B570" s="661" t="s">
        <v>573</v>
      </c>
      <c r="C570" s="661" t="s">
        <v>3526</v>
      </c>
      <c r="D570" s="742" t="s">
        <v>5499</v>
      </c>
      <c r="E570" s="743" t="s">
        <v>3536</v>
      </c>
      <c r="F570" s="661" t="s">
        <v>3521</v>
      </c>
      <c r="G570" s="661" t="s">
        <v>4198</v>
      </c>
      <c r="H570" s="661" t="s">
        <v>574</v>
      </c>
      <c r="I570" s="661" t="s">
        <v>3025</v>
      </c>
      <c r="J570" s="661" t="s">
        <v>3026</v>
      </c>
      <c r="K570" s="661" t="s">
        <v>3027</v>
      </c>
      <c r="L570" s="662">
        <v>146.84</v>
      </c>
      <c r="M570" s="662">
        <v>146.84</v>
      </c>
      <c r="N570" s="661">
        <v>1</v>
      </c>
      <c r="O570" s="744">
        <v>1</v>
      </c>
      <c r="P570" s="662"/>
      <c r="Q570" s="677">
        <v>0</v>
      </c>
      <c r="R570" s="661"/>
      <c r="S570" s="677">
        <v>0</v>
      </c>
      <c r="T570" s="744"/>
      <c r="U570" s="700">
        <v>0</v>
      </c>
    </row>
    <row r="571" spans="1:21" ht="14.4" customHeight="1" x14ac:dyDescent="0.3">
      <c r="A571" s="660">
        <v>32</v>
      </c>
      <c r="B571" s="661" t="s">
        <v>573</v>
      </c>
      <c r="C571" s="661" t="s">
        <v>3526</v>
      </c>
      <c r="D571" s="742" t="s">
        <v>5499</v>
      </c>
      <c r="E571" s="743" t="s">
        <v>3536</v>
      </c>
      <c r="F571" s="661" t="s">
        <v>3521</v>
      </c>
      <c r="G571" s="661" t="s">
        <v>3654</v>
      </c>
      <c r="H571" s="661" t="s">
        <v>574</v>
      </c>
      <c r="I571" s="661" t="s">
        <v>3655</v>
      </c>
      <c r="J571" s="661" t="s">
        <v>3656</v>
      </c>
      <c r="K571" s="661" t="s">
        <v>3657</v>
      </c>
      <c r="L571" s="662">
        <v>57.64</v>
      </c>
      <c r="M571" s="662">
        <v>115.28</v>
      </c>
      <c r="N571" s="661">
        <v>2</v>
      </c>
      <c r="O571" s="744">
        <v>2</v>
      </c>
      <c r="P571" s="662"/>
      <c r="Q571" s="677">
        <v>0</v>
      </c>
      <c r="R571" s="661"/>
      <c r="S571" s="677">
        <v>0</v>
      </c>
      <c r="T571" s="744"/>
      <c r="U571" s="700">
        <v>0</v>
      </c>
    </row>
    <row r="572" spans="1:21" ht="14.4" customHeight="1" x14ac:dyDescent="0.3">
      <c r="A572" s="660">
        <v>32</v>
      </c>
      <c r="B572" s="661" t="s">
        <v>573</v>
      </c>
      <c r="C572" s="661" t="s">
        <v>3526</v>
      </c>
      <c r="D572" s="742" t="s">
        <v>5499</v>
      </c>
      <c r="E572" s="743" t="s">
        <v>3536</v>
      </c>
      <c r="F572" s="661" t="s">
        <v>3521</v>
      </c>
      <c r="G572" s="661" t="s">
        <v>3654</v>
      </c>
      <c r="H572" s="661" t="s">
        <v>574</v>
      </c>
      <c r="I572" s="661" t="s">
        <v>3703</v>
      </c>
      <c r="J572" s="661" t="s">
        <v>3656</v>
      </c>
      <c r="K572" s="661" t="s">
        <v>760</v>
      </c>
      <c r="L572" s="662">
        <v>301.2</v>
      </c>
      <c r="M572" s="662">
        <v>301.2</v>
      </c>
      <c r="N572" s="661">
        <v>1</v>
      </c>
      <c r="O572" s="744">
        <v>0.5</v>
      </c>
      <c r="P572" s="662">
        <v>301.2</v>
      </c>
      <c r="Q572" s="677">
        <v>1</v>
      </c>
      <c r="R572" s="661">
        <v>1</v>
      </c>
      <c r="S572" s="677">
        <v>1</v>
      </c>
      <c r="T572" s="744">
        <v>0.5</v>
      </c>
      <c r="U572" s="700">
        <v>1</v>
      </c>
    </row>
    <row r="573" spans="1:21" ht="14.4" customHeight="1" x14ac:dyDescent="0.3">
      <c r="A573" s="660">
        <v>32</v>
      </c>
      <c r="B573" s="661" t="s">
        <v>573</v>
      </c>
      <c r="C573" s="661" t="s">
        <v>3526</v>
      </c>
      <c r="D573" s="742" t="s">
        <v>5499</v>
      </c>
      <c r="E573" s="743" t="s">
        <v>3536</v>
      </c>
      <c r="F573" s="661" t="s">
        <v>3521</v>
      </c>
      <c r="G573" s="661" t="s">
        <v>3654</v>
      </c>
      <c r="H573" s="661" t="s">
        <v>574</v>
      </c>
      <c r="I573" s="661" t="s">
        <v>3703</v>
      </c>
      <c r="J573" s="661" t="s">
        <v>3656</v>
      </c>
      <c r="K573" s="661" t="s">
        <v>760</v>
      </c>
      <c r="L573" s="662">
        <v>185.26</v>
      </c>
      <c r="M573" s="662">
        <v>185.26</v>
      </c>
      <c r="N573" s="661">
        <v>1</v>
      </c>
      <c r="O573" s="744">
        <v>0.5</v>
      </c>
      <c r="P573" s="662">
        <v>185.26</v>
      </c>
      <c r="Q573" s="677">
        <v>1</v>
      </c>
      <c r="R573" s="661">
        <v>1</v>
      </c>
      <c r="S573" s="677">
        <v>1</v>
      </c>
      <c r="T573" s="744">
        <v>0.5</v>
      </c>
      <c r="U573" s="700">
        <v>1</v>
      </c>
    </row>
    <row r="574" spans="1:21" ht="14.4" customHeight="1" x14ac:dyDescent="0.3">
      <c r="A574" s="660">
        <v>32</v>
      </c>
      <c r="B574" s="661" t="s">
        <v>573</v>
      </c>
      <c r="C574" s="661" t="s">
        <v>3526</v>
      </c>
      <c r="D574" s="742" t="s">
        <v>5499</v>
      </c>
      <c r="E574" s="743" t="s">
        <v>3536</v>
      </c>
      <c r="F574" s="661" t="s">
        <v>3521</v>
      </c>
      <c r="G574" s="661" t="s">
        <v>3654</v>
      </c>
      <c r="H574" s="661" t="s">
        <v>574</v>
      </c>
      <c r="I574" s="661" t="s">
        <v>3943</v>
      </c>
      <c r="J574" s="661" t="s">
        <v>759</v>
      </c>
      <c r="K574" s="661" t="s">
        <v>3657</v>
      </c>
      <c r="L574" s="662">
        <v>93.71</v>
      </c>
      <c r="M574" s="662">
        <v>281.13</v>
      </c>
      <c r="N574" s="661">
        <v>3</v>
      </c>
      <c r="O574" s="744">
        <v>1.5</v>
      </c>
      <c r="P574" s="662">
        <v>93.71</v>
      </c>
      <c r="Q574" s="677">
        <v>0.33333333333333331</v>
      </c>
      <c r="R574" s="661">
        <v>1</v>
      </c>
      <c r="S574" s="677">
        <v>0.33333333333333331</v>
      </c>
      <c r="T574" s="744">
        <v>0.5</v>
      </c>
      <c r="U574" s="700">
        <v>0.33333333333333331</v>
      </c>
    </row>
    <row r="575" spans="1:21" ht="14.4" customHeight="1" x14ac:dyDescent="0.3">
      <c r="A575" s="660">
        <v>32</v>
      </c>
      <c r="B575" s="661" t="s">
        <v>573</v>
      </c>
      <c r="C575" s="661" t="s">
        <v>3526</v>
      </c>
      <c r="D575" s="742" t="s">
        <v>5499</v>
      </c>
      <c r="E575" s="743" t="s">
        <v>3536</v>
      </c>
      <c r="F575" s="661" t="s">
        <v>3521</v>
      </c>
      <c r="G575" s="661" t="s">
        <v>3654</v>
      </c>
      <c r="H575" s="661" t="s">
        <v>574</v>
      </c>
      <c r="I575" s="661" t="s">
        <v>3943</v>
      </c>
      <c r="J575" s="661" t="s">
        <v>759</v>
      </c>
      <c r="K575" s="661" t="s">
        <v>3657</v>
      </c>
      <c r="L575" s="662">
        <v>57.64</v>
      </c>
      <c r="M575" s="662">
        <v>57.64</v>
      </c>
      <c r="N575" s="661">
        <v>1</v>
      </c>
      <c r="O575" s="744">
        <v>0.5</v>
      </c>
      <c r="P575" s="662">
        <v>57.64</v>
      </c>
      <c r="Q575" s="677">
        <v>1</v>
      </c>
      <c r="R575" s="661">
        <v>1</v>
      </c>
      <c r="S575" s="677">
        <v>1</v>
      </c>
      <c r="T575" s="744">
        <v>0.5</v>
      </c>
      <c r="U575" s="700">
        <v>1</v>
      </c>
    </row>
    <row r="576" spans="1:21" ht="14.4" customHeight="1" x14ac:dyDescent="0.3">
      <c r="A576" s="660">
        <v>32</v>
      </c>
      <c r="B576" s="661" t="s">
        <v>573</v>
      </c>
      <c r="C576" s="661" t="s">
        <v>3526</v>
      </c>
      <c r="D576" s="742" t="s">
        <v>5499</v>
      </c>
      <c r="E576" s="743" t="s">
        <v>3536</v>
      </c>
      <c r="F576" s="661" t="s">
        <v>3521</v>
      </c>
      <c r="G576" s="661" t="s">
        <v>3654</v>
      </c>
      <c r="H576" s="661" t="s">
        <v>574</v>
      </c>
      <c r="I576" s="661" t="s">
        <v>758</v>
      </c>
      <c r="J576" s="661" t="s">
        <v>759</v>
      </c>
      <c r="K576" s="661" t="s">
        <v>760</v>
      </c>
      <c r="L576" s="662">
        <v>301.2</v>
      </c>
      <c r="M576" s="662">
        <v>1204.8</v>
      </c>
      <c r="N576" s="661">
        <v>4</v>
      </c>
      <c r="O576" s="744">
        <v>2</v>
      </c>
      <c r="P576" s="662">
        <v>903.59999999999991</v>
      </c>
      <c r="Q576" s="677">
        <v>0.75</v>
      </c>
      <c r="R576" s="661">
        <v>3</v>
      </c>
      <c r="S576" s="677">
        <v>0.75</v>
      </c>
      <c r="T576" s="744">
        <v>1.5</v>
      </c>
      <c r="U576" s="700">
        <v>0.75</v>
      </c>
    </row>
    <row r="577" spans="1:21" ht="14.4" customHeight="1" x14ac:dyDescent="0.3">
      <c r="A577" s="660">
        <v>32</v>
      </c>
      <c r="B577" s="661" t="s">
        <v>573</v>
      </c>
      <c r="C577" s="661" t="s">
        <v>3526</v>
      </c>
      <c r="D577" s="742" t="s">
        <v>5499</v>
      </c>
      <c r="E577" s="743" t="s">
        <v>3536</v>
      </c>
      <c r="F577" s="661" t="s">
        <v>3521</v>
      </c>
      <c r="G577" s="661" t="s">
        <v>3654</v>
      </c>
      <c r="H577" s="661" t="s">
        <v>574</v>
      </c>
      <c r="I577" s="661" t="s">
        <v>758</v>
      </c>
      <c r="J577" s="661" t="s">
        <v>759</v>
      </c>
      <c r="K577" s="661" t="s">
        <v>760</v>
      </c>
      <c r="L577" s="662">
        <v>185.26</v>
      </c>
      <c r="M577" s="662">
        <v>185.26</v>
      </c>
      <c r="N577" s="661">
        <v>1</v>
      </c>
      <c r="O577" s="744">
        <v>0.5</v>
      </c>
      <c r="P577" s="662">
        <v>185.26</v>
      </c>
      <c r="Q577" s="677">
        <v>1</v>
      </c>
      <c r="R577" s="661">
        <v>1</v>
      </c>
      <c r="S577" s="677">
        <v>1</v>
      </c>
      <c r="T577" s="744">
        <v>0.5</v>
      </c>
      <c r="U577" s="700">
        <v>1</v>
      </c>
    </row>
    <row r="578" spans="1:21" ht="14.4" customHeight="1" x14ac:dyDescent="0.3">
      <c r="A578" s="660">
        <v>32</v>
      </c>
      <c r="B578" s="661" t="s">
        <v>573</v>
      </c>
      <c r="C578" s="661" t="s">
        <v>3526</v>
      </c>
      <c r="D578" s="742" t="s">
        <v>5499</v>
      </c>
      <c r="E578" s="743" t="s">
        <v>3536</v>
      </c>
      <c r="F578" s="661" t="s">
        <v>3521</v>
      </c>
      <c r="G578" s="661" t="s">
        <v>3654</v>
      </c>
      <c r="H578" s="661" t="s">
        <v>574</v>
      </c>
      <c r="I578" s="661" t="s">
        <v>4199</v>
      </c>
      <c r="J578" s="661" t="s">
        <v>4200</v>
      </c>
      <c r="K578" s="661" t="s">
        <v>3775</v>
      </c>
      <c r="L578" s="662">
        <v>334.66</v>
      </c>
      <c r="M578" s="662">
        <v>334.66</v>
      </c>
      <c r="N578" s="661">
        <v>1</v>
      </c>
      <c r="O578" s="744">
        <v>1</v>
      </c>
      <c r="P578" s="662"/>
      <c r="Q578" s="677">
        <v>0</v>
      </c>
      <c r="R578" s="661"/>
      <c r="S578" s="677">
        <v>0</v>
      </c>
      <c r="T578" s="744"/>
      <c r="U578" s="700">
        <v>0</v>
      </c>
    </row>
    <row r="579" spans="1:21" ht="14.4" customHeight="1" x14ac:dyDescent="0.3">
      <c r="A579" s="660">
        <v>32</v>
      </c>
      <c r="B579" s="661" t="s">
        <v>573</v>
      </c>
      <c r="C579" s="661" t="s">
        <v>3526</v>
      </c>
      <c r="D579" s="742" t="s">
        <v>5499</v>
      </c>
      <c r="E579" s="743" t="s">
        <v>3536</v>
      </c>
      <c r="F579" s="661" t="s">
        <v>3521</v>
      </c>
      <c r="G579" s="661" t="s">
        <v>3714</v>
      </c>
      <c r="H579" s="661" t="s">
        <v>1755</v>
      </c>
      <c r="I579" s="661" t="s">
        <v>3916</v>
      </c>
      <c r="J579" s="661" t="s">
        <v>3716</v>
      </c>
      <c r="K579" s="661" t="s">
        <v>3917</v>
      </c>
      <c r="L579" s="662">
        <v>167.33</v>
      </c>
      <c r="M579" s="662">
        <v>167.33</v>
      </c>
      <c r="N579" s="661">
        <v>1</v>
      </c>
      <c r="O579" s="744">
        <v>0.5</v>
      </c>
      <c r="P579" s="662">
        <v>167.33</v>
      </c>
      <c r="Q579" s="677">
        <v>1</v>
      </c>
      <c r="R579" s="661">
        <v>1</v>
      </c>
      <c r="S579" s="677">
        <v>1</v>
      </c>
      <c r="T579" s="744">
        <v>0.5</v>
      </c>
      <c r="U579" s="700">
        <v>1</v>
      </c>
    </row>
    <row r="580" spans="1:21" ht="14.4" customHeight="1" x14ac:dyDescent="0.3">
      <c r="A580" s="660">
        <v>32</v>
      </c>
      <c r="B580" s="661" t="s">
        <v>573</v>
      </c>
      <c r="C580" s="661" t="s">
        <v>3526</v>
      </c>
      <c r="D580" s="742" t="s">
        <v>5499</v>
      </c>
      <c r="E580" s="743" t="s">
        <v>3536</v>
      </c>
      <c r="F580" s="661" t="s">
        <v>3521</v>
      </c>
      <c r="G580" s="661" t="s">
        <v>3714</v>
      </c>
      <c r="H580" s="661" t="s">
        <v>1755</v>
      </c>
      <c r="I580" s="661" t="s">
        <v>4201</v>
      </c>
      <c r="J580" s="661" t="s">
        <v>3716</v>
      </c>
      <c r="K580" s="661" t="s">
        <v>4202</v>
      </c>
      <c r="L580" s="662">
        <v>23.42</v>
      </c>
      <c r="M580" s="662">
        <v>23.42</v>
      </c>
      <c r="N580" s="661">
        <v>1</v>
      </c>
      <c r="O580" s="744">
        <v>1</v>
      </c>
      <c r="P580" s="662">
        <v>23.42</v>
      </c>
      <c r="Q580" s="677">
        <v>1</v>
      </c>
      <c r="R580" s="661">
        <v>1</v>
      </c>
      <c r="S580" s="677">
        <v>1</v>
      </c>
      <c r="T580" s="744">
        <v>1</v>
      </c>
      <c r="U580" s="700">
        <v>1</v>
      </c>
    </row>
    <row r="581" spans="1:21" ht="14.4" customHeight="1" x14ac:dyDescent="0.3">
      <c r="A581" s="660">
        <v>32</v>
      </c>
      <c r="B581" s="661" t="s">
        <v>573</v>
      </c>
      <c r="C581" s="661" t="s">
        <v>3526</v>
      </c>
      <c r="D581" s="742" t="s">
        <v>5499</v>
      </c>
      <c r="E581" s="743" t="s">
        <v>3536</v>
      </c>
      <c r="F581" s="661" t="s">
        <v>3521</v>
      </c>
      <c r="G581" s="661" t="s">
        <v>4203</v>
      </c>
      <c r="H581" s="661" t="s">
        <v>574</v>
      </c>
      <c r="I581" s="661" t="s">
        <v>4204</v>
      </c>
      <c r="J581" s="661" t="s">
        <v>1633</v>
      </c>
      <c r="K581" s="661" t="s">
        <v>1274</v>
      </c>
      <c r="L581" s="662">
        <v>54.23</v>
      </c>
      <c r="M581" s="662">
        <v>54.23</v>
      </c>
      <c r="N581" s="661">
        <v>1</v>
      </c>
      <c r="O581" s="744">
        <v>0.5</v>
      </c>
      <c r="P581" s="662">
        <v>54.23</v>
      </c>
      <c r="Q581" s="677">
        <v>1</v>
      </c>
      <c r="R581" s="661">
        <v>1</v>
      </c>
      <c r="S581" s="677">
        <v>1</v>
      </c>
      <c r="T581" s="744">
        <v>0.5</v>
      </c>
      <c r="U581" s="700">
        <v>1</v>
      </c>
    </row>
    <row r="582" spans="1:21" ht="14.4" customHeight="1" x14ac:dyDescent="0.3">
      <c r="A582" s="660">
        <v>32</v>
      </c>
      <c r="B582" s="661" t="s">
        <v>573</v>
      </c>
      <c r="C582" s="661" t="s">
        <v>3526</v>
      </c>
      <c r="D582" s="742" t="s">
        <v>5499</v>
      </c>
      <c r="E582" s="743" t="s">
        <v>3536</v>
      </c>
      <c r="F582" s="661" t="s">
        <v>3521</v>
      </c>
      <c r="G582" s="661" t="s">
        <v>3662</v>
      </c>
      <c r="H582" s="661" t="s">
        <v>574</v>
      </c>
      <c r="I582" s="661" t="s">
        <v>1160</v>
      </c>
      <c r="J582" s="661" t="s">
        <v>3663</v>
      </c>
      <c r="K582" s="661" t="s">
        <v>3664</v>
      </c>
      <c r="L582" s="662">
        <v>99.11</v>
      </c>
      <c r="M582" s="662">
        <v>891.99</v>
      </c>
      <c r="N582" s="661">
        <v>9</v>
      </c>
      <c r="O582" s="744">
        <v>4.5</v>
      </c>
      <c r="P582" s="662">
        <v>594.66</v>
      </c>
      <c r="Q582" s="677">
        <v>0.66666666666666663</v>
      </c>
      <c r="R582" s="661">
        <v>6</v>
      </c>
      <c r="S582" s="677">
        <v>0.66666666666666663</v>
      </c>
      <c r="T582" s="744">
        <v>2</v>
      </c>
      <c r="U582" s="700">
        <v>0.44444444444444442</v>
      </c>
    </row>
    <row r="583" spans="1:21" ht="14.4" customHeight="1" x14ac:dyDescent="0.3">
      <c r="A583" s="660">
        <v>32</v>
      </c>
      <c r="B583" s="661" t="s">
        <v>573</v>
      </c>
      <c r="C583" s="661" t="s">
        <v>3526</v>
      </c>
      <c r="D583" s="742" t="s">
        <v>5499</v>
      </c>
      <c r="E583" s="743" t="s">
        <v>3536</v>
      </c>
      <c r="F583" s="661" t="s">
        <v>3521</v>
      </c>
      <c r="G583" s="661" t="s">
        <v>3892</v>
      </c>
      <c r="H583" s="661" t="s">
        <v>1755</v>
      </c>
      <c r="I583" s="661" t="s">
        <v>4205</v>
      </c>
      <c r="J583" s="661" t="s">
        <v>4206</v>
      </c>
      <c r="K583" s="661" t="s">
        <v>4207</v>
      </c>
      <c r="L583" s="662">
        <v>26.03</v>
      </c>
      <c r="M583" s="662">
        <v>52.06</v>
      </c>
      <c r="N583" s="661">
        <v>2</v>
      </c>
      <c r="O583" s="744">
        <v>1.5</v>
      </c>
      <c r="P583" s="662">
        <v>52.06</v>
      </c>
      <c r="Q583" s="677">
        <v>1</v>
      </c>
      <c r="R583" s="661">
        <v>2</v>
      </c>
      <c r="S583" s="677">
        <v>1</v>
      </c>
      <c r="T583" s="744">
        <v>1.5</v>
      </c>
      <c r="U583" s="700">
        <v>1</v>
      </c>
    </row>
    <row r="584" spans="1:21" ht="14.4" customHeight="1" x14ac:dyDescent="0.3">
      <c r="A584" s="660">
        <v>32</v>
      </c>
      <c r="B584" s="661" t="s">
        <v>573</v>
      </c>
      <c r="C584" s="661" t="s">
        <v>3526</v>
      </c>
      <c r="D584" s="742" t="s">
        <v>5499</v>
      </c>
      <c r="E584" s="743" t="s">
        <v>3536</v>
      </c>
      <c r="F584" s="661" t="s">
        <v>3521</v>
      </c>
      <c r="G584" s="661" t="s">
        <v>3892</v>
      </c>
      <c r="H584" s="661" t="s">
        <v>1755</v>
      </c>
      <c r="I584" s="661" t="s">
        <v>3893</v>
      </c>
      <c r="J584" s="661" t="s">
        <v>3894</v>
      </c>
      <c r="K584" s="661" t="s">
        <v>3764</v>
      </c>
      <c r="L584" s="662">
        <v>40.22</v>
      </c>
      <c r="M584" s="662">
        <v>40.22</v>
      </c>
      <c r="N584" s="661">
        <v>1</v>
      </c>
      <c r="O584" s="744">
        <v>0.5</v>
      </c>
      <c r="P584" s="662"/>
      <c r="Q584" s="677">
        <v>0</v>
      </c>
      <c r="R584" s="661"/>
      <c r="S584" s="677">
        <v>0</v>
      </c>
      <c r="T584" s="744"/>
      <c r="U584" s="700">
        <v>0</v>
      </c>
    </row>
    <row r="585" spans="1:21" ht="14.4" customHeight="1" x14ac:dyDescent="0.3">
      <c r="A585" s="660">
        <v>32</v>
      </c>
      <c r="B585" s="661" t="s">
        <v>573</v>
      </c>
      <c r="C585" s="661" t="s">
        <v>3526</v>
      </c>
      <c r="D585" s="742" t="s">
        <v>5499</v>
      </c>
      <c r="E585" s="743" t="s">
        <v>3536</v>
      </c>
      <c r="F585" s="661" t="s">
        <v>3521</v>
      </c>
      <c r="G585" s="661" t="s">
        <v>4208</v>
      </c>
      <c r="H585" s="661" t="s">
        <v>574</v>
      </c>
      <c r="I585" s="661" t="s">
        <v>2152</v>
      </c>
      <c r="J585" s="661" t="s">
        <v>2117</v>
      </c>
      <c r="K585" s="661" t="s">
        <v>2153</v>
      </c>
      <c r="L585" s="662">
        <v>453.8</v>
      </c>
      <c r="M585" s="662">
        <v>453.8</v>
      </c>
      <c r="N585" s="661">
        <v>1</v>
      </c>
      <c r="O585" s="744">
        <v>0.5</v>
      </c>
      <c r="P585" s="662"/>
      <c r="Q585" s="677">
        <v>0</v>
      </c>
      <c r="R585" s="661"/>
      <c r="S585" s="677">
        <v>0</v>
      </c>
      <c r="T585" s="744"/>
      <c r="U585" s="700">
        <v>0</v>
      </c>
    </row>
    <row r="586" spans="1:21" ht="14.4" customHeight="1" x14ac:dyDescent="0.3">
      <c r="A586" s="660">
        <v>32</v>
      </c>
      <c r="B586" s="661" t="s">
        <v>573</v>
      </c>
      <c r="C586" s="661" t="s">
        <v>3526</v>
      </c>
      <c r="D586" s="742" t="s">
        <v>5499</v>
      </c>
      <c r="E586" s="743" t="s">
        <v>3536</v>
      </c>
      <c r="F586" s="661" t="s">
        <v>3521</v>
      </c>
      <c r="G586" s="661" t="s">
        <v>3858</v>
      </c>
      <c r="H586" s="661" t="s">
        <v>574</v>
      </c>
      <c r="I586" s="661" t="s">
        <v>919</v>
      </c>
      <c r="J586" s="661" t="s">
        <v>3859</v>
      </c>
      <c r="K586" s="661" t="s">
        <v>3860</v>
      </c>
      <c r="L586" s="662">
        <v>0</v>
      </c>
      <c r="M586" s="662">
        <v>0</v>
      </c>
      <c r="N586" s="661">
        <v>20</v>
      </c>
      <c r="O586" s="744">
        <v>10</v>
      </c>
      <c r="P586" s="662">
        <v>0</v>
      </c>
      <c r="Q586" s="677"/>
      <c r="R586" s="661">
        <v>10</v>
      </c>
      <c r="S586" s="677">
        <v>0.5</v>
      </c>
      <c r="T586" s="744">
        <v>4</v>
      </c>
      <c r="U586" s="700">
        <v>0.4</v>
      </c>
    </row>
    <row r="587" spans="1:21" ht="14.4" customHeight="1" x14ac:dyDescent="0.3">
      <c r="A587" s="660">
        <v>32</v>
      </c>
      <c r="B587" s="661" t="s">
        <v>573</v>
      </c>
      <c r="C587" s="661" t="s">
        <v>3526</v>
      </c>
      <c r="D587" s="742" t="s">
        <v>5499</v>
      </c>
      <c r="E587" s="743" t="s">
        <v>3536</v>
      </c>
      <c r="F587" s="661" t="s">
        <v>3521</v>
      </c>
      <c r="G587" s="661" t="s">
        <v>3670</v>
      </c>
      <c r="H587" s="661" t="s">
        <v>574</v>
      </c>
      <c r="I587" s="661" t="s">
        <v>4209</v>
      </c>
      <c r="J587" s="661" t="s">
        <v>4210</v>
      </c>
      <c r="K587" s="661" t="s">
        <v>4211</v>
      </c>
      <c r="L587" s="662">
        <v>71.67</v>
      </c>
      <c r="M587" s="662">
        <v>143.34</v>
      </c>
      <c r="N587" s="661">
        <v>2</v>
      </c>
      <c r="O587" s="744">
        <v>1</v>
      </c>
      <c r="P587" s="662">
        <v>143.34</v>
      </c>
      <c r="Q587" s="677">
        <v>1</v>
      </c>
      <c r="R587" s="661">
        <v>2</v>
      </c>
      <c r="S587" s="677">
        <v>1</v>
      </c>
      <c r="T587" s="744">
        <v>1</v>
      </c>
      <c r="U587" s="700">
        <v>1</v>
      </c>
    </row>
    <row r="588" spans="1:21" ht="14.4" customHeight="1" x14ac:dyDescent="0.3">
      <c r="A588" s="660">
        <v>32</v>
      </c>
      <c r="B588" s="661" t="s">
        <v>573</v>
      </c>
      <c r="C588" s="661" t="s">
        <v>3526</v>
      </c>
      <c r="D588" s="742" t="s">
        <v>5499</v>
      </c>
      <c r="E588" s="743" t="s">
        <v>3536</v>
      </c>
      <c r="F588" s="661" t="s">
        <v>3521</v>
      </c>
      <c r="G588" s="661" t="s">
        <v>3670</v>
      </c>
      <c r="H588" s="661" t="s">
        <v>574</v>
      </c>
      <c r="I588" s="661" t="s">
        <v>2520</v>
      </c>
      <c r="J588" s="661" t="s">
        <v>2521</v>
      </c>
      <c r="K588" s="661" t="s">
        <v>3671</v>
      </c>
      <c r="L588" s="662">
        <v>107.25</v>
      </c>
      <c r="M588" s="662">
        <v>643.5</v>
      </c>
      <c r="N588" s="661">
        <v>6</v>
      </c>
      <c r="O588" s="744">
        <v>3</v>
      </c>
      <c r="P588" s="662">
        <v>107.25</v>
      </c>
      <c r="Q588" s="677">
        <v>0.16666666666666666</v>
      </c>
      <c r="R588" s="661">
        <v>1</v>
      </c>
      <c r="S588" s="677">
        <v>0.16666666666666666</v>
      </c>
      <c r="T588" s="744">
        <v>0.5</v>
      </c>
      <c r="U588" s="700">
        <v>0.16666666666666666</v>
      </c>
    </row>
    <row r="589" spans="1:21" ht="14.4" customHeight="1" x14ac:dyDescent="0.3">
      <c r="A589" s="660">
        <v>32</v>
      </c>
      <c r="B589" s="661" t="s">
        <v>573</v>
      </c>
      <c r="C589" s="661" t="s">
        <v>3526</v>
      </c>
      <c r="D589" s="742" t="s">
        <v>5499</v>
      </c>
      <c r="E589" s="743" t="s">
        <v>3536</v>
      </c>
      <c r="F589" s="661" t="s">
        <v>3521</v>
      </c>
      <c r="G589" s="661" t="s">
        <v>4212</v>
      </c>
      <c r="H589" s="661" t="s">
        <v>574</v>
      </c>
      <c r="I589" s="661" t="s">
        <v>4213</v>
      </c>
      <c r="J589" s="661" t="s">
        <v>4214</v>
      </c>
      <c r="K589" s="661" t="s">
        <v>4215</v>
      </c>
      <c r="L589" s="662">
        <v>111.45</v>
      </c>
      <c r="M589" s="662">
        <v>111.45</v>
      </c>
      <c r="N589" s="661">
        <v>1</v>
      </c>
      <c r="O589" s="744">
        <v>0.5</v>
      </c>
      <c r="P589" s="662">
        <v>111.45</v>
      </c>
      <c r="Q589" s="677">
        <v>1</v>
      </c>
      <c r="R589" s="661">
        <v>1</v>
      </c>
      <c r="S589" s="677">
        <v>1</v>
      </c>
      <c r="T589" s="744">
        <v>0.5</v>
      </c>
      <c r="U589" s="700">
        <v>1</v>
      </c>
    </row>
    <row r="590" spans="1:21" ht="14.4" customHeight="1" x14ac:dyDescent="0.3">
      <c r="A590" s="660">
        <v>32</v>
      </c>
      <c r="B590" s="661" t="s">
        <v>573</v>
      </c>
      <c r="C590" s="661" t="s">
        <v>3526</v>
      </c>
      <c r="D590" s="742" t="s">
        <v>5499</v>
      </c>
      <c r="E590" s="743" t="s">
        <v>3536</v>
      </c>
      <c r="F590" s="661" t="s">
        <v>3521</v>
      </c>
      <c r="G590" s="661" t="s">
        <v>3778</v>
      </c>
      <c r="H590" s="661" t="s">
        <v>574</v>
      </c>
      <c r="I590" s="661" t="s">
        <v>3779</v>
      </c>
      <c r="J590" s="661" t="s">
        <v>3780</v>
      </c>
      <c r="K590" s="661" t="s">
        <v>3781</v>
      </c>
      <c r="L590" s="662">
        <v>0</v>
      </c>
      <c r="M590" s="662">
        <v>0</v>
      </c>
      <c r="N590" s="661">
        <v>1</v>
      </c>
      <c r="O590" s="744">
        <v>0.5</v>
      </c>
      <c r="P590" s="662">
        <v>0</v>
      </c>
      <c r="Q590" s="677"/>
      <c r="R590" s="661">
        <v>1</v>
      </c>
      <c r="S590" s="677">
        <v>1</v>
      </c>
      <c r="T590" s="744">
        <v>0.5</v>
      </c>
      <c r="U590" s="700">
        <v>1</v>
      </c>
    </row>
    <row r="591" spans="1:21" ht="14.4" customHeight="1" x14ac:dyDescent="0.3">
      <c r="A591" s="660">
        <v>32</v>
      </c>
      <c r="B591" s="661" t="s">
        <v>573</v>
      </c>
      <c r="C591" s="661" t="s">
        <v>3526</v>
      </c>
      <c r="D591" s="742" t="s">
        <v>5499</v>
      </c>
      <c r="E591" s="743" t="s">
        <v>3536</v>
      </c>
      <c r="F591" s="661" t="s">
        <v>3521</v>
      </c>
      <c r="G591" s="661" t="s">
        <v>3672</v>
      </c>
      <c r="H591" s="661" t="s">
        <v>574</v>
      </c>
      <c r="I591" s="661" t="s">
        <v>817</v>
      </c>
      <c r="J591" s="661" t="s">
        <v>3673</v>
      </c>
      <c r="K591" s="661" t="s">
        <v>3674</v>
      </c>
      <c r="L591" s="662">
        <v>0</v>
      </c>
      <c r="M591" s="662">
        <v>0</v>
      </c>
      <c r="N591" s="661">
        <v>2</v>
      </c>
      <c r="O591" s="744">
        <v>0.5</v>
      </c>
      <c r="P591" s="662">
        <v>0</v>
      </c>
      <c r="Q591" s="677"/>
      <c r="R591" s="661">
        <v>2</v>
      </c>
      <c r="S591" s="677">
        <v>1</v>
      </c>
      <c r="T591" s="744">
        <v>0.5</v>
      </c>
      <c r="U591" s="700">
        <v>1</v>
      </c>
    </row>
    <row r="592" spans="1:21" ht="14.4" customHeight="1" x14ac:dyDescent="0.3">
      <c r="A592" s="660">
        <v>32</v>
      </c>
      <c r="B592" s="661" t="s">
        <v>573</v>
      </c>
      <c r="C592" s="661" t="s">
        <v>3526</v>
      </c>
      <c r="D592" s="742" t="s">
        <v>5499</v>
      </c>
      <c r="E592" s="743" t="s">
        <v>3536</v>
      </c>
      <c r="F592" s="661" t="s">
        <v>3521</v>
      </c>
      <c r="G592" s="661" t="s">
        <v>3677</v>
      </c>
      <c r="H592" s="661" t="s">
        <v>574</v>
      </c>
      <c r="I592" s="661" t="s">
        <v>2082</v>
      </c>
      <c r="J592" s="661" t="s">
        <v>2083</v>
      </c>
      <c r="K592" s="661" t="s">
        <v>3678</v>
      </c>
      <c r="L592" s="662">
        <v>22.44</v>
      </c>
      <c r="M592" s="662">
        <v>336.6</v>
      </c>
      <c r="N592" s="661">
        <v>15</v>
      </c>
      <c r="O592" s="744">
        <v>9</v>
      </c>
      <c r="P592" s="662">
        <v>157.08000000000001</v>
      </c>
      <c r="Q592" s="677">
        <v>0.46666666666666667</v>
      </c>
      <c r="R592" s="661">
        <v>7</v>
      </c>
      <c r="S592" s="677">
        <v>0.46666666666666667</v>
      </c>
      <c r="T592" s="744">
        <v>4.5</v>
      </c>
      <c r="U592" s="700">
        <v>0.5</v>
      </c>
    </row>
    <row r="593" spans="1:21" ht="14.4" customHeight="1" x14ac:dyDescent="0.3">
      <c r="A593" s="660">
        <v>32</v>
      </c>
      <c r="B593" s="661" t="s">
        <v>573</v>
      </c>
      <c r="C593" s="661" t="s">
        <v>3526</v>
      </c>
      <c r="D593" s="742" t="s">
        <v>5499</v>
      </c>
      <c r="E593" s="743" t="s">
        <v>3536</v>
      </c>
      <c r="F593" s="661" t="s">
        <v>3521</v>
      </c>
      <c r="G593" s="661" t="s">
        <v>3677</v>
      </c>
      <c r="H593" s="661" t="s">
        <v>574</v>
      </c>
      <c r="I593" s="661" t="s">
        <v>2086</v>
      </c>
      <c r="J593" s="661" t="s">
        <v>2087</v>
      </c>
      <c r="K593" s="661" t="s">
        <v>3678</v>
      </c>
      <c r="L593" s="662">
        <v>22.44</v>
      </c>
      <c r="M593" s="662">
        <v>44.88</v>
      </c>
      <c r="N593" s="661">
        <v>2</v>
      </c>
      <c r="O593" s="744">
        <v>0.5</v>
      </c>
      <c r="P593" s="662">
        <v>44.88</v>
      </c>
      <c r="Q593" s="677">
        <v>1</v>
      </c>
      <c r="R593" s="661">
        <v>2</v>
      </c>
      <c r="S593" s="677">
        <v>1</v>
      </c>
      <c r="T593" s="744">
        <v>0.5</v>
      </c>
      <c r="U593" s="700">
        <v>1</v>
      </c>
    </row>
    <row r="594" spans="1:21" ht="14.4" customHeight="1" x14ac:dyDescent="0.3">
      <c r="A594" s="660">
        <v>32</v>
      </c>
      <c r="B594" s="661" t="s">
        <v>573</v>
      </c>
      <c r="C594" s="661" t="s">
        <v>3526</v>
      </c>
      <c r="D594" s="742" t="s">
        <v>5499</v>
      </c>
      <c r="E594" s="743" t="s">
        <v>3536</v>
      </c>
      <c r="F594" s="661" t="s">
        <v>3521</v>
      </c>
      <c r="G594" s="661" t="s">
        <v>3677</v>
      </c>
      <c r="H594" s="661" t="s">
        <v>574</v>
      </c>
      <c r="I594" s="661" t="s">
        <v>2120</v>
      </c>
      <c r="J594" s="661" t="s">
        <v>2121</v>
      </c>
      <c r="K594" s="661" t="s">
        <v>3680</v>
      </c>
      <c r="L594" s="662">
        <v>51.21</v>
      </c>
      <c r="M594" s="662">
        <v>256.05</v>
      </c>
      <c r="N594" s="661">
        <v>5</v>
      </c>
      <c r="O594" s="744">
        <v>3</v>
      </c>
      <c r="P594" s="662">
        <v>204.84</v>
      </c>
      <c r="Q594" s="677">
        <v>0.79999999999999993</v>
      </c>
      <c r="R594" s="661">
        <v>4</v>
      </c>
      <c r="S594" s="677">
        <v>0.8</v>
      </c>
      <c r="T594" s="744">
        <v>2.5</v>
      </c>
      <c r="U594" s="700">
        <v>0.83333333333333337</v>
      </c>
    </row>
    <row r="595" spans="1:21" ht="14.4" customHeight="1" x14ac:dyDescent="0.3">
      <c r="A595" s="660">
        <v>32</v>
      </c>
      <c r="B595" s="661" t="s">
        <v>573</v>
      </c>
      <c r="C595" s="661" t="s">
        <v>3526</v>
      </c>
      <c r="D595" s="742" t="s">
        <v>5499</v>
      </c>
      <c r="E595" s="743" t="s">
        <v>3536</v>
      </c>
      <c r="F595" s="661" t="s">
        <v>3521</v>
      </c>
      <c r="G595" s="661" t="s">
        <v>3900</v>
      </c>
      <c r="H595" s="661" t="s">
        <v>574</v>
      </c>
      <c r="I595" s="661" t="s">
        <v>3901</v>
      </c>
      <c r="J595" s="661" t="s">
        <v>3902</v>
      </c>
      <c r="K595" s="661" t="s">
        <v>3903</v>
      </c>
      <c r="L595" s="662">
        <v>657.67</v>
      </c>
      <c r="M595" s="662">
        <v>2630.68</v>
      </c>
      <c r="N595" s="661">
        <v>4</v>
      </c>
      <c r="O595" s="744">
        <v>1</v>
      </c>
      <c r="P595" s="662">
        <v>2630.68</v>
      </c>
      <c r="Q595" s="677">
        <v>1</v>
      </c>
      <c r="R595" s="661">
        <v>4</v>
      </c>
      <c r="S595" s="677">
        <v>1</v>
      </c>
      <c r="T595" s="744">
        <v>1</v>
      </c>
      <c r="U595" s="700">
        <v>1</v>
      </c>
    </row>
    <row r="596" spans="1:21" ht="14.4" customHeight="1" x14ac:dyDescent="0.3">
      <c r="A596" s="660">
        <v>32</v>
      </c>
      <c r="B596" s="661" t="s">
        <v>573</v>
      </c>
      <c r="C596" s="661" t="s">
        <v>3526</v>
      </c>
      <c r="D596" s="742" t="s">
        <v>5499</v>
      </c>
      <c r="E596" s="743" t="s">
        <v>3536</v>
      </c>
      <c r="F596" s="661" t="s">
        <v>3521</v>
      </c>
      <c r="G596" s="661" t="s">
        <v>4079</v>
      </c>
      <c r="H596" s="661" t="s">
        <v>574</v>
      </c>
      <c r="I596" s="661" t="s">
        <v>4216</v>
      </c>
      <c r="J596" s="661" t="s">
        <v>4217</v>
      </c>
      <c r="K596" s="661" t="s">
        <v>4218</v>
      </c>
      <c r="L596" s="662">
        <v>90.6</v>
      </c>
      <c r="M596" s="662">
        <v>90.6</v>
      </c>
      <c r="N596" s="661">
        <v>1</v>
      </c>
      <c r="O596" s="744">
        <v>0.5</v>
      </c>
      <c r="P596" s="662">
        <v>90.6</v>
      </c>
      <c r="Q596" s="677">
        <v>1</v>
      </c>
      <c r="R596" s="661">
        <v>1</v>
      </c>
      <c r="S596" s="677">
        <v>1</v>
      </c>
      <c r="T596" s="744">
        <v>0.5</v>
      </c>
      <c r="U596" s="700">
        <v>1</v>
      </c>
    </row>
    <row r="597" spans="1:21" ht="14.4" customHeight="1" x14ac:dyDescent="0.3">
      <c r="A597" s="660">
        <v>32</v>
      </c>
      <c r="B597" s="661" t="s">
        <v>573</v>
      </c>
      <c r="C597" s="661" t="s">
        <v>3526</v>
      </c>
      <c r="D597" s="742" t="s">
        <v>5499</v>
      </c>
      <c r="E597" s="743" t="s">
        <v>3536</v>
      </c>
      <c r="F597" s="661" t="s">
        <v>3521</v>
      </c>
      <c r="G597" s="661" t="s">
        <v>3808</v>
      </c>
      <c r="H597" s="661" t="s">
        <v>574</v>
      </c>
      <c r="I597" s="661" t="s">
        <v>778</v>
      </c>
      <c r="J597" s="661" t="s">
        <v>779</v>
      </c>
      <c r="K597" s="661" t="s">
        <v>3027</v>
      </c>
      <c r="L597" s="662">
        <v>47.2</v>
      </c>
      <c r="M597" s="662">
        <v>377.6</v>
      </c>
      <c r="N597" s="661">
        <v>8</v>
      </c>
      <c r="O597" s="744">
        <v>2.5</v>
      </c>
      <c r="P597" s="662">
        <v>283.20000000000005</v>
      </c>
      <c r="Q597" s="677">
        <v>0.75000000000000011</v>
      </c>
      <c r="R597" s="661">
        <v>6</v>
      </c>
      <c r="S597" s="677">
        <v>0.75</v>
      </c>
      <c r="T597" s="744">
        <v>2</v>
      </c>
      <c r="U597" s="700">
        <v>0.8</v>
      </c>
    </row>
    <row r="598" spans="1:21" ht="14.4" customHeight="1" x14ac:dyDescent="0.3">
      <c r="A598" s="660">
        <v>32</v>
      </c>
      <c r="B598" s="661" t="s">
        <v>573</v>
      </c>
      <c r="C598" s="661" t="s">
        <v>3526</v>
      </c>
      <c r="D598" s="742" t="s">
        <v>5499</v>
      </c>
      <c r="E598" s="743" t="s">
        <v>3536</v>
      </c>
      <c r="F598" s="661" t="s">
        <v>3521</v>
      </c>
      <c r="G598" s="661" t="s">
        <v>4219</v>
      </c>
      <c r="H598" s="661" t="s">
        <v>574</v>
      </c>
      <c r="I598" s="661" t="s">
        <v>4220</v>
      </c>
      <c r="J598" s="661" t="s">
        <v>4221</v>
      </c>
      <c r="K598" s="661" t="s">
        <v>4222</v>
      </c>
      <c r="L598" s="662">
        <v>0</v>
      </c>
      <c r="M598" s="662">
        <v>0</v>
      </c>
      <c r="N598" s="661">
        <v>1</v>
      </c>
      <c r="O598" s="744">
        <v>0.5</v>
      </c>
      <c r="P598" s="662">
        <v>0</v>
      </c>
      <c r="Q598" s="677"/>
      <c r="R598" s="661">
        <v>1</v>
      </c>
      <c r="S598" s="677">
        <v>1</v>
      </c>
      <c r="T598" s="744">
        <v>0.5</v>
      </c>
      <c r="U598" s="700">
        <v>1</v>
      </c>
    </row>
    <row r="599" spans="1:21" ht="14.4" customHeight="1" x14ac:dyDescent="0.3">
      <c r="A599" s="660">
        <v>32</v>
      </c>
      <c r="B599" s="661" t="s">
        <v>573</v>
      </c>
      <c r="C599" s="661" t="s">
        <v>3526</v>
      </c>
      <c r="D599" s="742" t="s">
        <v>5499</v>
      </c>
      <c r="E599" s="743" t="s">
        <v>3536</v>
      </c>
      <c r="F599" s="661" t="s">
        <v>3521</v>
      </c>
      <c r="G599" s="661" t="s">
        <v>3684</v>
      </c>
      <c r="H599" s="661" t="s">
        <v>574</v>
      </c>
      <c r="I599" s="661" t="s">
        <v>4223</v>
      </c>
      <c r="J599" s="661" t="s">
        <v>4224</v>
      </c>
      <c r="K599" s="661" t="s">
        <v>4225</v>
      </c>
      <c r="L599" s="662">
        <v>375.85</v>
      </c>
      <c r="M599" s="662">
        <v>375.85</v>
      </c>
      <c r="N599" s="661">
        <v>1</v>
      </c>
      <c r="O599" s="744">
        <v>1</v>
      </c>
      <c r="P599" s="662"/>
      <c r="Q599" s="677">
        <v>0</v>
      </c>
      <c r="R599" s="661"/>
      <c r="S599" s="677">
        <v>0</v>
      </c>
      <c r="T599" s="744"/>
      <c r="U599" s="700">
        <v>0</v>
      </c>
    </row>
    <row r="600" spans="1:21" ht="14.4" customHeight="1" x14ac:dyDescent="0.3">
      <c r="A600" s="660">
        <v>32</v>
      </c>
      <c r="B600" s="661" t="s">
        <v>573</v>
      </c>
      <c r="C600" s="661" t="s">
        <v>3526</v>
      </c>
      <c r="D600" s="742" t="s">
        <v>5499</v>
      </c>
      <c r="E600" s="743" t="s">
        <v>3536</v>
      </c>
      <c r="F600" s="661" t="s">
        <v>3521</v>
      </c>
      <c r="G600" s="661" t="s">
        <v>4226</v>
      </c>
      <c r="H600" s="661" t="s">
        <v>574</v>
      </c>
      <c r="I600" s="661" t="s">
        <v>2593</v>
      </c>
      <c r="J600" s="661" t="s">
        <v>2594</v>
      </c>
      <c r="K600" s="661" t="s">
        <v>2595</v>
      </c>
      <c r="L600" s="662">
        <v>75.349999999999994</v>
      </c>
      <c r="M600" s="662">
        <v>527.44999999999993</v>
      </c>
      <c r="N600" s="661">
        <v>7</v>
      </c>
      <c r="O600" s="744">
        <v>1.5</v>
      </c>
      <c r="P600" s="662">
        <v>75.349999999999994</v>
      </c>
      <c r="Q600" s="677">
        <v>0.14285714285714288</v>
      </c>
      <c r="R600" s="661">
        <v>1</v>
      </c>
      <c r="S600" s="677">
        <v>0.14285714285714285</v>
      </c>
      <c r="T600" s="744">
        <v>1</v>
      </c>
      <c r="U600" s="700">
        <v>0.66666666666666663</v>
      </c>
    </row>
    <row r="601" spans="1:21" ht="14.4" customHeight="1" x14ac:dyDescent="0.3">
      <c r="A601" s="660">
        <v>32</v>
      </c>
      <c r="B601" s="661" t="s">
        <v>573</v>
      </c>
      <c r="C601" s="661" t="s">
        <v>3526</v>
      </c>
      <c r="D601" s="742" t="s">
        <v>5499</v>
      </c>
      <c r="E601" s="743" t="s">
        <v>3536</v>
      </c>
      <c r="F601" s="661" t="s">
        <v>3521</v>
      </c>
      <c r="G601" s="661" t="s">
        <v>4227</v>
      </c>
      <c r="H601" s="661" t="s">
        <v>574</v>
      </c>
      <c r="I601" s="661" t="s">
        <v>774</v>
      </c>
      <c r="J601" s="661" t="s">
        <v>775</v>
      </c>
      <c r="K601" s="661" t="s">
        <v>776</v>
      </c>
      <c r="L601" s="662">
        <v>150.19</v>
      </c>
      <c r="M601" s="662">
        <v>150.19</v>
      </c>
      <c r="N601" s="661">
        <v>1</v>
      </c>
      <c r="O601" s="744">
        <v>0.5</v>
      </c>
      <c r="P601" s="662">
        <v>150.19</v>
      </c>
      <c r="Q601" s="677">
        <v>1</v>
      </c>
      <c r="R601" s="661">
        <v>1</v>
      </c>
      <c r="S601" s="677">
        <v>1</v>
      </c>
      <c r="T601" s="744">
        <v>0.5</v>
      </c>
      <c r="U601" s="700">
        <v>1</v>
      </c>
    </row>
    <row r="602" spans="1:21" ht="14.4" customHeight="1" x14ac:dyDescent="0.3">
      <c r="A602" s="660">
        <v>32</v>
      </c>
      <c r="B602" s="661" t="s">
        <v>573</v>
      </c>
      <c r="C602" s="661" t="s">
        <v>3526</v>
      </c>
      <c r="D602" s="742" t="s">
        <v>5499</v>
      </c>
      <c r="E602" s="743" t="s">
        <v>3536</v>
      </c>
      <c r="F602" s="661" t="s">
        <v>3521</v>
      </c>
      <c r="G602" s="661" t="s">
        <v>4228</v>
      </c>
      <c r="H602" s="661" t="s">
        <v>574</v>
      </c>
      <c r="I602" s="661" t="s">
        <v>747</v>
      </c>
      <c r="J602" s="661" t="s">
        <v>748</v>
      </c>
      <c r="K602" s="661" t="s">
        <v>749</v>
      </c>
      <c r="L602" s="662">
        <v>79.069999999999993</v>
      </c>
      <c r="M602" s="662">
        <v>237.20999999999998</v>
      </c>
      <c r="N602" s="661">
        <v>3</v>
      </c>
      <c r="O602" s="744">
        <v>1</v>
      </c>
      <c r="P602" s="662"/>
      <c r="Q602" s="677">
        <v>0</v>
      </c>
      <c r="R602" s="661"/>
      <c r="S602" s="677">
        <v>0</v>
      </c>
      <c r="T602" s="744"/>
      <c r="U602" s="700">
        <v>0</v>
      </c>
    </row>
    <row r="603" spans="1:21" ht="14.4" customHeight="1" x14ac:dyDescent="0.3">
      <c r="A603" s="660">
        <v>32</v>
      </c>
      <c r="B603" s="661" t="s">
        <v>573</v>
      </c>
      <c r="C603" s="661" t="s">
        <v>3526</v>
      </c>
      <c r="D603" s="742" t="s">
        <v>5499</v>
      </c>
      <c r="E603" s="743" t="s">
        <v>3536</v>
      </c>
      <c r="F603" s="661" t="s">
        <v>3521</v>
      </c>
      <c r="G603" s="661" t="s">
        <v>3786</v>
      </c>
      <c r="H603" s="661" t="s">
        <v>1755</v>
      </c>
      <c r="I603" s="661" t="s">
        <v>1967</v>
      </c>
      <c r="J603" s="661" t="s">
        <v>1968</v>
      </c>
      <c r="K603" s="661" t="s">
        <v>2432</v>
      </c>
      <c r="L603" s="662">
        <v>1427.23</v>
      </c>
      <c r="M603" s="662">
        <v>25690.14</v>
      </c>
      <c r="N603" s="661">
        <v>18</v>
      </c>
      <c r="O603" s="744">
        <v>6.5</v>
      </c>
      <c r="P603" s="662">
        <v>22835.68</v>
      </c>
      <c r="Q603" s="677">
        <v>0.88888888888888895</v>
      </c>
      <c r="R603" s="661">
        <v>16</v>
      </c>
      <c r="S603" s="677">
        <v>0.88888888888888884</v>
      </c>
      <c r="T603" s="744">
        <v>6</v>
      </c>
      <c r="U603" s="700">
        <v>0.92307692307692313</v>
      </c>
    </row>
    <row r="604" spans="1:21" ht="14.4" customHeight="1" x14ac:dyDescent="0.3">
      <c r="A604" s="660">
        <v>32</v>
      </c>
      <c r="B604" s="661" t="s">
        <v>573</v>
      </c>
      <c r="C604" s="661" t="s">
        <v>3526</v>
      </c>
      <c r="D604" s="742" t="s">
        <v>5499</v>
      </c>
      <c r="E604" s="743" t="s">
        <v>3536</v>
      </c>
      <c r="F604" s="661" t="s">
        <v>3521</v>
      </c>
      <c r="G604" s="661" t="s">
        <v>3690</v>
      </c>
      <c r="H604" s="661" t="s">
        <v>1755</v>
      </c>
      <c r="I604" s="661" t="s">
        <v>2253</v>
      </c>
      <c r="J604" s="661" t="s">
        <v>2246</v>
      </c>
      <c r="K604" s="661" t="s">
        <v>3416</v>
      </c>
      <c r="L604" s="662">
        <v>13849.26</v>
      </c>
      <c r="M604" s="662">
        <v>138492.6</v>
      </c>
      <c r="N604" s="661">
        <v>10</v>
      </c>
      <c r="O604" s="744">
        <v>4</v>
      </c>
      <c r="P604" s="662">
        <v>138492.6</v>
      </c>
      <c r="Q604" s="677">
        <v>1</v>
      </c>
      <c r="R604" s="661">
        <v>10</v>
      </c>
      <c r="S604" s="677">
        <v>1</v>
      </c>
      <c r="T604" s="744">
        <v>4</v>
      </c>
      <c r="U604" s="700">
        <v>1</v>
      </c>
    </row>
    <row r="605" spans="1:21" ht="14.4" customHeight="1" x14ac:dyDescent="0.3">
      <c r="A605" s="660">
        <v>32</v>
      </c>
      <c r="B605" s="661" t="s">
        <v>573</v>
      </c>
      <c r="C605" s="661" t="s">
        <v>3526</v>
      </c>
      <c r="D605" s="742" t="s">
        <v>5499</v>
      </c>
      <c r="E605" s="743" t="s">
        <v>3536</v>
      </c>
      <c r="F605" s="661" t="s">
        <v>3521</v>
      </c>
      <c r="G605" s="661" t="s">
        <v>3866</v>
      </c>
      <c r="H605" s="661" t="s">
        <v>1755</v>
      </c>
      <c r="I605" s="661" t="s">
        <v>4090</v>
      </c>
      <c r="J605" s="661" t="s">
        <v>4091</v>
      </c>
      <c r="K605" s="661" t="s">
        <v>2543</v>
      </c>
      <c r="L605" s="662">
        <v>184.74</v>
      </c>
      <c r="M605" s="662">
        <v>184.74</v>
      </c>
      <c r="N605" s="661">
        <v>1</v>
      </c>
      <c r="O605" s="744">
        <v>0.5</v>
      </c>
      <c r="P605" s="662">
        <v>184.74</v>
      </c>
      <c r="Q605" s="677">
        <v>1</v>
      </c>
      <c r="R605" s="661">
        <v>1</v>
      </c>
      <c r="S605" s="677">
        <v>1</v>
      </c>
      <c r="T605" s="744">
        <v>0.5</v>
      </c>
      <c r="U605" s="700">
        <v>1</v>
      </c>
    </row>
    <row r="606" spans="1:21" ht="14.4" customHeight="1" x14ac:dyDescent="0.3">
      <c r="A606" s="660">
        <v>32</v>
      </c>
      <c r="B606" s="661" t="s">
        <v>573</v>
      </c>
      <c r="C606" s="661" t="s">
        <v>3526</v>
      </c>
      <c r="D606" s="742" t="s">
        <v>5499</v>
      </c>
      <c r="E606" s="743" t="s">
        <v>3536</v>
      </c>
      <c r="F606" s="661" t="s">
        <v>3521</v>
      </c>
      <c r="G606" s="661" t="s">
        <v>3952</v>
      </c>
      <c r="H606" s="661" t="s">
        <v>574</v>
      </c>
      <c r="I606" s="661" t="s">
        <v>4229</v>
      </c>
      <c r="J606" s="661" t="s">
        <v>4230</v>
      </c>
      <c r="K606" s="661" t="s">
        <v>4231</v>
      </c>
      <c r="L606" s="662">
        <v>0</v>
      </c>
      <c r="M606" s="662">
        <v>0</v>
      </c>
      <c r="N606" s="661">
        <v>1</v>
      </c>
      <c r="O606" s="744">
        <v>0.5</v>
      </c>
      <c r="P606" s="662"/>
      <c r="Q606" s="677"/>
      <c r="R606" s="661"/>
      <c r="S606" s="677">
        <v>0</v>
      </c>
      <c r="T606" s="744"/>
      <c r="U606" s="700">
        <v>0</v>
      </c>
    </row>
    <row r="607" spans="1:21" ht="14.4" customHeight="1" x14ac:dyDescent="0.3">
      <c r="A607" s="660">
        <v>32</v>
      </c>
      <c r="B607" s="661" t="s">
        <v>573</v>
      </c>
      <c r="C607" s="661" t="s">
        <v>3526</v>
      </c>
      <c r="D607" s="742" t="s">
        <v>5499</v>
      </c>
      <c r="E607" s="743" t="s">
        <v>3536</v>
      </c>
      <c r="F607" s="661" t="s">
        <v>3521</v>
      </c>
      <c r="G607" s="661" t="s">
        <v>3952</v>
      </c>
      <c r="H607" s="661" t="s">
        <v>574</v>
      </c>
      <c r="I607" s="661" t="s">
        <v>4232</v>
      </c>
      <c r="J607" s="661" t="s">
        <v>2748</v>
      </c>
      <c r="K607" s="661" t="s">
        <v>1916</v>
      </c>
      <c r="L607" s="662">
        <v>0</v>
      </c>
      <c r="M607" s="662">
        <v>0</v>
      </c>
      <c r="N607" s="661">
        <v>1</v>
      </c>
      <c r="O607" s="744">
        <v>1</v>
      </c>
      <c r="P607" s="662">
        <v>0</v>
      </c>
      <c r="Q607" s="677"/>
      <c r="R607" s="661">
        <v>1</v>
      </c>
      <c r="S607" s="677">
        <v>1</v>
      </c>
      <c r="T607" s="744">
        <v>1</v>
      </c>
      <c r="U607" s="700">
        <v>1</v>
      </c>
    </row>
    <row r="608" spans="1:21" ht="14.4" customHeight="1" x14ac:dyDescent="0.3">
      <c r="A608" s="660">
        <v>32</v>
      </c>
      <c r="B608" s="661" t="s">
        <v>573</v>
      </c>
      <c r="C608" s="661" t="s">
        <v>3526</v>
      </c>
      <c r="D608" s="742" t="s">
        <v>5499</v>
      </c>
      <c r="E608" s="743" t="s">
        <v>3536</v>
      </c>
      <c r="F608" s="661" t="s">
        <v>3521</v>
      </c>
      <c r="G608" s="661" t="s">
        <v>3952</v>
      </c>
      <c r="H608" s="661" t="s">
        <v>574</v>
      </c>
      <c r="I608" s="661" t="s">
        <v>4233</v>
      </c>
      <c r="J608" s="661" t="s">
        <v>2748</v>
      </c>
      <c r="K608" s="661" t="s">
        <v>3604</v>
      </c>
      <c r="L608" s="662">
        <v>0</v>
      </c>
      <c r="M608" s="662">
        <v>0</v>
      </c>
      <c r="N608" s="661">
        <v>1</v>
      </c>
      <c r="O608" s="744">
        <v>1</v>
      </c>
      <c r="P608" s="662"/>
      <c r="Q608" s="677"/>
      <c r="R608" s="661"/>
      <c r="S608" s="677">
        <v>0</v>
      </c>
      <c r="T608" s="744"/>
      <c r="U608" s="700">
        <v>0</v>
      </c>
    </row>
    <row r="609" spans="1:21" ht="14.4" customHeight="1" x14ac:dyDescent="0.3">
      <c r="A609" s="660">
        <v>32</v>
      </c>
      <c r="B609" s="661" t="s">
        <v>573</v>
      </c>
      <c r="C609" s="661" t="s">
        <v>3526</v>
      </c>
      <c r="D609" s="742" t="s">
        <v>5499</v>
      </c>
      <c r="E609" s="743" t="s">
        <v>3536</v>
      </c>
      <c r="F609" s="661" t="s">
        <v>3521</v>
      </c>
      <c r="G609" s="661" t="s">
        <v>4234</v>
      </c>
      <c r="H609" s="661" t="s">
        <v>574</v>
      </c>
      <c r="I609" s="661" t="s">
        <v>2390</v>
      </c>
      <c r="J609" s="661" t="s">
        <v>2391</v>
      </c>
      <c r="K609" s="661" t="s">
        <v>2392</v>
      </c>
      <c r="L609" s="662">
        <v>0</v>
      </c>
      <c r="M609" s="662">
        <v>0</v>
      </c>
      <c r="N609" s="661">
        <v>1</v>
      </c>
      <c r="O609" s="744">
        <v>1</v>
      </c>
      <c r="P609" s="662"/>
      <c r="Q609" s="677"/>
      <c r="R609" s="661"/>
      <c r="S609" s="677">
        <v>0</v>
      </c>
      <c r="T609" s="744"/>
      <c r="U609" s="700">
        <v>0</v>
      </c>
    </row>
    <row r="610" spans="1:21" ht="14.4" customHeight="1" x14ac:dyDescent="0.3">
      <c r="A610" s="660">
        <v>32</v>
      </c>
      <c r="B610" s="661" t="s">
        <v>573</v>
      </c>
      <c r="C610" s="661" t="s">
        <v>3526</v>
      </c>
      <c r="D610" s="742" t="s">
        <v>5499</v>
      </c>
      <c r="E610" s="743" t="s">
        <v>3537</v>
      </c>
      <c r="F610" s="661" t="s">
        <v>3521</v>
      </c>
      <c r="G610" s="661" t="s">
        <v>3562</v>
      </c>
      <c r="H610" s="661" t="s">
        <v>574</v>
      </c>
      <c r="I610" s="661" t="s">
        <v>4235</v>
      </c>
      <c r="J610" s="661" t="s">
        <v>829</v>
      </c>
      <c r="K610" s="661" t="s">
        <v>4236</v>
      </c>
      <c r="L610" s="662">
        <v>0</v>
      </c>
      <c r="M610" s="662">
        <v>0</v>
      </c>
      <c r="N610" s="661">
        <v>1</v>
      </c>
      <c r="O610" s="744">
        <v>0.5</v>
      </c>
      <c r="P610" s="662"/>
      <c r="Q610" s="677"/>
      <c r="R610" s="661"/>
      <c r="S610" s="677">
        <v>0</v>
      </c>
      <c r="T610" s="744"/>
      <c r="U610" s="700">
        <v>0</v>
      </c>
    </row>
    <row r="611" spans="1:21" ht="14.4" customHeight="1" x14ac:dyDescent="0.3">
      <c r="A611" s="660">
        <v>32</v>
      </c>
      <c r="B611" s="661" t="s">
        <v>573</v>
      </c>
      <c r="C611" s="661" t="s">
        <v>3526</v>
      </c>
      <c r="D611" s="742" t="s">
        <v>5499</v>
      </c>
      <c r="E611" s="743" t="s">
        <v>3537</v>
      </c>
      <c r="F611" s="661" t="s">
        <v>3521</v>
      </c>
      <c r="G611" s="661" t="s">
        <v>3562</v>
      </c>
      <c r="H611" s="661" t="s">
        <v>574</v>
      </c>
      <c r="I611" s="661" t="s">
        <v>2985</v>
      </c>
      <c r="J611" s="661" t="s">
        <v>829</v>
      </c>
      <c r="K611" s="661" t="s">
        <v>4236</v>
      </c>
      <c r="L611" s="662">
        <v>0</v>
      </c>
      <c r="M611" s="662">
        <v>0</v>
      </c>
      <c r="N611" s="661">
        <v>1</v>
      </c>
      <c r="O611" s="744">
        <v>1</v>
      </c>
      <c r="P611" s="662"/>
      <c r="Q611" s="677"/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32</v>
      </c>
      <c r="B612" s="661" t="s">
        <v>573</v>
      </c>
      <c r="C612" s="661" t="s">
        <v>3526</v>
      </c>
      <c r="D612" s="742" t="s">
        <v>5499</v>
      </c>
      <c r="E612" s="743" t="s">
        <v>3537</v>
      </c>
      <c r="F612" s="661" t="s">
        <v>3521</v>
      </c>
      <c r="G612" s="661" t="s">
        <v>3571</v>
      </c>
      <c r="H612" s="661" t="s">
        <v>574</v>
      </c>
      <c r="I612" s="661" t="s">
        <v>4099</v>
      </c>
      <c r="J612" s="661" t="s">
        <v>3968</v>
      </c>
      <c r="K612" s="661" t="s">
        <v>1123</v>
      </c>
      <c r="L612" s="662">
        <v>0</v>
      </c>
      <c r="M612" s="662">
        <v>0</v>
      </c>
      <c r="N612" s="661">
        <v>1</v>
      </c>
      <c r="O612" s="744">
        <v>0.5</v>
      </c>
      <c r="P612" s="662">
        <v>0</v>
      </c>
      <c r="Q612" s="677"/>
      <c r="R612" s="661">
        <v>1</v>
      </c>
      <c r="S612" s="677">
        <v>1</v>
      </c>
      <c r="T612" s="744">
        <v>0.5</v>
      </c>
      <c r="U612" s="700">
        <v>1</v>
      </c>
    </row>
    <row r="613" spans="1:21" ht="14.4" customHeight="1" x14ac:dyDescent="0.3">
      <c r="A613" s="660">
        <v>32</v>
      </c>
      <c r="B613" s="661" t="s">
        <v>573</v>
      </c>
      <c r="C613" s="661" t="s">
        <v>3526</v>
      </c>
      <c r="D613" s="742" t="s">
        <v>5499</v>
      </c>
      <c r="E613" s="743" t="s">
        <v>3537</v>
      </c>
      <c r="F613" s="661" t="s">
        <v>3521</v>
      </c>
      <c r="G613" s="661" t="s">
        <v>3571</v>
      </c>
      <c r="H613" s="661" t="s">
        <v>574</v>
      </c>
      <c r="I613" s="661" t="s">
        <v>3967</v>
      </c>
      <c r="J613" s="661" t="s">
        <v>3968</v>
      </c>
      <c r="K613" s="661" t="s">
        <v>3694</v>
      </c>
      <c r="L613" s="662">
        <v>85.71</v>
      </c>
      <c r="M613" s="662">
        <v>1114.23</v>
      </c>
      <c r="N613" s="661">
        <v>13</v>
      </c>
      <c r="O613" s="744">
        <v>7.5</v>
      </c>
      <c r="P613" s="662">
        <v>857.10000000000014</v>
      </c>
      <c r="Q613" s="677">
        <v>0.76923076923076938</v>
      </c>
      <c r="R613" s="661">
        <v>10</v>
      </c>
      <c r="S613" s="677">
        <v>0.76923076923076927</v>
      </c>
      <c r="T613" s="744">
        <v>5.5</v>
      </c>
      <c r="U613" s="700">
        <v>0.73333333333333328</v>
      </c>
    </row>
    <row r="614" spans="1:21" ht="14.4" customHeight="1" x14ac:dyDescent="0.3">
      <c r="A614" s="660">
        <v>32</v>
      </c>
      <c r="B614" s="661" t="s">
        <v>573</v>
      </c>
      <c r="C614" s="661" t="s">
        <v>3526</v>
      </c>
      <c r="D614" s="742" t="s">
        <v>5499</v>
      </c>
      <c r="E614" s="743" t="s">
        <v>3537</v>
      </c>
      <c r="F614" s="661" t="s">
        <v>3521</v>
      </c>
      <c r="G614" s="661" t="s">
        <v>3571</v>
      </c>
      <c r="H614" s="661" t="s">
        <v>574</v>
      </c>
      <c r="I614" s="661" t="s">
        <v>3693</v>
      </c>
      <c r="J614" s="661" t="s">
        <v>3575</v>
      </c>
      <c r="K614" s="661" t="s">
        <v>3694</v>
      </c>
      <c r="L614" s="662">
        <v>0</v>
      </c>
      <c r="M614" s="662">
        <v>0</v>
      </c>
      <c r="N614" s="661">
        <v>1</v>
      </c>
      <c r="O614" s="744">
        <v>0.5</v>
      </c>
      <c r="P614" s="662"/>
      <c r="Q614" s="677"/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32</v>
      </c>
      <c r="B615" s="661" t="s">
        <v>573</v>
      </c>
      <c r="C615" s="661" t="s">
        <v>3526</v>
      </c>
      <c r="D615" s="742" t="s">
        <v>5499</v>
      </c>
      <c r="E615" s="743" t="s">
        <v>3537</v>
      </c>
      <c r="F615" s="661" t="s">
        <v>3521</v>
      </c>
      <c r="G615" s="661" t="s">
        <v>3571</v>
      </c>
      <c r="H615" s="661" t="s">
        <v>574</v>
      </c>
      <c r="I615" s="661" t="s">
        <v>683</v>
      </c>
      <c r="J615" s="661" t="s">
        <v>684</v>
      </c>
      <c r="K615" s="661" t="s">
        <v>3572</v>
      </c>
      <c r="L615" s="662">
        <v>40.58</v>
      </c>
      <c r="M615" s="662">
        <v>40.58</v>
      </c>
      <c r="N615" s="661">
        <v>1</v>
      </c>
      <c r="O615" s="744">
        <v>1</v>
      </c>
      <c r="P615" s="662"/>
      <c r="Q615" s="677">
        <v>0</v>
      </c>
      <c r="R615" s="661"/>
      <c r="S615" s="677">
        <v>0</v>
      </c>
      <c r="T615" s="744"/>
      <c r="U615" s="700">
        <v>0</v>
      </c>
    </row>
    <row r="616" spans="1:21" ht="14.4" customHeight="1" x14ac:dyDescent="0.3">
      <c r="A616" s="660">
        <v>32</v>
      </c>
      <c r="B616" s="661" t="s">
        <v>573</v>
      </c>
      <c r="C616" s="661" t="s">
        <v>3526</v>
      </c>
      <c r="D616" s="742" t="s">
        <v>5499</v>
      </c>
      <c r="E616" s="743" t="s">
        <v>3537</v>
      </c>
      <c r="F616" s="661" t="s">
        <v>3521</v>
      </c>
      <c r="G616" s="661" t="s">
        <v>3571</v>
      </c>
      <c r="H616" s="661" t="s">
        <v>574</v>
      </c>
      <c r="I616" s="661" t="s">
        <v>3573</v>
      </c>
      <c r="J616" s="661" t="s">
        <v>684</v>
      </c>
      <c r="K616" s="661" t="s">
        <v>3574</v>
      </c>
      <c r="L616" s="662">
        <v>135.25</v>
      </c>
      <c r="M616" s="662">
        <v>405.75</v>
      </c>
      <c r="N616" s="661">
        <v>3</v>
      </c>
      <c r="O616" s="744">
        <v>2</v>
      </c>
      <c r="P616" s="662">
        <v>405.75</v>
      </c>
      <c r="Q616" s="677">
        <v>1</v>
      </c>
      <c r="R616" s="661">
        <v>3</v>
      </c>
      <c r="S616" s="677">
        <v>1</v>
      </c>
      <c r="T616" s="744">
        <v>2</v>
      </c>
      <c r="U616" s="700">
        <v>1</v>
      </c>
    </row>
    <row r="617" spans="1:21" ht="14.4" customHeight="1" x14ac:dyDescent="0.3">
      <c r="A617" s="660">
        <v>32</v>
      </c>
      <c r="B617" s="661" t="s">
        <v>573</v>
      </c>
      <c r="C617" s="661" t="s">
        <v>3526</v>
      </c>
      <c r="D617" s="742" t="s">
        <v>5499</v>
      </c>
      <c r="E617" s="743" t="s">
        <v>3537</v>
      </c>
      <c r="F617" s="661" t="s">
        <v>3521</v>
      </c>
      <c r="G617" s="661" t="s">
        <v>3582</v>
      </c>
      <c r="H617" s="661" t="s">
        <v>1755</v>
      </c>
      <c r="I617" s="661" t="s">
        <v>2158</v>
      </c>
      <c r="J617" s="661" t="s">
        <v>617</v>
      </c>
      <c r="K617" s="661" t="s">
        <v>3387</v>
      </c>
      <c r="L617" s="662">
        <v>150.04</v>
      </c>
      <c r="M617" s="662">
        <v>450.12</v>
      </c>
      <c r="N617" s="661">
        <v>3</v>
      </c>
      <c r="O617" s="744">
        <v>1.5</v>
      </c>
      <c r="P617" s="662">
        <v>450.12</v>
      </c>
      <c r="Q617" s="677">
        <v>1</v>
      </c>
      <c r="R617" s="661">
        <v>3</v>
      </c>
      <c r="S617" s="677">
        <v>1</v>
      </c>
      <c r="T617" s="744">
        <v>1.5</v>
      </c>
      <c r="U617" s="700">
        <v>1</v>
      </c>
    </row>
    <row r="618" spans="1:21" ht="14.4" customHeight="1" x14ac:dyDescent="0.3">
      <c r="A618" s="660">
        <v>32</v>
      </c>
      <c r="B618" s="661" t="s">
        <v>573</v>
      </c>
      <c r="C618" s="661" t="s">
        <v>3526</v>
      </c>
      <c r="D618" s="742" t="s">
        <v>5499</v>
      </c>
      <c r="E618" s="743" t="s">
        <v>3537</v>
      </c>
      <c r="F618" s="661" t="s">
        <v>3521</v>
      </c>
      <c r="G618" s="661" t="s">
        <v>3971</v>
      </c>
      <c r="H618" s="661" t="s">
        <v>574</v>
      </c>
      <c r="I618" s="661" t="s">
        <v>3972</v>
      </c>
      <c r="J618" s="661" t="s">
        <v>3973</v>
      </c>
      <c r="K618" s="661" t="s">
        <v>3974</v>
      </c>
      <c r="L618" s="662">
        <v>10277.59</v>
      </c>
      <c r="M618" s="662">
        <v>524157.08999999997</v>
      </c>
      <c r="N618" s="661">
        <v>51</v>
      </c>
      <c r="O618" s="744">
        <v>16</v>
      </c>
      <c r="P618" s="662">
        <v>441936.37</v>
      </c>
      <c r="Q618" s="677">
        <v>0.84313725490196079</v>
      </c>
      <c r="R618" s="661">
        <v>43</v>
      </c>
      <c r="S618" s="677">
        <v>0.84313725490196079</v>
      </c>
      <c r="T618" s="744">
        <v>13.5</v>
      </c>
      <c r="U618" s="700">
        <v>0.84375</v>
      </c>
    </row>
    <row r="619" spans="1:21" ht="14.4" customHeight="1" x14ac:dyDescent="0.3">
      <c r="A619" s="660">
        <v>32</v>
      </c>
      <c r="B619" s="661" t="s">
        <v>573</v>
      </c>
      <c r="C619" s="661" t="s">
        <v>3526</v>
      </c>
      <c r="D619" s="742" t="s">
        <v>5499</v>
      </c>
      <c r="E619" s="743" t="s">
        <v>3537</v>
      </c>
      <c r="F619" s="661" t="s">
        <v>3521</v>
      </c>
      <c r="G619" s="661" t="s">
        <v>3971</v>
      </c>
      <c r="H619" s="661" t="s">
        <v>574</v>
      </c>
      <c r="I619" s="661" t="s">
        <v>4237</v>
      </c>
      <c r="J619" s="661" t="s">
        <v>3973</v>
      </c>
      <c r="K619" s="661" t="s">
        <v>3974</v>
      </c>
      <c r="L619" s="662">
        <v>10277.59</v>
      </c>
      <c r="M619" s="662">
        <v>51387.95</v>
      </c>
      <c r="N619" s="661">
        <v>5</v>
      </c>
      <c r="O619" s="744">
        <v>2</v>
      </c>
      <c r="P619" s="662">
        <v>51387.95</v>
      </c>
      <c r="Q619" s="677">
        <v>1</v>
      </c>
      <c r="R619" s="661">
        <v>5</v>
      </c>
      <c r="S619" s="677">
        <v>1</v>
      </c>
      <c r="T619" s="744">
        <v>2</v>
      </c>
      <c r="U619" s="700">
        <v>1</v>
      </c>
    </row>
    <row r="620" spans="1:21" ht="14.4" customHeight="1" x14ac:dyDescent="0.3">
      <c r="A620" s="660">
        <v>32</v>
      </c>
      <c r="B620" s="661" t="s">
        <v>573</v>
      </c>
      <c r="C620" s="661" t="s">
        <v>3526</v>
      </c>
      <c r="D620" s="742" t="s">
        <v>5499</v>
      </c>
      <c r="E620" s="743" t="s">
        <v>3537</v>
      </c>
      <c r="F620" s="661" t="s">
        <v>3521</v>
      </c>
      <c r="G620" s="661" t="s">
        <v>4238</v>
      </c>
      <c r="H620" s="661" t="s">
        <v>574</v>
      </c>
      <c r="I620" s="661" t="s">
        <v>4239</v>
      </c>
      <c r="J620" s="661" t="s">
        <v>4240</v>
      </c>
      <c r="K620" s="661" t="s">
        <v>4241</v>
      </c>
      <c r="L620" s="662">
        <v>64.12</v>
      </c>
      <c r="M620" s="662">
        <v>64.12</v>
      </c>
      <c r="N620" s="661">
        <v>1</v>
      </c>
      <c r="O620" s="744">
        <v>1</v>
      </c>
      <c r="P620" s="662"/>
      <c r="Q620" s="677">
        <v>0</v>
      </c>
      <c r="R620" s="661"/>
      <c r="S620" s="677">
        <v>0</v>
      </c>
      <c r="T620" s="744"/>
      <c r="U620" s="700">
        <v>0</v>
      </c>
    </row>
    <row r="621" spans="1:21" ht="14.4" customHeight="1" x14ac:dyDescent="0.3">
      <c r="A621" s="660">
        <v>32</v>
      </c>
      <c r="B621" s="661" t="s">
        <v>573</v>
      </c>
      <c r="C621" s="661" t="s">
        <v>3526</v>
      </c>
      <c r="D621" s="742" t="s">
        <v>5499</v>
      </c>
      <c r="E621" s="743" t="s">
        <v>3537</v>
      </c>
      <c r="F621" s="661" t="s">
        <v>3521</v>
      </c>
      <c r="G621" s="661" t="s">
        <v>3922</v>
      </c>
      <c r="H621" s="661" t="s">
        <v>1755</v>
      </c>
      <c r="I621" s="661" t="s">
        <v>1814</v>
      </c>
      <c r="J621" s="661" t="s">
        <v>1815</v>
      </c>
      <c r="K621" s="661" t="s">
        <v>1816</v>
      </c>
      <c r="L621" s="662">
        <v>35.11</v>
      </c>
      <c r="M621" s="662">
        <v>175.55</v>
      </c>
      <c r="N621" s="661">
        <v>5</v>
      </c>
      <c r="O621" s="744">
        <v>1.5</v>
      </c>
      <c r="P621" s="662">
        <v>175.55</v>
      </c>
      <c r="Q621" s="677">
        <v>1</v>
      </c>
      <c r="R621" s="661">
        <v>5</v>
      </c>
      <c r="S621" s="677">
        <v>1</v>
      </c>
      <c r="T621" s="744">
        <v>1.5</v>
      </c>
      <c r="U621" s="700">
        <v>1</v>
      </c>
    </row>
    <row r="622" spans="1:21" ht="14.4" customHeight="1" x14ac:dyDescent="0.3">
      <c r="A622" s="660">
        <v>32</v>
      </c>
      <c r="B622" s="661" t="s">
        <v>573</v>
      </c>
      <c r="C622" s="661" t="s">
        <v>3526</v>
      </c>
      <c r="D622" s="742" t="s">
        <v>5499</v>
      </c>
      <c r="E622" s="743" t="s">
        <v>3537</v>
      </c>
      <c r="F622" s="661" t="s">
        <v>3521</v>
      </c>
      <c r="G622" s="661" t="s">
        <v>3583</v>
      </c>
      <c r="H622" s="661" t="s">
        <v>574</v>
      </c>
      <c r="I622" s="661" t="s">
        <v>4242</v>
      </c>
      <c r="J622" s="661" t="s">
        <v>3584</v>
      </c>
      <c r="K622" s="661" t="s">
        <v>3585</v>
      </c>
      <c r="L622" s="662">
        <v>0</v>
      </c>
      <c r="M622" s="662">
        <v>0</v>
      </c>
      <c r="N622" s="661">
        <v>1</v>
      </c>
      <c r="O622" s="744">
        <v>1</v>
      </c>
      <c r="P622" s="662"/>
      <c r="Q622" s="677"/>
      <c r="R622" s="661"/>
      <c r="S622" s="677">
        <v>0</v>
      </c>
      <c r="T622" s="744"/>
      <c r="U622" s="700">
        <v>0</v>
      </c>
    </row>
    <row r="623" spans="1:21" ht="14.4" customHeight="1" x14ac:dyDescent="0.3">
      <c r="A623" s="660">
        <v>32</v>
      </c>
      <c r="B623" s="661" t="s">
        <v>573</v>
      </c>
      <c r="C623" s="661" t="s">
        <v>3526</v>
      </c>
      <c r="D623" s="742" t="s">
        <v>5499</v>
      </c>
      <c r="E623" s="743" t="s">
        <v>3537</v>
      </c>
      <c r="F623" s="661" t="s">
        <v>3521</v>
      </c>
      <c r="G623" s="661" t="s">
        <v>3586</v>
      </c>
      <c r="H623" s="661" t="s">
        <v>574</v>
      </c>
      <c r="I623" s="661" t="s">
        <v>3906</v>
      </c>
      <c r="J623" s="661" t="s">
        <v>2090</v>
      </c>
      <c r="K623" s="661" t="s">
        <v>3016</v>
      </c>
      <c r="L623" s="662">
        <v>0</v>
      </c>
      <c r="M623" s="662">
        <v>0</v>
      </c>
      <c r="N623" s="661">
        <v>1</v>
      </c>
      <c r="O623" s="744">
        <v>1</v>
      </c>
      <c r="P623" s="662">
        <v>0</v>
      </c>
      <c r="Q623" s="677"/>
      <c r="R623" s="661">
        <v>1</v>
      </c>
      <c r="S623" s="677">
        <v>1</v>
      </c>
      <c r="T623" s="744">
        <v>1</v>
      </c>
      <c r="U623" s="700">
        <v>1</v>
      </c>
    </row>
    <row r="624" spans="1:21" ht="14.4" customHeight="1" x14ac:dyDescent="0.3">
      <c r="A624" s="660">
        <v>32</v>
      </c>
      <c r="B624" s="661" t="s">
        <v>573</v>
      </c>
      <c r="C624" s="661" t="s">
        <v>3526</v>
      </c>
      <c r="D624" s="742" t="s">
        <v>5499</v>
      </c>
      <c r="E624" s="743" t="s">
        <v>3537</v>
      </c>
      <c r="F624" s="661" t="s">
        <v>3521</v>
      </c>
      <c r="G624" s="661" t="s">
        <v>3796</v>
      </c>
      <c r="H624" s="661" t="s">
        <v>574</v>
      </c>
      <c r="I624" s="661" t="s">
        <v>2093</v>
      </c>
      <c r="J624" s="661" t="s">
        <v>2094</v>
      </c>
      <c r="K624" s="661" t="s">
        <v>3392</v>
      </c>
      <c r="L624" s="662">
        <v>66.819999999999993</v>
      </c>
      <c r="M624" s="662">
        <v>66.819999999999993</v>
      </c>
      <c r="N624" s="661">
        <v>1</v>
      </c>
      <c r="O624" s="744">
        <v>0.5</v>
      </c>
      <c r="P624" s="662"/>
      <c r="Q624" s="677">
        <v>0</v>
      </c>
      <c r="R624" s="661"/>
      <c r="S624" s="677">
        <v>0</v>
      </c>
      <c r="T624" s="744"/>
      <c r="U624" s="700">
        <v>0</v>
      </c>
    </row>
    <row r="625" spans="1:21" ht="14.4" customHeight="1" x14ac:dyDescent="0.3">
      <c r="A625" s="660">
        <v>32</v>
      </c>
      <c r="B625" s="661" t="s">
        <v>573</v>
      </c>
      <c r="C625" s="661" t="s">
        <v>3526</v>
      </c>
      <c r="D625" s="742" t="s">
        <v>5499</v>
      </c>
      <c r="E625" s="743" t="s">
        <v>3537</v>
      </c>
      <c r="F625" s="661" t="s">
        <v>3521</v>
      </c>
      <c r="G625" s="661" t="s">
        <v>3796</v>
      </c>
      <c r="H625" s="661" t="s">
        <v>574</v>
      </c>
      <c r="I625" s="661" t="s">
        <v>2093</v>
      </c>
      <c r="J625" s="661" t="s">
        <v>2094</v>
      </c>
      <c r="K625" s="661" t="s">
        <v>3392</v>
      </c>
      <c r="L625" s="662">
        <v>78.33</v>
      </c>
      <c r="M625" s="662">
        <v>156.66</v>
      </c>
      <c r="N625" s="661">
        <v>2</v>
      </c>
      <c r="O625" s="744">
        <v>0.5</v>
      </c>
      <c r="P625" s="662"/>
      <c r="Q625" s="677">
        <v>0</v>
      </c>
      <c r="R625" s="661"/>
      <c r="S625" s="677">
        <v>0</v>
      </c>
      <c r="T625" s="744"/>
      <c r="U625" s="700">
        <v>0</v>
      </c>
    </row>
    <row r="626" spans="1:21" ht="14.4" customHeight="1" x14ac:dyDescent="0.3">
      <c r="A626" s="660">
        <v>32</v>
      </c>
      <c r="B626" s="661" t="s">
        <v>573</v>
      </c>
      <c r="C626" s="661" t="s">
        <v>3526</v>
      </c>
      <c r="D626" s="742" t="s">
        <v>5499</v>
      </c>
      <c r="E626" s="743" t="s">
        <v>3537</v>
      </c>
      <c r="F626" s="661" t="s">
        <v>3521</v>
      </c>
      <c r="G626" s="661" t="s">
        <v>3877</v>
      </c>
      <c r="H626" s="661" t="s">
        <v>574</v>
      </c>
      <c r="I626" s="661" t="s">
        <v>2374</v>
      </c>
      <c r="J626" s="661" t="s">
        <v>2375</v>
      </c>
      <c r="K626" s="661" t="s">
        <v>2376</v>
      </c>
      <c r="L626" s="662">
        <v>0</v>
      </c>
      <c r="M626" s="662">
        <v>0</v>
      </c>
      <c r="N626" s="661">
        <v>3</v>
      </c>
      <c r="O626" s="744">
        <v>1</v>
      </c>
      <c r="P626" s="662">
        <v>0</v>
      </c>
      <c r="Q626" s="677"/>
      <c r="R626" s="661">
        <v>3</v>
      </c>
      <c r="S626" s="677">
        <v>1</v>
      </c>
      <c r="T626" s="744">
        <v>1</v>
      </c>
      <c r="U626" s="700">
        <v>1</v>
      </c>
    </row>
    <row r="627" spans="1:21" ht="14.4" customHeight="1" x14ac:dyDescent="0.3">
      <c r="A627" s="660">
        <v>32</v>
      </c>
      <c r="B627" s="661" t="s">
        <v>573</v>
      </c>
      <c r="C627" s="661" t="s">
        <v>3526</v>
      </c>
      <c r="D627" s="742" t="s">
        <v>5499</v>
      </c>
      <c r="E627" s="743" t="s">
        <v>3537</v>
      </c>
      <c r="F627" s="661" t="s">
        <v>3521</v>
      </c>
      <c r="G627" s="661" t="s">
        <v>3814</v>
      </c>
      <c r="H627" s="661" t="s">
        <v>574</v>
      </c>
      <c r="I627" s="661" t="s">
        <v>1530</v>
      </c>
      <c r="J627" s="661" t="s">
        <v>3815</v>
      </c>
      <c r="K627" s="661" t="s">
        <v>3816</v>
      </c>
      <c r="L627" s="662">
        <v>968.92</v>
      </c>
      <c r="M627" s="662">
        <v>968.92</v>
      </c>
      <c r="N627" s="661">
        <v>1</v>
      </c>
      <c r="O627" s="744">
        <v>1</v>
      </c>
      <c r="P627" s="662">
        <v>968.92</v>
      </c>
      <c r="Q627" s="677">
        <v>1</v>
      </c>
      <c r="R627" s="661">
        <v>1</v>
      </c>
      <c r="S627" s="677">
        <v>1</v>
      </c>
      <c r="T627" s="744">
        <v>1</v>
      </c>
      <c r="U627" s="700">
        <v>1</v>
      </c>
    </row>
    <row r="628" spans="1:21" ht="14.4" customHeight="1" x14ac:dyDescent="0.3">
      <c r="A628" s="660">
        <v>32</v>
      </c>
      <c r="B628" s="661" t="s">
        <v>573</v>
      </c>
      <c r="C628" s="661" t="s">
        <v>3526</v>
      </c>
      <c r="D628" s="742" t="s">
        <v>5499</v>
      </c>
      <c r="E628" s="743" t="s">
        <v>3537</v>
      </c>
      <c r="F628" s="661" t="s">
        <v>3521</v>
      </c>
      <c r="G628" s="661" t="s">
        <v>3814</v>
      </c>
      <c r="H628" s="661" t="s">
        <v>574</v>
      </c>
      <c r="I628" s="661" t="s">
        <v>2689</v>
      </c>
      <c r="J628" s="661" t="s">
        <v>2690</v>
      </c>
      <c r="K628" s="661" t="s">
        <v>3820</v>
      </c>
      <c r="L628" s="662">
        <v>1937.84</v>
      </c>
      <c r="M628" s="662">
        <v>13564.88</v>
      </c>
      <c r="N628" s="661">
        <v>7</v>
      </c>
      <c r="O628" s="744">
        <v>2</v>
      </c>
      <c r="P628" s="662">
        <v>13564.88</v>
      </c>
      <c r="Q628" s="677">
        <v>1</v>
      </c>
      <c r="R628" s="661">
        <v>7</v>
      </c>
      <c r="S628" s="677">
        <v>1</v>
      </c>
      <c r="T628" s="744">
        <v>2</v>
      </c>
      <c r="U628" s="700">
        <v>1</v>
      </c>
    </row>
    <row r="629" spans="1:21" ht="14.4" customHeight="1" x14ac:dyDescent="0.3">
      <c r="A629" s="660">
        <v>32</v>
      </c>
      <c r="B629" s="661" t="s">
        <v>573</v>
      </c>
      <c r="C629" s="661" t="s">
        <v>3526</v>
      </c>
      <c r="D629" s="742" t="s">
        <v>5499</v>
      </c>
      <c r="E629" s="743" t="s">
        <v>3537</v>
      </c>
      <c r="F629" s="661" t="s">
        <v>3521</v>
      </c>
      <c r="G629" s="661" t="s">
        <v>3814</v>
      </c>
      <c r="H629" s="661" t="s">
        <v>574</v>
      </c>
      <c r="I629" s="661" t="s">
        <v>4243</v>
      </c>
      <c r="J629" s="661" t="s">
        <v>4244</v>
      </c>
      <c r="K629" s="661" t="s">
        <v>3820</v>
      </c>
      <c r="L629" s="662">
        <v>1937.84</v>
      </c>
      <c r="M629" s="662">
        <v>17440.559999999998</v>
      </c>
      <c r="N629" s="661">
        <v>9</v>
      </c>
      <c r="O629" s="744">
        <v>4</v>
      </c>
      <c r="P629" s="662">
        <v>5813.5199999999995</v>
      </c>
      <c r="Q629" s="677">
        <v>0.33333333333333337</v>
      </c>
      <c r="R629" s="661">
        <v>3</v>
      </c>
      <c r="S629" s="677">
        <v>0.33333333333333331</v>
      </c>
      <c r="T629" s="744">
        <v>1</v>
      </c>
      <c r="U629" s="700">
        <v>0.25</v>
      </c>
    </row>
    <row r="630" spans="1:21" ht="14.4" customHeight="1" x14ac:dyDescent="0.3">
      <c r="A630" s="660">
        <v>32</v>
      </c>
      <c r="B630" s="661" t="s">
        <v>573</v>
      </c>
      <c r="C630" s="661" t="s">
        <v>3526</v>
      </c>
      <c r="D630" s="742" t="s">
        <v>5499</v>
      </c>
      <c r="E630" s="743" t="s">
        <v>3537</v>
      </c>
      <c r="F630" s="661" t="s">
        <v>3521</v>
      </c>
      <c r="G630" s="661" t="s">
        <v>4245</v>
      </c>
      <c r="H630" s="661" t="s">
        <v>574</v>
      </c>
      <c r="I630" s="661" t="s">
        <v>4246</v>
      </c>
      <c r="J630" s="661" t="s">
        <v>4247</v>
      </c>
      <c r="K630" s="661" t="s">
        <v>3592</v>
      </c>
      <c r="L630" s="662">
        <v>0</v>
      </c>
      <c r="M630" s="662">
        <v>0</v>
      </c>
      <c r="N630" s="661">
        <v>3</v>
      </c>
      <c r="O630" s="744">
        <v>1</v>
      </c>
      <c r="P630" s="662">
        <v>0</v>
      </c>
      <c r="Q630" s="677"/>
      <c r="R630" s="661">
        <v>3</v>
      </c>
      <c r="S630" s="677">
        <v>1</v>
      </c>
      <c r="T630" s="744">
        <v>1</v>
      </c>
      <c r="U630" s="700">
        <v>1</v>
      </c>
    </row>
    <row r="631" spans="1:21" ht="14.4" customHeight="1" x14ac:dyDescent="0.3">
      <c r="A631" s="660">
        <v>32</v>
      </c>
      <c r="B631" s="661" t="s">
        <v>573</v>
      </c>
      <c r="C631" s="661" t="s">
        <v>3526</v>
      </c>
      <c r="D631" s="742" t="s">
        <v>5499</v>
      </c>
      <c r="E631" s="743" t="s">
        <v>3537</v>
      </c>
      <c r="F631" s="661" t="s">
        <v>3521</v>
      </c>
      <c r="G631" s="661" t="s">
        <v>3727</v>
      </c>
      <c r="H631" s="661" t="s">
        <v>574</v>
      </c>
      <c r="I631" s="661" t="s">
        <v>727</v>
      </c>
      <c r="J631" s="661" t="s">
        <v>728</v>
      </c>
      <c r="K631" s="661" t="s">
        <v>3354</v>
      </c>
      <c r="L631" s="662">
        <v>110.28</v>
      </c>
      <c r="M631" s="662">
        <v>220.56</v>
      </c>
      <c r="N631" s="661">
        <v>2</v>
      </c>
      <c r="O631" s="744">
        <v>0.5</v>
      </c>
      <c r="P631" s="662"/>
      <c r="Q631" s="677">
        <v>0</v>
      </c>
      <c r="R631" s="661"/>
      <c r="S631" s="677">
        <v>0</v>
      </c>
      <c r="T631" s="744"/>
      <c r="U631" s="700">
        <v>0</v>
      </c>
    </row>
    <row r="632" spans="1:21" ht="14.4" customHeight="1" x14ac:dyDescent="0.3">
      <c r="A632" s="660">
        <v>32</v>
      </c>
      <c r="B632" s="661" t="s">
        <v>573</v>
      </c>
      <c r="C632" s="661" t="s">
        <v>3526</v>
      </c>
      <c r="D632" s="742" t="s">
        <v>5499</v>
      </c>
      <c r="E632" s="743" t="s">
        <v>3537</v>
      </c>
      <c r="F632" s="661" t="s">
        <v>3521</v>
      </c>
      <c r="G632" s="661" t="s">
        <v>3605</v>
      </c>
      <c r="H632" s="661" t="s">
        <v>574</v>
      </c>
      <c r="I632" s="661" t="s">
        <v>2218</v>
      </c>
      <c r="J632" s="661" t="s">
        <v>2219</v>
      </c>
      <c r="K632" s="661" t="s">
        <v>3414</v>
      </c>
      <c r="L632" s="662">
        <v>2991.23</v>
      </c>
      <c r="M632" s="662">
        <v>29912.300000000003</v>
      </c>
      <c r="N632" s="661">
        <v>10</v>
      </c>
      <c r="O632" s="744">
        <v>5.5</v>
      </c>
      <c r="P632" s="662">
        <v>11964.92</v>
      </c>
      <c r="Q632" s="677">
        <v>0.39999999999999997</v>
      </c>
      <c r="R632" s="661">
        <v>4</v>
      </c>
      <c r="S632" s="677">
        <v>0.4</v>
      </c>
      <c r="T632" s="744">
        <v>2</v>
      </c>
      <c r="U632" s="700">
        <v>0.36363636363636365</v>
      </c>
    </row>
    <row r="633" spans="1:21" ht="14.4" customHeight="1" x14ac:dyDescent="0.3">
      <c r="A633" s="660">
        <v>32</v>
      </c>
      <c r="B633" s="661" t="s">
        <v>573</v>
      </c>
      <c r="C633" s="661" t="s">
        <v>3526</v>
      </c>
      <c r="D633" s="742" t="s">
        <v>5499</v>
      </c>
      <c r="E633" s="743" t="s">
        <v>3537</v>
      </c>
      <c r="F633" s="661" t="s">
        <v>3521</v>
      </c>
      <c r="G633" s="661" t="s">
        <v>3610</v>
      </c>
      <c r="H633" s="661" t="s">
        <v>574</v>
      </c>
      <c r="I633" s="661" t="s">
        <v>4248</v>
      </c>
      <c r="J633" s="661" t="s">
        <v>3736</v>
      </c>
      <c r="K633" s="661" t="s">
        <v>3614</v>
      </c>
      <c r="L633" s="662">
        <v>63.7</v>
      </c>
      <c r="M633" s="662">
        <v>63.7</v>
      </c>
      <c r="N633" s="661">
        <v>1</v>
      </c>
      <c r="O633" s="744">
        <v>0.5</v>
      </c>
      <c r="P633" s="662">
        <v>63.7</v>
      </c>
      <c r="Q633" s="677">
        <v>1</v>
      </c>
      <c r="R633" s="661">
        <v>1</v>
      </c>
      <c r="S633" s="677">
        <v>1</v>
      </c>
      <c r="T633" s="744">
        <v>0.5</v>
      </c>
      <c r="U633" s="700">
        <v>1</v>
      </c>
    </row>
    <row r="634" spans="1:21" ht="14.4" customHeight="1" x14ac:dyDescent="0.3">
      <c r="A634" s="660">
        <v>32</v>
      </c>
      <c r="B634" s="661" t="s">
        <v>573</v>
      </c>
      <c r="C634" s="661" t="s">
        <v>3526</v>
      </c>
      <c r="D634" s="742" t="s">
        <v>5499</v>
      </c>
      <c r="E634" s="743" t="s">
        <v>3537</v>
      </c>
      <c r="F634" s="661" t="s">
        <v>3521</v>
      </c>
      <c r="G634" s="661" t="s">
        <v>4000</v>
      </c>
      <c r="H634" s="661" t="s">
        <v>574</v>
      </c>
      <c r="I634" s="661" t="s">
        <v>858</v>
      </c>
      <c r="J634" s="661" t="s">
        <v>859</v>
      </c>
      <c r="K634" s="661" t="s">
        <v>4001</v>
      </c>
      <c r="L634" s="662">
        <v>156.77000000000001</v>
      </c>
      <c r="M634" s="662">
        <v>1097.3900000000001</v>
      </c>
      <c r="N634" s="661">
        <v>7</v>
      </c>
      <c r="O634" s="744">
        <v>2.5</v>
      </c>
      <c r="P634" s="662">
        <v>940.62000000000012</v>
      </c>
      <c r="Q634" s="677">
        <v>0.85714285714285721</v>
      </c>
      <c r="R634" s="661">
        <v>6</v>
      </c>
      <c r="S634" s="677">
        <v>0.8571428571428571</v>
      </c>
      <c r="T634" s="744">
        <v>2</v>
      </c>
      <c r="U634" s="700">
        <v>0.8</v>
      </c>
    </row>
    <row r="635" spans="1:21" ht="14.4" customHeight="1" x14ac:dyDescent="0.3">
      <c r="A635" s="660">
        <v>32</v>
      </c>
      <c r="B635" s="661" t="s">
        <v>573</v>
      </c>
      <c r="C635" s="661" t="s">
        <v>3526</v>
      </c>
      <c r="D635" s="742" t="s">
        <v>5499</v>
      </c>
      <c r="E635" s="743" t="s">
        <v>3537</v>
      </c>
      <c r="F635" s="661" t="s">
        <v>3521</v>
      </c>
      <c r="G635" s="661" t="s">
        <v>3737</v>
      </c>
      <c r="H635" s="661" t="s">
        <v>574</v>
      </c>
      <c r="I635" s="661" t="s">
        <v>1060</v>
      </c>
      <c r="J635" s="661" t="s">
        <v>1061</v>
      </c>
      <c r="K635" s="661" t="s">
        <v>3738</v>
      </c>
      <c r="L635" s="662">
        <v>420.07</v>
      </c>
      <c r="M635" s="662">
        <v>11341.889999999998</v>
      </c>
      <c r="N635" s="661">
        <v>27</v>
      </c>
      <c r="O635" s="744">
        <v>18</v>
      </c>
      <c r="P635" s="662">
        <v>9241.5399999999972</v>
      </c>
      <c r="Q635" s="677">
        <v>0.81481481481481477</v>
      </c>
      <c r="R635" s="661">
        <v>22</v>
      </c>
      <c r="S635" s="677">
        <v>0.81481481481481477</v>
      </c>
      <c r="T635" s="744">
        <v>15</v>
      </c>
      <c r="U635" s="700">
        <v>0.83333333333333337</v>
      </c>
    </row>
    <row r="636" spans="1:21" ht="14.4" customHeight="1" x14ac:dyDescent="0.3">
      <c r="A636" s="660">
        <v>32</v>
      </c>
      <c r="B636" s="661" t="s">
        <v>573</v>
      </c>
      <c r="C636" s="661" t="s">
        <v>3526</v>
      </c>
      <c r="D636" s="742" t="s">
        <v>5499</v>
      </c>
      <c r="E636" s="743" t="s">
        <v>3537</v>
      </c>
      <c r="F636" s="661" t="s">
        <v>3521</v>
      </c>
      <c r="G636" s="661" t="s">
        <v>4008</v>
      </c>
      <c r="H636" s="661" t="s">
        <v>1755</v>
      </c>
      <c r="I636" s="661" t="s">
        <v>4009</v>
      </c>
      <c r="J636" s="661" t="s">
        <v>4010</v>
      </c>
      <c r="K636" s="661" t="s">
        <v>4011</v>
      </c>
      <c r="L636" s="662">
        <v>2179.9299999999998</v>
      </c>
      <c r="M636" s="662">
        <v>80657.41</v>
      </c>
      <c r="N636" s="661">
        <v>37</v>
      </c>
      <c r="O636" s="744">
        <v>7.5</v>
      </c>
      <c r="P636" s="662">
        <v>80657.41</v>
      </c>
      <c r="Q636" s="677">
        <v>1</v>
      </c>
      <c r="R636" s="661">
        <v>37</v>
      </c>
      <c r="S636" s="677">
        <v>1</v>
      </c>
      <c r="T636" s="744">
        <v>7.5</v>
      </c>
      <c r="U636" s="700">
        <v>1</v>
      </c>
    </row>
    <row r="637" spans="1:21" ht="14.4" customHeight="1" x14ac:dyDescent="0.3">
      <c r="A637" s="660">
        <v>32</v>
      </c>
      <c r="B637" s="661" t="s">
        <v>573</v>
      </c>
      <c r="C637" s="661" t="s">
        <v>3526</v>
      </c>
      <c r="D637" s="742" t="s">
        <v>5499</v>
      </c>
      <c r="E637" s="743" t="s">
        <v>3537</v>
      </c>
      <c r="F637" s="661" t="s">
        <v>3521</v>
      </c>
      <c r="G637" s="661" t="s">
        <v>4249</v>
      </c>
      <c r="H637" s="661" t="s">
        <v>574</v>
      </c>
      <c r="I637" s="661" t="s">
        <v>4250</v>
      </c>
      <c r="J637" s="661" t="s">
        <v>2076</v>
      </c>
      <c r="K637" s="661" t="s">
        <v>4251</v>
      </c>
      <c r="L637" s="662">
        <v>13.89</v>
      </c>
      <c r="M637" s="662">
        <v>13.89</v>
      </c>
      <c r="N637" s="661">
        <v>1</v>
      </c>
      <c r="O637" s="744">
        <v>1</v>
      </c>
      <c r="P637" s="662">
        <v>13.89</v>
      </c>
      <c r="Q637" s="677">
        <v>1</v>
      </c>
      <c r="R637" s="661">
        <v>1</v>
      </c>
      <c r="S637" s="677">
        <v>1</v>
      </c>
      <c r="T637" s="744">
        <v>1</v>
      </c>
      <c r="U637" s="700">
        <v>1</v>
      </c>
    </row>
    <row r="638" spans="1:21" ht="14.4" customHeight="1" x14ac:dyDescent="0.3">
      <c r="A638" s="660">
        <v>32</v>
      </c>
      <c r="B638" s="661" t="s">
        <v>573</v>
      </c>
      <c r="C638" s="661" t="s">
        <v>3526</v>
      </c>
      <c r="D638" s="742" t="s">
        <v>5499</v>
      </c>
      <c r="E638" s="743" t="s">
        <v>3537</v>
      </c>
      <c r="F638" s="661" t="s">
        <v>3521</v>
      </c>
      <c r="G638" s="661" t="s">
        <v>4249</v>
      </c>
      <c r="H638" s="661" t="s">
        <v>574</v>
      </c>
      <c r="I638" s="661" t="s">
        <v>4252</v>
      </c>
      <c r="J638" s="661" t="s">
        <v>4253</v>
      </c>
      <c r="K638" s="661" t="s">
        <v>4254</v>
      </c>
      <c r="L638" s="662">
        <v>0</v>
      </c>
      <c r="M638" s="662">
        <v>0</v>
      </c>
      <c r="N638" s="661">
        <v>1</v>
      </c>
      <c r="O638" s="744">
        <v>1</v>
      </c>
      <c r="P638" s="662">
        <v>0</v>
      </c>
      <c r="Q638" s="677"/>
      <c r="R638" s="661">
        <v>1</v>
      </c>
      <c r="S638" s="677">
        <v>1</v>
      </c>
      <c r="T638" s="744">
        <v>1</v>
      </c>
      <c r="U638" s="700">
        <v>1</v>
      </c>
    </row>
    <row r="639" spans="1:21" ht="14.4" customHeight="1" x14ac:dyDescent="0.3">
      <c r="A639" s="660">
        <v>32</v>
      </c>
      <c r="B639" s="661" t="s">
        <v>573</v>
      </c>
      <c r="C639" s="661" t="s">
        <v>3526</v>
      </c>
      <c r="D639" s="742" t="s">
        <v>5499</v>
      </c>
      <c r="E639" s="743" t="s">
        <v>3537</v>
      </c>
      <c r="F639" s="661" t="s">
        <v>3521</v>
      </c>
      <c r="G639" s="661" t="s">
        <v>3627</v>
      </c>
      <c r="H639" s="661" t="s">
        <v>574</v>
      </c>
      <c r="I639" s="661" t="s">
        <v>4255</v>
      </c>
      <c r="J639" s="661" t="s">
        <v>2113</v>
      </c>
      <c r="K639" s="661" t="s">
        <v>4256</v>
      </c>
      <c r="L639" s="662">
        <v>0</v>
      </c>
      <c r="M639" s="662">
        <v>0</v>
      </c>
      <c r="N639" s="661">
        <v>1</v>
      </c>
      <c r="O639" s="744">
        <v>1</v>
      </c>
      <c r="P639" s="662">
        <v>0</v>
      </c>
      <c r="Q639" s="677"/>
      <c r="R639" s="661">
        <v>1</v>
      </c>
      <c r="S639" s="677">
        <v>1</v>
      </c>
      <c r="T639" s="744">
        <v>1</v>
      </c>
      <c r="U639" s="700">
        <v>1</v>
      </c>
    </row>
    <row r="640" spans="1:21" ht="14.4" customHeight="1" x14ac:dyDescent="0.3">
      <c r="A640" s="660">
        <v>32</v>
      </c>
      <c r="B640" s="661" t="s">
        <v>573</v>
      </c>
      <c r="C640" s="661" t="s">
        <v>3526</v>
      </c>
      <c r="D640" s="742" t="s">
        <v>5499</v>
      </c>
      <c r="E640" s="743" t="s">
        <v>3537</v>
      </c>
      <c r="F640" s="661" t="s">
        <v>3521</v>
      </c>
      <c r="G640" s="661" t="s">
        <v>3627</v>
      </c>
      <c r="H640" s="661" t="s">
        <v>574</v>
      </c>
      <c r="I640" s="661" t="s">
        <v>2096</v>
      </c>
      <c r="J640" s="661" t="s">
        <v>2097</v>
      </c>
      <c r="K640" s="661" t="s">
        <v>3016</v>
      </c>
      <c r="L640" s="662">
        <v>111.72</v>
      </c>
      <c r="M640" s="662">
        <v>446.88</v>
      </c>
      <c r="N640" s="661">
        <v>4</v>
      </c>
      <c r="O640" s="744">
        <v>1.5</v>
      </c>
      <c r="P640" s="662">
        <v>446.88</v>
      </c>
      <c r="Q640" s="677">
        <v>1</v>
      </c>
      <c r="R640" s="661">
        <v>4</v>
      </c>
      <c r="S640" s="677">
        <v>1</v>
      </c>
      <c r="T640" s="744">
        <v>1.5</v>
      </c>
      <c r="U640" s="700">
        <v>1</v>
      </c>
    </row>
    <row r="641" spans="1:21" ht="14.4" customHeight="1" x14ac:dyDescent="0.3">
      <c r="A641" s="660">
        <v>32</v>
      </c>
      <c r="B641" s="661" t="s">
        <v>573</v>
      </c>
      <c r="C641" s="661" t="s">
        <v>3526</v>
      </c>
      <c r="D641" s="742" t="s">
        <v>5499</v>
      </c>
      <c r="E641" s="743" t="s">
        <v>3537</v>
      </c>
      <c r="F641" s="661" t="s">
        <v>3521</v>
      </c>
      <c r="G641" s="661" t="s">
        <v>3627</v>
      </c>
      <c r="H641" s="661" t="s">
        <v>574</v>
      </c>
      <c r="I641" s="661" t="s">
        <v>4257</v>
      </c>
      <c r="J641" s="661" t="s">
        <v>4258</v>
      </c>
      <c r="K641" s="661" t="s">
        <v>4259</v>
      </c>
      <c r="L641" s="662">
        <v>83.79</v>
      </c>
      <c r="M641" s="662">
        <v>83.79</v>
      </c>
      <c r="N641" s="661">
        <v>1</v>
      </c>
      <c r="O641" s="744">
        <v>1</v>
      </c>
      <c r="P641" s="662">
        <v>83.79</v>
      </c>
      <c r="Q641" s="677">
        <v>1</v>
      </c>
      <c r="R641" s="661">
        <v>1</v>
      </c>
      <c r="S641" s="677">
        <v>1</v>
      </c>
      <c r="T641" s="744">
        <v>1</v>
      </c>
      <c r="U641" s="700">
        <v>1</v>
      </c>
    </row>
    <row r="642" spans="1:21" ht="14.4" customHeight="1" x14ac:dyDescent="0.3">
      <c r="A642" s="660">
        <v>32</v>
      </c>
      <c r="B642" s="661" t="s">
        <v>573</v>
      </c>
      <c r="C642" s="661" t="s">
        <v>3526</v>
      </c>
      <c r="D642" s="742" t="s">
        <v>5499</v>
      </c>
      <c r="E642" s="743" t="s">
        <v>3537</v>
      </c>
      <c r="F642" s="661" t="s">
        <v>3521</v>
      </c>
      <c r="G642" s="661" t="s">
        <v>3832</v>
      </c>
      <c r="H642" s="661" t="s">
        <v>574</v>
      </c>
      <c r="I642" s="661" t="s">
        <v>4260</v>
      </c>
      <c r="J642" s="661" t="s">
        <v>3833</v>
      </c>
      <c r="K642" s="661" t="s">
        <v>3834</v>
      </c>
      <c r="L642" s="662">
        <v>0</v>
      </c>
      <c r="M642" s="662">
        <v>0</v>
      </c>
      <c r="N642" s="661">
        <v>1</v>
      </c>
      <c r="O642" s="744">
        <v>1</v>
      </c>
      <c r="P642" s="662">
        <v>0</v>
      </c>
      <c r="Q642" s="677"/>
      <c r="R642" s="661">
        <v>1</v>
      </c>
      <c r="S642" s="677">
        <v>1</v>
      </c>
      <c r="T642" s="744">
        <v>1</v>
      </c>
      <c r="U642" s="700">
        <v>1</v>
      </c>
    </row>
    <row r="643" spans="1:21" ht="14.4" customHeight="1" x14ac:dyDescent="0.3">
      <c r="A643" s="660">
        <v>32</v>
      </c>
      <c r="B643" s="661" t="s">
        <v>573</v>
      </c>
      <c r="C643" s="661" t="s">
        <v>3526</v>
      </c>
      <c r="D643" s="742" t="s">
        <v>5499</v>
      </c>
      <c r="E643" s="743" t="s">
        <v>3537</v>
      </c>
      <c r="F643" s="661" t="s">
        <v>3521</v>
      </c>
      <c r="G643" s="661" t="s">
        <v>4023</v>
      </c>
      <c r="H643" s="661" t="s">
        <v>574</v>
      </c>
      <c r="I643" s="661" t="s">
        <v>4261</v>
      </c>
      <c r="J643" s="661" t="s">
        <v>4262</v>
      </c>
      <c r="K643" s="661" t="s">
        <v>4263</v>
      </c>
      <c r="L643" s="662">
        <v>38.56</v>
      </c>
      <c r="M643" s="662">
        <v>115.68</v>
      </c>
      <c r="N643" s="661">
        <v>3</v>
      </c>
      <c r="O643" s="744">
        <v>1</v>
      </c>
      <c r="P643" s="662"/>
      <c r="Q643" s="677">
        <v>0</v>
      </c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32</v>
      </c>
      <c r="B644" s="661" t="s">
        <v>573</v>
      </c>
      <c r="C644" s="661" t="s">
        <v>3526</v>
      </c>
      <c r="D644" s="742" t="s">
        <v>5499</v>
      </c>
      <c r="E644" s="743" t="s">
        <v>3537</v>
      </c>
      <c r="F644" s="661" t="s">
        <v>3521</v>
      </c>
      <c r="G644" s="661" t="s">
        <v>4023</v>
      </c>
      <c r="H644" s="661" t="s">
        <v>574</v>
      </c>
      <c r="I644" s="661" t="s">
        <v>3090</v>
      </c>
      <c r="J644" s="661" t="s">
        <v>3091</v>
      </c>
      <c r="K644" s="661" t="s">
        <v>4024</v>
      </c>
      <c r="L644" s="662">
        <v>77.14</v>
      </c>
      <c r="M644" s="662">
        <v>231.42000000000002</v>
      </c>
      <c r="N644" s="661">
        <v>3</v>
      </c>
      <c r="O644" s="744">
        <v>1</v>
      </c>
      <c r="P644" s="662"/>
      <c r="Q644" s="677">
        <v>0</v>
      </c>
      <c r="R644" s="661"/>
      <c r="S644" s="677">
        <v>0</v>
      </c>
      <c r="T644" s="744"/>
      <c r="U644" s="700">
        <v>0</v>
      </c>
    </row>
    <row r="645" spans="1:21" ht="14.4" customHeight="1" x14ac:dyDescent="0.3">
      <c r="A645" s="660">
        <v>32</v>
      </c>
      <c r="B645" s="661" t="s">
        <v>573</v>
      </c>
      <c r="C645" s="661" t="s">
        <v>3526</v>
      </c>
      <c r="D645" s="742" t="s">
        <v>5499</v>
      </c>
      <c r="E645" s="743" t="s">
        <v>3537</v>
      </c>
      <c r="F645" s="661" t="s">
        <v>3521</v>
      </c>
      <c r="G645" s="661" t="s">
        <v>4025</v>
      </c>
      <c r="H645" s="661" t="s">
        <v>574</v>
      </c>
      <c r="I645" s="661" t="s">
        <v>4026</v>
      </c>
      <c r="J645" s="661" t="s">
        <v>4027</v>
      </c>
      <c r="K645" s="661" t="s">
        <v>4028</v>
      </c>
      <c r="L645" s="662">
        <v>88.87</v>
      </c>
      <c r="M645" s="662">
        <v>177.74</v>
      </c>
      <c r="N645" s="661">
        <v>2</v>
      </c>
      <c r="O645" s="744">
        <v>0.5</v>
      </c>
      <c r="P645" s="662"/>
      <c r="Q645" s="677">
        <v>0</v>
      </c>
      <c r="R645" s="661"/>
      <c r="S645" s="677">
        <v>0</v>
      </c>
      <c r="T645" s="744"/>
      <c r="U645" s="700">
        <v>0</v>
      </c>
    </row>
    <row r="646" spans="1:21" ht="14.4" customHeight="1" x14ac:dyDescent="0.3">
      <c r="A646" s="660">
        <v>32</v>
      </c>
      <c r="B646" s="661" t="s">
        <v>573</v>
      </c>
      <c r="C646" s="661" t="s">
        <v>3526</v>
      </c>
      <c r="D646" s="742" t="s">
        <v>5499</v>
      </c>
      <c r="E646" s="743" t="s">
        <v>3537</v>
      </c>
      <c r="F646" s="661" t="s">
        <v>3521</v>
      </c>
      <c r="G646" s="661" t="s">
        <v>3752</v>
      </c>
      <c r="H646" s="661" t="s">
        <v>574</v>
      </c>
      <c r="I646" s="661" t="s">
        <v>3934</v>
      </c>
      <c r="J646" s="661" t="s">
        <v>3754</v>
      </c>
      <c r="K646" s="661" t="s">
        <v>3495</v>
      </c>
      <c r="L646" s="662">
        <v>0</v>
      </c>
      <c r="M646" s="662">
        <v>0</v>
      </c>
      <c r="N646" s="661">
        <v>2</v>
      </c>
      <c r="O646" s="744">
        <v>1</v>
      </c>
      <c r="P646" s="662">
        <v>0</v>
      </c>
      <c r="Q646" s="677"/>
      <c r="R646" s="661">
        <v>1</v>
      </c>
      <c r="S646" s="677">
        <v>0.5</v>
      </c>
      <c r="T646" s="744">
        <v>0.5</v>
      </c>
      <c r="U646" s="700">
        <v>0.5</v>
      </c>
    </row>
    <row r="647" spans="1:21" ht="14.4" customHeight="1" x14ac:dyDescent="0.3">
      <c r="A647" s="660">
        <v>32</v>
      </c>
      <c r="B647" s="661" t="s">
        <v>573</v>
      </c>
      <c r="C647" s="661" t="s">
        <v>3526</v>
      </c>
      <c r="D647" s="742" t="s">
        <v>5499</v>
      </c>
      <c r="E647" s="743" t="s">
        <v>3537</v>
      </c>
      <c r="F647" s="661" t="s">
        <v>3521</v>
      </c>
      <c r="G647" s="661" t="s">
        <v>3752</v>
      </c>
      <c r="H647" s="661" t="s">
        <v>574</v>
      </c>
      <c r="I647" s="661" t="s">
        <v>4264</v>
      </c>
      <c r="J647" s="661" t="s">
        <v>2535</v>
      </c>
      <c r="K647" s="661" t="s">
        <v>4265</v>
      </c>
      <c r="L647" s="662">
        <v>26.37</v>
      </c>
      <c r="M647" s="662">
        <v>52.74</v>
      </c>
      <c r="N647" s="661">
        <v>2</v>
      </c>
      <c r="O647" s="744">
        <v>1</v>
      </c>
      <c r="P647" s="662">
        <v>26.37</v>
      </c>
      <c r="Q647" s="677">
        <v>0.5</v>
      </c>
      <c r="R647" s="661">
        <v>1</v>
      </c>
      <c r="S647" s="677">
        <v>0.5</v>
      </c>
      <c r="T647" s="744">
        <v>0.5</v>
      </c>
      <c r="U647" s="700">
        <v>0.5</v>
      </c>
    </row>
    <row r="648" spans="1:21" ht="14.4" customHeight="1" x14ac:dyDescent="0.3">
      <c r="A648" s="660">
        <v>32</v>
      </c>
      <c r="B648" s="661" t="s">
        <v>573</v>
      </c>
      <c r="C648" s="661" t="s">
        <v>3526</v>
      </c>
      <c r="D648" s="742" t="s">
        <v>5499</v>
      </c>
      <c r="E648" s="743" t="s">
        <v>3537</v>
      </c>
      <c r="F648" s="661" t="s">
        <v>3521</v>
      </c>
      <c r="G648" s="661" t="s">
        <v>3752</v>
      </c>
      <c r="H648" s="661" t="s">
        <v>574</v>
      </c>
      <c r="I648" s="661" t="s">
        <v>2534</v>
      </c>
      <c r="J648" s="661" t="s">
        <v>2535</v>
      </c>
      <c r="K648" s="661" t="s">
        <v>2536</v>
      </c>
      <c r="L648" s="662">
        <v>52.75</v>
      </c>
      <c r="M648" s="662">
        <v>738.5</v>
      </c>
      <c r="N648" s="661">
        <v>14</v>
      </c>
      <c r="O648" s="744">
        <v>11</v>
      </c>
      <c r="P648" s="662">
        <v>422</v>
      </c>
      <c r="Q648" s="677">
        <v>0.5714285714285714</v>
      </c>
      <c r="R648" s="661">
        <v>8</v>
      </c>
      <c r="S648" s="677">
        <v>0.5714285714285714</v>
      </c>
      <c r="T648" s="744">
        <v>6</v>
      </c>
      <c r="U648" s="700">
        <v>0.54545454545454541</v>
      </c>
    </row>
    <row r="649" spans="1:21" ht="14.4" customHeight="1" x14ac:dyDescent="0.3">
      <c r="A649" s="660">
        <v>32</v>
      </c>
      <c r="B649" s="661" t="s">
        <v>573</v>
      </c>
      <c r="C649" s="661" t="s">
        <v>3526</v>
      </c>
      <c r="D649" s="742" t="s">
        <v>5499</v>
      </c>
      <c r="E649" s="743" t="s">
        <v>3537</v>
      </c>
      <c r="F649" s="661" t="s">
        <v>3521</v>
      </c>
      <c r="G649" s="661" t="s">
        <v>3632</v>
      </c>
      <c r="H649" s="661" t="s">
        <v>574</v>
      </c>
      <c r="I649" s="661" t="s">
        <v>862</v>
      </c>
      <c r="J649" s="661" t="s">
        <v>3633</v>
      </c>
      <c r="K649" s="661" t="s">
        <v>3634</v>
      </c>
      <c r="L649" s="662">
        <v>88.76</v>
      </c>
      <c r="M649" s="662">
        <v>266.28000000000003</v>
      </c>
      <c r="N649" s="661">
        <v>3</v>
      </c>
      <c r="O649" s="744">
        <v>0.5</v>
      </c>
      <c r="P649" s="662">
        <v>266.28000000000003</v>
      </c>
      <c r="Q649" s="677">
        <v>1</v>
      </c>
      <c r="R649" s="661">
        <v>3</v>
      </c>
      <c r="S649" s="677">
        <v>1</v>
      </c>
      <c r="T649" s="744">
        <v>0.5</v>
      </c>
      <c r="U649" s="700">
        <v>1</v>
      </c>
    </row>
    <row r="650" spans="1:21" ht="14.4" customHeight="1" x14ac:dyDescent="0.3">
      <c r="A650" s="660">
        <v>32</v>
      </c>
      <c r="B650" s="661" t="s">
        <v>573</v>
      </c>
      <c r="C650" s="661" t="s">
        <v>3526</v>
      </c>
      <c r="D650" s="742" t="s">
        <v>5499</v>
      </c>
      <c r="E650" s="743" t="s">
        <v>3537</v>
      </c>
      <c r="F650" s="661" t="s">
        <v>3521</v>
      </c>
      <c r="G650" s="661" t="s">
        <v>3758</v>
      </c>
      <c r="H650" s="661" t="s">
        <v>1755</v>
      </c>
      <c r="I650" s="661" t="s">
        <v>1806</v>
      </c>
      <c r="J650" s="661" t="s">
        <v>1807</v>
      </c>
      <c r="K650" s="661" t="s">
        <v>1808</v>
      </c>
      <c r="L650" s="662">
        <v>0</v>
      </c>
      <c r="M650" s="662">
        <v>0</v>
      </c>
      <c r="N650" s="661">
        <v>1</v>
      </c>
      <c r="O650" s="744">
        <v>1</v>
      </c>
      <c r="P650" s="662">
        <v>0</v>
      </c>
      <c r="Q650" s="677"/>
      <c r="R650" s="661">
        <v>1</v>
      </c>
      <c r="S650" s="677">
        <v>1</v>
      </c>
      <c r="T650" s="744">
        <v>1</v>
      </c>
      <c r="U650" s="700">
        <v>1</v>
      </c>
    </row>
    <row r="651" spans="1:21" ht="14.4" customHeight="1" x14ac:dyDescent="0.3">
      <c r="A651" s="660">
        <v>32</v>
      </c>
      <c r="B651" s="661" t="s">
        <v>573</v>
      </c>
      <c r="C651" s="661" t="s">
        <v>3526</v>
      </c>
      <c r="D651" s="742" t="s">
        <v>5499</v>
      </c>
      <c r="E651" s="743" t="s">
        <v>3537</v>
      </c>
      <c r="F651" s="661" t="s">
        <v>3521</v>
      </c>
      <c r="G651" s="661" t="s">
        <v>3840</v>
      </c>
      <c r="H651" s="661" t="s">
        <v>574</v>
      </c>
      <c r="I651" s="661" t="s">
        <v>948</v>
      </c>
      <c r="J651" s="661" t="s">
        <v>1118</v>
      </c>
      <c r="K651" s="661" t="s">
        <v>3841</v>
      </c>
      <c r="L651" s="662">
        <v>0</v>
      </c>
      <c r="M651" s="662">
        <v>0</v>
      </c>
      <c r="N651" s="661">
        <v>1</v>
      </c>
      <c r="O651" s="744">
        <v>0.5</v>
      </c>
      <c r="P651" s="662"/>
      <c r="Q651" s="677"/>
      <c r="R651" s="661"/>
      <c r="S651" s="677">
        <v>0</v>
      </c>
      <c r="T651" s="744"/>
      <c r="U651" s="700">
        <v>0</v>
      </c>
    </row>
    <row r="652" spans="1:21" ht="14.4" customHeight="1" x14ac:dyDescent="0.3">
      <c r="A652" s="660">
        <v>32</v>
      </c>
      <c r="B652" s="661" t="s">
        <v>573</v>
      </c>
      <c r="C652" s="661" t="s">
        <v>3526</v>
      </c>
      <c r="D652" s="742" t="s">
        <v>5499</v>
      </c>
      <c r="E652" s="743" t="s">
        <v>3537</v>
      </c>
      <c r="F652" s="661" t="s">
        <v>3521</v>
      </c>
      <c r="G652" s="661" t="s">
        <v>4047</v>
      </c>
      <c r="H652" s="661" t="s">
        <v>1755</v>
      </c>
      <c r="I652" s="661" t="s">
        <v>4266</v>
      </c>
      <c r="J652" s="661" t="s">
        <v>2977</v>
      </c>
      <c r="K652" s="661" t="s">
        <v>4267</v>
      </c>
      <c r="L652" s="662">
        <v>48.37</v>
      </c>
      <c r="M652" s="662">
        <v>48.37</v>
      </c>
      <c r="N652" s="661">
        <v>1</v>
      </c>
      <c r="O652" s="744">
        <v>0.5</v>
      </c>
      <c r="P652" s="662"/>
      <c r="Q652" s="677">
        <v>0</v>
      </c>
      <c r="R652" s="661"/>
      <c r="S652" s="677">
        <v>0</v>
      </c>
      <c r="T652" s="744"/>
      <c r="U652" s="700">
        <v>0</v>
      </c>
    </row>
    <row r="653" spans="1:21" ht="14.4" customHeight="1" x14ac:dyDescent="0.3">
      <c r="A653" s="660">
        <v>32</v>
      </c>
      <c r="B653" s="661" t="s">
        <v>573</v>
      </c>
      <c r="C653" s="661" t="s">
        <v>3526</v>
      </c>
      <c r="D653" s="742" t="s">
        <v>5499</v>
      </c>
      <c r="E653" s="743" t="s">
        <v>3537</v>
      </c>
      <c r="F653" s="661" t="s">
        <v>3521</v>
      </c>
      <c r="G653" s="661" t="s">
        <v>4048</v>
      </c>
      <c r="H653" s="661" t="s">
        <v>574</v>
      </c>
      <c r="I653" s="661" t="s">
        <v>4268</v>
      </c>
      <c r="J653" s="661" t="s">
        <v>4269</v>
      </c>
      <c r="K653" s="661" t="s">
        <v>906</v>
      </c>
      <c r="L653" s="662">
        <v>0</v>
      </c>
      <c r="M653" s="662">
        <v>0</v>
      </c>
      <c r="N653" s="661">
        <v>1</v>
      </c>
      <c r="O653" s="744">
        <v>0.5</v>
      </c>
      <c r="P653" s="662"/>
      <c r="Q653" s="677"/>
      <c r="R653" s="661"/>
      <c r="S653" s="677">
        <v>0</v>
      </c>
      <c r="T653" s="744"/>
      <c r="U653" s="700">
        <v>0</v>
      </c>
    </row>
    <row r="654" spans="1:21" ht="14.4" customHeight="1" x14ac:dyDescent="0.3">
      <c r="A654" s="660">
        <v>32</v>
      </c>
      <c r="B654" s="661" t="s">
        <v>573</v>
      </c>
      <c r="C654" s="661" t="s">
        <v>3526</v>
      </c>
      <c r="D654" s="742" t="s">
        <v>5499</v>
      </c>
      <c r="E654" s="743" t="s">
        <v>3537</v>
      </c>
      <c r="F654" s="661" t="s">
        <v>3521</v>
      </c>
      <c r="G654" s="661" t="s">
        <v>3635</v>
      </c>
      <c r="H654" s="661" t="s">
        <v>574</v>
      </c>
      <c r="I654" s="661" t="s">
        <v>893</v>
      </c>
      <c r="J654" s="661" t="s">
        <v>3636</v>
      </c>
      <c r="K654" s="661" t="s">
        <v>3637</v>
      </c>
      <c r="L654" s="662">
        <v>0</v>
      </c>
      <c r="M654" s="662">
        <v>0</v>
      </c>
      <c r="N654" s="661">
        <v>1</v>
      </c>
      <c r="O654" s="744">
        <v>1</v>
      </c>
      <c r="P654" s="662"/>
      <c r="Q654" s="677"/>
      <c r="R654" s="661"/>
      <c r="S654" s="677">
        <v>0</v>
      </c>
      <c r="T654" s="744"/>
      <c r="U654" s="700">
        <v>0</v>
      </c>
    </row>
    <row r="655" spans="1:21" ht="14.4" customHeight="1" x14ac:dyDescent="0.3">
      <c r="A655" s="660">
        <v>32</v>
      </c>
      <c r="B655" s="661" t="s">
        <v>573</v>
      </c>
      <c r="C655" s="661" t="s">
        <v>3526</v>
      </c>
      <c r="D655" s="742" t="s">
        <v>5499</v>
      </c>
      <c r="E655" s="743" t="s">
        <v>3537</v>
      </c>
      <c r="F655" s="661" t="s">
        <v>3521</v>
      </c>
      <c r="G655" s="661" t="s">
        <v>4270</v>
      </c>
      <c r="H655" s="661" t="s">
        <v>1755</v>
      </c>
      <c r="I655" s="661" t="s">
        <v>4271</v>
      </c>
      <c r="J655" s="661" t="s">
        <v>4272</v>
      </c>
      <c r="K655" s="661" t="s">
        <v>4273</v>
      </c>
      <c r="L655" s="662">
        <v>247.78</v>
      </c>
      <c r="M655" s="662">
        <v>1238.9000000000001</v>
      </c>
      <c r="N655" s="661">
        <v>5</v>
      </c>
      <c r="O655" s="744">
        <v>2</v>
      </c>
      <c r="P655" s="662">
        <v>991.12</v>
      </c>
      <c r="Q655" s="677">
        <v>0.79999999999999993</v>
      </c>
      <c r="R655" s="661">
        <v>4</v>
      </c>
      <c r="S655" s="677">
        <v>0.8</v>
      </c>
      <c r="T655" s="744">
        <v>1.5</v>
      </c>
      <c r="U655" s="700">
        <v>0.75</v>
      </c>
    </row>
    <row r="656" spans="1:21" ht="14.4" customHeight="1" x14ac:dyDescent="0.3">
      <c r="A656" s="660">
        <v>32</v>
      </c>
      <c r="B656" s="661" t="s">
        <v>573</v>
      </c>
      <c r="C656" s="661" t="s">
        <v>3526</v>
      </c>
      <c r="D656" s="742" t="s">
        <v>5499</v>
      </c>
      <c r="E656" s="743" t="s">
        <v>3537</v>
      </c>
      <c r="F656" s="661" t="s">
        <v>3521</v>
      </c>
      <c r="G656" s="661" t="s">
        <v>3844</v>
      </c>
      <c r="H656" s="661" t="s">
        <v>574</v>
      </c>
      <c r="I656" s="661" t="s">
        <v>3845</v>
      </c>
      <c r="J656" s="661" t="s">
        <v>3846</v>
      </c>
      <c r="K656" s="661" t="s">
        <v>3847</v>
      </c>
      <c r="L656" s="662">
        <v>10.65</v>
      </c>
      <c r="M656" s="662">
        <v>10.65</v>
      </c>
      <c r="N656" s="661">
        <v>1</v>
      </c>
      <c r="O656" s="744">
        <v>0.5</v>
      </c>
      <c r="P656" s="662">
        <v>10.65</v>
      </c>
      <c r="Q656" s="677">
        <v>1</v>
      </c>
      <c r="R656" s="661">
        <v>1</v>
      </c>
      <c r="S656" s="677">
        <v>1</v>
      </c>
      <c r="T656" s="744">
        <v>0.5</v>
      </c>
      <c r="U656" s="700">
        <v>1</v>
      </c>
    </row>
    <row r="657" spans="1:21" ht="14.4" customHeight="1" x14ac:dyDescent="0.3">
      <c r="A657" s="660">
        <v>32</v>
      </c>
      <c r="B657" s="661" t="s">
        <v>573</v>
      </c>
      <c r="C657" s="661" t="s">
        <v>3526</v>
      </c>
      <c r="D657" s="742" t="s">
        <v>5499</v>
      </c>
      <c r="E657" s="743" t="s">
        <v>3537</v>
      </c>
      <c r="F657" s="661" t="s">
        <v>3521</v>
      </c>
      <c r="G657" s="661" t="s">
        <v>3884</v>
      </c>
      <c r="H657" s="661" t="s">
        <v>574</v>
      </c>
      <c r="I657" s="661" t="s">
        <v>3915</v>
      </c>
      <c r="J657" s="661" t="s">
        <v>1655</v>
      </c>
      <c r="K657" s="661" t="s">
        <v>1656</v>
      </c>
      <c r="L657" s="662">
        <v>141.04</v>
      </c>
      <c r="M657" s="662">
        <v>141.04</v>
      </c>
      <c r="N657" s="661">
        <v>1</v>
      </c>
      <c r="O657" s="744">
        <v>1</v>
      </c>
      <c r="P657" s="662"/>
      <c r="Q657" s="677">
        <v>0</v>
      </c>
      <c r="R657" s="661"/>
      <c r="S657" s="677">
        <v>0</v>
      </c>
      <c r="T657" s="744"/>
      <c r="U657" s="700">
        <v>0</v>
      </c>
    </row>
    <row r="658" spans="1:21" ht="14.4" customHeight="1" x14ac:dyDescent="0.3">
      <c r="A658" s="660">
        <v>32</v>
      </c>
      <c r="B658" s="661" t="s">
        <v>573</v>
      </c>
      <c r="C658" s="661" t="s">
        <v>3526</v>
      </c>
      <c r="D658" s="742" t="s">
        <v>5499</v>
      </c>
      <c r="E658" s="743" t="s">
        <v>3537</v>
      </c>
      <c r="F658" s="661" t="s">
        <v>3521</v>
      </c>
      <c r="G658" s="661" t="s">
        <v>4274</v>
      </c>
      <c r="H658" s="661" t="s">
        <v>574</v>
      </c>
      <c r="I658" s="661" t="s">
        <v>4275</v>
      </c>
      <c r="J658" s="661" t="s">
        <v>4276</v>
      </c>
      <c r="K658" s="661" t="s">
        <v>4277</v>
      </c>
      <c r="L658" s="662">
        <v>0</v>
      </c>
      <c r="M658" s="662">
        <v>0</v>
      </c>
      <c r="N658" s="661">
        <v>3</v>
      </c>
      <c r="O658" s="744">
        <v>0.5</v>
      </c>
      <c r="P658" s="662">
        <v>0</v>
      </c>
      <c r="Q658" s="677"/>
      <c r="R658" s="661">
        <v>3</v>
      </c>
      <c r="S658" s="677">
        <v>1</v>
      </c>
      <c r="T658" s="744">
        <v>0.5</v>
      </c>
      <c r="U658" s="700">
        <v>1</v>
      </c>
    </row>
    <row r="659" spans="1:21" ht="14.4" customHeight="1" x14ac:dyDescent="0.3">
      <c r="A659" s="660">
        <v>32</v>
      </c>
      <c r="B659" s="661" t="s">
        <v>573</v>
      </c>
      <c r="C659" s="661" t="s">
        <v>3526</v>
      </c>
      <c r="D659" s="742" t="s">
        <v>5499</v>
      </c>
      <c r="E659" s="743" t="s">
        <v>3537</v>
      </c>
      <c r="F659" s="661" t="s">
        <v>3521</v>
      </c>
      <c r="G659" s="661" t="s">
        <v>4274</v>
      </c>
      <c r="H659" s="661" t="s">
        <v>574</v>
      </c>
      <c r="I659" s="661" t="s">
        <v>4278</v>
      </c>
      <c r="J659" s="661" t="s">
        <v>4276</v>
      </c>
      <c r="K659" s="661" t="s">
        <v>4277</v>
      </c>
      <c r="L659" s="662">
        <v>0</v>
      </c>
      <c r="M659" s="662">
        <v>0</v>
      </c>
      <c r="N659" s="661">
        <v>3</v>
      </c>
      <c r="O659" s="744">
        <v>1</v>
      </c>
      <c r="P659" s="662">
        <v>0</v>
      </c>
      <c r="Q659" s="677"/>
      <c r="R659" s="661">
        <v>3</v>
      </c>
      <c r="S659" s="677">
        <v>1</v>
      </c>
      <c r="T659" s="744">
        <v>1</v>
      </c>
      <c r="U659" s="700">
        <v>1</v>
      </c>
    </row>
    <row r="660" spans="1:21" ht="14.4" customHeight="1" x14ac:dyDescent="0.3">
      <c r="A660" s="660">
        <v>32</v>
      </c>
      <c r="B660" s="661" t="s">
        <v>573</v>
      </c>
      <c r="C660" s="661" t="s">
        <v>3526</v>
      </c>
      <c r="D660" s="742" t="s">
        <v>5499</v>
      </c>
      <c r="E660" s="743" t="s">
        <v>3537</v>
      </c>
      <c r="F660" s="661" t="s">
        <v>3521</v>
      </c>
      <c r="G660" s="661" t="s">
        <v>3647</v>
      </c>
      <c r="H660" s="661" t="s">
        <v>1755</v>
      </c>
      <c r="I660" s="661" t="s">
        <v>1927</v>
      </c>
      <c r="J660" s="661" t="s">
        <v>1781</v>
      </c>
      <c r="K660" s="661" t="s">
        <v>1928</v>
      </c>
      <c r="L660" s="662">
        <v>543.39</v>
      </c>
      <c r="M660" s="662">
        <v>1630.17</v>
      </c>
      <c r="N660" s="661">
        <v>3</v>
      </c>
      <c r="O660" s="744">
        <v>3</v>
      </c>
      <c r="P660" s="662">
        <v>1086.78</v>
      </c>
      <c r="Q660" s="677">
        <v>0.66666666666666663</v>
      </c>
      <c r="R660" s="661">
        <v>2</v>
      </c>
      <c r="S660" s="677">
        <v>0.66666666666666663</v>
      </c>
      <c r="T660" s="744">
        <v>2</v>
      </c>
      <c r="U660" s="700">
        <v>0.66666666666666663</v>
      </c>
    </row>
    <row r="661" spans="1:21" ht="14.4" customHeight="1" x14ac:dyDescent="0.3">
      <c r="A661" s="660">
        <v>32</v>
      </c>
      <c r="B661" s="661" t="s">
        <v>573</v>
      </c>
      <c r="C661" s="661" t="s">
        <v>3526</v>
      </c>
      <c r="D661" s="742" t="s">
        <v>5499</v>
      </c>
      <c r="E661" s="743" t="s">
        <v>3537</v>
      </c>
      <c r="F661" s="661" t="s">
        <v>3521</v>
      </c>
      <c r="G661" s="661" t="s">
        <v>3647</v>
      </c>
      <c r="H661" s="661" t="s">
        <v>1755</v>
      </c>
      <c r="I661" s="661" t="s">
        <v>1780</v>
      </c>
      <c r="J661" s="661" t="s">
        <v>1781</v>
      </c>
      <c r="K661" s="661" t="s">
        <v>1782</v>
      </c>
      <c r="L661" s="662">
        <v>815.1</v>
      </c>
      <c r="M661" s="662">
        <v>815.1</v>
      </c>
      <c r="N661" s="661">
        <v>1</v>
      </c>
      <c r="O661" s="744">
        <v>1</v>
      </c>
      <c r="P661" s="662">
        <v>815.1</v>
      </c>
      <c r="Q661" s="677">
        <v>1</v>
      </c>
      <c r="R661" s="661">
        <v>1</v>
      </c>
      <c r="S661" s="677">
        <v>1</v>
      </c>
      <c r="T661" s="744">
        <v>1</v>
      </c>
      <c r="U661" s="700">
        <v>1</v>
      </c>
    </row>
    <row r="662" spans="1:21" ht="14.4" customHeight="1" x14ac:dyDescent="0.3">
      <c r="A662" s="660">
        <v>32</v>
      </c>
      <c r="B662" s="661" t="s">
        <v>573</v>
      </c>
      <c r="C662" s="661" t="s">
        <v>3526</v>
      </c>
      <c r="D662" s="742" t="s">
        <v>5499</v>
      </c>
      <c r="E662" s="743" t="s">
        <v>3537</v>
      </c>
      <c r="F662" s="661" t="s">
        <v>3521</v>
      </c>
      <c r="G662" s="661" t="s">
        <v>3647</v>
      </c>
      <c r="H662" s="661" t="s">
        <v>1755</v>
      </c>
      <c r="I662" s="661" t="s">
        <v>2882</v>
      </c>
      <c r="J662" s="661" t="s">
        <v>2883</v>
      </c>
      <c r="K662" s="661" t="s">
        <v>1782</v>
      </c>
      <c r="L662" s="662">
        <v>1385.62</v>
      </c>
      <c r="M662" s="662">
        <v>4156.8599999999997</v>
      </c>
      <c r="N662" s="661">
        <v>3</v>
      </c>
      <c r="O662" s="744">
        <v>2</v>
      </c>
      <c r="P662" s="662">
        <v>4156.8599999999997</v>
      </c>
      <c r="Q662" s="677">
        <v>1</v>
      </c>
      <c r="R662" s="661">
        <v>3</v>
      </c>
      <c r="S662" s="677">
        <v>1</v>
      </c>
      <c r="T662" s="744">
        <v>2</v>
      </c>
      <c r="U662" s="700">
        <v>1</v>
      </c>
    </row>
    <row r="663" spans="1:21" ht="14.4" customHeight="1" x14ac:dyDescent="0.3">
      <c r="A663" s="660">
        <v>32</v>
      </c>
      <c r="B663" s="661" t="s">
        <v>573</v>
      </c>
      <c r="C663" s="661" t="s">
        <v>3526</v>
      </c>
      <c r="D663" s="742" t="s">
        <v>5499</v>
      </c>
      <c r="E663" s="743" t="s">
        <v>3537</v>
      </c>
      <c r="F663" s="661" t="s">
        <v>3521</v>
      </c>
      <c r="G663" s="661" t="s">
        <v>3647</v>
      </c>
      <c r="H663" s="661" t="s">
        <v>1755</v>
      </c>
      <c r="I663" s="661" t="s">
        <v>2886</v>
      </c>
      <c r="J663" s="661" t="s">
        <v>2883</v>
      </c>
      <c r="K663" s="661" t="s">
        <v>1785</v>
      </c>
      <c r="L663" s="662">
        <v>1847.49</v>
      </c>
      <c r="M663" s="662">
        <v>5542.47</v>
      </c>
      <c r="N663" s="661">
        <v>3</v>
      </c>
      <c r="O663" s="744">
        <v>3</v>
      </c>
      <c r="P663" s="662">
        <v>5542.47</v>
      </c>
      <c r="Q663" s="677">
        <v>1</v>
      </c>
      <c r="R663" s="661">
        <v>3</v>
      </c>
      <c r="S663" s="677">
        <v>1</v>
      </c>
      <c r="T663" s="744">
        <v>3</v>
      </c>
      <c r="U663" s="700">
        <v>1</v>
      </c>
    </row>
    <row r="664" spans="1:21" ht="14.4" customHeight="1" x14ac:dyDescent="0.3">
      <c r="A664" s="660">
        <v>32</v>
      </c>
      <c r="B664" s="661" t="s">
        <v>573</v>
      </c>
      <c r="C664" s="661" t="s">
        <v>3526</v>
      </c>
      <c r="D664" s="742" t="s">
        <v>5499</v>
      </c>
      <c r="E664" s="743" t="s">
        <v>3537</v>
      </c>
      <c r="F664" s="661" t="s">
        <v>3521</v>
      </c>
      <c r="G664" s="661" t="s">
        <v>3857</v>
      </c>
      <c r="H664" s="661" t="s">
        <v>1755</v>
      </c>
      <c r="I664" s="661" t="s">
        <v>4192</v>
      </c>
      <c r="J664" s="661" t="s">
        <v>2869</v>
      </c>
      <c r="K664" s="661" t="s">
        <v>3883</v>
      </c>
      <c r="L664" s="662">
        <v>0</v>
      </c>
      <c r="M664" s="662">
        <v>0</v>
      </c>
      <c r="N664" s="661">
        <v>1</v>
      </c>
      <c r="O664" s="744">
        <v>1</v>
      </c>
      <c r="P664" s="662">
        <v>0</v>
      </c>
      <c r="Q664" s="677"/>
      <c r="R664" s="661">
        <v>1</v>
      </c>
      <c r="S664" s="677">
        <v>1</v>
      </c>
      <c r="T664" s="744">
        <v>1</v>
      </c>
      <c r="U664" s="700">
        <v>1</v>
      </c>
    </row>
    <row r="665" spans="1:21" ht="14.4" customHeight="1" x14ac:dyDescent="0.3">
      <c r="A665" s="660">
        <v>32</v>
      </c>
      <c r="B665" s="661" t="s">
        <v>573</v>
      </c>
      <c r="C665" s="661" t="s">
        <v>3526</v>
      </c>
      <c r="D665" s="742" t="s">
        <v>5499</v>
      </c>
      <c r="E665" s="743" t="s">
        <v>3537</v>
      </c>
      <c r="F665" s="661" t="s">
        <v>3521</v>
      </c>
      <c r="G665" s="661" t="s">
        <v>3652</v>
      </c>
      <c r="H665" s="661" t="s">
        <v>574</v>
      </c>
      <c r="I665" s="661" t="s">
        <v>2100</v>
      </c>
      <c r="J665" s="661" t="s">
        <v>2101</v>
      </c>
      <c r="K665" s="661" t="s">
        <v>3653</v>
      </c>
      <c r="L665" s="662">
        <v>78.33</v>
      </c>
      <c r="M665" s="662">
        <v>78.33</v>
      </c>
      <c r="N665" s="661">
        <v>1</v>
      </c>
      <c r="O665" s="744">
        <v>0.5</v>
      </c>
      <c r="P665" s="662"/>
      <c r="Q665" s="677">
        <v>0</v>
      </c>
      <c r="R665" s="661"/>
      <c r="S665" s="677">
        <v>0</v>
      </c>
      <c r="T665" s="744"/>
      <c r="U665" s="700">
        <v>0</v>
      </c>
    </row>
    <row r="666" spans="1:21" ht="14.4" customHeight="1" x14ac:dyDescent="0.3">
      <c r="A666" s="660">
        <v>32</v>
      </c>
      <c r="B666" s="661" t="s">
        <v>573</v>
      </c>
      <c r="C666" s="661" t="s">
        <v>3526</v>
      </c>
      <c r="D666" s="742" t="s">
        <v>5499</v>
      </c>
      <c r="E666" s="743" t="s">
        <v>3537</v>
      </c>
      <c r="F666" s="661" t="s">
        <v>3521</v>
      </c>
      <c r="G666" s="661" t="s">
        <v>3654</v>
      </c>
      <c r="H666" s="661" t="s">
        <v>574</v>
      </c>
      <c r="I666" s="661" t="s">
        <v>4279</v>
      </c>
      <c r="J666" s="661" t="s">
        <v>3774</v>
      </c>
      <c r="K666" s="661" t="s">
        <v>4280</v>
      </c>
      <c r="L666" s="662">
        <v>0</v>
      </c>
      <c r="M666" s="662">
        <v>0</v>
      </c>
      <c r="N666" s="661">
        <v>1</v>
      </c>
      <c r="O666" s="744">
        <v>0.5</v>
      </c>
      <c r="P666" s="662">
        <v>0</v>
      </c>
      <c r="Q666" s="677"/>
      <c r="R666" s="661">
        <v>1</v>
      </c>
      <c r="S666" s="677">
        <v>1</v>
      </c>
      <c r="T666" s="744">
        <v>0.5</v>
      </c>
      <c r="U666" s="700">
        <v>1</v>
      </c>
    </row>
    <row r="667" spans="1:21" ht="14.4" customHeight="1" x14ac:dyDescent="0.3">
      <c r="A667" s="660">
        <v>32</v>
      </c>
      <c r="B667" s="661" t="s">
        <v>573</v>
      </c>
      <c r="C667" s="661" t="s">
        <v>3526</v>
      </c>
      <c r="D667" s="742" t="s">
        <v>5499</v>
      </c>
      <c r="E667" s="743" t="s">
        <v>3537</v>
      </c>
      <c r="F667" s="661" t="s">
        <v>3521</v>
      </c>
      <c r="G667" s="661" t="s">
        <v>3654</v>
      </c>
      <c r="H667" s="661" t="s">
        <v>574</v>
      </c>
      <c r="I667" s="661" t="s">
        <v>3655</v>
      </c>
      <c r="J667" s="661" t="s">
        <v>3656</v>
      </c>
      <c r="K667" s="661" t="s">
        <v>3657</v>
      </c>
      <c r="L667" s="662">
        <v>93.71</v>
      </c>
      <c r="M667" s="662">
        <v>562.26</v>
      </c>
      <c r="N667" s="661">
        <v>6</v>
      </c>
      <c r="O667" s="744">
        <v>3.5</v>
      </c>
      <c r="P667" s="662">
        <v>187.42</v>
      </c>
      <c r="Q667" s="677">
        <v>0.33333333333333331</v>
      </c>
      <c r="R667" s="661">
        <v>2</v>
      </c>
      <c r="S667" s="677">
        <v>0.33333333333333331</v>
      </c>
      <c r="T667" s="744">
        <v>0.5</v>
      </c>
      <c r="U667" s="700">
        <v>0.14285714285714285</v>
      </c>
    </row>
    <row r="668" spans="1:21" ht="14.4" customHeight="1" x14ac:dyDescent="0.3">
      <c r="A668" s="660">
        <v>32</v>
      </c>
      <c r="B668" s="661" t="s">
        <v>573</v>
      </c>
      <c r="C668" s="661" t="s">
        <v>3526</v>
      </c>
      <c r="D668" s="742" t="s">
        <v>5499</v>
      </c>
      <c r="E668" s="743" t="s">
        <v>3537</v>
      </c>
      <c r="F668" s="661" t="s">
        <v>3521</v>
      </c>
      <c r="G668" s="661" t="s">
        <v>3654</v>
      </c>
      <c r="H668" s="661" t="s">
        <v>574</v>
      </c>
      <c r="I668" s="661" t="s">
        <v>3655</v>
      </c>
      <c r="J668" s="661" t="s">
        <v>3656</v>
      </c>
      <c r="K668" s="661" t="s">
        <v>3657</v>
      </c>
      <c r="L668" s="662">
        <v>57.64</v>
      </c>
      <c r="M668" s="662">
        <v>172.92000000000002</v>
      </c>
      <c r="N668" s="661">
        <v>3</v>
      </c>
      <c r="O668" s="744">
        <v>2</v>
      </c>
      <c r="P668" s="662">
        <v>115.28</v>
      </c>
      <c r="Q668" s="677">
        <v>0.66666666666666663</v>
      </c>
      <c r="R668" s="661">
        <v>2</v>
      </c>
      <c r="S668" s="677">
        <v>0.66666666666666663</v>
      </c>
      <c r="T668" s="744">
        <v>1</v>
      </c>
      <c r="U668" s="700">
        <v>0.5</v>
      </c>
    </row>
    <row r="669" spans="1:21" ht="14.4" customHeight="1" x14ac:dyDescent="0.3">
      <c r="A669" s="660">
        <v>32</v>
      </c>
      <c r="B669" s="661" t="s">
        <v>573</v>
      </c>
      <c r="C669" s="661" t="s">
        <v>3526</v>
      </c>
      <c r="D669" s="742" t="s">
        <v>5499</v>
      </c>
      <c r="E669" s="743" t="s">
        <v>3537</v>
      </c>
      <c r="F669" s="661" t="s">
        <v>3521</v>
      </c>
      <c r="G669" s="661" t="s">
        <v>3654</v>
      </c>
      <c r="H669" s="661" t="s">
        <v>574</v>
      </c>
      <c r="I669" s="661" t="s">
        <v>3703</v>
      </c>
      <c r="J669" s="661" t="s">
        <v>3656</v>
      </c>
      <c r="K669" s="661" t="s">
        <v>760</v>
      </c>
      <c r="L669" s="662">
        <v>301.2</v>
      </c>
      <c r="M669" s="662">
        <v>2409.6</v>
      </c>
      <c r="N669" s="661">
        <v>8</v>
      </c>
      <c r="O669" s="744">
        <v>3.5</v>
      </c>
      <c r="P669" s="662">
        <v>1807.2</v>
      </c>
      <c r="Q669" s="677">
        <v>0.75</v>
      </c>
      <c r="R669" s="661">
        <v>6</v>
      </c>
      <c r="S669" s="677">
        <v>0.75</v>
      </c>
      <c r="T669" s="744">
        <v>2.5</v>
      </c>
      <c r="U669" s="700">
        <v>0.7142857142857143</v>
      </c>
    </row>
    <row r="670" spans="1:21" ht="14.4" customHeight="1" x14ac:dyDescent="0.3">
      <c r="A670" s="660">
        <v>32</v>
      </c>
      <c r="B670" s="661" t="s">
        <v>573</v>
      </c>
      <c r="C670" s="661" t="s">
        <v>3526</v>
      </c>
      <c r="D670" s="742" t="s">
        <v>5499</v>
      </c>
      <c r="E670" s="743" t="s">
        <v>3537</v>
      </c>
      <c r="F670" s="661" t="s">
        <v>3521</v>
      </c>
      <c r="G670" s="661" t="s">
        <v>3654</v>
      </c>
      <c r="H670" s="661" t="s">
        <v>574</v>
      </c>
      <c r="I670" s="661" t="s">
        <v>3703</v>
      </c>
      <c r="J670" s="661" t="s">
        <v>3656</v>
      </c>
      <c r="K670" s="661" t="s">
        <v>760</v>
      </c>
      <c r="L670" s="662">
        <v>185.26</v>
      </c>
      <c r="M670" s="662">
        <v>926.3</v>
      </c>
      <c r="N670" s="661">
        <v>5</v>
      </c>
      <c r="O670" s="744">
        <v>2.5</v>
      </c>
      <c r="P670" s="662">
        <v>741.04</v>
      </c>
      <c r="Q670" s="677">
        <v>0.8</v>
      </c>
      <c r="R670" s="661">
        <v>4</v>
      </c>
      <c r="S670" s="677">
        <v>0.8</v>
      </c>
      <c r="T670" s="744">
        <v>2</v>
      </c>
      <c r="U670" s="700">
        <v>0.8</v>
      </c>
    </row>
    <row r="671" spans="1:21" ht="14.4" customHeight="1" x14ac:dyDescent="0.3">
      <c r="A671" s="660">
        <v>32</v>
      </c>
      <c r="B671" s="661" t="s">
        <v>573</v>
      </c>
      <c r="C671" s="661" t="s">
        <v>3526</v>
      </c>
      <c r="D671" s="742" t="s">
        <v>5499</v>
      </c>
      <c r="E671" s="743" t="s">
        <v>3537</v>
      </c>
      <c r="F671" s="661" t="s">
        <v>3521</v>
      </c>
      <c r="G671" s="661" t="s">
        <v>3654</v>
      </c>
      <c r="H671" s="661" t="s">
        <v>574</v>
      </c>
      <c r="I671" s="661" t="s">
        <v>758</v>
      </c>
      <c r="J671" s="661" t="s">
        <v>759</v>
      </c>
      <c r="K671" s="661" t="s">
        <v>760</v>
      </c>
      <c r="L671" s="662">
        <v>301.2</v>
      </c>
      <c r="M671" s="662">
        <v>301.2</v>
      </c>
      <c r="N671" s="661">
        <v>1</v>
      </c>
      <c r="O671" s="744">
        <v>0.5</v>
      </c>
      <c r="P671" s="662"/>
      <c r="Q671" s="677">
        <v>0</v>
      </c>
      <c r="R671" s="661"/>
      <c r="S671" s="677">
        <v>0</v>
      </c>
      <c r="T671" s="744"/>
      <c r="U671" s="700">
        <v>0</v>
      </c>
    </row>
    <row r="672" spans="1:21" ht="14.4" customHeight="1" x14ac:dyDescent="0.3">
      <c r="A672" s="660">
        <v>32</v>
      </c>
      <c r="B672" s="661" t="s">
        <v>573</v>
      </c>
      <c r="C672" s="661" t="s">
        <v>3526</v>
      </c>
      <c r="D672" s="742" t="s">
        <v>5499</v>
      </c>
      <c r="E672" s="743" t="s">
        <v>3537</v>
      </c>
      <c r="F672" s="661" t="s">
        <v>3521</v>
      </c>
      <c r="G672" s="661" t="s">
        <v>4203</v>
      </c>
      <c r="H672" s="661" t="s">
        <v>574</v>
      </c>
      <c r="I672" s="661" t="s">
        <v>1632</v>
      </c>
      <c r="J672" s="661" t="s">
        <v>1633</v>
      </c>
      <c r="K672" s="661" t="s">
        <v>1083</v>
      </c>
      <c r="L672" s="662">
        <v>108.44</v>
      </c>
      <c r="M672" s="662">
        <v>108.44</v>
      </c>
      <c r="N672" s="661">
        <v>1</v>
      </c>
      <c r="O672" s="744">
        <v>1</v>
      </c>
      <c r="P672" s="662">
        <v>108.44</v>
      </c>
      <c r="Q672" s="677">
        <v>1</v>
      </c>
      <c r="R672" s="661">
        <v>1</v>
      </c>
      <c r="S672" s="677">
        <v>1</v>
      </c>
      <c r="T672" s="744">
        <v>1</v>
      </c>
      <c r="U672" s="700">
        <v>1</v>
      </c>
    </row>
    <row r="673" spans="1:21" ht="14.4" customHeight="1" x14ac:dyDescent="0.3">
      <c r="A673" s="660">
        <v>32</v>
      </c>
      <c r="B673" s="661" t="s">
        <v>573</v>
      </c>
      <c r="C673" s="661" t="s">
        <v>3526</v>
      </c>
      <c r="D673" s="742" t="s">
        <v>5499</v>
      </c>
      <c r="E673" s="743" t="s">
        <v>3537</v>
      </c>
      <c r="F673" s="661" t="s">
        <v>3521</v>
      </c>
      <c r="G673" s="661" t="s">
        <v>4203</v>
      </c>
      <c r="H673" s="661" t="s">
        <v>574</v>
      </c>
      <c r="I673" s="661" t="s">
        <v>4204</v>
      </c>
      <c r="J673" s="661" t="s">
        <v>1633</v>
      </c>
      <c r="K673" s="661" t="s">
        <v>1274</v>
      </c>
      <c r="L673" s="662">
        <v>54.23</v>
      </c>
      <c r="M673" s="662">
        <v>54.23</v>
      </c>
      <c r="N673" s="661">
        <v>1</v>
      </c>
      <c r="O673" s="744">
        <v>1</v>
      </c>
      <c r="P673" s="662">
        <v>54.23</v>
      </c>
      <c r="Q673" s="677">
        <v>1</v>
      </c>
      <c r="R673" s="661">
        <v>1</v>
      </c>
      <c r="S673" s="677">
        <v>1</v>
      </c>
      <c r="T673" s="744">
        <v>1</v>
      </c>
      <c r="U673" s="700">
        <v>1</v>
      </c>
    </row>
    <row r="674" spans="1:21" ht="14.4" customHeight="1" x14ac:dyDescent="0.3">
      <c r="A674" s="660">
        <v>32</v>
      </c>
      <c r="B674" s="661" t="s">
        <v>573</v>
      </c>
      <c r="C674" s="661" t="s">
        <v>3526</v>
      </c>
      <c r="D674" s="742" t="s">
        <v>5499</v>
      </c>
      <c r="E674" s="743" t="s">
        <v>3537</v>
      </c>
      <c r="F674" s="661" t="s">
        <v>3521</v>
      </c>
      <c r="G674" s="661" t="s">
        <v>4203</v>
      </c>
      <c r="H674" s="661" t="s">
        <v>574</v>
      </c>
      <c r="I674" s="661" t="s">
        <v>1077</v>
      </c>
      <c r="J674" s="661" t="s">
        <v>1078</v>
      </c>
      <c r="K674" s="661" t="s">
        <v>4281</v>
      </c>
      <c r="L674" s="662">
        <v>43.37</v>
      </c>
      <c r="M674" s="662">
        <v>43.37</v>
      </c>
      <c r="N674" s="661">
        <v>1</v>
      </c>
      <c r="O674" s="744">
        <v>1</v>
      </c>
      <c r="P674" s="662">
        <v>43.37</v>
      </c>
      <c r="Q674" s="677">
        <v>1</v>
      </c>
      <c r="R674" s="661">
        <v>1</v>
      </c>
      <c r="S674" s="677">
        <v>1</v>
      </c>
      <c r="T674" s="744">
        <v>1</v>
      </c>
      <c r="U674" s="700">
        <v>1</v>
      </c>
    </row>
    <row r="675" spans="1:21" ht="14.4" customHeight="1" x14ac:dyDescent="0.3">
      <c r="A675" s="660">
        <v>32</v>
      </c>
      <c r="B675" s="661" t="s">
        <v>573</v>
      </c>
      <c r="C675" s="661" t="s">
        <v>3526</v>
      </c>
      <c r="D675" s="742" t="s">
        <v>5499</v>
      </c>
      <c r="E675" s="743" t="s">
        <v>3537</v>
      </c>
      <c r="F675" s="661" t="s">
        <v>3521</v>
      </c>
      <c r="G675" s="661" t="s">
        <v>3662</v>
      </c>
      <c r="H675" s="661" t="s">
        <v>574</v>
      </c>
      <c r="I675" s="661" t="s">
        <v>647</v>
      </c>
      <c r="J675" s="661" t="s">
        <v>3704</v>
      </c>
      <c r="K675" s="661" t="s">
        <v>3646</v>
      </c>
      <c r="L675" s="662">
        <v>24.78</v>
      </c>
      <c r="M675" s="662">
        <v>520.38000000000011</v>
      </c>
      <c r="N675" s="661">
        <v>21</v>
      </c>
      <c r="O675" s="744">
        <v>4</v>
      </c>
      <c r="P675" s="662">
        <v>148.68</v>
      </c>
      <c r="Q675" s="677">
        <v>0.28571428571428564</v>
      </c>
      <c r="R675" s="661">
        <v>6</v>
      </c>
      <c r="S675" s="677">
        <v>0.2857142857142857</v>
      </c>
      <c r="T675" s="744">
        <v>1</v>
      </c>
      <c r="U675" s="700">
        <v>0.25</v>
      </c>
    </row>
    <row r="676" spans="1:21" ht="14.4" customHeight="1" x14ac:dyDescent="0.3">
      <c r="A676" s="660">
        <v>32</v>
      </c>
      <c r="B676" s="661" t="s">
        <v>573</v>
      </c>
      <c r="C676" s="661" t="s">
        <v>3526</v>
      </c>
      <c r="D676" s="742" t="s">
        <v>5499</v>
      </c>
      <c r="E676" s="743" t="s">
        <v>3537</v>
      </c>
      <c r="F676" s="661" t="s">
        <v>3521</v>
      </c>
      <c r="G676" s="661" t="s">
        <v>3662</v>
      </c>
      <c r="H676" s="661" t="s">
        <v>574</v>
      </c>
      <c r="I676" s="661" t="s">
        <v>1160</v>
      </c>
      <c r="J676" s="661" t="s">
        <v>3663</v>
      </c>
      <c r="K676" s="661" t="s">
        <v>3664</v>
      </c>
      <c r="L676" s="662">
        <v>99.11</v>
      </c>
      <c r="M676" s="662">
        <v>4261.7299999999996</v>
      </c>
      <c r="N676" s="661">
        <v>43</v>
      </c>
      <c r="O676" s="744">
        <v>14.5</v>
      </c>
      <c r="P676" s="662">
        <v>2477.7499999999995</v>
      </c>
      <c r="Q676" s="677">
        <v>0.58139534883720922</v>
      </c>
      <c r="R676" s="661">
        <v>25</v>
      </c>
      <c r="S676" s="677">
        <v>0.58139534883720934</v>
      </c>
      <c r="T676" s="744">
        <v>7.5</v>
      </c>
      <c r="U676" s="700">
        <v>0.51724137931034486</v>
      </c>
    </row>
    <row r="677" spans="1:21" ht="14.4" customHeight="1" x14ac:dyDescent="0.3">
      <c r="A677" s="660">
        <v>32</v>
      </c>
      <c r="B677" s="661" t="s">
        <v>573</v>
      </c>
      <c r="C677" s="661" t="s">
        <v>3526</v>
      </c>
      <c r="D677" s="742" t="s">
        <v>5499</v>
      </c>
      <c r="E677" s="743" t="s">
        <v>3537</v>
      </c>
      <c r="F677" s="661" t="s">
        <v>3521</v>
      </c>
      <c r="G677" s="661" t="s">
        <v>3858</v>
      </c>
      <c r="H677" s="661" t="s">
        <v>574</v>
      </c>
      <c r="I677" s="661" t="s">
        <v>919</v>
      </c>
      <c r="J677" s="661" t="s">
        <v>3859</v>
      </c>
      <c r="K677" s="661" t="s">
        <v>3860</v>
      </c>
      <c r="L677" s="662">
        <v>0</v>
      </c>
      <c r="M677" s="662">
        <v>0</v>
      </c>
      <c r="N677" s="661">
        <v>2</v>
      </c>
      <c r="O677" s="744">
        <v>1</v>
      </c>
      <c r="P677" s="662">
        <v>0</v>
      </c>
      <c r="Q677" s="677"/>
      <c r="R677" s="661">
        <v>1</v>
      </c>
      <c r="S677" s="677">
        <v>0.5</v>
      </c>
      <c r="T677" s="744">
        <v>0.5</v>
      </c>
      <c r="U677" s="700">
        <v>0.5</v>
      </c>
    </row>
    <row r="678" spans="1:21" ht="14.4" customHeight="1" x14ac:dyDescent="0.3">
      <c r="A678" s="660">
        <v>32</v>
      </c>
      <c r="B678" s="661" t="s">
        <v>573</v>
      </c>
      <c r="C678" s="661" t="s">
        <v>3526</v>
      </c>
      <c r="D678" s="742" t="s">
        <v>5499</v>
      </c>
      <c r="E678" s="743" t="s">
        <v>3537</v>
      </c>
      <c r="F678" s="661" t="s">
        <v>3521</v>
      </c>
      <c r="G678" s="661" t="s">
        <v>3670</v>
      </c>
      <c r="H678" s="661" t="s">
        <v>574</v>
      </c>
      <c r="I678" s="661" t="s">
        <v>3718</v>
      </c>
      <c r="J678" s="661" t="s">
        <v>2521</v>
      </c>
      <c r="K678" s="661" t="s">
        <v>3719</v>
      </c>
      <c r="L678" s="662">
        <v>0</v>
      </c>
      <c r="M678" s="662">
        <v>0</v>
      </c>
      <c r="N678" s="661">
        <v>2</v>
      </c>
      <c r="O678" s="744">
        <v>2</v>
      </c>
      <c r="P678" s="662"/>
      <c r="Q678" s="677"/>
      <c r="R678" s="661"/>
      <c r="S678" s="677">
        <v>0</v>
      </c>
      <c r="T678" s="744"/>
      <c r="U678" s="700">
        <v>0</v>
      </c>
    </row>
    <row r="679" spans="1:21" ht="14.4" customHeight="1" x14ac:dyDescent="0.3">
      <c r="A679" s="660">
        <v>32</v>
      </c>
      <c r="B679" s="661" t="s">
        <v>573</v>
      </c>
      <c r="C679" s="661" t="s">
        <v>3526</v>
      </c>
      <c r="D679" s="742" t="s">
        <v>5499</v>
      </c>
      <c r="E679" s="743" t="s">
        <v>3537</v>
      </c>
      <c r="F679" s="661" t="s">
        <v>3521</v>
      </c>
      <c r="G679" s="661" t="s">
        <v>3670</v>
      </c>
      <c r="H679" s="661" t="s">
        <v>574</v>
      </c>
      <c r="I679" s="661" t="s">
        <v>3898</v>
      </c>
      <c r="J679" s="661" t="s">
        <v>2521</v>
      </c>
      <c r="K679" s="661" t="s">
        <v>3899</v>
      </c>
      <c r="L679" s="662">
        <v>214.5</v>
      </c>
      <c r="M679" s="662">
        <v>2788.5</v>
      </c>
      <c r="N679" s="661">
        <v>13</v>
      </c>
      <c r="O679" s="744">
        <v>12.5</v>
      </c>
      <c r="P679" s="662">
        <v>1072.5</v>
      </c>
      <c r="Q679" s="677">
        <v>0.38461538461538464</v>
      </c>
      <c r="R679" s="661">
        <v>5</v>
      </c>
      <c r="S679" s="677">
        <v>0.38461538461538464</v>
      </c>
      <c r="T679" s="744">
        <v>5</v>
      </c>
      <c r="U679" s="700">
        <v>0.4</v>
      </c>
    </row>
    <row r="680" spans="1:21" ht="14.4" customHeight="1" x14ac:dyDescent="0.3">
      <c r="A680" s="660">
        <v>32</v>
      </c>
      <c r="B680" s="661" t="s">
        <v>573</v>
      </c>
      <c r="C680" s="661" t="s">
        <v>3526</v>
      </c>
      <c r="D680" s="742" t="s">
        <v>5499</v>
      </c>
      <c r="E680" s="743" t="s">
        <v>3537</v>
      </c>
      <c r="F680" s="661" t="s">
        <v>3521</v>
      </c>
      <c r="G680" s="661" t="s">
        <v>3670</v>
      </c>
      <c r="H680" s="661" t="s">
        <v>574</v>
      </c>
      <c r="I680" s="661" t="s">
        <v>4209</v>
      </c>
      <c r="J680" s="661" t="s">
        <v>4210</v>
      </c>
      <c r="K680" s="661" t="s">
        <v>4211</v>
      </c>
      <c r="L680" s="662">
        <v>71.67</v>
      </c>
      <c r="M680" s="662">
        <v>358.35</v>
      </c>
      <c r="N680" s="661">
        <v>5</v>
      </c>
      <c r="O680" s="744">
        <v>2</v>
      </c>
      <c r="P680" s="662"/>
      <c r="Q680" s="677">
        <v>0</v>
      </c>
      <c r="R680" s="661"/>
      <c r="S680" s="677">
        <v>0</v>
      </c>
      <c r="T680" s="744"/>
      <c r="U680" s="700">
        <v>0</v>
      </c>
    </row>
    <row r="681" spans="1:21" ht="14.4" customHeight="1" x14ac:dyDescent="0.3">
      <c r="A681" s="660">
        <v>32</v>
      </c>
      <c r="B681" s="661" t="s">
        <v>573</v>
      </c>
      <c r="C681" s="661" t="s">
        <v>3526</v>
      </c>
      <c r="D681" s="742" t="s">
        <v>5499</v>
      </c>
      <c r="E681" s="743" t="s">
        <v>3537</v>
      </c>
      <c r="F681" s="661" t="s">
        <v>3521</v>
      </c>
      <c r="G681" s="661" t="s">
        <v>3670</v>
      </c>
      <c r="H681" s="661" t="s">
        <v>574</v>
      </c>
      <c r="I681" s="661" t="s">
        <v>2520</v>
      </c>
      <c r="J681" s="661" t="s">
        <v>2521</v>
      </c>
      <c r="K681" s="661" t="s">
        <v>3671</v>
      </c>
      <c r="L681" s="662">
        <v>107.25</v>
      </c>
      <c r="M681" s="662">
        <v>214.5</v>
      </c>
      <c r="N681" s="661">
        <v>2</v>
      </c>
      <c r="O681" s="744">
        <v>1.5</v>
      </c>
      <c r="P681" s="662">
        <v>107.25</v>
      </c>
      <c r="Q681" s="677">
        <v>0.5</v>
      </c>
      <c r="R681" s="661">
        <v>1</v>
      </c>
      <c r="S681" s="677">
        <v>0.5</v>
      </c>
      <c r="T681" s="744">
        <v>0.5</v>
      </c>
      <c r="U681" s="700">
        <v>0.33333333333333331</v>
      </c>
    </row>
    <row r="682" spans="1:21" ht="14.4" customHeight="1" x14ac:dyDescent="0.3">
      <c r="A682" s="660">
        <v>32</v>
      </c>
      <c r="B682" s="661" t="s">
        <v>573</v>
      </c>
      <c r="C682" s="661" t="s">
        <v>3526</v>
      </c>
      <c r="D682" s="742" t="s">
        <v>5499</v>
      </c>
      <c r="E682" s="743" t="s">
        <v>3537</v>
      </c>
      <c r="F682" s="661" t="s">
        <v>3521</v>
      </c>
      <c r="G682" s="661" t="s">
        <v>3672</v>
      </c>
      <c r="H682" s="661" t="s">
        <v>574</v>
      </c>
      <c r="I682" s="661" t="s">
        <v>817</v>
      </c>
      <c r="J682" s="661" t="s">
        <v>3673</v>
      </c>
      <c r="K682" s="661" t="s">
        <v>3674</v>
      </c>
      <c r="L682" s="662">
        <v>0</v>
      </c>
      <c r="M682" s="662">
        <v>0</v>
      </c>
      <c r="N682" s="661">
        <v>6</v>
      </c>
      <c r="O682" s="744">
        <v>4</v>
      </c>
      <c r="P682" s="662">
        <v>0</v>
      </c>
      <c r="Q682" s="677"/>
      <c r="R682" s="661">
        <v>3</v>
      </c>
      <c r="S682" s="677">
        <v>0.5</v>
      </c>
      <c r="T682" s="744">
        <v>2</v>
      </c>
      <c r="U682" s="700">
        <v>0.5</v>
      </c>
    </row>
    <row r="683" spans="1:21" ht="14.4" customHeight="1" x14ac:dyDescent="0.3">
      <c r="A683" s="660">
        <v>32</v>
      </c>
      <c r="B683" s="661" t="s">
        <v>573</v>
      </c>
      <c r="C683" s="661" t="s">
        <v>3526</v>
      </c>
      <c r="D683" s="742" t="s">
        <v>5499</v>
      </c>
      <c r="E683" s="743" t="s">
        <v>3537</v>
      </c>
      <c r="F683" s="661" t="s">
        <v>3521</v>
      </c>
      <c r="G683" s="661" t="s">
        <v>3675</v>
      </c>
      <c r="H683" s="661" t="s">
        <v>574</v>
      </c>
      <c r="I683" s="661" t="s">
        <v>4282</v>
      </c>
      <c r="J683" s="661" t="s">
        <v>4283</v>
      </c>
      <c r="K683" s="661" t="s">
        <v>1871</v>
      </c>
      <c r="L683" s="662">
        <v>91.4</v>
      </c>
      <c r="M683" s="662">
        <v>91.4</v>
      </c>
      <c r="N683" s="661">
        <v>1</v>
      </c>
      <c r="O683" s="744">
        <v>0.5</v>
      </c>
      <c r="P683" s="662">
        <v>91.4</v>
      </c>
      <c r="Q683" s="677">
        <v>1</v>
      </c>
      <c r="R683" s="661">
        <v>1</v>
      </c>
      <c r="S683" s="677">
        <v>1</v>
      </c>
      <c r="T683" s="744">
        <v>0.5</v>
      </c>
      <c r="U683" s="700">
        <v>1</v>
      </c>
    </row>
    <row r="684" spans="1:21" ht="14.4" customHeight="1" x14ac:dyDescent="0.3">
      <c r="A684" s="660">
        <v>32</v>
      </c>
      <c r="B684" s="661" t="s">
        <v>573</v>
      </c>
      <c r="C684" s="661" t="s">
        <v>3526</v>
      </c>
      <c r="D684" s="742" t="s">
        <v>5499</v>
      </c>
      <c r="E684" s="743" t="s">
        <v>3537</v>
      </c>
      <c r="F684" s="661" t="s">
        <v>3521</v>
      </c>
      <c r="G684" s="661" t="s">
        <v>3677</v>
      </c>
      <c r="H684" s="661" t="s">
        <v>574</v>
      </c>
      <c r="I684" s="661" t="s">
        <v>2120</v>
      </c>
      <c r="J684" s="661" t="s">
        <v>2121</v>
      </c>
      <c r="K684" s="661" t="s">
        <v>3680</v>
      </c>
      <c r="L684" s="662">
        <v>51.21</v>
      </c>
      <c r="M684" s="662">
        <v>204.84</v>
      </c>
      <c r="N684" s="661">
        <v>4</v>
      </c>
      <c r="O684" s="744">
        <v>1.5</v>
      </c>
      <c r="P684" s="662">
        <v>204.84</v>
      </c>
      <c r="Q684" s="677">
        <v>1</v>
      </c>
      <c r="R684" s="661">
        <v>4</v>
      </c>
      <c r="S684" s="677">
        <v>1</v>
      </c>
      <c r="T684" s="744">
        <v>1.5</v>
      </c>
      <c r="U684" s="700">
        <v>1</v>
      </c>
    </row>
    <row r="685" spans="1:21" ht="14.4" customHeight="1" x14ac:dyDescent="0.3">
      <c r="A685" s="660">
        <v>32</v>
      </c>
      <c r="B685" s="661" t="s">
        <v>573</v>
      </c>
      <c r="C685" s="661" t="s">
        <v>3526</v>
      </c>
      <c r="D685" s="742" t="s">
        <v>5499</v>
      </c>
      <c r="E685" s="743" t="s">
        <v>3537</v>
      </c>
      <c r="F685" s="661" t="s">
        <v>3521</v>
      </c>
      <c r="G685" s="661" t="s">
        <v>3900</v>
      </c>
      <c r="H685" s="661" t="s">
        <v>574</v>
      </c>
      <c r="I685" s="661" t="s">
        <v>3901</v>
      </c>
      <c r="J685" s="661" t="s">
        <v>3902</v>
      </c>
      <c r="K685" s="661" t="s">
        <v>3903</v>
      </c>
      <c r="L685" s="662">
        <v>657.67</v>
      </c>
      <c r="M685" s="662">
        <v>1315.34</v>
      </c>
      <c r="N685" s="661">
        <v>2</v>
      </c>
      <c r="O685" s="744">
        <v>1</v>
      </c>
      <c r="P685" s="662">
        <v>1315.34</v>
      </c>
      <c r="Q685" s="677">
        <v>1</v>
      </c>
      <c r="R685" s="661">
        <v>2</v>
      </c>
      <c r="S685" s="677">
        <v>1</v>
      </c>
      <c r="T685" s="744">
        <v>1</v>
      </c>
      <c r="U685" s="700">
        <v>1</v>
      </c>
    </row>
    <row r="686" spans="1:21" ht="14.4" customHeight="1" x14ac:dyDescent="0.3">
      <c r="A686" s="660">
        <v>32</v>
      </c>
      <c r="B686" s="661" t="s">
        <v>573</v>
      </c>
      <c r="C686" s="661" t="s">
        <v>3526</v>
      </c>
      <c r="D686" s="742" t="s">
        <v>5499</v>
      </c>
      <c r="E686" s="743" t="s">
        <v>3537</v>
      </c>
      <c r="F686" s="661" t="s">
        <v>3521</v>
      </c>
      <c r="G686" s="661" t="s">
        <v>4284</v>
      </c>
      <c r="H686" s="661" t="s">
        <v>574</v>
      </c>
      <c r="I686" s="661" t="s">
        <v>3021</v>
      </c>
      <c r="J686" s="661" t="s">
        <v>3022</v>
      </c>
      <c r="K686" s="661" t="s">
        <v>4285</v>
      </c>
      <c r="L686" s="662">
        <v>186.27</v>
      </c>
      <c r="M686" s="662">
        <v>186.27</v>
      </c>
      <c r="N686" s="661">
        <v>1</v>
      </c>
      <c r="O686" s="744">
        <v>1</v>
      </c>
      <c r="P686" s="662">
        <v>186.27</v>
      </c>
      <c r="Q686" s="677">
        <v>1</v>
      </c>
      <c r="R686" s="661">
        <v>1</v>
      </c>
      <c r="S686" s="677">
        <v>1</v>
      </c>
      <c r="T686" s="744">
        <v>1</v>
      </c>
      <c r="U686" s="700">
        <v>1</v>
      </c>
    </row>
    <row r="687" spans="1:21" ht="14.4" customHeight="1" x14ac:dyDescent="0.3">
      <c r="A687" s="660">
        <v>32</v>
      </c>
      <c r="B687" s="661" t="s">
        <v>573</v>
      </c>
      <c r="C687" s="661" t="s">
        <v>3526</v>
      </c>
      <c r="D687" s="742" t="s">
        <v>5499</v>
      </c>
      <c r="E687" s="743" t="s">
        <v>3537</v>
      </c>
      <c r="F687" s="661" t="s">
        <v>3521</v>
      </c>
      <c r="G687" s="661" t="s">
        <v>3782</v>
      </c>
      <c r="H687" s="661" t="s">
        <v>574</v>
      </c>
      <c r="I687" s="661" t="s">
        <v>3783</v>
      </c>
      <c r="J687" s="661" t="s">
        <v>3784</v>
      </c>
      <c r="K687" s="661" t="s">
        <v>3785</v>
      </c>
      <c r="L687" s="662">
        <v>0</v>
      </c>
      <c r="M687" s="662">
        <v>0</v>
      </c>
      <c r="N687" s="661">
        <v>1</v>
      </c>
      <c r="O687" s="744">
        <v>1</v>
      </c>
      <c r="P687" s="662"/>
      <c r="Q687" s="677"/>
      <c r="R687" s="661"/>
      <c r="S687" s="677">
        <v>0</v>
      </c>
      <c r="T687" s="744"/>
      <c r="U687" s="700">
        <v>0</v>
      </c>
    </row>
    <row r="688" spans="1:21" ht="14.4" customHeight="1" x14ac:dyDescent="0.3">
      <c r="A688" s="660">
        <v>32</v>
      </c>
      <c r="B688" s="661" t="s">
        <v>573</v>
      </c>
      <c r="C688" s="661" t="s">
        <v>3526</v>
      </c>
      <c r="D688" s="742" t="s">
        <v>5499</v>
      </c>
      <c r="E688" s="743" t="s">
        <v>3537</v>
      </c>
      <c r="F688" s="661" t="s">
        <v>3521</v>
      </c>
      <c r="G688" s="661" t="s">
        <v>3684</v>
      </c>
      <c r="H688" s="661" t="s">
        <v>1755</v>
      </c>
      <c r="I688" s="661" t="s">
        <v>4286</v>
      </c>
      <c r="J688" s="661" t="s">
        <v>4087</v>
      </c>
      <c r="K688" s="661" t="s">
        <v>3825</v>
      </c>
      <c r="L688" s="662">
        <v>31.32</v>
      </c>
      <c r="M688" s="662">
        <v>31.32</v>
      </c>
      <c r="N688" s="661">
        <v>1</v>
      </c>
      <c r="O688" s="744">
        <v>1</v>
      </c>
      <c r="P688" s="662"/>
      <c r="Q688" s="677">
        <v>0</v>
      </c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32</v>
      </c>
      <c r="B689" s="661" t="s">
        <v>573</v>
      </c>
      <c r="C689" s="661" t="s">
        <v>3526</v>
      </c>
      <c r="D689" s="742" t="s">
        <v>5499</v>
      </c>
      <c r="E689" s="743" t="s">
        <v>3537</v>
      </c>
      <c r="F689" s="661" t="s">
        <v>3521</v>
      </c>
      <c r="G689" s="661" t="s">
        <v>3684</v>
      </c>
      <c r="H689" s="661" t="s">
        <v>1755</v>
      </c>
      <c r="I689" s="661" t="s">
        <v>4287</v>
      </c>
      <c r="J689" s="661" t="s">
        <v>1835</v>
      </c>
      <c r="K689" s="661" t="s">
        <v>4288</v>
      </c>
      <c r="L689" s="662">
        <v>93.96</v>
      </c>
      <c r="M689" s="662">
        <v>93.96</v>
      </c>
      <c r="N689" s="661">
        <v>1</v>
      </c>
      <c r="O689" s="744">
        <v>1</v>
      </c>
      <c r="P689" s="662"/>
      <c r="Q689" s="677">
        <v>0</v>
      </c>
      <c r="R689" s="661"/>
      <c r="S689" s="677">
        <v>0</v>
      </c>
      <c r="T689" s="744"/>
      <c r="U689" s="700">
        <v>0</v>
      </c>
    </row>
    <row r="690" spans="1:21" ht="14.4" customHeight="1" x14ac:dyDescent="0.3">
      <c r="A690" s="660">
        <v>32</v>
      </c>
      <c r="B690" s="661" t="s">
        <v>573</v>
      </c>
      <c r="C690" s="661" t="s">
        <v>3526</v>
      </c>
      <c r="D690" s="742" t="s">
        <v>5499</v>
      </c>
      <c r="E690" s="743" t="s">
        <v>3537</v>
      </c>
      <c r="F690" s="661" t="s">
        <v>3521</v>
      </c>
      <c r="G690" s="661" t="s">
        <v>3688</v>
      </c>
      <c r="H690" s="661" t="s">
        <v>574</v>
      </c>
      <c r="I690" s="661" t="s">
        <v>4289</v>
      </c>
      <c r="J690" s="661" t="s">
        <v>2503</v>
      </c>
      <c r="K690" s="661" t="s">
        <v>4290</v>
      </c>
      <c r="L690" s="662">
        <v>0</v>
      </c>
      <c r="M690" s="662">
        <v>0</v>
      </c>
      <c r="N690" s="661">
        <v>1</v>
      </c>
      <c r="O690" s="744">
        <v>1</v>
      </c>
      <c r="P690" s="662"/>
      <c r="Q690" s="677"/>
      <c r="R690" s="661"/>
      <c r="S690" s="677">
        <v>0</v>
      </c>
      <c r="T690" s="744"/>
      <c r="U690" s="700">
        <v>0</v>
      </c>
    </row>
    <row r="691" spans="1:21" ht="14.4" customHeight="1" x14ac:dyDescent="0.3">
      <c r="A691" s="660">
        <v>32</v>
      </c>
      <c r="B691" s="661" t="s">
        <v>573</v>
      </c>
      <c r="C691" s="661" t="s">
        <v>3526</v>
      </c>
      <c r="D691" s="742" t="s">
        <v>5499</v>
      </c>
      <c r="E691" s="743" t="s">
        <v>3537</v>
      </c>
      <c r="F691" s="661" t="s">
        <v>3521</v>
      </c>
      <c r="G691" s="661" t="s">
        <v>3688</v>
      </c>
      <c r="H691" s="661" t="s">
        <v>574</v>
      </c>
      <c r="I691" s="661" t="s">
        <v>4291</v>
      </c>
      <c r="J691" s="661" t="s">
        <v>2503</v>
      </c>
      <c r="K691" s="661" t="s">
        <v>4292</v>
      </c>
      <c r="L691" s="662">
        <v>0</v>
      </c>
      <c r="M691" s="662">
        <v>0</v>
      </c>
      <c r="N691" s="661">
        <v>2</v>
      </c>
      <c r="O691" s="744">
        <v>1.5</v>
      </c>
      <c r="P691" s="662"/>
      <c r="Q691" s="677"/>
      <c r="R691" s="661"/>
      <c r="S691" s="677">
        <v>0</v>
      </c>
      <c r="T691" s="744"/>
      <c r="U691" s="700">
        <v>0</v>
      </c>
    </row>
    <row r="692" spans="1:21" ht="14.4" customHeight="1" x14ac:dyDescent="0.3">
      <c r="A692" s="660">
        <v>32</v>
      </c>
      <c r="B692" s="661" t="s">
        <v>573</v>
      </c>
      <c r="C692" s="661" t="s">
        <v>3526</v>
      </c>
      <c r="D692" s="742" t="s">
        <v>5499</v>
      </c>
      <c r="E692" s="743" t="s">
        <v>3537</v>
      </c>
      <c r="F692" s="661" t="s">
        <v>3521</v>
      </c>
      <c r="G692" s="661" t="s">
        <v>3688</v>
      </c>
      <c r="H692" s="661" t="s">
        <v>574</v>
      </c>
      <c r="I692" s="661" t="s">
        <v>4293</v>
      </c>
      <c r="J692" s="661" t="s">
        <v>2503</v>
      </c>
      <c r="K692" s="661" t="s">
        <v>4294</v>
      </c>
      <c r="L692" s="662">
        <v>0</v>
      </c>
      <c r="M692" s="662">
        <v>0</v>
      </c>
      <c r="N692" s="661">
        <v>1</v>
      </c>
      <c r="O692" s="744">
        <v>1</v>
      </c>
      <c r="P692" s="662"/>
      <c r="Q692" s="677"/>
      <c r="R692" s="661"/>
      <c r="S692" s="677">
        <v>0</v>
      </c>
      <c r="T692" s="744"/>
      <c r="U692" s="700">
        <v>0</v>
      </c>
    </row>
    <row r="693" spans="1:21" ht="14.4" customHeight="1" x14ac:dyDescent="0.3">
      <c r="A693" s="660">
        <v>32</v>
      </c>
      <c r="B693" s="661" t="s">
        <v>573</v>
      </c>
      <c r="C693" s="661" t="s">
        <v>3526</v>
      </c>
      <c r="D693" s="742" t="s">
        <v>5499</v>
      </c>
      <c r="E693" s="743" t="s">
        <v>3537</v>
      </c>
      <c r="F693" s="661" t="s">
        <v>3521</v>
      </c>
      <c r="G693" s="661" t="s">
        <v>3866</v>
      </c>
      <c r="H693" s="661" t="s">
        <v>1755</v>
      </c>
      <c r="I693" s="661" t="s">
        <v>4295</v>
      </c>
      <c r="J693" s="661" t="s">
        <v>4296</v>
      </c>
      <c r="K693" s="661" t="s">
        <v>2543</v>
      </c>
      <c r="L693" s="662">
        <v>184.74</v>
      </c>
      <c r="M693" s="662">
        <v>554.22</v>
      </c>
      <c r="N693" s="661">
        <v>3</v>
      </c>
      <c r="O693" s="744">
        <v>1.5</v>
      </c>
      <c r="P693" s="662">
        <v>369.48</v>
      </c>
      <c r="Q693" s="677">
        <v>0.66666666666666663</v>
      </c>
      <c r="R693" s="661">
        <v>2</v>
      </c>
      <c r="S693" s="677">
        <v>0.66666666666666663</v>
      </c>
      <c r="T693" s="744">
        <v>0.5</v>
      </c>
      <c r="U693" s="700">
        <v>0.33333333333333331</v>
      </c>
    </row>
    <row r="694" spans="1:21" ht="14.4" customHeight="1" x14ac:dyDescent="0.3">
      <c r="A694" s="660">
        <v>32</v>
      </c>
      <c r="B694" s="661" t="s">
        <v>573</v>
      </c>
      <c r="C694" s="661" t="s">
        <v>3526</v>
      </c>
      <c r="D694" s="742" t="s">
        <v>5499</v>
      </c>
      <c r="E694" s="743" t="s">
        <v>3537</v>
      </c>
      <c r="F694" s="661" t="s">
        <v>3521</v>
      </c>
      <c r="G694" s="661" t="s">
        <v>3866</v>
      </c>
      <c r="H694" s="661" t="s">
        <v>1755</v>
      </c>
      <c r="I694" s="661" t="s">
        <v>3867</v>
      </c>
      <c r="J694" s="661" t="s">
        <v>3868</v>
      </c>
      <c r="K694" s="661" t="s">
        <v>3869</v>
      </c>
      <c r="L694" s="662">
        <v>120.61</v>
      </c>
      <c r="M694" s="662">
        <v>482.44</v>
      </c>
      <c r="N694" s="661">
        <v>4</v>
      </c>
      <c r="O694" s="744">
        <v>2.5</v>
      </c>
      <c r="P694" s="662">
        <v>120.61</v>
      </c>
      <c r="Q694" s="677">
        <v>0.25</v>
      </c>
      <c r="R694" s="661">
        <v>1</v>
      </c>
      <c r="S694" s="677">
        <v>0.25</v>
      </c>
      <c r="T694" s="744">
        <v>1</v>
      </c>
      <c r="U694" s="700">
        <v>0.4</v>
      </c>
    </row>
    <row r="695" spans="1:21" ht="14.4" customHeight="1" x14ac:dyDescent="0.3">
      <c r="A695" s="660">
        <v>32</v>
      </c>
      <c r="B695" s="661" t="s">
        <v>573</v>
      </c>
      <c r="C695" s="661" t="s">
        <v>3526</v>
      </c>
      <c r="D695" s="742" t="s">
        <v>5499</v>
      </c>
      <c r="E695" s="743" t="s">
        <v>3537</v>
      </c>
      <c r="F695" s="661" t="s">
        <v>3521</v>
      </c>
      <c r="G695" s="661" t="s">
        <v>3866</v>
      </c>
      <c r="H695" s="661" t="s">
        <v>1755</v>
      </c>
      <c r="I695" s="661" t="s">
        <v>4090</v>
      </c>
      <c r="J695" s="661" t="s">
        <v>4091</v>
      </c>
      <c r="K695" s="661" t="s">
        <v>2543</v>
      </c>
      <c r="L695" s="662">
        <v>184.74</v>
      </c>
      <c r="M695" s="662">
        <v>554.22</v>
      </c>
      <c r="N695" s="661">
        <v>3</v>
      </c>
      <c r="O695" s="744">
        <v>2.5</v>
      </c>
      <c r="P695" s="662">
        <v>184.74</v>
      </c>
      <c r="Q695" s="677">
        <v>0.33333333333333331</v>
      </c>
      <c r="R695" s="661">
        <v>1</v>
      </c>
      <c r="S695" s="677">
        <v>0.33333333333333331</v>
      </c>
      <c r="T695" s="744">
        <v>0.5</v>
      </c>
      <c r="U695" s="700">
        <v>0.2</v>
      </c>
    </row>
    <row r="696" spans="1:21" ht="14.4" customHeight="1" x14ac:dyDescent="0.3">
      <c r="A696" s="660">
        <v>32</v>
      </c>
      <c r="B696" s="661" t="s">
        <v>573</v>
      </c>
      <c r="C696" s="661" t="s">
        <v>3526</v>
      </c>
      <c r="D696" s="742" t="s">
        <v>5499</v>
      </c>
      <c r="E696" s="743" t="s">
        <v>3537</v>
      </c>
      <c r="F696" s="661" t="s">
        <v>3521</v>
      </c>
      <c r="G696" s="661" t="s">
        <v>4234</v>
      </c>
      <c r="H696" s="661" t="s">
        <v>574</v>
      </c>
      <c r="I696" s="661" t="s">
        <v>2385</v>
      </c>
      <c r="J696" s="661" t="s">
        <v>2386</v>
      </c>
      <c r="K696" s="661" t="s">
        <v>2387</v>
      </c>
      <c r="L696" s="662">
        <v>0</v>
      </c>
      <c r="M696" s="662">
        <v>0</v>
      </c>
      <c r="N696" s="661">
        <v>4</v>
      </c>
      <c r="O696" s="744">
        <v>4</v>
      </c>
      <c r="P696" s="662">
        <v>0</v>
      </c>
      <c r="Q696" s="677"/>
      <c r="R696" s="661">
        <v>4</v>
      </c>
      <c r="S696" s="677">
        <v>1</v>
      </c>
      <c r="T696" s="744">
        <v>4</v>
      </c>
      <c r="U696" s="700">
        <v>1</v>
      </c>
    </row>
    <row r="697" spans="1:21" ht="14.4" customHeight="1" x14ac:dyDescent="0.3">
      <c r="A697" s="660">
        <v>32</v>
      </c>
      <c r="B697" s="661" t="s">
        <v>573</v>
      </c>
      <c r="C697" s="661" t="s">
        <v>3526</v>
      </c>
      <c r="D697" s="742" t="s">
        <v>5499</v>
      </c>
      <c r="E697" s="743" t="s">
        <v>3537</v>
      </c>
      <c r="F697" s="661" t="s">
        <v>3523</v>
      </c>
      <c r="G697" s="661" t="s">
        <v>4297</v>
      </c>
      <c r="H697" s="661" t="s">
        <v>574</v>
      </c>
      <c r="I697" s="661" t="s">
        <v>4298</v>
      </c>
      <c r="J697" s="661" t="s">
        <v>4299</v>
      </c>
      <c r="K697" s="661" t="s">
        <v>4300</v>
      </c>
      <c r="L697" s="662">
        <v>410</v>
      </c>
      <c r="M697" s="662">
        <v>410</v>
      </c>
      <c r="N697" s="661">
        <v>1</v>
      </c>
      <c r="O697" s="744">
        <v>1</v>
      </c>
      <c r="P697" s="662"/>
      <c r="Q697" s="677">
        <v>0</v>
      </c>
      <c r="R697" s="661"/>
      <c r="S697" s="677">
        <v>0</v>
      </c>
      <c r="T697" s="744"/>
      <c r="U697" s="700">
        <v>0</v>
      </c>
    </row>
    <row r="698" spans="1:21" ht="14.4" customHeight="1" x14ac:dyDescent="0.3">
      <c r="A698" s="660">
        <v>32</v>
      </c>
      <c r="B698" s="661" t="s">
        <v>573</v>
      </c>
      <c r="C698" s="661" t="s">
        <v>3526</v>
      </c>
      <c r="D698" s="742" t="s">
        <v>5499</v>
      </c>
      <c r="E698" s="743" t="s">
        <v>3538</v>
      </c>
      <c r="F698" s="661" t="s">
        <v>3521</v>
      </c>
      <c r="G698" s="661" t="s">
        <v>4301</v>
      </c>
      <c r="H698" s="661" t="s">
        <v>574</v>
      </c>
      <c r="I698" s="661" t="s">
        <v>2487</v>
      </c>
      <c r="J698" s="661" t="s">
        <v>4302</v>
      </c>
      <c r="K698" s="661" t="s">
        <v>1002</v>
      </c>
      <c r="L698" s="662">
        <v>35.11</v>
      </c>
      <c r="M698" s="662">
        <v>105.33</v>
      </c>
      <c r="N698" s="661">
        <v>3</v>
      </c>
      <c r="O698" s="744">
        <v>0.5</v>
      </c>
      <c r="P698" s="662"/>
      <c r="Q698" s="677">
        <v>0</v>
      </c>
      <c r="R698" s="661"/>
      <c r="S698" s="677">
        <v>0</v>
      </c>
      <c r="T698" s="744"/>
      <c r="U698" s="700">
        <v>0</v>
      </c>
    </row>
    <row r="699" spans="1:21" ht="14.4" customHeight="1" x14ac:dyDescent="0.3">
      <c r="A699" s="660">
        <v>32</v>
      </c>
      <c r="B699" s="661" t="s">
        <v>573</v>
      </c>
      <c r="C699" s="661" t="s">
        <v>3526</v>
      </c>
      <c r="D699" s="742" t="s">
        <v>5499</v>
      </c>
      <c r="E699" s="743" t="s">
        <v>3538</v>
      </c>
      <c r="F699" s="661" t="s">
        <v>3521</v>
      </c>
      <c r="G699" s="661" t="s">
        <v>3562</v>
      </c>
      <c r="H699" s="661" t="s">
        <v>574</v>
      </c>
      <c r="I699" s="661" t="s">
        <v>832</v>
      </c>
      <c r="J699" s="661" t="s">
        <v>829</v>
      </c>
      <c r="K699" s="661" t="s">
        <v>4236</v>
      </c>
      <c r="L699" s="662">
        <v>0</v>
      </c>
      <c r="M699" s="662">
        <v>0</v>
      </c>
      <c r="N699" s="661">
        <v>1</v>
      </c>
      <c r="O699" s="744">
        <v>1</v>
      </c>
      <c r="P699" s="662">
        <v>0</v>
      </c>
      <c r="Q699" s="677"/>
      <c r="R699" s="661">
        <v>1</v>
      </c>
      <c r="S699" s="677">
        <v>1</v>
      </c>
      <c r="T699" s="744">
        <v>1</v>
      </c>
      <c r="U699" s="700">
        <v>1</v>
      </c>
    </row>
    <row r="700" spans="1:21" ht="14.4" customHeight="1" x14ac:dyDescent="0.3">
      <c r="A700" s="660">
        <v>32</v>
      </c>
      <c r="B700" s="661" t="s">
        <v>573</v>
      </c>
      <c r="C700" s="661" t="s">
        <v>3526</v>
      </c>
      <c r="D700" s="742" t="s">
        <v>5499</v>
      </c>
      <c r="E700" s="743" t="s">
        <v>3538</v>
      </c>
      <c r="F700" s="661" t="s">
        <v>3521</v>
      </c>
      <c r="G700" s="661" t="s">
        <v>3569</v>
      </c>
      <c r="H700" s="661" t="s">
        <v>574</v>
      </c>
      <c r="I700" s="661" t="s">
        <v>1314</v>
      </c>
      <c r="J700" s="661" t="s">
        <v>1315</v>
      </c>
      <c r="K700" s="661" t="s">
        <v>3570</v>
      </c>
      <c r="L700" s="662">
        <v>1295.6400000000001</v>
      </c>
      <c r="M700" s="662">
        <v>9069.48</v>
      </c>
      <c r="N700" s="661">
        <v>7</v>
      </c>
      <c r="O700" s="744">
        <v>4</v>
      </c>
      <c r="P700" s="662">
        <v>5182.5600000000004</v>
      </c>
      <c r="Q700" s="677">
        <v>0.57142857142857151</v>
      </c>
      <c r="R700" s="661">
        <v>4</v>
      </c>
      <c r="S700" s="677">
        <v>0.5714285714285714</v>
      </c>
      <c r="T700" s="744">
        <v>3</v>
      </c>
      <c r="U700" s="700">
        <v>0.75</v>
      </c>
    </row>
    <row r="701" spans="1:21" ht="14.4" customHeight="1" x14ac:dyDescent="0.3">
      <c r="A701" s="660">
        <v>32</v>
      </c>
      <c r="B701" s="661" t="s">
        <v>573</v>
      </c>
      <c r="C701" s="661" t="s">
        <v>3526</v>
      </c>
      <c r="D701" s="742" t="s">
        <v>5499</v>
      </c>
      <c r="E701" s="743" t="s">
        <v>3538</v>
      </c>
      <c r="F701" s="661" t="s">
        <v>3521</v>
      </c>
      <c r="G701" s="661" t="s">
        <v>3571</v>
      </c>
      <c r="H701" s="661" t="s">
        <v>574</v>
      </c>
      <c r="I701" s="661" t="s">
        <v>3693</v>
      </c>
      <c r="J701" s="661" t="s">
        <v>3575</v>
      </c>
      <c r="K701" s="661" t="s">
        <v>3694</v>
      </c>
      <c r="L701" s="662">
        <v>0</v>
      </c>
      <c r="M701" s="662">
        <v>0</v>
      </c>
      <c r="N701" s="661">
        <v>1</v>
      </c>
      <c r="O701" s="744">
        <v>1</v>
      </c>
      <c r="P701" s="662">
        <v>0</v>
      </c>
      <c r="Q701" s="677"/>
      <c r="R701" s="661">
        <v>1</v>
      </c>
      <c r="S701" s="677">
        <v>1</v>
      </c>
      <c r="T701" s="744">
        <v>1</v>
      </c>
      <c r="U701" s="700">
        <v>1</v>
      </c>
    </row>
    <row r="702" spans="1:21" ht="14.4" customHeight="1" x14ac:dyDescent="0.3">
      <c r="A702" s="660">
        <v>32</v>
      </c>
      <c r="B702" s="661" t="s">
        <v>573</v>
      </c>
      <c r="C702" s="661" t="s">
        <v>3526</v>
      </c>
      <c r="D702" s="742" t="s">
        <v>5499</v>
      </c>
      <c r="E702" s="743" t="s">
        <v>3538</v>
      </c>
      <c r="F702" s="661" t="s">
        <v>3521</v>
      </c>
      <c r="G702" s="661" t="s">
        <v>3571</v>
      </c>
      <c r="H702" s="661" t="s">
        <v>574</v>
      </c>
      <c r="I702" s="661" t="s">
        <v>683</v>
      </c>
      <c r="J702" s="661" t="s">
        <v>684</v>
      </c>
      <c r="K702" s="661" t="s">
        <v>3572</v>
      </c>
      <c r="L702" s="662">
        <v>40.58</v>
      </c>
      <c r="M702" s="662">
        <v>81.16</v>
      </c>
      <c r="N702" s="661">
        <v>2</v>
      </c>
      <c r="O702" s="744">
        <v>2</v>
      </c>
      <c r="P702" s="662"/>
      <c r="Q702" s="677">
        <v>0</v>
      </c>
      <c r="R702" s="661"/>
      <c r="S702" s="677">
        <v>0</v>
      </c>
      <c r="T702" s="744"/>
      <c r="U702" s="700">
        <v>0</v>
      </c>
    </row>
    <row r="703" spans="1:21" ht="14.4" customHeight="1" x14ac:dyDescent="0.3">
      <c r="A703" s="660">
        <v>32</v>
      </c>
      <c r="B703" s="661" t="s">
        <v>573</v>
      </c>
      <c r="C703" s="661" t="s">
        <v>3526</v>
      </c>
      <c r="D703" s="742" t="s">
        <v>5499</v>
      </c>
      <c r="E703" s="743" t="s">
        <v>3538</v>
      </c>
      <c r="F703" s="661" t="s">
        <v>3521</v>
      </c>
      <c r="G703" s="661" t="s">
        <v>3582</v>
      </c>
      <c r="H703" s="661" t="s">
        <v>1755</v>
      </c>
      <c r="I703" s="661" t="s">
        <v>2158</v>
      </c>
      <c r="J703" s="661" t="s">
        <v>617</v>
      </c>
      <c r="K703" s="661" t="s">
        <v>3387</v>
      </c>
      <c r="L703" s="662">
        <v>150.04</v>
      </c>
      <c r="M703" s="662">
        <v>150.04</v>
      </c>
      <c r="N703" s="661">
        <v>1</v>
      </c>
      <c r="O703" s="744">
        <v>0.5</v>
      </c>
      <c r="P703" s="662">
        <v>150.04</v>
      </c>
      <c r="Q703" s="677">
        <v>1</v>
      </c>
      <c r="R703" s="661">
        <v>1</v>
      </c>
      <c r="S703" s="677">
        <v>1</v>
      </c>
      <c r="T703" s="744">
        <v>0.5</v>
      </c>
      <c r="U703" s="700">
        <v>1</v>
      </c>
    </row>
    <row r="704" spans="1:21" ht="14.4" customHeight="1" x14ac:dyDescent="0.3">
      <c r="A704" s="660">
        <v>32</v>
      </c>
      <c r="B704" s="661" t="s">
        <v>573</v>
      </c>
      <c r="C704" s="661" t="s">
        <v>3526</v>
      </c>
      <c r="D704" s="742" t="s">
        <v>5499</v>
      </c>
      <c r="E704" s="743" t="s">
        <v>3538</v>
      </c>
      <c r="F704" s="661" t="s">
        <v>3521</v>
      </c>
      <c r="G704" s="661" t="s">
        <v>3582</v>
      </c>
      <c r="H704" s="661" t="s">
        <v>1755</v>
      </c>
      <c r="I704" s="661" t="s">
        <v>2158</v>
      </c>
      <c r="J704" s="661" t="s">
        <v>617</v>
      </c>
      <c r="K704" s="661" t="s">
        <v>3387</v>
      </c>
      <c r="L704" s="662">
        <v>154.36000000000001</v>
      </c>
      <c r="M704" s="662">
        <v>463.08000000000004</v>
      </c>
      <c r="N704" s="661">
        <v>3</v>
      </c>
      <c r="O704" s="744">
        <v>1.5</v>
      </c>
      <c r="P704" s="662">
        <v>463.08000000000004</v>
      </c>
      <c r="Q704" s="677">
        <v>1</v>
      </c>
      <c r="R704" s="661">
        <v>3</v>
      </c>
      <c r="S704" s="677">
        <v>1</v>
      </c>
      <c r="T704" s="744">
        <v>1.5</v>
      </c>
      <c r="U704" s="700">
        <v>1</v>
      </c>
    </row>
    <row r="705" spans="1:21" ht="14.4" customHeight="1" x14ac:dyDescent="0.3">
      <c r="A705" s="660">
        <v>32</v>
      </c>
      <c r="B705" s="661" t="s">
        <v>573</v>
      </c>
      <c r="C705" s="661" t="s">
        <v>3526</v>
      </c>
      <c r="D705" s="742" t="s">
        <v>5499</v>
      </c>
      <c r="E705" s="743" t="s">
        <v>3538</v>
      </c>
      <c r="F705" s="661" t="s">
        <v>3521</v>
      </c>
      <c r="G705" s="661" t="s">
        <v>3583</v>
      </c>
      <c r="H705" s="661" t="s">
        <v>574</v>
      </c>
      <c r="I705" s="661" t="s">
        <v>886</v>
      </c>
      <c r="J705" s="661" t="s">
        <v>3584</v>
      </c>
      <c r="K705" s="661" t="s">
        <v>3585</v>
      </c>
      <c r="L705" s="662">
        <v>0</v>
      </c>
      <c r="M705" s="662">
        <v>0</v>
      </c>
      <c r="N705" s="661">
        <v>2</v>
      </c>
      <c r="O705" s="744">
        <v>0.5</v>
      </c>
      <c r="P705" s="662">
        <v>0</v>
      </c>
      <c r="Q705" s="677"/>
      <c r="R705" s="661">
        <v>2</v>
      </c>
      <c r="S705" s="677">
        <v>1</v>
      </c>
      <c r="T705" s="744">
        <v>0.5</v>
      </c>
      <c r="U705" s="700">
        <v>1</v>
      </c>
    </row>
    <row r="706" spans="1:21" ht="14.4" customHeight="1" x14ac:dyDescent="0.3">
      <c r="A706" s="660">
        <v>32</v>
      </c>
      <c r="B706" s="661" t="s">
        <v>573</v>
      </c>
      <c r="C706" s="661" t="s">
        <v>3526</v>
      </c>
      <c r="D706" s="742" t="s">
        <v>5499</v>
      </c>
      <c r="E706" s="743" t="s">
        <v>3538</v>
      </c>
      <c r="F706" s="661" t="s">
        <v>3521</v>
      </c>
      <c r="G706" s="661" t="s">
        <v>3586</v>
      </c>
      <c r="H706" s="661" t="s">
        <v>574</v>
      </c>
      <c r="I706" s="661" t="s">
        <v>4303</v>
      </c>
      <c r="J706" s="661" t="s">
        <v>4304</v>
      </c>
      <c r="K706" s="661" t="s">
        <v>4305</v>
      </c>
      <c r="L706" s="662">
        <v>0</v>
      </c>
      <c r="M706" s="662">
        <v>0</v>
      </c>
      <c r="N706" s="661">
        <v>1</v>
      </c>
      <c r="O706" s="744">
        <v>1</v>
      </c>
      <c r="P706" s="662">
        <v>0</v>
      </c>
      <c r="Q706" s="677"/>
      <c r="R706" s="661">
        <v>1</v>
      </c>
      <c r="S706" s="677">
        <v>1</v>
      </c>
      <c r="T706" s="744">
        <v>1</v>
      </c>
      <c r="U706" s="700">
        <v>1</v>
      </c>
    </row>
    <row r="707" spans="1:21" ht="14.4" customHeight="1" x14ac:dyDescent="0.3">
      <c r="A707" s="660">
        <v>32</v>
      </c>
      <c r="B707" s="661" t="s">
        <v>573</v>
      </c>
      <c r="C707" s="661" t="s">
        <v>3526</v>
      </c>
      <c r="D707" s="742" t="s">
        <v>5499</v>
      </c>
      <c r="E707" s="743" t="s">
        <v>3538</v>
      </c>
      <c r="F707" s="661" t="s">
        <v>3521</v>
      </c>
      <c r="G707" s="661" t="s">
        <v>3586</v>
      </c>
      <c r="H707" s="661" t="s">
        <v>574</v>
      </c>
      <c r="I707" s="661" t="s">
        <v>3745</v>
      </c>
      <c r="J707" s="661" t="s">
        <v>3702</v>
      </c>
      <c r="K707" s="661"/>
      <c r="L707" s="662">
        <v>170.52</v>
      </c>
      <c r="M707" s="662">
        <v>170.52</v>
      </c>
      <c r="N707" s="661">
        <v>1</v>
      </c>
      <c r="O707" s="744">
        <v>0.5</v>
      </c>
      <c r="P707" s="662">
        <v>170.52</v>
      </c>
      <c r="Q707" s="677">
        <v>1</v>
      </c>
      <c r="R707" s="661">
        <v>1</v>
      </c>
      <c r="S707" s="677">
        <v>1</v>
      </c>
      <c r="T707" s="744">
        <v>0.5</v>
      </c>
      <c r="U707" s="700">
        <v>1</v>
      </c>
    </row>
    <row r="708" spans="1:21" ht="14.4" customHeight="1" x14ac:dyDescent="0.3">
      <c r="A708" s="660">
        <v>32</v>
      </c>
      <c r="B708" s="661" t="s">
        <v>573</v>
      </c>
      <c r="C708" s="661" t="s">
        <v>3526</v>
      </c>
      <c r="D708" s="742" t="s">
        <v>5499</v>
      </c>
      <c r="E708" s="743" t="s">
        <v>3538</v>
      </c>
      <c r="F708" s="661" t="s">
        <v>3521</v>
      </c>
      <c r="G708" s="661" t="s">
        <v>3796</v>
      </c>
      <c r="H708" s="661" t="s">
        <v>574</v>
      </c>
      <c r="I708" s="661" t="s">
        <v>2093</v>
      </c>
      <c r="J708" s="661" t="s">
        <v>2094</v>
      </c>
      <c r="K708" s="661" t="s">
        <v>3392</v>
      </c>
      <c r="L708" s="662">
        <v>66.819999999999993</v>
      </c>
      <c r="M708" s="662">
        <v>133.63999999999999</v>
      </c>
      <c r="N708" s="661">
        <v>2</v>
      </c>
      <c r="O708" s="744"/>
      <c r="P708" s="662">
        <v>133.63999999999999</v>
      </c>
      <c r="Q708" s="677">
        <v>1</v>
      </c>
      <c r="R708" s="661">
        <v>2</v>
      </c>
      <c r="S708" s="677">
        <v>1</v>
      </c>
      <c r="T708" s="744"/>
      <c r="U708" s="700"/>
    </row>
    <row r="709" spans="1:21" ht="14.4" customHeight="1" x14ac:dyDescent="0.3">
      <c r="A709" s="660">
        <v>32</v>
      </c>
      <c r="B709" s="661" t="s">
        <v>573</v>
      </c>
      <c r="C709" s="661" t="s">
        <v>3526</v>
      </c>
      <c r="D709" s="742" t="s">
        <v>5499</v>
      </c>
      <c r="E709" s="743" t="s">
        <v>3538</v>
      </c>
      <c r="F709" s="661" t="s">
        <v>3521</v>
      </c>
      <c r="G709" s="661" t="s">
        <v>3588</v>
      </c>
      <c r="H709" s="661" t="s">
        <v>1755</v>
      </c>
      <c r="I709" s="661" t="s">
        <v>1951</v>
      </c>
      <c r="J709" s="661" t="s">
        <v>1952</v>
      </c>
      <c r="K709" s="661" t="s">
        <v>3442</v>
      </c>
      <c r="L709" s="662">
        <v>132</v>
      </c>
      <c r="M709" s="662">
        <v>924</v>
      </c>
      <c r="N709" s="661">
        <v>7</v>
      </c>
      <c r="O709" s="744">
        <v>1.5</v>
      </c>
      <c r="P709" s="662">
        <v>528</v>
      </c>
      <c r="Q709" s="677">
        <v>0.5714285714285714</v>
      </c>
      <c r="R709" s="661">
        <v>4</v>
      </c>
      <c r="S709" s="677">
        <v>0.5714285714285714</v>
      </c>
      <c r="T709" s="744">
        <v>1</v>
      </c>
      <c r="U709" s="700">
        <v>0.66666666666666663</v>
      </c>
    </row>
    <row r="710" spans="1:21" ht="14.4" customHeight="1" x14ac:dyDescent="0.3">
      <c r="A710" s="660">
        <v>32</v>
      </c>
      <c r="B710" s="661" t="s">
        <v>573</v>
      </c>
      <c r="C710" s="661" t="s">
        <v>3526</v>
      </c>
      <c r="D710" s="742" t="s">
        <v>5499</v>
      </c>
      <c r="E710" s="743" t="s">
        <v>3538</v>
      </c>
      <c r="F710" s="661" t="s">
        <v>3521</v>
      </c>
      <c r="G710" s="661" t="s">
        <v>3814</v>
      </c>
      <c r="H710" s="661" t="s">
        <v>574</v>
      </c>
      <c r="I710" s="661" t="s">
        <v>1530</v>
      </c>
      <c r="J710" s="661" t="s">
        <v>3815</v>
      </c>
      <c r="K710" s="661" t="s">
        <v>3816</v>
      </c>
      <c r="L710" s="662">
        <v>968.92</v>
      </c>
      <c r="M710" s="662">
        <v>968.92</v>
      </c>
      <c r="N710" s="661">
        <v>1</v>
      </c>
      <c r="O710" s="744">
        <v>0.5</v>
      </c>
      <c r="P710" s="662">
        <v>968.92</v>
      </c>
      <c r="Q710" s="677">
        <v>1</v>
      </c>
      <c r="R710" s="661">
        <v>1</v>
      </c>
      <c r="S710" s="677">
        <v>1</v>
      </c>
      <c r="T710" s="744">
        <v>0.5</v>
      </c>
      <c r="U710" s="700">
        <v>1</v>
      </c>
    </row>
    <row r="711" spans="1:21" ht="14.4" customHeight="1" x14ac:dyDescent="0.3">
      <c r="A711" s="660">
        <v>32</v>
      </c>
      <c r="B711" s="661" t="s">
        <v>573</v>
      </c>
      <c r="C711" s="661" t="s">
        <v>3526</v>
      </c>
      <c r="D711" s="742" t="s">
        <v>5499</v>
      </c>
      <c r="E711" s="743" t="s">
        <v>3538</v>
      </c>
      <c r="F711" s="661" t="s">
        <v>3521</v>
      </c>
      <c r="G711" s="661" t="s">
        <v>3814</v>
      </c>
      <c r="H711" s="661" t="s">
        <v>574</v>
      </c>
      <c r="I711" s="661" t="s">
        <v>2689</v>
      </c>
      <c r="J711" s="661" t="s">
        <v>2690</v>
      </c>
      <c r="K711" s="661" t="s">
        <v>3820</v>
      </c>
      <c r="L711" s="662">
        <v>1937.84</v>
      </c>
      <c r="M711" s="662">
        <v>27129.759999999998</v>
      </c>
      <c r="N711" s="661">
        <v>14</v>
      </c>
      <c r="O711" s="744">
        <v>4.5</v>
      </c>
      <c r="P711" s="662">
        <v>11627.039999999999</v>
      </c>
      <c r="Q711" s="677">
        <v>0.42857142857142855</v>
      </c>
      <c r="R711" s="661">
        <v>6</v>
      </c>
      <c r="S711" s="677">
        <v>0.42857142857142855</v>
      </c>
      <c r="T711" s="744">
        <v>2</v>
      </c>
      <c r="U711" s="700">
        <v>0.44444444444444442</v>
      </c>
    </row>
    <row r="712" spans="1:21" ht="14.4" customHeight="1" x14ac:dyDescent="0.3">
      <c r="A712" s="660">
        <v>32</v>
      </c>
      <c r="B712" s="661" t="s">
        <v>573</v>
      </c>
      <c r="C712" s="661" t="s">
        <v>3526</v>
      </c>
      <c r="D712" s="742" t="s">
        <v>5499</v>
      </c>
      <c r="E712" s="743" t="s">
        <v>3538</v>
      </c>
      <c r="F712" s="661" t="s">
        <v>3521</v>
      </c>
      <c r="G712" s="661" t="s">
        <v>4306</v>
      </c>
      <c r="H712" s="661" t="s">
        <v>574</v>
      </c>
      <c r="I712" s="661" t="s">
        <v>4307</v>
      </c>
      <c r="J712" s="661" t="s">
        <v>4308</v>
      </c>
      <c r="K712" s="661" t="s">
        <v>4309</v>
      </c>
      <c r="L712" s="662">
        <v>0</v>
      </c>
      <c r="M712" s="662">
        <v>0</v>
      </c>
      <c r="N712" s="661">
        <v>2</v>
      </c>
      <c r="O712" s="744">
        <v>1</v>
      </c>
      <c r="P712" s="662">
        <v>0</v>
      </c>
      <c r="Q712" s="677"/>
      <c r="R712" s="661">
        <v>2</v>
      </c>
      <c r="S712" s="677">
        <v>1</v>
      </c>
      <c r="T712" s="744">
        <v>1</v>
      </c>
      <c r="U712" s="700">
        <v>1</v>
      </c>
    </row>
    <row r="713" spans="1:21" ht="14.4" customHeight="1" x14ac:dyDescent="0.3">
      <c r="A713" s="660">
        <v>32</v>
      </c>
      <c r="B713" s="661" t="s">
        <v>573</v>
      </c>
      <c r="C713" s="661" t="s">
        <v>3526</v>
      </c>
      <c r="D713" s="742" t="s">
        <v>5499</v>
      </c>
      <c r="E713" s="743" t="s">
        <v>3538</v>
      </c>
      <c r="F713" s="661" t="s">
        <v>3521</v>
      </c>
      <c r="G713" s="661" t="s">
        <v>4310</v>
      </c>
      <c r="H713" s="661" t="s">
        <v>1755</v>
      </c>
      <c r="I713" s="661" t="s">
        <v>4311</v>
      </c>
      <c r="J713" s="661" t="s">
        <v>4312</v>
      </c>
      <c r="K713" s="661" t="s">
        <v>4313</v>
      </c>
      <c r="L713" s="662">
        <v>0</v>
      </c>
      <c r="M713" s="662">
        <v>0</v>
      </c>
      <c r="N713" s="661">
        <v>1</v>
      </c>
      <c r="O713" s="744">
        <v>0.5</v>
      </c>
      <c r="P713" s="662">
        <v>0</v>
      </c>
      <c r="Q713" s="677"/>
      <c r="R713" s="661">
        <v>1</v>
      </c>
      <c r="S713" s="677">
        <v>1</v>
      </c>
      <c r="T713" s="744">
        <v>0.5</v>
      </c>
      <c r="U713" s="700">
        <v>1</v>
      </c>
    </row>
    <row r="714" spans="1:21" ht="14.4" customHeight="1" x14ac:dyDescent="0.3">
      <c r="A714" s="660">
        <v>32</v>
      </c>
      <c r="B714" s="661" t="s">
        <v>573</v>
      </c>
      <c r="C714" s="661" t="s">
        <v>3526</v>
      </c>
      <c r="D714" s="742" t="s">
        <v>5499</v>
      </c>
      <c r="E714" s="743" t="s">
        <v>3538</v>
      </c>
      <c r="F714" s="661" t="s">
        <v>3521</v>
      </c>
      <c r="G714" s="661" t="s">
        <v>3605</v>
      </c>
      <c r="H714" s="661" t="s">
        <v>574</v>
      </c>
      <c r="I714" s="661" t="s">
        <v>2218</v>
      </c>
      <c r="J714" s="661" t="s">
        <v>2219</v>
      </c>
      <c r="K714" s="661" t="s">
        <v>3414</v>
      </c>
      <c r="L714" s="662">
        <v>2991.23</v>
      </c>
      <c r="M714" s="662">
        <v>5982.46</v>
      </c>
      <c r="N714" s="661">
        <v>2</v>
      </c>
      <c r="O714" s="744">
        <v>1.5</v>
      </c>
      <c r="P714" s="662">
        <v>2991.23</v>
      </c>
      <c r="Q714" s="677">
        <v>0.5</v>
      </c>
      <c r="R714" s="661">
        <v>1</v>
      </c>
      <c r="S714" s="677">
        <v>0.5</v>
      </c>
      <c r="T714" s="744">
        <v>0.5</v>
      </c>
      <c r="U714" s="700">
        <v>0.33333333333333331</v>
      </c>
    </row>
    <row r="715" spans="1:21" ht="14.4" customHeight="1" x14ac:dyDescent="0.3">
      <c r="A715" s="660">
        <v>32</v>
      </c>
      <c r="B715" s="661" t="s">
        <v>573</v>
      </c>
      <c r="C715" s="661" t="s">
        <v>3526</v>
      </c>
      <c r="D715" s="742" t="s">
        <v>5499</v>
      </c>
      <c r="E715" s="743" t="s">
        <v>3538</v>
      </c>
      <c r="F715" s="661" t="s">
        <v>3521</v>
      </c>
      <c r="G715" s="661" t="s">
        <v>3605</v>
      </c>
      <c r="H715" s="661" t="s">
        <v>574</v>
      </c>
      <c r="I715" s="661" t="s">
        <v>3728</v>
      </c>
      <c r="J715" s="661" t="s">
        <v>2219</v>
      </c>
      <c r="K715" s="661" t="s">
        <v>3729</v>
      </c>
      <c r="L715" s="662">
        <v>748.21</v>
      </c>
      <c r="M715" s="662">
        <v>2244.63</v>
      </c>
      <c r="N715" s="661">
        <v>3</v>
      </c>
      <c r="O715" s="744">
        <v>1.5</v>
      </c>
      <c r="P715" s="662">
        <v>2244.63</v>
      </c>
      <c r="Q715" s="677">
        <v>1</v>
      </c>
      <c r="R715" s="661">
        <v>3</v>
      </c>
      <c r="S715" s="677">
        <v>1</v>
      </c>
      <c r="T715" s="744">
        <v>1.5</v>
      </c>
      <c r="U715" s="700">
        <v>1</v>
      </c>
    </row>
    <row r="716" spans="1:21" ht="14.4" customHeight="1" x14ac:dyDescent="0.3">
      <c r="A716" s="660">
        <v>32</v>
      </c>
      <c r="B716" s="661" t="s">
        <v>573</v>
      </c>
      <c r="C716" s="661" t="s">
        <v>3526</v>
      </c>
      <c r="D716" s="742" t="s">
        <v>5499</v>
      </c>
      <c r="E716" s="743" t="s">
        <v>3538</v>
      </c>
      <c r="F716" s="661" t="s">
        <v>3521</v>
      </c>
      <c r="G716" s="661" t="s">
        <v>3880</v>
      </c>
      <c r="H716" s="661" t="s">
        <v>1755</v>
      </c>
      <c r="I716" s="661" t="s">
        <v>4314</v>
      </c>
      <c r="J716" s="661" t="s">
        <v>4315</v>
      </c>
      <c r="K716" s="661" t="s">
        <v>4316</v>
      </c>
      <c r="L716" s="662">
        <v>478.07</v>
      </c>
      <c r="M716" s="662">
        <v>3824.56</v>
      </c>
      <c r="N716" s="661">
        <v>8</v>
      </c>
      <c r="O716" s="744">
        <v>1</v>
      </c>
      <c r="P716" s="662">
        <v>3824.56</v>
      </c>
      <c r="Q716" s="677">
        <v>1</v>
      </c>
      <c r="R716" s="661">
        <v>8</v>
      </c>
      <c r="S716" s="677">
        <v>1</v>
      </c>
      <c r="T716" s="744">
        <v>1</v>
      </c>
      <c r="U716" s="700">
        <v>1</v>
      </c>
    </row>
    <row r="717" spans="1:21" ht="14.4" customHeight="1" x14ac:dyDescent="0.3">
      <c r="A717" s="660">
        <v>32</v>
      </c>
      <c r="B717" s="661" t="s">
        <v>573</v>
      </c>
      <c r="C717" s="661" t="s">
        <v>3526</v>
      </c>
      <c r="D717" s="742" t="s">
        <v>5499</v>
      </c>
      <c r="E717" s="743" t="s">
        <v>3538</v>
      </c>
      <c r="F717" s="661" t="s">
        <v>3521</v>
      </c>
      <c r="G717" s="661" t="s">
        <v>4000</v>
      </c>
      <c r="H717" s="661" t="s">
        <v>574</v>
      </c>
      <c r="I717" s="661" t="s">
        <v>858</v>
      </c>
      <c r="J717" s="661" t="s">
        <v>859</v>
      </c>
      <c r="K717" s="661" t="s">
        <v>4001</v>
      </c>
      <c r="L717" s="662">
        <v>156.77000000000001</v>
      </c>
      <c r="M717" s="662">
        <v>470.31000000000006</v>
      </c>
      <c r="N717" s="661">
        <v>3</v>
      </c>
      <c r="O717" s="744">
        <v>0.5</v>
      </c>
      <c r="P717" s="662"/>
      <c r="Q717" s="677">
        <v>0</v>
      </c>
      <c r="R717" s="661"/>
      <c r="S717" s="677">
        <v>0</v>
      </c>
      <c r="T717" s="744"/>
      <c r="U717" s="700">
        <v>0</v>
      </c>
    </row>
    <row r="718" spans="1:21" ht="14.4" customHeight="1" x14ac:dyDescent="0.3">
      <c r="A718" s="660">
        <v>32</v>
      </c>
      <c r="B718" s="661" t="s">
        <v>573</v>
      </c>
      <c r="C718" s="661" t="s">
        <v>3526</v>
      </c>
      <c r="D718" s="742" t="s">
        <v>5499</v>
      </c>
      <c r="E718" s="743" t="s">
        <v>3538</v>
      </c>
      <c r="F718" s="661" t="s">
        <v>3521</v>
      </c>
      <c r="G718" s="661" t="s">
        <v>4143</v>
      </c>
      <c r="H718" s="661" t="s">
        <v>574</v>
      </c>
      <c r="I718" s="661" t="s">
        <v>4317</v>
      </c>
      <c r="J718" s="661" t="s">
        <v>4318</v>
      </c>
      <c r="K718" s="661" t="s">
        <v>4265</v>
      </c>
      <c r="L718" s="662">
        <v>40.340000000000003</v>
      </c>
      <c r="M718" s="662">
        <v>40.340000000000003</v>
      </c>
      <c r="N718" s="661">
        <v>1</v>
      </c>
      <c r="O718" s="744">
        <v>1</v>
      </c>
      <c r="P718" s="662">
        <v>40.340000000000003</v>
      </c>
      <c r="Q718" s="677">
        <v>1</v>
      </c>
      <c r="R718" s="661">
        <v>1</v>
      </c>
      <c r="S718" s="677">
        <v>1</v>
      </c>
      <c r="T718" s="744">
        <v>1</v>
      </c>
      <c r="U718" s="700">
        <v>1</v>
      </c>
    </row>
    <row r="719" spans="1:21" ht="14.4" customHeight="1" x14ac:dyDescent="0.3">
      <c r="A719" s="660">
        <v>32</v>
      </c>
      <c r="B719" s="661" t="s">
        <v>573</v>
      </c>
      <c r="C719" s="661" t="s">
        <v>3526</v>
      </c>
      <c r="D719" s="742" t="s">
        <v>5499</v>
      </c>
      <c r="E719" s="743" t="s">
        <v>3538</v>
      </c>
      <c r="F719" s="661" t="s">
        <v>3521</v>
      </c>
      <c r="G719" s="661" t="s">
        <v>4143</v>
      </c>
      <c r="H719" s="661" t="s">
        <v>574</v>
      </c>
      <c r="I719" s="661" t="s">
        <v>2510</v>
      </c>
      <c r="J719" s="661" t="s">
        <v>2511</v>
      </c>
      <c r="K719" s="661" t="s">
        <v>1852</v>
      </c>
      <c r="L719" s="662">
        <v>32.270000000000003</v>
      </c>
      <c r="M719" s="662">
        <v>64.540000000000006</v>
      </c>
      <c r="N719" s="661">
        <v>2</v>
      </c>
      <c r="O719" s="744">
        <v>1</v>
      </c>
      <c r="P719" s="662"/>
      <c r="Q719" s="677">
        <v>0</v>
      </c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32</v>
      </c>
      <c r="B720" s="661" t="s">
        <v>573</v>
      </c>
      <c r="C720" s="661" t="s">
        <v>3526</v>
      </c>
      <c r="D720" s="742" t="s">
        <v>5499</v>
      </c>
      <c r="E720" s="743" t="s">
        <v>3538</v>
      </c>
      <c r="F720" s="661" t="s">
        <v>3521</v>
      </c>
      <c r="G720" s="661" t="s">
        <v>3737</v>
      </c>
      <c r="H720" s="661" t="s">
        <v>574</v>
      </c>
      <c r="I720" s="661" t="s">
        <v>1060</v>
      </c>
      <c r="J720" s="661" t="s">
        <v>1061</v>
      </c>
      <c r="K720" s="661" t="s">
        <v>3738</v>
      </c>
      <c r="L720" s="662">
        <v>420.07</v>
      </c>
      <c r="M720" s="662">
        <v>6301.05</v>
      </c>
      <c r="N720" s="661">
        <v>15</v>
      </c>
      <c r="O720" s="744">
        <v>8.5</v>
      </c>
      <c r="P720" s="662">
        <v>4620.7700000000004</v>
      </c>
      <c r="Q720" s="677">
        <v>0.73333333333333339</v>
      </c>
      <c r="R720" s="661">
        <v>11</v>
      </c>
      <c r="S720" s="677">
        <v>0.73333333333333328</v>
      </c>
      <c r="T720" s="744">
        <v>6</v>
      </c>
      <c r="U720" s="700">
        <v>0.70588235294117652</v>
      </c>
    </row>
    <row r="721" spans="1:21" ht="14.4" customHeight="1" x14ac:dyDescent="0.3">
      <c r="A721" s="660">
        <v>32</v>
      </c>
      <c r="B721" s="661" t="s">
        <v>573</v>
      </c>
      <c r="C721" s="661" t="s">
        <v>3526</v>
      </c>
      <c r="D721" s="742" t="s">
        <v>5499</v>
      </c>
      <c r="E721" s="743" t="s">
        <v>3538</v>
      </c>
      <c r="F721" s="661" t="s">
        <v>3521</v>
      </c>
      <c r="G721" s="661" t="s">
        <v>3695</v>
      </c>
      <c r="H721" s="661" t="s">
        <v>574</v>
      </c>
      <c r="I721" s="661" t="s">
        <v>981</v>
      </c>
      <c r="J721" s="661" t="s">
        <v>982</v>
      </c>
      <c r="K721" s="661" t="s">
        <v>983</v>
      </c>
      <c r="L721" s="662">
        <v>33</v>
      </c>
      <c r="M721" s="662">
        <v>66</v>
      </c>
      <c r="N721" s="661">
        <v>2</v>
      </c>
      <c r="O721" s="744">
        <v>1.5</v>
      </c>
      <c r="P721" s="662">
        <v>66</v>
      </c>
      <c r="Q721" s="677">
        <v>1</v>
      </c>
      <c r="R721" s="661">
        <v>2</v>
      </c>
      <c r="S721" s="677">
        <v>1</v>
      </c>
      <c r="T721" s="744">
        <v>1.5</v>
      </c>
      <c r="U721" s="700">
        <v>1</v>
      </c>
    </row>
    <row r="722" spans="1:21" ht="14.4" customHeight="1" x14ac:dyDescent="0.3">
      <c r="A722" s="660">
        <v>32</v>
      </c>
      <c r="B722" s="661" t="s">
        <v>573</v>
      </c>
      <c r="C722" s="661" t="s">
        <v>3526</v>
      </c>
      <c r="D722" s="742" t="s">
        <v>5499</v>
      </c>
      <c r="E722" s="743" t="s">
        <v>3538</v>
      </c>
      <c r="F722" s="661" t="s">
        <v>3521</v>
      </c>
      <c r="G722" s="661" t="s">
        <v>3741</v>
      </c>
      <c r="H722" s="661" t="s">
        <v>574</v>
      </c>
      <c r="I722" s="661" t="s">
        <v>4319</v>
      </c>
      <c r="J722" s="661" t="s">
        <v>4006</v>
      </c>
      <c r="K722" s="661" t="s">
        <v>4320</v>
      </c>
      <c r="L722" s="662">
        <v>0</v>
      </c>
      <c r="M722" s="662">
        <v>0</v>
      </c>
      <c r="N722" s="661">
        <v>1</v>
      </c>
      <c r="O722" s="744">
        <v>1</v>
      </c>
      <c r="P722" s="662">
        <v>0</v>
      </c>
      <c r="Q722" s="677"/>
      <c r="R722" s="661">
        <v>1</v>
      </c>
      <c r="S722" s="677">
        <v>1</v>
      </c>
      <c r="T722" s="744">
        <v>1</v>
      </c>
      <c r="U722" s="700">
        <v>1</v>
      </c>
    </row>
    <row r="723" spans="1:21" ht="14.4" customHeight="1" x14ac:dyDescent="0.3">
      <c r="A723" s="660">
        <v>32</v>
      </c>
      <c r="B723" s="661" t="s">
        <v>573</v>
      </c>
      <c r="C723" s="661" t="s">
        <v>3526</v>
      </c>
      <c r="D723" s="742" t="s">
        <v>5499</v>
      </c>
      <c r="E723" s="743" t="s">
        <v>3538</v>
      </c>
      <c r="F723" s="661" t="s">
        <v>3521</v>
      </c>
      <c r="G723" s="661" t="s">
        <v>4012</v>
      </c>
      <c r="H723" s="661" t="s">
        <v>574</v>
      </c>
      <c r="I723" s="661" t="s">
        <v>743</v>
      </c>
      <c r="J723" s="661" t="s">
        <v>744</v>
      </c>
      <c r="K723" s="661" t="s">
        <v>745</v>
      </c>
      <c r="L723" s="662">
        <v>52.97</v>
      </c>
      <c r="M723" s="662">
        <v>158.91</v>
      </c>
      <c r="N723" s="661">
        <v>3</v>
      </c>
      <c r="O723" s="744">
        <v>1.5</v>
      </c>
      <c r="P723" s="662">
        <v>158.91</v>
      </c>
      <c r="Q723" s="677">
        <v>1</v>
      </c>
      <c r="R723" s="661">
        <v>3</v>
      </c>
      <c r="S723" s="677">
        <v>1</v>
      </c>
      <c r="T723" s="744">
        <v>1.5</v>
      </c>
      <c r="U723" s="700">
        <v>1</v>
      </c>
    </row>
    <row r="724" spans="1:21" ht="14.4" customHeight="1" x14ac:dyDescent="0.3">
      <c r="A724" s="660">
        <v>32</v>
      </c>
      <c r="B724" s="661" t="s">
        <v>573</v>
      </c>
      <c r="C724" s="661" t="s">
        <v>3526</v>
      </c>
      <c r="D724" s="742" t="s">
        <v>5499</v>
      </c>
      <c r="E724" s="743" t="s">
        <v>3538</v>
      </c>
      <c r="F724" s="661" t="s">
        <v>3521</v>
      </c>
      <c r="G724" s="661" t="s">
        <v>4249</v>
      </c>
      <c r="H724" s="661" t="s">
        <v>574</v>
      </c>
      <c r="I724" s="661" t="s">
        <v>2135</v>
      </c>
      <c r="J724" s="661" t="s">
        <v>4253</v>
      </c>
      <c r="K724" s="661" t="s">
        <v>4321</v>
      </c>
      <c r="L724" s="662">
        <v>89.91</v>
      </c>
      <c r="M724" s="662">
        <v>89.91</v>
      </c>
      <c r="N724" s="661">
        <v>1</v>
      </c>
      <c r="O724" s="744">
        <v>1</v>
      </c>
      <c r="P724" s="662">
        <v>89.91</v>
      </c>
      <c r="Q724" s="677">
        <v>1</v>
      </c>
      <c r="R724" s="661">
        <v>1</v>
      </c>
      <c r="S724" s="677">
        <v>1</v>
      </c>
      <c r="T724" s="744">
        <v>1</v>
      </c>
      <c r="U724" s="700">
        <v>1</v>
      </c>
    </row>
    <row r="725" spans="1:21" ht="14.4" customHeight="1" x14ac:dyDescent="0.3">
      <c r="A725" s="660">
        <v>32</v>
      </c>
      <c r="B725" s="661" t="s">
        <v>573</v>
      </c>
      <c r="C725" s="661" t="s">
        <v>3526</v>
      </c>
      <c r="D725" s="742" t="s">
        <v>5499</v>
      </c>
      <c r="E725" s="743" t="s">
        <v>3538</v>
      </c>
      <c r="F725" s="661" t="s">
        <v>3521</v>
      </c>
      <c r="G725" s="661" t="s">
        <v>3627</v>
      </c>
      <c r="H725" s="661" t="s">
        <v>574</v>
      </c>
      <c r="I725" s="661" t="s">
        <v>2096</v>
      </c>
      <c r="J725" s="661" t="s">
        <v>2097</v>
      </c>
      <c r="K725" s="661" t="s">
        <v>3016</v>
      </c>
      <c r="L725" s="662">
        <v>111.72</v>
      </c>
      <c r="M725" s="662">
        <v>335.15999999999997</v>
      </c>
      <c r="N725" s="661">
        <v>3</v>
      </c>
      <c r="O725" s="744">
        <v>1</v>
      </c>
      <c r="P725" s="662">
        <v>335.15999999999997</v>
      </c>
      <c r="Q725" s="677">
        <v>1</v>
      </c>
      <c r="R725" s="661">
        <v>3</v>
      </c>
      <c r="S725" s="677">
        <v>1</v>
      </c>
      <c r="T725" s="744">
        <v>1</v>
      </c>
      <c r="U725" s="700">
        <v>1</v>
      </c>
    </row>
    <row r="726" spans="1:21" ht="14.4" customHeight="1" x14ac:dyDescent="0.3">
      <c r="A726" s="660">
        <v>32</v>
      </c>
      <c r="B726" s="661" t="s">
        <v>573</v>
      </c>
      <c r="C726" s="661" t="s">
        <v>3526</v>
      </c>
      <c r="D726" s="742" t="s">
        <v>5499</v>
      </c>
      <c r="E726" s="743" t="s">
        <v>3538</v>
      </c>
      <c r="F726" s="661" t="s">
        <v>3521</v>
      </c>
      <c r="G726" s="661" t="s">
        <v>3832</v>
      </c>
      <c r="H726" s="661" t="s">
        <v>574</v>
      </c>
      <c r="I726" s="661" t="s">
        <v>4168</v>
      </c>
      <c r="J726" s="661" t="s">
        <v>4169</v>
      </c>
      <c r="K726" s="661" t="s">
        <v>4170</v>
      </c>
      <c r="L726" s="662">
        <v>0</v>
      </c>
      <c r="M726" s="662">
        <v>0</v>
      </c>
      <c r="N726" s="661">
        <v>1</v>
      </c>
      <c r="O726" s="744">
        <v>0.5</v>
      </c>
      <c r="P726" s="662">
        <v>0</v>
      </c>
      <c r="Q726" s="677"/>
      <c r="R726" s="661">
        <v>1</v>
      </c>
      <c r="S726" s="677">
        <v>1</v>
      </c>
      <c r="T726" s="744">
        <v>0.5</v>
      </c>
      <c r="U726" s="700">
        <v>1</v>
      </c>
    </row>
    <row r="727" spans="1:21" ht="14.4" customHeight="1" x14ac:dyDescent="0.3">
      <c r="A727" s="660">
        <v>32</v>
      </c>
      <c r="B727" s="661" t="s">
        <v>573</v>
      </c>
      <c r="C727" s="661" t="s">
        <v>3526</v>
      </c>
      <c r="D727" s="742" t="s">
        <v>5499</v>
      </c>
      <c r="E727" s="743" t="s">
        <v>3538</v>
      </c>
      <c r="F727" s="661" t="s">
        <v>3521</v>
      </c>
      <c r="G727" s="661" t="s">
        <v>3752</v>
      </c>
      <c r="H727" s="661" t="s">
        <v>574</v>
      </c>
      <c r="I727" s="661" t="s">
        <v>4264</v>
      </c>
      <c r="J727" s="661" t="s">
        <v>2535</v>
      </c>
      <c r="K727" s="661" t="s">
        <v>4265</v>
      </c>
      <c r="L727" s="662">
        <v>26.37</v>
      </c>
      <c r="M727" s="662">
        <v>26.37</v>
      </c>
      <c r="N727" s="661">
        <v>1</v>
      </c>
      <c r="O727" s="744">
        <v>1</v>
      </c>
      <c r="P727" s="662"/>
      <c r="Q727" s="677">
        <v>0</v>
      </c>
      <c r="R727" s="661"/>
      <c r="S727" s="677">
        <v>0</v>
      </c>
      <c r="T727" s="744"/>
      <c r="U727" s="700">
        <v>0</v>
      </c>
    </row>
    <row r="728" spans="1:21" ht="14.4" customHeight="1" x14ac:dyDescent="0.3">
      <c r="A728" s="660">
        <v>32</v>
      </c>
      <c r="B728" s="661" t="s">
        <v>573</v>
      </c>
      <c r="C728" s="661" t="s">
        <v>3526</v>
      </c>
      <c r="D728" s="742" t="s">
        <v>5499</v>
      </c>
      <c r="E728" s="743" t="s">
        <v>3538</v>
      </c>
      <c r="F728" s="661" t="s">
        <v>3521</v>
      </c>
      <c r="G728" s="661" t="s">
        <v>3752</v>
      </c>
      <c r="H728" s="661" t="s">
        <v>574</v>
      </c>
      <c r="I728" s="661" t="s">
        <v>3753</v>
      </c>
      <c r="J728" s="661" t="s">
        <v>3754</v>
      </c>
      <c r="K728" s="661" t="s">
        <v>3755</v>
      </c>
      <c r="L728" s="662">
        <v>29.54</v>
      </c>
      <c r="M728" s="662">
        <v>295.39999999999998</v>
      </c>
      <c r="N728" s="661">
        <v>10</v>
      </c>
      <c r="O728" s="744">
        <v>3</v>
      </c>
      <c r="P728" s="662">
        <v>236.32</v>
      </c>
      <c r="Q728" s="677">
        <v>0.8</v>
      </c>
      <c r="R728" s="661">
        <v>8</v>
      </c>
      <c r="S728" s="677">
        <v>0.8</v>
      </c>
      <c r="T728" s="744">
        <v>2.5</v>
      </c>
      <c r="U728" s="700">
        <v>0.83333333333333337</v>
      </c>
    </row>
    <row r="729" spans="1:21" ht="14.4" customHeight="1" x14ac:dyDescent="0.3">
      <c r="A729" s="660">
        <v>32</v>
      </c>
      <c r="B729" s="661" t="s">
        <v>573</v>
      </c>
      <c r="C729" s="661" t="s">
        <v>3526</v>
      </c>
      <c r="D729" s="742" t="s">
        <v>5499</v>
      </c>
      <c r="E729" s="743" t="s">
        <v>3538</v>
      </c>
      <c r="F729" s="661" t="s">
        <v>3521</v>
      </c>
      <c r="G729" s="661" t="s">
        <v>3632</v>
      </c>
      <c r="H729" s="661" t="s">
        <v>574</v>
      </c>
      <c r="I729" s="661" t="s">
        <v>862</v>
      </c>
      <c r="J729" s="661" t="s">
        <v>3633</v>
      </c>
      <c r="K729" s="661" t="s">
        <v>3634</v>
      </c>
      <c r="L729" s="662">
        <v>88.76</v>
      </c>
      <c r="M729" s="662">
        <v>2307.7600000000002</v>
      </c>
      <c r="N729" s="661">
        <v>26</v>
      </c>
      <c r="O729" s="744">
        <v>4</v>
      </c>
      <c r="P729" s="662">
        <v>621.32000000000005</v>
      </c>
      <c r="Q729" s="677">
        <v>0.26923076923076922</v>
      </c>
      <c r="R729" s="661">
        <v>7</v>
      </c>
      <c r="S729" s="677">
        <v>0.26923076923076922</v>
      </c>
      <c r="T729" s="744">
        <v>1.5</v>
      </c>
      <c r="U729" s="700">
        <v>0.375</v>
      </c>
    </row>
    <row r="730" spans="1:21" ht="14.4" customHeight="1" x14ac:dyDescent="0.3">
      <c r="A730" s="660">
        <v>32</v>
      </c>
      <c r="B730" s="661" t="s">
        <v>573</v>
      </c>
      <c r="C730" s="661" t="s">
        <v>3526</v>
      </c>
      <c r="D730" s="742" t="s">
        <v>5499</v>
      </c>
      <c r="E730" s="743" t="s">
        <v>3538</v>
      </c>
      <c r="F730" s="661" t="s">
        <v>3521</v>
      </c>
      <c r="G730" s="661" t="s">
        <v>3756</v>
      </c>
      <c r="H730" s="661" t="s">
        <v>574</v>
      </c>
      <c r="I730" s="661" t="s">
        <v>1329</v>
      </c>
      <c r="J730" s="661" t="s">
        <v>1330</v>
      </c>
      <c r="K730" s="661" t="s">
        <v>3757</v>
      </c>
      <c r="L730" s="662">
        <v>733.55</v>
      </c>
      <c r="M730" s="662">
        <v>5868.4</v>
      </c>
      <c r="N730" s="661">
        <v>8</v>
      </c>
      <c r="O730" s="744">
        <v>0.5</v>
      </c>
      <c r="P730" s="662"/>
      <c r="Q730" s="677">
        <v>0</v>
      </c>
      <c r="R730" s="661"/>
      <c r="S730" s="677">
        <v>0</v>
      </c>
      <c r="T730" s="744"/>
      <c r="U730" s="700">
        <v>0</v>
      </c>
    </row>
    <row r="731" spans="1:21" ht="14.4" customHeight="1" x14ac:dyDescent="0.3">
      <c r="A731" s="660">
        <v>32</v>
      </c>
      <c r="B731" s="661" t="s">
        <v>573</v>
      </c>
      <c r="C731" s="661" t="s">
        <v>3526</v>
      </c>
      <c r="D731" s="742" t="s">
        <v>5499</v>
      </c>
      <c r="E731" s="743" t="s">
        <v>3538</v>
      </c>
      <c r="F731" s="661" t="s">
        <v>3521</v>
      </c>
      <c r="G731" s="661" t="s">
        <v>3758</v>
      </c>
      <c r="H731" s="661" t="s">
        <v>1755</v>
      </c>
      <c r="I731" s="661" t="s">
        <v>1889</v>
      </c>
      <c r="J731" s="661" t="s">
        <v>1807</v>
      </c>
      <c r="K731" s="661" t="s">
        <v>1890</v>
      </c>
      <c r="L731" s="662">
        <v>0</v>
      </c>
      <c r="M731" s="662">
        <v>0</v>
      </c>
      <c r="N731" s="661">
        <v>1</v>
      </c>
      <c r="O731" s="744">
        <v>0.5</v>
      </c>
      <c r="P731" s="662"/>
      <c r="Q731" s="677"/>
      <c r="R731" s="661"/>
      <c r="S731" s="677">
        <v>0</v>
      </c>
      <c r="T731" s="744"/>
      <c r="U731" s="700">
        <v>0</v>
      </c>
    </row>
    <row r="732" spans="1:21" ht="14.4" customHeight="1" x14ac:dyDescent="0.3">
      <c r="A732" s="660">
        <v>32</v>
      </c>
      <c r="B732" s="661" t="s">
        <v>573</v>
      </c>
      <c r="C732" s="661" t="s">
        <v>3526</v>
      </c>
      <c r="D732" s="742" t="s">
        <v>5499</v>
      </c>
      <c r="E732" s="743" t="s">
        <v>3538</v>
      </c>
      <c r="F732" s="661" t="s">
        <v>3521</v>
      </c>
      <c r="G732" s="661" t="s">
        <v>3840</v>
      </c>
      <c r="H732" s="661" t="s">
        <v>574</v>
      </c>
      <c r="I732" s="661" t="s">
        <v>948</v>
      </c>
      <c r="J732" s="661" t="s">
        <v>1118</v>
      </c>
      <c r="K732" s="661" t="s">
        <v>3841</v>
      </c>
      <c r="L732" s="662">
        <v>0</v>
      </c>
      <c r="M732" s="662">
        <v>0</v>
      </c>
      <c r="N732" s="661">
        <v>1</v>
      </c>
      <c r="O732" s="744">
        <v>1</v>
      </c>
      <c r="P732" s="662"/>
      <c r="Q732" s="677"/>
      <c r="R732" s="661"/>
      <c r="S732" s="677">
        <v>0</v>
      </c>
      <c r="T732" s="744"/>
      <c r="U732" s="700">
        <v>0</v>
      </c>
    </row>
    <row r="733" spans="1:21" ht="14.4" customHeight="1" x14ac:dyDescent="0.3">
      <c r="A733" s="660">
        <v>32</v>
      </c>
      <c r="B733" s="661" t="s">
        <v>573</v>
      </c>
      <c r="C733" s="661" t="s">
        <v>3526</v>
      </c>
      <c r="D733" s="742" t="s">
        <v>5499</v>
      </c>
      <c r="E733" s="743" t="s">
        <v>3538</v>
      </c>
      <c r="F733" s="661" t="s">
        <v>3521</v>
      </c>
      <c r="G733" s="661" t="s">
        <v>3635</v>
      </c>
      <c r="H733" s="661" t="s">
        <v>574</v>
      </c>
      <c r="I733" s="661" t="s">
        <v>751</v>
      </c>
      <c r="J733" s="661" t="s">
        <v>3759</v>
      </c>
      <c r="K733" s="661" t="s">
        <v>3760</v>
      </c>
      <c r="L733" s="662">
        <v>0</v>
      </c>
      <c r="M733" s="662">
        <v>0</v>
      </c>
      <c r="N733" s="661">
        <v>1</v>
      </c>
      <c r="O733" s="744">
        <v>0.5</v>
      </c>
      <c r="P733" s="662">
        <v>0</v>
      </c>
      <c r="Q733" s="677"/>
      <c r="R733" s="661">
        <v>1</v>
      </c>
      <c r="S733" s="677">
        <v>1</v>
      </c>
      <c r="T733" s="744">
        <v>0.5</v>
      </c>
      <c r="U733" s="700">
        <v>1</v>
      </c>
    </row>
    <row r="734" spans="1:21" ht="14.4" customHeight="1" x14ac:dyDescent="0.3">
      <c r="A734" s="660">
        <v>32</v>
      </c>
      <c r="B734" s="661" t="s">
        <v>573</v>
      </c>
      <c r="C734" s="661" t="s">
        <v>3526</v>
      </c>
      <c r="D734" s="742" t="s">
        <v>5499</v>
      </c>
      <c r="E734" s="743" t="s">
        <v>3538</v>
      </c>
      <c r="F734" s="661" t="s">
        <v>3521</v>
      </c>
      <c r="G734" s="661" t="s">
        <v>3635</v>
      </c>
      <c r="H734" s="661" t="s">
        <v>574</v>
      </c>
      <c r="I734" s="661" t="s">
        <v>893</v>
      </c>
      <c r="J734" s="661" t="s">
        <v>3636</v>
      </c>
      <c r="K734" s="661" t="s">
        <v>3637</v>
      </c>
      <c r="L734" s="662">
        <v>0</v>
      </c>
      <c r="M734" s="662">
        <v>0</v>
      </c>
      <c r="N734" s="661">
        <v>4</v>
      </c>
      <c r="O734" s="744">
        <v>2</v>
      </c>
      <c r="P734" s="662">
        <v>0</v>
      </c>
      <c r="Q734" s="677"/>
      <c r="R734" s="661">
        <v>3</v>
      </c>
      <c r="S734" s="677">
        <v>0.75</v>
      </c>
      <c r="T734" s="744">
        <v>1.5</v>
      </c>
      <c r="U734" s="700">
        <v>0.75</v>
      </c>
    </row>
    <row r="735" spans="1:21" ht="14.4" customHeight="1" x14ac:dyDescent="0.3">
      <c r="A735" s="660">
        <v>32</v>
      </c>
      <c r="B735" s="661" t="s">
        <v>573</v>
      </c>
      <c r="C735" s="661" t="s">
        <v>3526</v>
      </c>
      <c r="D735" s="742" t="s">
        <v>5499</v>
      </c>
      <c r="E735" s="743" t="s">
        <v>3538</v>
      </c>
      <c r="F735" s="661" t="s">
        <v>3521</v>
      </c>
      <c r="G735" s="661" t="s">
        <v>3638</v>
      </c>
      <c r="H735" s="661" t="s">
        <v>574</v>
      </c>
      <c r="I735" s="661" t="s">
        <v>3639</v>
      </c>
      <c r="J735" s="661" t="s">
        <v>1753</v>
      </c>
      <c r="K735" s="661" t="s">
        <v>1754</v>
      </c>
      <c r="L735" s="662">
        <v>1121.25</v>
      </c>
      <c r="M735" s="662">
        <v>1121.25</v>
      </c>
      <c r="N735" s="661">
        <v>1</v>
      </c>
      <c r="O735" s="744">
        <v>1</v>
      </c>
      <c r="P735" s="662">
        <v>1121.25</v>
      </c>
      <c r="Q735" s="677">
        <v>1</v>
      </c>
      <c r="R735" s="661">
        <v>1</v>
      </c>
      <c r="S735" s="677">
        <v>1</v>
      </c>
      <c r="T735" s="744">
        <v>1</v>
      </c>
      <c r="U735" s="700">
        <v>1</v>
      </c>
    </row>
    <row r="736" spans="1:21" ht="14.4" customHeight="1" x14ac:dyDescent="0.3">
      <c r="A736" s="660">
        <v>32</v>
      </c>
      <c r="B736" s="661" t="s">
        <v>573</v>
      </c>
      <c r="C736" s="661" t="s">
        <v>3526</v>
      </c>
      <c r="D736" s="742" t="s">
        <v>5499</v>
      </c>
      <c r="E736" s="743" t="s">
        <v>3538</v>
      </c>
      <c r="F736" s="661" t="s">
        <v>3521</v>
      </c>
      <c r="G736" s="661" t="s">
        <v>4322</v>
      </c>
      <c r="H736" s="661" t="s">
        <v>574</v>
      </c>
      <c r="I736" s="661" t="s">
        <v>4323</v>
      </c>
      <c r="J736" s="661" t="s">
        <v>4324</v>
      </c>
      <c r="K736" s="661" t="s">
        <v>4325</v>
      </c>
      <c r="L736" s="662">
        <v>2252.17</v>
      </c>
      <c r="M736" s="662">
        <v>6756.51</v>
      </c>
      <c r="N736" s="661">
        <v>3</v>
      </c>
      <c r="O736" s="744">
        <v>0.5</v>
      </c>
      <c r="P736" s="662">
        <v>6756.51</v>
      </c>
      <c r="Q736" s="677">
        <v>1</v>
      </c>
      <c r="R736" s="661">
        <v>3</v>
      </c>
      <c r="S736" s="677">
        <v>1</v>
      </c>
      <c r="T736" s="744">
        <v>0.5</v>
      </c>
      <c r="U736" s="700">
        <v>1</v>
      </c>
    </row>
    <row r="737" spans="1:21" ht="14.4" customHeight="1" x14ac:dyDescent="0.3">
      <c r="A737" s="660">
        <v>32</v>
      </c>
      <c r="B737" s="661" t="s">
        <v>573</v>
      </c>
      <c r="C737" s="661" t="s">
        <v>3526</v>
      </c>
      <c r="D737" s="742" t="s">
        <v>5499</v>
      </c>
      <c r="E737" s="743" t="s">
        <v>3538</v>
      </c>
      <c r="F737" s="661" t="s">
        <v>3521</v>
      </c>
      <c r="G737" s="661" t="s">
        <v>4326</v>
      </c>
      <c r="H737" s="661" t="s">
        <v>574</v>
      </c>
      <c r="I737" s="661" t="s">
        <v>4327</v>
      </c>
      <c r="J737" s="661" t="s">
        <v>4328</v>
      </c>
      <c r="K737" s="661" t="s">
        <v>1986</v>
      </c>
      <c r="L737" s="662">
        <v>101.68</v>
      </c>
      <c r="M737" s="662">
        <v>203.36</v>
      </c>
      <c r="N737" s="661">
        <v>2</v>
      </c>
      <c r="O737" s="744">
        <v>1</v>
      </c>
      <c r="P737" s="662"/>
      <c r="Q737" s="677">
        <v>0</v>
      </c>
      <c r="R737" s="661"/>
      <c r="S737" s="677">
        <v>0</v>
      </c>
      <c r="T737" s="744"/>
      <c r="U737" s="700">
        <v>0</v>
      </c>
    </row>
    <row r="738" spans="1:21" ht="14.4" customHeight="1" x14ac:dyDescent="0.3">
      <c r="A738" s="660">
        <v>32</v>
      </c>
      <c r="B738" s="661" t="s">
        <v>573</v>
      </c>
      <c r="C738" s="661" t="s">
        <v>3526</v>
      </c>
      <c r="D738" s="742" t="s">
        <v>5499</v>
      </c>
      <c r="E738" s="743" t="s">
        <v>3538</v>
      </c>
      <c r="F738" s="661" t="s">
        <v>3521</v>
      </c>
      <c r="G738" s="661" t="s">
        <v>3761</v>
      </c>
      <c r="H738" s="661" t="s">
        <v>574</v>
      </c>
      <c r="I738" s="661" t="s">
        <v>4329</v>
      </c>
      <c r="J738" s="661" t="s">
        <v>3763</v>
      </c>
      <c r="K738" s="661" t="s">
        <v>4330</v>
      </c>
      <c r="L738" s="662">
        <v>0</v>
      </c>
      <c r="M738" s="662">
        <v>0</v>
      </c>
      <c r="N738" s="661">
        <v>1</v>
      </c>
      <c r="O738" s="744">
        <v>0.5</v>
      </c>
      <c r="P738" s="662">
        <v>0</v>
      </c>
      <c r="Q738" s="677"/>
      <c r="R738" s="661">
        <v>1</v>
      </c>
      <c r="S738" s="677">
        <v>1</v>
      </c>
      <c r="T738" s="744">
        <v>0.5</v>
      </c>
      <c r="U738" s="700">
        <v>1</v>
      </c>
    </row>
    <row r="739" spans="1:21" ht="14.4" customHeight="1" x14ac:dyDescent="0.3">
      <c r="A739" s="660">
        <v>32</v>
      </c>
      <c r="B739" s="661" t="s">
        <v>573</v>
      </c>
      <c r="C739" s="661" t="s">
        <v>3526</v>
      </c>
      <c r="D739" s="742" t="s">
        <v>5499</v>
      </c>
      <c r="E739" s="743" t="s">
        <v>3538</v>
      </c>
      <c r="F739" s="661" t="s">
        <v>3521</v>
      </c>
      <c r="G739" s="661" t="s">
        <v>3844</v>
      </c>
      <c r="H739" s="661" t="s">
        <v>574</v>
      </c>
      <c r="I739" s="661" t="s">
        <v>4331</v>
      </c>
      <c r="J739" s="661" t="s">
        <v>2539</v>
      </c>
      <c r="K739" s="661" t="s">
        <v>2540</v>
      </c>
      <c r="L739" s="662">
        <v>27.5</v>
      </c>
      <c r="M739" s="662">
        <v>55</v>
      </c>
      <c r="N739" s="661">
        <v>2</v>
      </c>
      <c r="O739" s="744">
        <v>0.5</v>
      </c>
      <c r="P739" s="662"/>
      <c r="Q739" s="677">
        <v>0</v>
      </c>
      <c r="R739" s="661"/>
      <c r="S739" s="677">
        <v>0</v>
      </c>
      <c r="T739" s="744"/>
      <c r="U739" s="700">
        <v>0</v>
      </c>
    </row>
    <row r="740" spans="1:21" ht="14.4" customHeight="1" x14ac:dyDescent="0.3">
      <c r="A740" s="660">
        <v>32</v>
      </c>
      <c r="B740" s="661" t="s">
        <v>573</v>
      </c>
      <c r="C740" s="661" t="s">
        <v>3526</v>
      </c>
      <c r="D740" s="742" t="s">
        <v>5499</v>
      </c>
      <c r="E740" s="743" t="s">
        <v>3538</v>
      </c>
      <c r="F740" s="661" t="s">
        <v>3521</v>
      </c>
      <c r="G740" s="661" t="s">
        <v>3647</v>
      </c>
      <c r="H740" s="661" t="s">
        <v>1755</v>
      </c>
      <c r="I740" s="661" t="s">
        <v>1924</v>
      </c>
      <c r="J740" s="661" t="s">
        <v>1781</v>
      </c>
      <c r="K740" s="661" t="s">
        <v>1925</v>
      </c>
      <c r="L740" s="662">
        <v>407.55</v>
      </c>
      <c r="M740" s="662">
        <v>1222.6500000000001</v>
      </c>
      <c r="N740" s="661">
        <v>3</v>
      </c>
      <c r="O740" s="744">
        <v>2.5</v>
      </c>
      <c r="P740" s="662">
        <v>1222.6500000000001</v>
      </c>
      <c r="Q740" s="677">
        <v>1</v>
      </c>
      <c r="R740" s="661">
        <v>3</v>
      </c>
      <c r="S740" s="677">
        <v>1</v>
      </c>
      <c r="T740" s="744">
        <v>2.5</v>
      </c>
      <c r="U740" s="700">
        <v>1</v>
      </c>
    </row>
    <row r="741" spans="1:21" ht="14.4" customHeight="1" x14ac:dyDescent="0.3">
      <c r="A741" s="660">
        <v>32</v>
      </c>
      <c r="B741" s="661" t="s">
        <v>573</v>
      </c>
      <c r="C741" s="661" t="s">
        <v>3526</v>
      </c>
      <c r="D741" s="742" t="s">
        <v>5499</v>
      </c>
      <c r="E741" s="743" t="s">
        <v>3538</v>
      </c>
      <c r="F741" s="661" t="s">
        <v>3521</v>
      </c>
      <c r="G741" s="661" t="s">
        <v>3647</v>
      </c>
      <c r="H741" s="661" t="s">
        <v>1755</v>
      </c>
      <c r="I741" s="661" t="s">
        <v>1927</v>
      </c>
      <c r="J741" s="661" t="s">
        <v>1781</v>
      </c>
      <c r="K741" s="661" t="s">
        <v>1928</v>
      </c>
      <c r="L741" s="662">
        <v>543.39</v>
      </c>
      <c r="M741" s="662">
        <v>543.39</v>
      </c>
      <c r="N741" s="661">
        <v>1</v>
      </c>
      <c r="O741" s="744">
        <v>0.5</v>
      </c>
      <c r="P741" s="662">
        <v>543.39</v>
      </c>
      <c r="Q741" s="677">
        <v>1</v>
      </c>
      <c r="R741" s="661">
        <v>1</v>
      </c>
      <c r="S741" s="677">
        <v>1</v>
      </c>
      <c r="T741" s="744">
        <v>0.5</v>
      </c>
      <c r="U741" s="700">
        <v>1</v>
      </c>
    </row>
    <row r="742" spans="1:21" ht="14.4" customHeight="1" x14ac:dyDescent="0.3">
      <c r="A742" s="660">
        <v>32</v>
      </c>
      <c r="B742" s="661" t="s">
        <v>573</v>
      </c>
      <c r="C742" s="661" t="s">
        <v>3526</v>
      </c>
      <c r="D742" s="742" t="s">
        <v>5499</v>
      </c>
      <c r="E742" s="743" t="s">
        <v>3538</v>
      </c>
      <c r="F742" s="661" t="s">
        <v>3521</v>
      </c>
      <c r="G742" s="661" t="s">
        <v>3647</v>
      </c>
      <c r="H742" s="661" t="s">
        <v>1755</v>
      </c>
      <c r="I742" s="661" t="s">
        <v>1787</v>
      </c>
      <c r="J742" s="661" t="s">
        <v>1781</v>
      </c>
      <c r="K742" s="661" t="s">
        <v>1788</v>
      </c>
      <c r="L742" s="662">
        <v>1154.68</v>
      </c>
      <c r="M742" s="662">
        <v>2309.36</v>
      </c>
      <c r="N742" s="661">
        <v>2</v>
      </c>
      <c r="O742" s="744">
        <v>1</v>
      </c>
      <c r="P742" s="662">
        <v>2309.36</v>
      </c>
      <c r="Q742" s="677">
        <v>1</v>
      </c>
      <c r="R742" s="661">
        <v>2</v>
      </c>
      <c r="S742" s="677">
        <v>1</v>
      </c>
      <c r="T742" s="744">
        <v>1</v>
      </c>
      <c r="U742" s="700">
        <v>1</v>
      </c>
    </row>
    <row r="743" spans="1:21" ht="14.4" customHeight="1" x14ac:dyDescent="0.3">
      <c r="A743" s="660">
        <v>32</v>
      </c>
      <c r="B743" s="661" t="s">
        <v>573</v>
      </c>
      <c r="C743" s="661" t="s">
        <v>3526</v>
      </c>
      <c r="D743" s="742" t="s">
        <v>5499</v>
      </c>
      <c r="E743" s="743" t="s">
        <v>3538</v>
      </c>
      <c r="F743" s="661" t="s">
        <v>3521</v>
      </c>
      <c r="G743" s="661" t="s">
        <v>3647</v>
      </c>
      <c r="H743" s="661" t="s">
        <v>1755</v>
      </c>
      <c r="I743" s="661" t="s">
        <v>2886</v>
      </c>
      <c r="J743" s="661" t="s">
        <v>2883</v>
      </c>
      <c r="K743" s="661" t="s">
        <v>1785</v>
      </c>
      <c r="L743" s="662">
        <v>1847.49</v>
      </c>
      <c r="M743" s="662">
        <v>1847.49</v>
      </c>
      <c r="N743" s="661">
        <v>1</v>
      </c>
      <c r="O743" s="744">
        <v>1</v>
      </c>
      <c r="P743" s="662">
        <v>1847.49</v>
      </c>
      <c r="Q743" s="677">
        <v>1</v>
      </c>
      <c r="R743" s="661">
        <v>1</v>
      </c>
      <c r="S743" s="677">
        <v>1</v>
      </c>
      <c r="T743" s="744">
        <v>1</v>
      </c>
      <c r="U743" s="700">
        <v>1</v>
      </c>
    </row>
    <row r="744" spans="1:21" ht="14.4" customHeight="1" x14ac:dyDescent="0.3">
      <c r="A744" s="660">
        <v>32</v>
      </c>
      <c r="B744" s="661" t="s">
        <v>573</v>
      </c>
      <c r="C744" s="661" t="s">
        <v>3526</v>
      </c>
      <c r="D744" s="742" t="s">
        <v>5499</v>
      </c>
      <c r="E744" s="743" t="s">
        <v>3538</v>
      </c>
      <c r="F744" s="661" t="s">
        <v>3521</v>
      </c>
      <c r="G744" s="661" t="s">
        <v>3652</v>
      </c>
      <c r="H744" s="661" t="s">
        <v>574</v>
      </c>
      <c r="I744" s="661" t="s">
        <v>2100</v>
      </c>
      <c r="J744" s="661" t="s">
        <v>2101</v>
      </c>
      <c r="K744" s="661" t="s">
        <v>3653</v>
      </c>
      <c r="L744" s="662">
        <v>66.819999999999993</v>
      </c>
      <c r="M744" s="662">
        <v>66.819999999999993</v>
      </c>
      <c r="N744" s="661">
        <v>1</v>
      </c>
      <c r="O744" s="744">
        <v>0.5</v>
      </c>
      <c r="P744" s="662">
        <v>66.819999999999993</v>
      </c>
      <c r="Q744" s="677">
        <v>1</v>
      </c>
      <c r="R744" s="661">
        <v>1</v>
      </c>
      <c r="S744" s="677">
        <v>1</v>
      </c>
      <c r="T744" s="744">
        <v>0.5</v>
      </c>
      <c r="U744" s="700">
        <v>1</v>
      </c>
    </row>
    <row r="745" spans="1:21" ht="14.4" customHeight="1" x14ac:dyDescent="0.3">
      <c r="A745" s="660">
        <v>32</v>
      </c>
      <c r="B745" s="661" t="s">
        <v>573</v>
      </c>
      <c r="C745" s="661" t="s">
        <v>3526</v>
      </c>
      <c r="D745" s="742" t="s">
        <v>5499</v>
      </c>
      <c r="E745" s="743" t="s">
        <v>3538</v>
      </c>
      <c r="F745" s="661" t="s">
        <v>3521</v>
      </c>
      <c r="G745" s="661" t="s">
        <v>3654</v>
      </c>
      <c r="H745" s="661" t="s">
        <v>574</v>
      </c>
      <c r="I745" s="661" t="s">
        <v>3655</v>
      </c>
      <c r="J745" s="661" t="s">
        <v>3656</v>
      </c>
      <c r="K745" s="661" t="s">
        <v>3657</v>
      </c>
      <c r="L745" s="662">
        <v>93.71</v>
      </c>
      <c r="M745" s="662">
        <v>187.42</v>
      </c>
      <c r="N745" s="661">
        <v>2</v>
      </c>
      <c r="O745" s="744">
        <v>1.5</v>
      </c>
      <c r="P745" s="662"/>
      <c r="Q745" s="677">
        <v>0</v>
      </c>
      <c r="R745" s="661"/>
      <c r="S745" s="677">
        <v>0</v>
      </c>
      <c r="T745" s="744"/>
      <c r="U745" s="700">
        <v>0</v>
      </c>
    </row>
    <row r="746" spans="1:21" ht="14.4" customHeight="1" x14ac:dyDescent="0.3">
      <c r="A746" s="660">
        <v>32</v>
      </c>
      <c r="B746" s="661" t="s">
        <v>573</v>
      </c>
      <c r="C746" s="661" t="s">
        <v>3526</v>
      </c>
      <c r="D746" s="742" t="s">
        <v>5499</v>
      </c>
      <c r="E746" s="743" t="s">
        <v>3538</v>
      </c>
      <c r="F746" s="661" t="s">
        <v>3521</v>
      </c>
      <c r="G746" s="661" t="s">
        <v>3654</v>
      </c>
      <c r="H746" s="661" t="s">
        <v>574</v>
      </c>
      <c r="I746" s="661" t="s">
        <v>3703</v>
      </c>
      <c r="J746" s="661" t="s">
        <v>3656</v>
      </c>
      <c r="K746" s="661" t="s">
        <v>760</v>
      </c>
      <c r="L746" s="662">
        <v>301.2</v>
      </c>
      <c r="M746" s="662">
        <v>1204.8</v>
      </c>
      <c r="N746" s="661">
        <v>4</v>
      </c>
      <c r="O746" s="744">
        <v>2</v>
      </c>
      <c r="P746" s="662">
        <v>903.59999999999991</v>
      </c>
      <c r="Q746" s="677">
        <v>0.75</v>
      </c>
      <c r="R746" s="661">
        <v>3</v>
      </c>
      <c r="S746" s="677">
        <v>0.75</v>
      </c>
      <c r="T746" s="744">
        <v>1.5</v>
      </c>
      <c r="U746" s="700">
        <v>0.75</v>
      </c>
    </row>
    <row r="747" spans="1:21" ht="14.4" customHeight="1" x14ac:dyDescent="0.3">
      <c r="A747" s="660">
        <v>32</v>
      </c>
      <c r="B747" s="661" t="s">
        <v>573</v>
      </c>
      <c r="C747" s="661" t="s">
        <v>3526</v>
      </c>
      <c r="D747" s="742" t="s">
        <v>5499</v>
      </c>
      <c r="E747" s="743" t="s">
        <v>3538</v>
      </c>
      <c r="F747" s="661" t="s">
        <v>3521</v>
      </c>
      <c r="G747" s="661" t="s">
        <v>3654</v>
      </c>
      <c r="H747" s="661" t="s">
        <v>574</v>
      </c>
      <c r="I747" s="661" t="s">
        <v>758</v>
      </c>
      <c r="J747" s="661" t="s">
        <v>759</v>
      </c>
      <c r="K747" s="661" t="s">
        <v>760</v>
      </c>
      <c r="L747" s="662">
        <v>301.2</v>
      </c>
      <c r="M747" s="662">
        <v>301.2</v>
      </c>
      <c r="N747" s="661">
        <v>1</v>
      </c>
      <c r="O747" s="744">
        <v>0.5</v>
      </c>
      <c r="P747" s="662">
        <v>301.2</v>
      </c>
      <c r="Q747" s="677">
        <v>1</v>
      </c>
      <c r="R747" s="661">
        <v>1</v>
      </c>
      <c r="S747" s="677">
        <v>1</v>
      </c>
      <c r="T747" s="744">
        <v>0.5</v>
      </c>
      <c r="U747" s="700">
        <v>1</v>
      </c>
    </row>
    <row r="748" spans="1:21" ht="14.4" customHeight="1" x14ac:dyDescent="0.3">
      <c r="A748" s="660">
        <v>32</v>
      </c>
      <c r="B748" s="661" t="s">
        <v>573</v>
      </c>
      <c r="C748" s="661" t="s">
        <v>3526</v>
      </c>
      <c r="D748" s="742" t="s">
        <v>5499</v>
      </c>
      <c r="E748" s="743" t="s">
        <v>3538</v>
      </c>
      <c r="F748" s="661" t="s">
        <v>3521</v>
      </c>
      <c r="G748" s="661" t="s">
        <v>3654</v>
      </c>
      <c r="H748" s="661" t="s">
        <v>574</v>
      </c>
      <c r="I748" s="661" t="s">
        <v>758</v>
      </c>
      <c r="J748" s="661" t="s">
        <v>759</v>
      </c>
      <c r="K748" s="661" t="s">
        <v>760</v>
      </c>
      <c r="L748" s="662">
        <v>185.26</v>
      </c>
      <c r="M748" s="662">
        <v>185.26</v>
      </c>
      <c r="N748" s="661">
        <v>1</v>
      </c>
      <c r="O748" s="744">
        <v>0.5</v>
      </c>
      <c r="P748" s="662">
        <v>185.26</v>
      </c>
      <c r="Q748" s="677">
        <v>1</v>
      </c>
      <c r="R748" s="661">
        <v>1</v>
      </c>
      <c r="S748" s="677">
        <v>1</v>
      </c>
      <c r="T748" s="744">
        <v>0.5</v>
      </c>
      <c r="U748" s="700">
        <v>1</v>
      </c>
    </row>
    <row r="749" spans="1:21" ht="14.4" customHeight="1" x14ac:dyDescent="0.3">
      <c r="A749" s="660">
        <v>32</v>
      </c>
      <c r="B749" s="661" t="s">
        <v>573</v>
      </c>
      <c r="C749" s="661" t="s">
        <v>3526</v>
      </c>
      <c r="D749" s="742" t="s">
        <v>5499</v>
      </c>
      <c r="E749" s="743" t="s">
        <v>3538</v>
      </c>
      <c r="F749" s="661" t="s">
        <v>3521</v>
      </c>
      <c r="G749" s="661" t="s">
        <v>3658</v>
      </c>
      <c r="H749" s="661" t="s">
        <v>1755</v>
      </c>
      <c r="I749" s="661" t="s">
        <v>1940</v>
      </c>
      <c r="J749" s="661" t="s">
        <v>1941</v>
      </c>
      <c r="K749" s="661" t="s">
        <v>1942</v>
      </c>
      <c r="L749" s="662">
        <v>475.77</v>
      </c>
      <c r="M749" s="662">
        <v>951.54</v>
      </c>
      <c r="N749" s="661">
        <v>2</v>
      </c>
      <c r="O749" s="744">
        <v>1.5</v>
      </c>
      <c r="P749" s="662">
        <v>951.54</v>
      </c>
      <c r="Q749" s="677">
        <v>1</v>
      </c>
      <c r="R749" s="661">
        <v>2</v>
      </c>
      <c r="S749" s="677">
        <v>1</v>
      </c>
      <c r="T749" s="744">
        <v>1.5</v>
      </c>
      <c r="U749" s="700">
        <v>1</v>
      </c>
    </row>
    <row r="750" spans="1:21" ht="14.4" customHeight="1" x14ac:dyDescent="0.3">
      <c r="A750" s="660">
        <v>32</v>
      </c>
      <c r="B750" s="661" t="s">
        <v>573</v>
      </c>
      <c r="C750" s="661" t="s">
        <v>3526</v>
      </c>
      <c r="D750" s="742" t="s">
        <v>5499</v>
      </c>
      <c r="E750" s="743" t="s">
        <v>3538</v>
      </c>
      <c r="F750" s="661" t="s">
        <v>3521</v>
      </c>
      <c r="G750" s="661" t="s">
        <v>3714</v>
      </c>
      <c r="H750" s="661" t="s">
        <v>1755</v>
      </c>
      <c r="I750" s="661" t="s">
        <v>3916</v>
      </c>
      <c r="J750" s="661" t="s">
        <v>3716</v>
      </c>
      <c r="K750" s="661" t="s">
        <v>3917</v>
      </c>
      <c r="L750" s="662">
        <v>167.33</v>
      </c>
      <c r="M750" s="662">
        <v>167.33</v>
      </c>
      <c r="N750" s="661">
        <v>1</v>
      </c>
      <c r="O750" s="744">
        <v>0.5</v>
      </c>
      <c r="P750" s="662">
        <v>167.33</v>
      </c>
      <c r="Q750" s="677">
        <v>1</v>
      </c>
      <c r="R750" s="661">
        <v>1</v>
      </c>
      <c r="S750" s="677">
        <v>1</v>
      </c>
      <c r="T750" s="744">
        <v>0.5</v>
      </c>
      <c r="U750" s="700">
        <v>1</v>
      </c>
    </row>
    <row r="751" spans="1:21" ht="14.4" customHeight="1" x14ac:dyDescent="0.3">
      <c r="A751" s="660">
        <v>32</v>
      </c>
      <c r="B751" s="661" t="s">
        <v>573</v>
      </c>
      <c r="C751" s="661" t="s">
        <v>3526</v>
      </c>
      <c r="D751" s="742" t="s">
        <v>5499</v>
      </c>
      <c r="E751" s="743" t="s">
        <v>3538</v>
      </c>
      <c r="F751" s="661" t="s">
        <v>3521</v>
      </c>
      <c r="G751" s="661" t="s">
        <v>3776</v>
      </c>
      <c r="H751" s="661" t="s">
        <v>1755</v>
      </c>
      <c r="I751" s="661" t="s">
        <v>1866</v>
      </c>
      <c r="J751" s="661" t="s">
        <v>1867</v>
      </c>
      <c r="K751" s="661" t="s">
        <v>1816</v>
      </c>
      <c r="L751" s="662">
        <v>48.27</v>
      </c>
      <c r="M751" s="662">
        <v>96.54</v>
      </c>
      <c r="N751" s="661">
        <v>2</v>
      </c>
      <c r="O751" s="744">
        <v>0.5</v>
      </c>
      <c r="P751" s="662">
        <v>96.54</v>
      </c>
      <c r="Q751" s="677">
        <v>1</v>
      </c>
      <c r="R751" s="661">
        <v>2</v>
      </c>
      <c r="S751" s="677">
        <v>1</v>
      </c>
      <c r="T751" s="744">
        <v>0.5</v>
      </c>
      <c r="U751" s="700">
        <v>1</v>
      </c>
    </row>
    <row r="752" spans="1:21" ht="14.4" customHeight="1" x14ac:dyDescent="0.3">
      <c r="A752" s="660">
        <v>32</v>
      </c>
      <c r="B752" s="661" t="s">
        <v>573</v>
      </c>
      <c r="C752" s="661" t="s">
        <v>3526</v>
      </c>
      <c r="D752" s="742" t="s">
        <v>5499</v>
      </c>
      <c r="E752" s="743" t="s">
        <v>3538</v>
      </c>
      <c r="F752" s="661" t="s">
        <v>3521</v>
      </c>
      <c r="G752" s="661" t="s">
        <v>4332</v>
      </c>
      <c r="H752" s="661" t="s">
        <v>1755</v>
      </c>
      <c r="I752" s="661" t="s">
        <v>4333</v>
      </c>
      <c r="J752" s="661" t="s">
        <v>4334</v>
      </c>
      <c r="K752" s="661" t="s">
        <v>1030</v>
      </c>
      <c r="L752" s="662">
        <v>97.26</v>
      </c>
      <c r="M752" s="662">
        <v>97.26</v>
      </c>
      <c r="N752" s="661">
        <v>1</v>
      </c>
      <c r="O752" s="744">
        <v>1</v>
      </c>
      <c r="P752" s="662"/>
      <c r="Q752" s="677">
        <v>0</v>
      </c>
      <c r="R752" s="661"/>
      <c r="S752" s="677">
        <v>0</v>
      </c>
      <c r="T752" s="744"/>
      <c r="U752" s="700">
        <v>0</v>
      </c>
    </row>
    <row r="753" spans="1:21" ht="14.4" customHeight="1" x14ac:dyDescent="0.3">
      <c r="A753" s="660">
        <v>32</v>
      </c>
      <c r="B753" s="661" t="s">
        <v>573</v>
      </c>
      <c r="C753" s="661" t="s">
        <v>3526</v>
      </c>
      <c r="D753" s="742" t="s">
        <v>5499</v>
      </c>
      <c r="E753" s="743" t="s">
        <v>3538</v>
      </c>
      <c r="F753" s="661" t="s">
        <v>3521</v>
      </c>
      <c r="G753" s="661" t="s">
        <v>4203</v>
      </c>
      <c r="H753" s="661" t="s">
        <v>574</v>
      </c>
      <c r="I753" s="661" t="s">
        <v>1632</v>
      </c>
      <c r="J753" s="661" t="s">
        <v>1633</v>
      </c>
      <c r="K753" s="661" t="s">
        <v>1083</v>
      </c>
      <c r="L753" s="662">
        <v>108.44</v>
      </c>
      <c r="M753" s="662">
        <v>216.88</v>
      </c>
      <c r="N753" s="661">
        <v>2</v>
      </c>
      <c r="O753" s="744">
        <v>0.5</v>
      </c>
      <c r="P753" s="662"/>
      <c r="Q753" s="677">
        <v>0</v>
      </c>
      <c r="R753" s="661"/>
      <c r="S753" s="677">
        <v>0</v>
      </c>
      <c r="T753" s="744"/>
      <c r="U753" s="700">
        <v>0</v>
      </c>
    </row>
    <row r="754" spans="1:21" ht="14.4" customHeight="1" x14ac:dyDescent="0.3">
      <c r="A754" s="660">
        <v>32</v>
      </c>
      <c r="B754" s="661" t="s">
        <v>573</v>
      </c>
      <c r="C754" s="661" t="s">
        <v>3526</v>
      </c>
      <c r="D754" s="742" t="s">
        <v>5499</v>
      </c>
      <c r="E754" s="743" t="s">
        <v>3538</v>
      </c>
      <c r="F754" s="661" t="s">
        <v>3521</v>
      </c>
      <c r="G754" s="661" t="s">
        <v>3662</v>
      </c>
      <c r="H754" s="661" t="s">
        <v>574</v>
      </c>
      <c r="I754" s="661" t="s">
        <v>647</v>
      </c>
      <c r="J754" s="661" t="s">
        <v>3704</v>
      </c>
      <c r="K754" s="661" t="s">
        <v>3646</v>
      </c>
      <c r="L754" s="662">
        <v>24.78</v>
      </c>
      <c r="M754" s="662">
        <v>322.14</v>
      </c>
      <c r="N754" s="661">
        <v>13</v>
      </c>
      <c r="O754" s="744">
        <v>2.5</v>
      </c>
      <c r="P754" s="662">
        <v>322.14</v>
      </c>
      <c r="Q754" s="677">
        <v>1</v>
      </c>
      <c r="R754" s="661">
        <v>13</v>
      </c>
      <c r="S754" s="677">
        <v>1</v>
      </c>
      <c r="T754" s="744">
        <v>2.5</v>
      </c>
      <c r="U754" s="700">
        <v>1</v>
      </c>
    </row>
    <row r="755" spans="1:21" ht="14.4" customHeight="1" x14ac:dyDescent="0.3">
      <c r="A755" s="660">
        <v>32</v>
      </c>
      <c r="B755" s="661" t="s">
        <v>573</v>
      </c>
      <c r="C755" s="661" t="s">
        <v>3526</v>
      </c>
      <c r="D755" s="742" t="s">
        <v>5499</v>
      </c>
      <c r="E755" s="743" t="s">
        <v>3538</v>
      </c>
      <c r="F755" s="661" t="s">
        <v>3521</v>
      </c>
      <c r="G755" s="661" t="s">
        <v>3662</v>
      </c>
      <c r="H755" s="661" t="s">
        <v>574</v>
      </c>
      <c r="I755" s="661" t="s">
        <v>1160</v>
      </c>
      <c r="J755" s="661" t="s">
        <v>3663</v>
      </c>
      <c r="K755" s="661" t="s">
        <v>3664</v>
      </c>
      <c r="L755" s="662">
        <v>99.11</v>
      </c>
      <c r="M755" s="662">
        <v>1189.32</v>
      </c>
      <c r="N755" s="661">
        <v>12</v>
      </c>
      <c r="O755" s="744">
        <v>3</v>
      </c>
      <c r="P755" s="662">
        <v>594.66</v>
      </c>
      <c r="Q755" s="677">
        <v>0.5</v>
      </c>
      <c r="R755" s="661">
        <v>6</v>
      </c>
      <c r="S755" s="677">
        <v>0.5</v>
      </c>
      <c r="T755" s="744">
        <v>1</v>
      </c>
      <c r="U755" s="700">
        <v>0.33333333333333331</v>
      </c>
    </row>
    <row r="756" spans="1:21" ht="14.4" customHeight="1" x14ac:dyDescent="0.3">
      <c r="A756" s="660">
        <v>32</v>
      </c>
      <c r="B756" s="661" t="s">
        <v>573</v>
      </c>
      <c r="C756" s="661" t="s">
        <v>3526</v>
      </c>
      <c r="D756" s="742" t="s">
        <v>5499</v>
      </c>
      <c r="E756" s="743" t="s">
        <v>3538</v>
      </c>
      <c r="F756" s="661" t="s">
        <v>3521</v>
      </c>
      <c r="G756" s="661" t="s">
        <v>4066</v>
      </c>
      <c r="H756" s="661" t="s">
        <v>1755</v>
      </c>
      <c r="I756" s="661" t="s">
        <v>4335</v>
      </c>
      <c r="J756" s="661" t="s">
        <v>4336</v>
      </c>
      <c r="K756" s="661" t="s">
        <v>3471</v>
      </c>
      <c r="L756" s="662">
        <v>160.1</v>
      </c>
      <c r="M756" s="662">
        <v>320.2</v>
      </c>
      <c r="N756" s="661">
        <v>2</v>
      </c>
      <c r="O756" s="744">
        <v>1</v>
      </c>
      <c r="P756" s="662">
        <v>320.2</v>
      </c>
      <c r="Q756" s="677">
        <v>1</v>
      </c>
      <c r="R756" s="661">
        <v>2</v>
      </c>
      <c r="S756" s="677">
        <v>1</v>
      </c>
      <c r="T756" s="744">
        <v>1</v>
      </c>
      <c r="U756" s="700">
        <v>1</v>
      </c>
    </row>
    <row r="757" spans="1:21" ht="14.4" customHeight="1" x14ac:dyDescent="0.3">
      <c r="A757" s="660">
        <v>32</v>
      </c>
      <c r="B757" s="661" t="s">
        <v>573</v>
      </c>
      <c r="C757" s="661" t="s">
        <v>3526</v>
      </c>
      <c r="D757" s="742" t="s">
        <v>5499</v>
      </c>
      <c r="E757" s="743" t="s">
        <v>3538</v>
      </c>
      <c r="F757" s="661" t="s">
        <v>3521</v>
      </c>
      <c r="G757" s="661" t="s">
        <v>4066</v>
      </c>
      <c r="H757" s="661" t="s">
        <v>574</v>
      </c>
      <c r="I757" s="661" t="s">
        <v>2423</v>
      </c>
      <c r="J757" s="661" t="s">
        <v>3470</v>
      </c>
      <c r="K757" s="661" t="s">
        <v>3471</v>
      </c>
      <c r="L757" s="662">
        <v>160.1</v>
      </c>
      <c r="M757" s="662">
        <v>320.2</v>
      </c>
      <c r="N757" s="661">
        <v>2</v>
      </c>
      <c r="O757" s="744">
        <v>0.5</v>
      </c>
      <c r="P757" s="662"/>
      <c r="Q757" s="677">
        <v>0</v>
      </c>
      <c r="R757" s="661"/>
      <c r="S757" s="677">
        <v>0</v>
      </c>
      <c r="T757" s="744"/>
      <c r="U757" s="700">
        <v>0</v>
      </c>
    </row>
    <row r="758" spans="1:21" ht="14.4" customHeight="1" x14ac:dyDescent="0.3">
      <c r="A758" s="660">
        <v>32</v>
      </c>
      <c r="B758" s="661" t="s">
        <v>573</v>
      </c>
      <c r="C758" s="661" t="s">
        <v>3526</v>
      </c>
      <c r="D758" s="742" t="s">
        <v>5499</v>
      </c>
      <c r="E758" s="743" t="s">
        <v>3538</v>
      </c>
      <c r="F758" s="661" t="s">
        <v>3521</v>
      </c>
      <c r="G758" s="661" t="s">
        <v>3670</v>
      </c>
      <c r="H758" s="661" t="s">
        <v>574</v>
      </c>
      <c r="I758" s="661" t="s">
        <v>3898</v>
      </c>
      <c r="J758" s="661" t="s">
        <v>2521</v>
      </c>
      <c r="K758" s="661" t="s">
        <v>3899</v>
      </c>
      <c r="L758" s="662">
        <v>214.5</v>
      </c>
      <c r="M758" s="662">
        <v>214.5</v>
      </c>
      <c r="N758" s="661">
        <v>1</v>
      </c>
      <c r="O758" s="744">
        <v>1</v>
      </c>
      <c r="P758" s="662"/>
      <c r="Q758" s="677">
        <v>0</v>
      </c>
      <c r="R758" s="661"/>
      <c r="S758" s="677">
        <v>0</v>
      </c>
      <c r="T758" s="744"/>
      <c r="U758" s="700">
        <v>0</v>
      </c>
    </row>
    <row r="759" spans="1:21" ht="14.4" customHeight="1" x14ac:dyDescent="0.3">
      <c r="A759" s="660">
        <v>32</v>
      </c>
      <c r="B759" s="661" t="s">
        <v>573</v>
      </c>
      <c r="C759" s="661" t="s">
        <v>3526</v>
      </c>
      <c r="D759" s="742" t="s">
        <v>5499</v>
      </c>
      <c r="E759" s="743" t="s">
        <v>3538</v>
      </c>
      <c r="F759" s="661" t="s">
        <v>3521</v>
      </c>
      <c r="G759" s="661" t="s">
        <v>3670</v>
      </c>
      <c r="H759" s="661" t="s">
        <v>574</v>
      </c>
      <c r="I759" s="661" t="s">
        <v>4209</v>
      </c>
      <c r="J759" s="661" t="s">
        <v>4210</v>
      </c>
      <c r="K759" s="661" t="s">
        <v>4211</v>
      </c>
      <c r="L759" s="662">
        <v>71.67</v>
      </c>
      <c r="M759" s="662">
        <v>215.01</v>
      </c>
      <c r="N759" s="661">
        <v>3</v>
      </c>
      <c r="O759" s="744">
        <v>1</v>
      </c>
      <c r="P759" s="662">
        <v>215.01</v>
      </c>
      <c r="Q759" s="677">
        <v>1</v>
      </c>
      <c r="R759" s="661">
        <v>3</v>
      </c>
      <c r="S759" s="677">
        <v>1</v>
      </c>
      <c r="T759" s="744">
        <v>1</v>
      </c>
      <c r="U759" s="700">
        <v>1</v>
      </c>
    </row>
    <row r="760" spans="1:21" ht="14.4" customHeight="1" x14ac:dyDescent="0.3">
      <c r="A760" s="660">
        <v>32</v>
      </c>
      <c r="B760" s="661" t="s">
        <v>573</v>
      </c>
      <c r="C760" s="661" t="s">
        <v>3526</v>
      </c>
      <c r="D760" s="742" t="s">
        <v>5499</v>
      </c>
      <c r="E760" s="743" t="s">
        <v>3538</v>
      </c>
      <c r="F760" s="661" t="s">
        <v>3521</v>
      </c>
      <c r="G760" s="661" t="s">
        <v>3670</v>
      </c>
      <c r="H760" s="661" t="s">
        <v>574</v>
      </c>
      <c r="I760" s="661" t="s">
        <v>2520</v>
      </c>
      <c r="J760" s="661" t="s">
        <v>2521</v>
      </c>
      <c r="K760" s="661" t="s">
        <v>3671</v>
      </c>
      <c r="L760" s="662">
        <v>107.25</v>
      </c>
      <c r="M760" s="662">
        <v>321.75</v>
      </c>
      <c r="N760" s="661">
        <v>3</v>
      </c>
      <c r="O760" s="744">
        <v>1.5</v>
      </c>
      <c r="P760" s="662">
        <v>107.25</v>
      </c>
      <c r="Q760" s="677">
        <v>0.33333333333333331</v>
      </c>
      <c r="R760" s="661">
        <v>1</v>
      </c>
      <c r="S760" s="677">
        <v>0.33333333333333331</v>
      </c>
      <c r="T760" s="744">
        <v>1</v>
      </c>
      <c r="U760" s="700">
        <v>0.66666666666666663</v>
      </c>
    </row>
    <row r="761" spans="1:21" ht="14.4" customHeight="1" x14ac:dyDescent="0.3">
      <c r="A761" s="660">
        <v>32</v>
      </c>
      <c r="B761" s="661" t="s">
        <v>573</v>
      </c>
      <c r="C761" s="661" t="s">
        <v>3526</v>
      </c>
      <c r="D761" s="742" t="s">
        <v>5499</v>
      </c>
      <c r="E761" s="743" t="s">
        <v>3538</v>
      </c>
      <c r="F761" s="661" t="s">
        <v>3521</v>
      </c>
      <c r="G761" s="661" t="s">
        <v>3672</v>
      </c>
      <c r="H761" s="661" t="s">
        <v>574</v>
      </c>
      <c r="I761" s="661" t="s">
        <v>817</v>
      </c>
      <c r="J761" s="661" t="s">
        <v>3673</v>
      </c>
      <c r="K761" s="661" t="s">
        <v>3674</v>
      </c>
      <c r="L761" s="662">
        <v>0</v>
      </c>
      <c r="M761" s="662">
        <v>0</v>
      </c>
      <c r="N761" s="661">
        <v>12</v>
      </c>
      <c r="O761" s="744">
        <v>1</v>
      </c>
      <c r="P761" s="662">
        <v>0</v>
      </c>
      <c r="Q761" s="677"/>
      <c r="R761" s="661">
        <v>12</v>
      </c>
      <c r="S761" s="677">
        <v>1</v>
      </c>
      <c r="T761" s="744">
        <v>1</v>
      </c>
      <c r="U761" s="700">
        <v>1</v>
      </c>
    </row>
    <row r="762" spans="1:21" ht="14.4" customHeight="1" x14ac:dyDescent="0.3">
      <c r="A762" s="660">
        <v>32</v>
      </c>
      <c r="B762" s="661" t="s">
        <v>573</v>
      </c>
      <c r="C762" s="661" t="s">
        <v>3526</v>
      </c>
      <c r="D762" s="742" t="s">
        <v>5499</v>
      </c>
      <c r="E762" s="743" t="s">
        <v>3538</v>
      </c>
      <c r="F762" s="661" t="s">
        <v>3521</v>
      </c>
      <c r="G762" s="661" t="s">
        <v>3677</v>
      </c>
      <c r="H762" s="661" t="s">
        <v>574</v>
      </c>
      <c r="I762" s="661" t="s">
        <v>2120</v>
      </c>
      <c r="J762" s="661" t="s">
        <v>2121</v>
      </c>
      <c r="K762" s="661" t="s">
        <v>3680</v>
      </c>
      <c r="L762" s="662">
        <v>51.21</v>
      </c>
      <c r="M762" s="662">
        <v>153.63</v>
      </c>
      <c r="N762" s="661">
        <v>3</v>
      </c>
      <c r="O762" s="744">
        <v>0.5</v>
      </c>
      <c r="P762" s="662">
        <v>153.63</v>
      </c>
      <c r="Q762" s="677">
        <v>1</v>
      </c>
      <c r="R762" s="661">
        <v>3</v>
      </c>
      <c r="S762" s="677">
        <v>1</v>
      </c>
      <c r="T762" s="744">
        <v>0.5</v>
      </c>
      <c r="U762" s="700">
        <v>1</v>
      </c>
    </row>
    <row r="763" spans="1:21" ht="14.4" customHeight="1" x14ac:dyDescent="0.3">
      <c r="A763" s="660">
        <v>32</v>
      </c>
      <c r="B763" s="661" t="s">
        <v>573</v>
      </c>
      <c r="C763" s="661" t="s">
        <v>3526</v>
      </c>
      <c r="D763" s="742" t="s">
        <v>5499</v>
      </c>
      <c r="E763" s="743" t="s">
        <v>3538</v>
      </c>
      <c r="F763" s="661" t="s">
        <v>3521</v>
      </c>
      <c r="G763" s="661" t="s">
        <v>4337</v>
      </c>
      <c r="H763" s="661" t="s">
        <v>574</v>
      </c>
      <c r="I763" s="661" t="s">
        <v>2787</v>
      </c>
      <c r="J763" s="661" t="s">
        <v>2788</v>
      </c>
      <c r="K763" s="661" t="s">
        <v>4338</v>
      </c>
      <c r="L763" s="662">
        <v>5354.94</v>
      </c>
      <c r="M763" s="662">
        <v>26774.699999999997</v>
      </c>
      <c r="N763" s="661">
        <v>5</v>
      </c>
      <c r="O763" s="744">
        <v>3</v>
      </c>
      <c r="P763" s="662">
        <v>26774.699999999997</v>
      </c>
      <c r="Q763" s="677">
        <v>1</v>
      </c>
      <c r="R763" s="661">
        <v>5</v>
      </c>
      <c r="S763" s="677">
        <v>1</v>
      </c>
      <c r="T763" s="744">
        <v>3</v>
      </c>
      <c r="U763" s="700">
        <v>1</v>
      </c>
    </row>
    <row r="764" spans="1:21" ht="14.4" customHeight="1" x14ac:dyDescent="0.3">
      <c r="A764" s="660">
        <v>32</v>
      </c>
      <c r="B764" s="661" t="s">
        <v>573</v>
      </c>
      <c r="C764" s="661" t="s">
        <v>3526</v>
      </c>
      <c r="D764" s="742" t="s">
        <v>5499</v>
      </c>
      <c r="E764" s="743" t="s">
        <v>3538</v>
      </c>
      <c r="F764" s="661" t="s">
        <v>3521</v>
      </c>
      <c r="G764" s="661" t="s">
        <v>3786</v>
      </c>
      <c r="H764" s="661" t="s">
        <v>1755</v>
      </c>
      <c r="I764" s="661" t="s">
        <v>1967</v>
      </c>
      <c r="J764" s="661" t="s">
        <v>1968</v>
      </c>
      <c r="K764" s="661" t="s">
        <v>2432</v>
      </c>
      <c r="L764" s="662">
        <v>1427.23</v>
      </c>
      <c r="M764" s="662">
        <v>5708.92</v>
      </c>
      <c r="N764" s="661">
        <v>4</v>
      </c>
      <c r="O764" s="744">
        <v>1</v>
      </c>
      <c r="P764" s="662">
        <v>5708.92</v>
      </c>
      <c r="Q764" s="677">
        <v>1</v>
      </c>
      <c r="R764" s="661">
        <v>4</v>
      </c>
      <c r="S764" s="677">
        <v>1</v>
      </c>
      <c r="T764" s="744">
        <v>1</v>
      </c>
      <c r="U764" s="700">
        <v>1</v>
      </c>
    </row>
    <row r="765" spans="1:21" ht="14.4" customHeight="1" x14ac:dyDescent="0.3">
      <c r="A765" s="660">
        <v>32</v>
      </c>
      <c r="B765" s="661" t="s">
        <v>573</v>
      </c>
      <c r="C765" s="661" t="s">
        <v>3526</v>
      </c>
      <c r="D765" s="742" t="s">
        <v>5499</v>
      </c>
      <c r="E765" s="743" t="s">
        <v>3538</v>
      </c>
      <c r="F765" s="661" t="s">
        <v>3521</v>
      </c>
      <c r="G765" s="661" t="s">
        <v>3690</v>
      </c>
      <c r="H765" s="661" t="s">
        <v>1755</v>
      </c>
      <c r="I765" s="661" t="s">
        <v>2253</v>
      </c>
      <c r="J765" s="661" t="s">
        <v>2246</v>
      </c>
      <c r="K765" s="661" t="s">
        <v>3416</v>
      </c>
      <c r="L765" s="662">
        <v>13849.26</v>
      </c>
      <c r="M765" s="662">
        <v>27698.52</v>
      </c>
      <c r="N765" s="661">
        <v>2</v>
      </c>
      <c r="O765" s="744">
        <v>1</v>
      </c>
      <c r="P765" s="662">
        <v>27698.52</v>
      </c>
      <c r="Q765" s="677">
        <v>1</v>
      </c>
      <c r="R765" s="661">
        <v>2</v>
      </c>
      <c r="S765" s="677">
        <v>1</v>
      </c>
      <c r="T765" s="744">
        <v>1</v>
      </c>
      <c r="U765" s="700">
        <v>1</v>
      </c>
    </row>
    <row r="766" spans="1:21" ht="14.4" customHeight="1" x14ac:dyDescent="0.3">
      <c r="A766" s="660">
        <v>32</v>
      </c>
      <c r="B766" s="661" t="s">
        <v>573</v>
      </c>
      <c r="C766" s="661" t="s">
        <v>3526</v>
      </c>
      <c r="D766" s="742" t="s">
        <v>5499</v>
      </c>
      <c r="E766" s="743" t="s">
        <v>3538</v>
      </c>
      <c r="F766" s="661" t="s">
        <v>3522</v>
      </c>
      <c r="G766" s="661" t="s">
        <v>3700</v>
      </c>
      <c r="H766" s="661" t="s">
        <v>574</v>
      </c>
      <c r="I766" s="661" t="s">
        <v>4339</v>
      </c>
      <c r="J766" s="661" t="s">
        <v>3702</v>
      </c>
      <c r="K766" s="661"/>
      <c r="L766" s="662">
        <v>0</v>
      </c>
      <c r="M766" s="662">
        <v>0</v>
      </c>
      <c r="N766" s="661">
        <v>1</v>
      </c>
      <c r="O766" s="744">
        <v>1</v>
      </c>
      <c r="P766" s="662">
        <v>0</v>
      </c>
      <c r="Q766" s="677"/>
      <c r="R766" s="661">
        <v>1</v>
      </c>
      <c r="S766" s="677">
        <v>1</v>
      </c>
      <c r="T766" s="744">
        <v>1</v>
      </c>
      <c r="U766" s="700">
        <v>1</v>
      </c>
    </row>
    <row r="767" spans="1:21" ht="14.4" customHeight="1" x14ac:dyDescent="0.3">
      <c r="A767" s="660">
        <v>32</v>
      </c>
      <c r="B767" s="661" t="s">
        <v>573</v>
      </c>
      <c r="C767" s="661" t="s">
        <v>3526</v>
      </c>
      <c r="D767" s="742" t="s">
        <v>5499</v>
      </c>
      <c r="E767" s="743" t="s">
        <v>3539</v>
      </c>
      <c r="F767" s="661" t="s">
        <v>3521</v>
      </c>
      <c r="G767" s="661" t="s">
        <v>4301</v>
      </c>
      <c r="H767" s="661" t="s">
        <v>574</v>
      </c>
      <c r="I767" s="661" t="s">
        <v>2487</v>
      </c>
      <c r="J767" s="661" t="s">
        <v>4302</v>
      </c>
      <c r="K767" s="661" t="s">
        <v>1002</v>
      </c>
      <c r="L767" s="662">
        <v>35.11</v>
      </c>
      <c r="M767" s="662">
        <v>70.22</v>
      </c>
      <c r="N767" s="661">
        <v>2</v>
      </c>
      <c r="O767" s="744">
        <v>0.5</v>
      </c>
      <c r="P767" s="662">
        <v>70.22</v>
      </c>
      <c r="Q767" s="677">
        <v>1</v>
      </c>
      <c r="R767" s="661">
        <v>2</v>
      </c>
      <c r="S767" s="677">
        <v>1</v>
      </c>
      <c r="T767" s="744">
        <v>0.5</v>
      </c>
      <c r="U767" s="700">
        <v>1</v>
      </c>
    </row>
    <row r="768" spans="1:21" ht="14.4" customHeight="1" x14ac:dyDescent="0.3">
      <c r="A768" s="660">
        <v>32</v>
      </c>
      <c r="B768" s="661" t="s">
        <v>573</v>
      </c>
      <c r="C768" s="661" t="s">
        <v>3526</v>
      </c>
      <c r="D768" s="742" t="s">
        <v>5499</v>
      </c>
      <c r="E768" s="743" t="s">
        <v>3539</v>
      </c>
      <c r="F768" s="661" t="s">
        <v>3521</v>
      </c>
      <c r="G768" s="661" t="s">
        <v>3569</v>
      </c>
      <c r="H768" s="661" t="s">
        <v>574</v>
      </c>
      <c r="I768" s="661" t="s">
        <v>1268</v>
      </c>
      <c r="J768" s="661" t="s">
        <v>1269</v>
      </c>
      <c r="K768" s="661" t="s">
        <v>1253</v>
      </c>
      <c r="L768" s="662">
        <v>263.26</v>
      </c>
      <c r="M768" s="662">
        <v>526.52</v>
      </c>
      <c r="N768" s="661">
        <v>2</v>
      </c>
      <c r="O768" s="744">
        <v>0.5</v>
      </c>
      <c r="P768" s="662"/>
      <c r="Q768" s="677">
        <v>0</v>
      </c>
      <c r="R768" s="661"/>
      <c r="S768" s="677">
        <v>0</v>
      </c>
      <c r="T768" s="744"/>
      <c r="U768" s="700">
        <v>0</v>
      </c>
    </row>
    <row r="769" spans="1:21" ht="14.4" customHeight="1" x14ac:dyDescent="0.3">
      <c r="A769" s="660">
        <v>32</v>
      </c>
      <c r="B769" s="661" t="s">
        <v>573</v>
      </c>
      <c r="C769" s="661" t="s">
        <v>3526</v>
      </c>
      <c r="D769" s="742" t="s">
        <v>5499</v>
      </c>
      <c r="E769" s="743" t="s">
        <v>3539</v>
      </c>
      <c r="F769" s="661" t="s">
        <v>3521</v>
      </c>
      <c r="G769" s="661" t="s">
        <v>3569</v>
      </c>
      <c r="H769" s="661" t="s">
        <v>574</v>
      </c>
      <c r="I769" s="661" t="s">
        <v>1314</v>
      </c>
      <c r="J769" s="661" t="s">
        <v>1315</v>
      </c>
      <c r="K769" s="661" t="s">
        <v>3570</v>
      </c>
      <c r="L769" s="662">
        <v>1295.6400000000001</v>
      </c>
      <c r="M769" s="662">
        <v>1295.6400000000001</v>
      </c>
      <c r="N769" s="661">
        <v>1</v>
      </c>
      <c r="O769" s="744">
        <v>0.5</v>
      </c>
      <c r="P769" s="662">
        <v>1295.6400000000001</v>
      </c>
      <c r="Q769" s="677">
        <v>1</v>
      </c>
      <c r="R769" s="661">
        <v>1</v>
      </c>
      <c r="S769" s="677">
        <v>1</v>
      </c>
      <c r="T769" s="744">
        <v>0.5</v>
      </c>
      <c r="U769" s="700">
        <v>1</v>
      </c>
    </row>
    <row r="770" spans="1:21" ht="14.4" customHeight="1" x14ac:dyDescent="0.3">
      <c r="A770" s="660">
        <v>32</v>
      </c>
      <c r="B770" s="661" t="s">
        <v>573</v>
      </c>
      <c r="C770" s="661" t="s">
        <v>3526</v>
      </c>
      <c r="D770" s="742" t="s">
        <v>5499</v>
      </c>
      <c r="E770" s="743" t="s">
        <v>3539</v>
      </c>
      <c r="F770" s="661" t="s">
        <v>3521</v>
      </c>
      <c r="G770" s="661" t="s">
        <v>3569</v>
      </c>
      <c r="H770" s="661" t="s">
        <v>574</v>
      </c>
      <c r="I770" s="661" t="s">
        <v>4340</v>
      </c>
      <c r="J770" s="661" t="s">
        <v>1214</v>
      </c>
      <c r="K770" s="661" t="s">
        <v>4341</v>
      </c>
      <c r="L770" s="662">
        <v>172.02</v>
      </c>
      <c r="M770" s="662">
        <v>344.04</v>
      </c>
      <c r="N770" s="661">
        <v>2</v>
      </c>
      <c r="O770" s="744">
        <v>0.5</v>
      </c>
      <c r="P770" s="662">
        <v>344.04</v>
      </c>
      <c r="Q770" s="677">
        <v>1</v>
      </c>
      <c r="R770" s="661">
        <v>2</v>
      </c>
      <c r="S770" s="677">
        <v>1</v>
      </c>
      <c r="T770" s="744">
        <v>0.5</v>
      </c>
      <c r="U770" s="700">
        <v>1</v>
      </c>
    </row>
    <row r="771" spans="1:21" ht="14.4" customHeight="1" x14ac:dyDescent="0.3">
      <c r="A771" s="660">
        <v>32</v>
      </c>
      <c r="B771" s="661" t="s">
        <v>573</v>
      </c>
      <c r="C771" s="661" t="s">
        <v>3526</v>
      </c>
      <c r="D771" s="742" t="s">
        <v>5499</v>
      </c>
      <c r="E771" s="743" t="s">
        <v>3539</v>
      </c>
      <c r="F771" s="661" t="s">
        <v>3521</v>
      </c>
      <c r="G771" s="661" t="s">
        <v>3571</v>
      </c>
      <c r="H771" s="661" t="s">
        <v>574</v>
      </c>
      <c r="I771" s="661" t="s">
        <v>3693</v>
      </c>
      <c r="J771" s="661" t="s">
        <v>3575</v>
      </c>
      <c r="K771" s="661" t="s">
        <v>3694</v>
      </c>
      <c r="L771" s="662">
        <v>0</v>
      </c>
      <c r="M771" s="662">
        <v>0</v>
      </c>
      <c r="N771" s="661">
        <v>8</v>
      </c>
      <c r="O771" s="744">
        <v>5.5</v>
      </c>
      <c r="P771" s="662">
        <v>0</v>
      </c>
      <c r="Q771" s="677"/>
      <c r="R771" s="661">
        <v>1</v>
      </c>
      <c r="S771" s="677">
        <v>0.125</v>
      </c>
      <c r="T771" s="744">
        <v>0.5</v>
      </c>
      <c r="U771" s="700">
        <v>9.0909090909090912E-2</v>
      </c>
    </row>
    <row r="772" spans="1:21" ht="14.4" customHeight="1" x14ac:dyDescent="0.3">
      <c r="A772" s="660">
        <v>32</v>
      </c>
      <c r="B772" s="661" t="s">
        <v>573</v>
      </c>
      <c r="C772" s="661" t="s">
        <v>3526</v>
      </c>
      <c r="D772" s="742" t="s">
        <v>5499</v>
      </c>
      <c r="E772" s="743" t="s">
        <v>3539</v>
      </c>
      <c r="F772" s="661" t="s">
        <v>3521</v>
      </c>
      <c r="G772" s="661" t="s">
        <v>3571</v>
      </c>
      <c r="H772" s="661" t="s">
        <v>574</v>
      </c>
      <c r="I772" s="661" t="s">
        <v>683</v>
      </c>
      <c r="J772" s="661" t="s">
        <v>684</v>
      </c>
      <c r="K772" s="661" t="s">
        <v>3572</v>
      </c>
      <c r="L772" s="662">
        <v>40.58</v>
      </c>
      <c r="M772" s="662">
        <v>121.74</v>
      </c>
      <c r="N772" s="661">
        <v>3</v>
      </c>
      <c r="O772" s="744">
        <v>0.5</v>
      </c>
      <c r="P772" s="662">
        <v>121.74</v>
      </c>
      <c r="Q772" s="677">
        <v>1</v>
      </c>
      <c r="R772" s="661">
        <v>3</v>
      </c>
      <c r="S772" s="677">
        <v>1</v>
      </c>
      <c r="T772" s="744">
        <v>0.5</v>
      </c>
      <c r="U772" s="700">
        <v>1</v>
      </c>
    </row>
    <row r="773" spans="1:21" ht="14.4" customHeight="1" x14ac:dyDescent="0.3">
      <c r="A773" s="660">
        <v>32</v>
      </c>
      <c r="B773" s="661" t="s">
        <v>573</v>
      </c>
      <c r="C773" s="661" t="s">
        <v>3526</v>
      </c>
      <c r="D773" s="742" t="s">
        <v>5499</v>
      </c>
      <c r="E773" s="743" t="s">
        <v>3539</v>
      </c>
      <c r="F773" s="661" t="s">
        <v>3521</v>
      </c>
      <c r="G773" s="661" t="s">
        <v>3571</v>
      </c>
      <c r="H773" s="661" t="s">
        <v>574</v>
      </c>
      <c r="I773" s="661" t="s">
        <v>3573</v>
      </c>
      <c r="J773" s="661" t="s">
        <v>684</v>
      </c>
      <c r="K773" s="661" t="s">
        <v>3574</v>
      </c>
      <c r="L773" s="662">
        <v>135.25</v>
      </c>
      <c r="M773" s="662">
        <v>676.25</v>
      </c>
      <c r="N773" s="661">
        <v>5</v>
      </c>
      <c r="O773" s="744">
        <v>3.5</v>
      </c>
      <c r="P773" s="662">
        <v>541</v>
      </c>
      <c r="Q773" s="677">
        <v>0.8</v>
      </c>
      <c r="R773" s="661">
        <v>4</v>
      </c>
      <c r="S773" s="677">
        <v>0.8</v>
      </c>
      <c r="T773" s="744">
        <v>2.5</v>
      </c>
      <c r="U773" s="700">
        <v>0.7142857142857143</v>
      </c>
    </row>
    <row r="774" spans="1:21" ht="14.4" customHeight="1" x14ac:dyDescent="0.3">
      <c r="A774" s="660">
        <v>32</v>
      </c>
      <c r="B774" s="661" t="s">
        <v>573</v>
      </c>
      <c r="C774" s="661" t="s">
        <v>3526</v>
      </c>
      <c r="D774" s="742" t="s">
        <v>5499</v>
      </c>
      <c r="E774" s="743" t="s">
        <v>3539</v>
      </c>
      <c r="F774" s="661" t="s">
        <v>3521</v>
      </c>
      <c r="G774" s="661" t="s">
        <v>3720</v>
      </c>
      <c r="H774" s="661" t="s">
        <v>1755</v>
      </c>
      <c r="I774" s="661" t="s">
        <v>1854</v>
      </c>
      <c r="J774" s="661" t="s">
        <v>3435</v>
      </c>
      <c r="K774" s="661" t="s">
        <v>3436</v>
      </c>
      <c r="L774" s="662">
        <v>6.68</v>
      </c>
      <c r="M774" s="662">
        <v>40.08</v>
      </c>
      <c r="N774" s="661">
        <v>6</v>
      </c>
      <c r="O774" s="744">
        <v>4</v>
      </c>
      <c r="P774" s="662"/>
      <c r="Q774" s="677">
        <v>0</v>
      </c>
      <c r="R774" s="661"/>
      <c r="S774" s="677">
        <v>0</v>
      </c>
      <c r="T774" s="744"/>
      <c r="U774" s="700">
        <v>0</v>
      </c>
    </row>
    <row r="775" spans="1:21" ht="14.4" customHeight="1" x14ac:dyDescent="0.3">
      <c r="A775" s="660">
        <v>32</v>
      </c>
      <c r="B775" s="661" t="s">
        <v>573</v>
      </c>
      <c r="C775" s="661" t="s">
        <v>3526</v>
      </c>
      <c r="D775" s="742" t="s">
        <v>5499</v>
      </c>
      <c r="E775" s="743" t="s">
        <v>3539</v>
      </c>
      <c r="F775" s="661" t="s">
        <v>3521</v>
      </c>
      <c r="G775" s="661" t="s">
        <v>4106</v>
      </c>
      <c r="H775" s="661" t="s">
        <v>1755</v>
      </c>
      <c r="I775" s="661" t="s">
        <v>4342</v>
      </c>
      <c r="J775" s="661" t="s">
        <v>2171</v>
      </c>
      <c r="K775" s="661" t="s">
        <v>4343</v>
      </c>
      <c r="L775" s="662">
        <v>425.17</v>
      </c>
      <c r="M775" s="662">
        <v>425.17</v>
      </c>
      <c r="N775" s="661">
        <v>1</v>
      </c>
      <c r="O775" s="744">
        <v>0.5</v>
      </c>
      <c r="P775" s="662"/>
      <c r="Q775" s="677">
        <v>0</v>
      </c>
      <c r="R775" s="661"/>
      <c r="S775" s="677">
        <v>0</v>
      </c>
      <c r="T775" s="744"/>
      <c r="U775" s="700">
        <v>0</v>
      </c>
    </row>
    <row r="776" spans="1:21" ht="14.4" customHeight="1" x14ac:dyDescent="0.3">
      <c r="A776" s="660">
        <v>32</v>
      </c>
      <c r="B776" s="661" t="s">
        <v>573</v>
      </c>
      <c r="C776" s="661" t="s">
        <v>3526</v>
      </c>
      <c r="D776" s="742" t="s">
        <v>5499</v>
      </c>
      <c r="E776" s="743" t="s">
        <v>3539</v>
      </c>
      <c r="F776" s="661" t="s">
        <v>3521</v>
      </c>
      <c r="G776" s="661" t="s">
        <v>3872</v>
      </c>
      <c r="H776" s="661" t="s">
        <v>1755</v>
      </c>
      <c r="I776" s="661" t="s">
        <v>1843</v>
      </c>
      <c r="J776" s="661" t="s">
        <v>1844</v>
      </c>
      <c r="K776" s="661" t="s">
        <v>1845</v>
      </c>
      <c r="L776" s="662">
        <v>155.69999999999999</v>
      </c>
      <c r="M776" s="662">
        <v>467.09999999999997</v>
      </c>
      <c r="N776" s="661">
        <v>3</v>
      </c>
      <c r="O776" s="744">
        <v>1</v>
      </c>
      <c r="P776" s="662"/>
      <c r="Q776" s="677">
        <v>0</v>
      </c>
      <c r="R776" s="661"/>
      <c r="S776" s="677">
        <v>0</v>
      </c>
      <c r="T776" s="744"/>
      <c r="U776" s="700">
        <v>0</v>
      </c>
    </row>
    <row r="777" spans="1:21" ht="14.4" customHeight="1" x14ac:dyDescent="0.3">
      <c r="A777" s="660">
        <v>32</v>
      </c>
      <c r="B777" s="661" t="s">
        <v>573</v>
      </c>
      <c r="C777" s="661" t="s">
        <v>3526</v>
      </c>
      <c r="D777" s="742" t="s">
        <v>5499</v>
      </c>
      <c r="E777" s="743" t="s">
        <v>3539</v>
      </c>
      <c r="F777" s="661" t="s">
        <v>3521</v>
      </c>
      <c r="G777" s="661" t="s">
        <v>3922</v>
      </c>
      <c r="H777" s="661" t="s">
        <v>1755</v>
      </c>
      <c r="I777" s="661" t="s">
        <v>1814</v>
      </c>
      <c r="J777" s="661" t="s">
        <v>1815</v>
      </c>
      <c r="K777" s="661" t="s">
        <v>1816</v>
      </c>
      <c r="L777" s="662">
        <v>35.11</v>
      </c>
      <c r="M777" s="662">
        <v>105.33</v>
      </c>
      <c r="N777" s="661">
        <v>3</v>
      </c>
      <c r="O777" s="744">
        <v>0.5</v>
      </c>
      <c r="P777" s="662"/>
      <c r="Q777" s="677">
        <v>0</v>
      </c>
      <c r="R777" s="661"/>
      <c r="S777" s="677">
        <v>0</v>
      </c>
      <c r="T777" s="744"/>
      <c r="U777" s="700">
        <v>0</v>
      </c>
    </row>
    <row r="778" spans="1:21" ht="14.4" customHeight="1" x14ac:dyDescent="0.3">
      <c r="A778" s="660">
        <v>32</v>
      </c>
      <c r="B778" s="661" t="s">
        <v>573</v>
      </c>
      <c r="C778" s="661" t="s">
        <v>3526</v>
      </c>
      <c r="D778" s="742" t="s">
        <v>5499</v>
      </c>
      <c r="E778" s="743" t="s">
        <v>3539</v>
      </c>
      <c r="F778" s="661" t="s">
        <v>3521</v>
      </c>
      <c r="G778" s="661" t="s">
        <v>3814</v>
      </c>
      <c r="H778" s="661" t="s">
        <v>574</v>
      </c>
      <c r="I778" s="661" t="s">
        <v>2689</v>
      </c>
      <c r="J778" s="661" t="s">
        <v>2690</v>
      </c>
      <c r="K778" s="661" t="s">
        <v>3820</v>
      </c>
      <c r="L778" s="662">
        <v>1937.84</v>
      </c>
      <c r="M778" s="662">
        <v>19378.399999999998</v>
      </c>
      <c r="N778" s="661">
        <v>10</v>
      </c>
      <c r="O778" s="744">
        <v>2.5</v>
      </c>
      <c r="P778" s="662">
        <v>19378.399999999998</v>
      </c>
      <c r="Q778" s="677">
        <v>1</v>
      </c>
      <c r="R778" s="661">
        <v>10</v>
      </c>
      <c r="S778" s="677">
        <v>1</v>
      </c>
      <c r="T778" s="744">
        <v>2.5</v>
      </c>
      <c r="U778" s="700">
        <v>1</v>
      </c>
    </row>
    <row r="779" spans="1:21" ht="14.4" customHeight="1" x14ac:dyDescent="0.3">
      <c r="A779" s="660">
        <v>32</v>
      </c>
      <c r="B779" s="661" t="s">
        <v>573</v>
      </c>
      <c r="C779" s="661" t="s">
        <v>3526</v>
      </c>
      <c r="D779" s="742" t="s">
        <v>5499</v>
      </c>
      <c r="E779" s="743" t="s">
        <v>3539</v>
      </c>
      <c r="F779" s="661" t="s">
        <v>3521</v>
      </c>
      <c r="G779" s="661" t="s">
        <v>4119</v>
      </c>
      <c r="H779" s="661" t="s">
        <v>574</v>
      </c>
      <c r="I779" s="661" t="s">
        <v>874</v>
      </c>
      <c r="J779" s="661" t="s">
        <v>4120</v>
      </c>
      <c r="K779" s="661" t="s">
        <v>4121</v>
      </c>
      <c r="L779" s="662">
        <v>23.72</v>
      </c>
      <c r="M779" s="662">
        <v>94.88</v>
      </c>
      <c r="N779" s="661">
        <v>4</v>
      </c>
      <c r="O779" s="744">
        <v>1</v>
      </c>
      <c r="P779" s="662"/>
      <c r="Q779" s="677">
        <v>0</v>
      </c>
      <c r="R779" s="661"/>
      <c r="S779" s="677">
        <v>0</v>
      </c>
      <c r="T779" s="744"/>
      <c r="U779" s="700">
        <v>0</v>
      </c>
    </row>
    <row r="780" spans="1:21" ht="14.4" customHeight="1" x14ac:dyDescent="0.3">
      <c r="A780" s="660">
        <v>32</v>
      </c>
      <c r="B780" s="661" t="s">
        <v>573</v>
      </c>
      <c r="C780" s="661" t="s">
        <v>3526</v>
      </c>
      <c r="D780" s="742" t="s">
        <v>5499</v>
      </c>
      <c r="E780" s="743" t="s">
        <v>3539</v>
      </c>
      <c r="F780" s="661" t="s">
        <v>3521</v>
      </c>
      <c r="G780" s="661" t="s">
        <v>3727</v>
      </c>
      <c r="H780" s="661" t="s">
        <v>574</v>
      </c>
      <c r="I780" s="661" t="s">
        <v>727</v>
      </c>
      <c r="J780" s="661" t="s">
        <v>728</v>
      </c>
      <c r="K780" s="661" t="s">
        <v>3354</v>
      </c>
      <c r="L780" s="662">
        <v>110.28</v>
      </c>
      <c r="M780" s="662">
        <v>661.68000000000006</v>
      </c>
      <c r="N780" s="661">
        <v>6</v>
      </c>
      <c r="O780" s="744">
        <v>2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32</v>
      </c>
      <c r="B781" s="661" t="s">
        <v>573</v>
      </c>
      <c r="C781" s="661" t="s">
        <v>3526</v>
      </c>
      <c r="D781" s="742" t="s">
        <v>5499</v>
      </c>
      <c r="E781" s="743" t="s">
        <v>3539</v>
      </c>
      <c r="F781" s="661" t="s">
        <v>3521</v>
      </c>
      <c r="G781" s="661" t="s">
        <v>3727</v>
      </c>
      <c r="H781" s="661" t="s">
        <v>574</v>
      </c>
      <c r="I781" s="661" t="s">
        <v>4344</v>
      </c>
      <c r="J781" s="661" t="s">
        <v>728</v>
      </c>
      <c r="K781" s="661" t="s">
        <v>3354</v>
      </c>
      <c r="L781" s="662">
        <v>110.28</v>
      </c>
      <c r="M781" s="662">
        <v>330.84000000000003</v>
      </c>
      <c r="N781" s="661">
        <v>3</v>
      </c>
      <c r="O781" s="744">
        <v>1</v>
      </c>
      <c r="P781" s="662"/>
      <c r="Q781" s="677">
        <v>0</v>
      </c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32</v>
      </c>
      <c r="B782" s="661" t="s">
        <v>573</v>
      </c>
      <c r="C782" s="661" t="s">
        <v>3526</v>
      </c>
      <c r="D782" s="742" t="s">
        <v>5499</v>
      </c>
      <c r="E782" s="743" t="s">
        <v>3539</v>
      </c>
      <c r="F782" s="661" t="s">
        <v>3521</v>
      </c>
      <c r="G782" s="661" t="s">
        <v>3605</v>
      </c>
      <c r="H782" s="661" t="s">
        <v>574</v>
      </c>
      <c r="I782" s="661" t="s">
        <v>2218</v>
      </c>
      <c r="J782" s="661" t="s">
        <v>2219</v>
      </c>
      <c r="K782" s="661" t="s">
        <v>3414</v>
      </c>
      <c r="L782" s="662">
        <v>2991.23</v>
      </c>
      <c r="M782" s="662">
        <v>14956.15</v>
      </c>
      <c r="N782" s="661">
        <v>5</v>
      </c>
      <c r="O782" s="744">
        <v>2.5</v>
      </c>
      <c r="P782" s="662">
        <v>2991.23</v>
      </c>
      <c r="Q782" s="677">
        <v>0.2</v>
      </c>
      <c r="R782" s="661">
        <v>1</v>
      </c>
      <c r="S782" s="677">
        <v>0.2</v>
      </c>
      <c r="T782" s="744">
        <v>0.5</v>
      </c>
      <c r="U782" s="700">
        <v>0.2</v>
      </c>
    </row>
    <row r="783" spans="1:21" ht="14.4" customHeight="1" x14ac:dyDescent="0.3">
      <c r="A783" s="660">
        <v>32</v>
      </c>
      <c r="B783" s="661" t="s">
        <v>573</v>
      </c>
      <c r="C783" s="661" t="s">
        <v>3526</v>
      </c>
      <c r="D783" s="742" t="s">
        <v>5499</v>
      </c>
      <c r="E783" s="743" t="s">
        <v>3539</v>
      </c>
      <c r="F783" s="661" t="s">
        <v>3521</v>
      </c>
      <c r="G783" s="661" t="s">
        <v>3610</v>
      </c>
      <c r="H783" s="661" t="s">
        <v>574</v>
      </c>
      <c r="I783" s="661" t="s">
        <v>934</v>
      </c>
      <c r="J783" s="661" t="s">
        <v>3612</v>
      </c>
      <c r="K783" s="661" t="s">
        <v>3614</v>
      </c>
      <c r="L783" s="662">
        <v>63.7</v>
      </c>
      <c r="M783" s="662">
        <v>127.4</v>
      </c>
      <c r="N783" s="661">
        <v>2</v>
      </c>
      <c r="O783" s="744">
        <v>1.5</v>
      </c>
      <c r="P783" s="662"/>
      <c r="Q783" s="677">
        <v>0</v>
      </c>
      <c r="R783" s="661"/>
      <c r="S783" s="677">
        <v>0</v>
      </c>
      <c r="T783" s="744"/>
      <c r="U783" s="700">
        <v>0</v>
      </c>
    </row>
    <row r="784" spans="1:21" ht="14.4" customHeight="1" x14ac:dyDescent="0.3">
      <c r="A784" s="660">
        <v>32</v>
      </c>
      <c r="B784" s="661" t="s">
        <v>573</v>
      </c>
      <c r="C784" s="661" t="s">
        <v>3526</v>
      </c>
      <c r="D784" s="742" t="s">
        <v>5499</v>
      </c>
      <c r="E784" s="743" t="s">
        <v>3539</v>
      </c>
      <c r="F784" s="661" t="s">
        <v>3521</v>
      </c>
      <c r="G784" s="661" t="s">
        <v>3880</v>
      </c>
      <c r="H784" s="661" t="s">
        <v>1755</v>
      </c>
      <c r="I784" s="661" t="s">
        <v>3994</v>
      </c>
      <c r="J784" s="661" t="s">
        <v>3430</v>
      </c>
      <c r="K784" s="661" t="s">
        <v>3995</v>
      </c>
      <c r="L784" s="662">
        <v>848.49</v>
      </c>
      <c r="M784" s="662">
        <v>848.49</v>
      </c>
      <c r="N784" s="661">
        <v>1</v>
      </c>
      <c r="O784" s="744">
        <v>1</v>
      </c>
      <c r="P784" s="662"/>
      <c r="Q784" s="677">
        <v>0</v>
      </c>
      <c r="R784" s="661"/>
      <c r="S784" s="677">
        <v>0</v>
      </c>
      <c r="T784" s="744"/>
      <c r="U784" s="700">
        <v>0</v>
      </c>
    </row>
    <row r="785" spans="1:21" ht="14.4" customHeight="1" x14ac:dyDescent="0.3">
      <c r="A785" s="660">
        <v>32</v>
      </c>
      <c r="B785" s="661" t="s">
        <v>573</v>
      </c>
      <c r="C785" s="661" t="s">
        <v>3526</v>
      </c>
      <c r="D785" s="742" t="s">
        <v>5499</v>
      </c>
      <c r="E785" s="743" t="s">
        <v>3539</v>
      </c>
      <c r="F785" s="661" t="s">
        <v>3521</v>
      </c>
      <c r="G785" s="661" t="s">
        <v>4142</v>
      </c>
      <c r="H785" s="661" t="s">
        <v>574</v>
      </c>
      <c r="I785" s="661" t="s">
        <v>4345</v>
      </c>
      <c r="J785" s="661" t="s">
        <v>4346</v>
      </c>
      <c r="K785" s="661" t="s">
        <v>4347</v>
      </c>
      <c r="L785" s="662">
        <v>0</v>
      </c>
      <c r="M785" s="662">
        <v>0</v>
      </c>
      <c r="N785" s="661">
        <v>2</v>
      </c>
      <c r="O785" s="744">
        <v>0.5</v>
      </c>
      <c r="P785" s="662"/>
      <c r="Q785" s="677"/>
      <c r="R785" s="661"/>
      <c r="S785" s="677">
        <v>0</v>
      </c>
      <c r="T785" s="744"/>
      <c r="U785" s="700">
        <v>0</v>
      </c>
    </row>
    <row r="786" spans="1:21" ht="14.4" customHeight="1" x14ac:dyDescent="0.3">
      <c r="A786" s="660">
        <v>32</v>
      </c>
      <c r="B786" s="661" t="s">
        <v>573</v>
      </c>
      <c r="C786" s="661" t="s">
        <v>3526</v>
      </c>
      <c r="D786" s="742" t="s">
        <v>5499</v>
      </c>
      <c r="E786" s="743" t="s">
        <v>3539</v>
      </c>
      <c r="F786" s="661" t="s">
        <v>3521</v>
      </c>
      <c r="G786" s="661" t="s">
        <v>4142</v>
      </c>
      <c r="H786" s="661" t="s">
        <v>574</v>
      </c>
      <c r="I786" s="661" t="s">
        <v>1128</v>
      </c>
      <c r="J786" s="661" t="s">
        <v>1129</v>
      </c>
      <c r="K786" s="661" t="s">
        <v>1130</v>
      </c>
      <c r="L786" s="662">
        <v>90</v>
      </c>
      <c r="M786" s="662">
        <v>90</v>
      </c>
      <c r="N786" s="661">
        <v>1</v>
      </c>
      <c r="O786" s="744">
        <v>0.5</v>
      </c>
      <c r="P786" s="662"/>
      <c r="Q786" s="677">
        <v>0</v>
      </c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32</v>
      </c>
      <c r="B787" s="661" t="s">
        <v>573</v>
      </c>
      <c r="C787" s="661" t="s">
        <v>3526</v>
      </c>
      <c r="D787" s="742" t="s">
        <v>5499</v>
      </c>
      <c r="E787" s="743" t="s">
        <v>3539</v>
      </c>
      <c r="F787" s="661" t="s">
        <v>3521</v>
      </c>
      <c r="G787" s="661" t="s">
        <v>4000</v>
      </c>
      <c r="H787" s="661" t="s">
        <v>574</v>
      </c>
      <c r="I787" s="661" t="s">
        <v>1172</v>
      </c>
      <c r="J787" s="661" t="s">
        <v>1173</v>
      </c>
      <c r="K787" s="661" t="s">
        <v>1174</v>
      </c>
      <c r="L787" s="662">
        <v>0</v>
      </c>
      <c r="M787" s="662">
        <v>0</v>
      </c>
      <c r="N787" s="661">
        <v>6</v>
      </c>
      <c r="O787" s="744">
        <v>1</v>
      </c>
      <c r="P787" s="662"/>
      <c r="Q787" s="677"/>
      <c r="R787" s="661"/>
      <c r="S787" s="677">
        <v>0</v>
      </c>
      <c r="T787" s="744"/>
      <c r="U787" s="700">
        <v>0</v>
      </c>
    </row>
    <row r="788" spans="1:21" ht="14.4" customHeight="1" x14ac:dyDescent="0.3">
      <c r="A788" s="660">
        <v>32</v>
      </c>
      <c r="B788" s="661" t="s">
        <v>573</v>
      </c>
      <c r="C788" s="661" t="s">
        <v>3526</v>
      </c>
      <c r="D788" s="742" t="s">
        <v>5499</v>
      </c>
      <c r="E788" s="743" t="s">
        <v>3539</v>
      </c>
      <c r="F788" s="661" t="s">
        <v>3521</v>
      </c>
      <c r="G788" s="661" t="s">
        <v>3737</v>
      </c>
      <c r="H788" s="661" t="s">
        <v>574</v>
      </c>
      <c r="I788" s="661" t="s">
        <v>1060</v>
      </c>
      <c r="J788" s="661" t="s">
        <v>1061</v>
      </c>
      <c r="K788" s="661" t="s">
        <v>3738</v>
      </c>
      <c r="L788" s="662">
        <v>420.07</v>
      </c>
      <c r="M788" s="662">
        <v>4620.7700000000004</v>
      </c>
      <c r="N788" s="661">
        <v>11</v>
      </c>
      <c r="O788" s="744">
        <v>8.5</v>
      </c>
      <c r="P788" s="662">
        <v>3360.5600000000004</v>
      </c>
      <c r="Q788" s="677">
        <v>0.72727272727272729</v>
      </c>
      <c r="R788" s="661">
        <v>8</v>
      </c>
      <c r="S788" s="677">
        <v>0.72727272727272729</v>
      </c>
      <c r="T788" s="744">
        <v>6</v>
      </c>
      <c r="U788" s="700">
        <v>0.70588235294117652</v>
      </c>
    </row>
    <row r="789" spans="1:21" ht="14.4" customHeight="1" x14ac:dyDescent="0.3">
      <c r="A789" s="660">
        <v>32</v>
      </c>
      <c r="B789" s="661" t="s">
        <v>573</v>
      </c>
      <c r="C789" s="661" t="s">
        <v>3526</v>
      </c>
      <c r="D789" s="742" t="s">
        <v>5499</v>
      </c>
      <c r="E789" s="743" t="s">
        <v>3539</v>
      </c>
      <c r="F789" s="661" t="s">
        <v>3521</v>
      </c>
      <c r="G789" s="661" t="s">
        <v>3695</v>
      </c>
      <c r="H789" s="661" t="s">
        <v>574</v>
      </c>
      <c r="I789" s="661" t="s">
        <v>981</v>
      </c>
      <c r="J789" s="661" t="s">
        <v>982</v>
      </c>
      <c r="K789" s="661" t="s">
        <v>983</v>
      </c>
      <c r="L789" s="662">
        <v>33</v>
      </c>
      <c r="M789" s="662">
        <v>99</v>
      </c>
      <c r="N789" s="661">
        <v>3</v>
      </c>
      <c r="O789" s="744">
        <v>1</v>
      </c>
      <c r="P789" s="662">
        <v>99</v>
      </c>
      <c r="Q789" s="677">
        <v>1</v>
      </c>
      <c r="R789" s="661">
        <v>3</v>
      </c>
      <c r="S789" s="677">
        <v>1</v>
      </c>
      <c r="T789" s="744">
        <v>1</v>
      </c>
      <c r="U789" s="700">
        <v>1</v>
      </c>
    </row>
    <row r="790" spans="1:21" ht="14.4" customHeight="1" x14ac:dyDescent="0.3">
      <c r="A790" s="660">
        <v>32</v>
      </c>
      <c r="B790" s="661" t="s">
        <v>573</v>
      </c>
      <c r="C790" s="661" t="s">
        <v>3526</v>
      </c>
      <c r="D790" s="742" t="s">
        <v>5499</v>
      </c>
      <c r="E790" s="743" t="s">
        <v>3539</v>
      </c>
      <c r="F790" s="661" t="s">
        <v>3521</v>
      </c>
      <c r="G790" s="661" t="s">
        <v>4150</v>
      </c>
      <c r="H790" s="661" t="s">
        <v>574</v>
      </c>
      <c r="I790" s="661" t="s">
        <v>4151</v>
      </c>
      <c r="J790" s="661" t="s">
        <v>4152</v>
      </c>
      <c r="K790" s="661" t="s">
        <v>3357</v>
      </c>
      <c r="L790" s="662">
        <v>0</v>
      </c>
      <c r="M790" s="662">
        <v>0</v>
      </c>
      <c r="N790" s="661">
        <v>1</v>
      </c>
      <c r="O790" s="744">
        <v>0.5</v>
      </c>
      <c r="P790" s="662">
        <v>0</v>
      </c>
      <c r="Q790" s="677"/>
      <c r="R790" s="661">
        <v>1</v>
      </c>
      <c r="S790" s="677">
        <v>1</v>
      </c>
      <c r="T790" s="744">
        <v>0.5</v>
      </c>
      <c r="U790" s="700">
        <v>1</v>
      </c>
    </row>
    <row r="791" spans="1:21" ht="14.4" customHeight="1" x14ac:dyDescent="0.3">
      <c r="A791" s="660">
        <v>32</v>
      </c>
      <c r="B791" s="661" t="s">
        <v>573</v>
      </c>
      <c r="C791" s="661" t="s">
        <v>3526</v>
      </c>
      <c r="D791" s="742" t="s">
        <v>5499</v>
      </c>
      <c r="E791" s="743" t="s">
        <v>3539</v>
      </c>
      <c r="F791" s="661" t="s">
        <v>3521</v>
      </c>
      <c r="G791" s="661" t="s">
        <v>4153</v>
      </c>
      <c r="H791" s="661" t="s">
        <v>574</v>
      </c>
      <c r="I791" s="661" t="s">
        <v>4348</v>
      </c>
      <c r="J791" s="661" t="s">
        <v>4349</v>
      </c>
      <c r="K791" s="661" t="s">
        <v>4350</v>
      </c>
      <c r="L791" s="662">
        <v>0</v>
      </c>
      <c r="M791" s="662">
        <v>0</v>
      </c>
      <c r="N791" s="661">
        <v>1</v>
      </c>
      <c r="O791" s="744">
        <v>0.5</v>
      </c>
      <c r="P791" s="662"/>
      <c r="Q791" s="677"/>
      <c r="R791" s="661"/>
      <c r="S791" s="677">
        <v>0</v>
      </c>
      <c r="T791" s="744"/>
      <c r="U791" s="700">
        <v>0</v>
      </c>
    </row>
    <row r="792" spans="1:21" ht="14.4" customHeight="1" x14ac:dyDescent="0.3">
      <c r="A792" s="660">
        <v>32</v>
      </c>
      <c r="B792" s="661" t="s">
        <v>573</v>
      </c>
      <c r="C792" s="661" t="s">
        <v>3526</v>
      </c>
      <c r="D792" s="742" t="s">
        <v>5499</v>
      </c>
      <c r="E792" s="743" t="s">
        <v>3539</v>
      </c>
      <c r="F792" s="661" t="s">
        <v>3521</v>
      </c>
      <c r="G792" s="661" t="s">
        <v>4351</v>
      </c>
      <c r="H792" s="661" t="s">
        <v>574</v>
      </c>
      <c r="I792" s="661" t="s">
        <v>4352</v>
      </c>
      <c r="J792" s="661" t="s">
        <v>4353</v>
      </c>
      <c r="K792" s="661" t="s">
        <v>4354</v>
      </c>
      <c r="L792" s="662">
        <v>0</v>
      </c>
      <c r="M792" s="662">
        <v>0</v>
      </c>
      <c r="N792" s="661">
        <v>1</v>
      </c>
      <c r="O792" s="744">
        <v>0.5</v>
      </c>
      <c r="P792" s="662"/>
      <c r="Q792" s="677"/>
      <c r="R792" s="661"/>
      <c r="S792" s="677">
        <v>0</v>
      </c>
      <c r="T792" s="744"/>
      <c r="U792" s="700">
        <v>0</v>
      </c>
    </row>
    <row r="793" spans="1:21" ht="14.4" customHeight="1" x14ac:dyDescent="0.3">
      <c r="A793" s="660">
        <v>32</v>
      </c>
      <c r="B793" s="661" t="s">
        <v>573</v>
      </c>
      <c r="C793" s="661" t="s">
        <v>3526</v>
      </c>
      <c r="D793" s="742" t="s">
        <v>5499</v>
      </c>
      <c r="E793" s="743" t="s">
        <v>3539</v>
      </c>
      <c r="F793" s="661" t="s">
        <v>3521</v>
      </c>
      <c r="G793" s="661" t="s">
        <v>4159</v>
      </c>
      <c r="H793" s="661" t="s">
        <v>1755</v>
      </c>
      <c r="I793" s="661" t="s">
        <v>4355</v>
      </c>
      <c r="J793" s="661" t="s">
        <v>4356</v>
      </c>
      <c r="K793" s="661" t="s">
        <v>4357</v>
      </c>
      <c r="L793" s="662">
        <v>186.87</v>
      </c>
      <c r="M793" s="662">
        <v>373.74</v>
      </c>
      <c r="N793" s="661">
        <v>2</v>
      </c>
      <c r="O793" s="744">
        <v>1</v>
      </c>
      <c r="P793" s="662">
        <v>186.87</v>
      </c>
      <c r="Q793" s="677">
        <v>0.5</v>
      </c>
      <c r="R793" s="661">
        <v>1</v>
      </c>
      <c r="S793" s="677">
        <v>0.5</v>
      </c>
      <c r="T793" s="744">
        <v>0.5</v>
      </c>
      <c r="U793" s="700">
        <v>0.5</v>
      </c>
    </row>
    <row r="794" spans="1:21" ht="14.4" customHeight="1" x14ac:dyDescent="0.3">
      <c r="A794" s="660">
        <v>32</v>
      </c>
      <c r="B794" s="661" t="s">
        <v>573</v>
      </c>
      <c r="C794" s="661" t="s">
        <v>3526</v>
      </c>
      <c r="D794" s="742" t="s">
        <v>5499</v>
      </c>
      <c r="E794" s="743" t="s">
        <v>3539</v>
      </c>
      <c r="F794" s="661" t="s">
        <v>3521</v>
      </c>
      <c r="G794" s="661" t="s">
        <v>3752</v>
      </c>
      <c r="H794" s="661" t="s">
        <v>574</v>
      </c>
      <c r="I794" s="661" t="s">
        <v>3934</v>
      </c>
      <c r="J794" s="661" t="s">
        <v>3754</v>
      </c>
      <c r="K794" s="661" t="s">
        <v>3495</v>
      </c>
      <c r="L794" s="662">
        <v>0</v>
      </c>
      <c r="M794" s="662">
        <v>0</v>
      </c>
      <c r="N794" s="661">
        <v>3</v>
      </c>
      <c r="O794" s="744">
        <v>1</v>
      </c>
      <c r="P794" s="662">
        <v>0</v>
      </c>
      <c r="Q794" s="677"/>
      <c r="R794" s="661">
        <v>3</v>
      </c>
      <c r="S794" s="677">
        <v>1</v>
      </c>
      <c r="T794" s="744">
        <v>1</v>
      </c>
      <c r="U794" s="700">
        <v>1</v>
      </c>
    </row>
    <row r="795" spans="1:21" ht="14.4" customHeight="1" x14ac:dyDescent="0.3">
      <c r="A795" s="660">
        <v>32</v>
      </c>
      <c r="B795" s="661" t="s">
        <v>573</v>
      </c>
      <c r="C795" s="661" t="s">
        <v>3526</v>
      </c>
      <c r="D795" s="742" t="s">
        <v>5499</v>
      </c>
      <c r="E795" s="743" t="s">
        <v>3539</v>
      </c>
      <c r="F795" s="661" t="s">
        <v>3521</v>
      </c>
      <c r="G795" s="661" t="s">
        <v>3752</v>
      </c>
      <c r="H795" s="661" t="s">
        <v>574</v>
      </c>
      <c r="I795" s="661" t="s">
        <v>2534</v>
      </c>
      <c r="J795" s="661" t="s">
        <v>2535</v>
      </c>
      <c r="K795" s="661" t="s">
        <v>2536</v>
      </c>
      <c r="L795" s="662">
        <v>52.75</v>
      </c>
      <c r="M795" s="662">
        <v>105.5</v>
      </c>
      <c r="N795" s="661">
        <v>2</v>
      </c>
      <c r="O795" s="744">
        <v>2</v>
      </c>
      <c r="P795" s="662">
        <v>52.75</v>
      </c>
      <c r="Q795" s="677">
        <v>0.5</v>
      </c>
      <c r="R795" s="661">
        <v>1</v>
      </c>
      <c r="S795" s="677">
        <v>0.5</v>
      </c>
      <c r="T795" s="744">
        <v>1</v>
      </c>
      <c r="U795" s="700">
        <v>0.5</v>
      </c>
    </row>
    <row r="796" spans="1:21" ht="14.4" customHeight="1" x14ac:dyDescent="0.3">
      <c r="A796" s="660">
        <v>32</v>
      </c>
      <c r="B796" s="661" t="s">
        <v>573</v>
      </c>
      <c r="C796" s="661" t="s">
        <v>3526</v>
      </c>
      <c r="D796" s="742" t="s">
        <v>5499</v>
      </c>
      <c r="E796" s="743" t="s">
        <v>3539</v>
      </c>
      <c r="F796" s="661" t="s">
        <v>3521</v>
      </c>
      <c r="G796" s="661" t="s">
        <v>3632</v>
      </c>
      <c r="H796" s="661" t="s">
        <v>574</v>
      </c>
      <c r="I796" s="661" t="s">
        <v>862</v>
      </c>
      <c r="J796" s="661" t="s">
        <v>3633</v>
      </c>
      <c r="K796" s="661" t="s">
        <v>3634</v>
      </c>
      <c r="L796" s="662">
        <v>88.76</v>
      </c>
      <c r="M796" s="662">
        <v>1065.1200000000001</v>
      </c>
      <c r="N796" s="661">
        <v>12</v>
      </c>
      <c r="O796" s="744">
        <v>2</v>
      </c>
      <c r="P796" s="662">
        <v>1065.1200000000001</v>
      </c>
      <c r="Q796" s="677">
        <v>1</v>
      </c>
      <c r="R796" s="661">
        <v>12</v>
      </c>
      <c r="S796" s="677">
        <v>1</v>
      </c>
      <c r="T796" s="744">
        <v>2</v>
      </c>
      <c r="U796" s="700">
        <v>1</v>
      </c>
    </row>
    <row r="797" spans="1:21" ht="14.4" customHeight="1" x14ac:dyDescent="0.3">
      <c r="A797" s="660">
        <v>32</v>
      </c>
      <c r="B797" s="661" t="s">
        <v>573</v>
      </c>
      <c r="C797" s="661" t="s">
        <v>3526</v>
      </c>
      <c r="D797" s="742" t="s">
        <v>5499</v>
      </c>
      <c r="E797" s="743" t="s">
        <v>3539</v>
      </c>
      <c r="F797" s="661" t="s">
        <v>3521</v>
      </c>
      <c r="G797" s="661" t="s">
        <v>3840</v>
      </c>
      <c r="H797" s="661" t="s">
        <v>574</v>
      </c>
      <c r="I797" s="661" t="s">
        <v>948</v>
      </c>
      <c r="J797" s="661" t="s">
        <v>1118</v>
      </c>
      <c r="K797" s="661" t="s">
        <v>3841</v>
      </c>
      <c r="L797" s="662">
        <v>0</v>
      </c>
      <c r="M797" s="662">
        <v>0</v>
      </c>
      <c r="N797" s="661">
        <v>2</v>
      </c>
      <c r="O797" s="744">
        <v>0.5</v>
      </c>
      <c r="P797" s="662"/>
      <c r="Q797" s="677"/>
      <c r="R797" s="661"/>
      <c r="S797" s="677">
        <v>0</v>
      </c>
      <c r="T797" s="744"/>
      <c r="U797" s="700">
        <v>0</v>
      </c>
    </row>
    <row r="798" spans="1:21" ht="14.4" customHeight="1" x14ac:dyDescent="0.3">
      <c r="A798" s="660">
        <v>32</v>
      </c>
      <c r="B798" s="661" t="s">
        <v>573</v>
      </c>
      <c r="C798" s="661" t="s">
        <v>3526</v>
      </c>
      <c r="D798" s="742" t="s">
        <v>5499</v>
      </c>
      <c r="E798" s="743" t="s">
        <v>3539</v>
      </c>
      <c r="F798" s="661" t="s">
        <v>3521</v>
      </c>
      <c r="G798" s="661" t="s">
        <v>3635</v>
      </c>
      <c r="H798" s="661" t="s">
        <v>574</v>
      </c>
      <c r="I798" s="661" t="s">
        <v>923</v>
      </c>
      <c r="J798" s="661" t="s">
        <v>924</v>
      </c>
      <c r="K798" s="661" t="s">
        <v>4051</v>
      </c>
      <c r="L798" s="662">
        <v>0</v>
      </c>
      <c r="M798" s="662">
        <v>0</v>
      </c>
      <c r="N798" s="661">
        <v>3</v>
      </c>
      <c r="O798" s="744">
        <v>1</v>
      </c>
      <c r="P798" s="662">
        <v>0</v>
      </c>
      <c r="Q798" s="677"/>
      <c r="R798" s="661">
        <v>3</v>
      </c>
      <c r="S798" s="677">
        <v>1</v>
      </c>
      <c r="T798" s="744">
        <v>1</v>
      </c>
      <c r="U798" s="700">
        <v>1</v>
      </c>
    </row>
    <row r="799" spans="1:21" ht="14.4" customHeight="1" x14ac:dyDescent="0.3">
      <c r="A799" s="660">
        <v>32</v>
      </c>
      <c r="B799" s="661" t="s">
        <v>573</v>
      </c>
      <c r="C799" s="661" t="s">
        <v>3526</v>
      </c>
      <c r="D799" s="742" t="s">
        <v>5499</v>
      </c>
      <c r="E799" s="743" t="s">
        <v>3539</v>
      </c>
      <c r="F799" s="661" t="s">
        <v>3521</v>
      </c>
      <c r="G799" s="661" t="s">
        <v>4181</v>
      </c>
      <c r="H799" s="661" t="s">
        <v>574</v>
      </c>
      <c r="I799" s="661" t="s">
        <v>846</v>
      </c>
      <c r="J799" s="661" t="s">
        <v>847</v>
      </c>
      <c r="K799" s="661" t="s">
        <v>4182</v>
      </c>
      <c r="L799" s="662">
        <v>232.37</v>
      </c>
      <c r="M799" s="662">
        <v>232.37</v>
      </c>
      <c r="N799" s="661">
        <v>1</v>
      </c>
      <c r="O799" s="744">
        <v>1</v>
      </c>
      <c r="P799" s="662">
        <v>232.37</v>
      </c>
      <c r="Q799" s="677">
        <v>1</v>
      </c>
      <c r="R799" s="661">
        <v>1</v>
      </c>
      <c r="S799" s="677">
        <v>1</v>
      </c>
      <c r="T799" s="744">
        <v>1</v>
      </c>
      <c r="U799" s="700">
        <v>1</v>
      </c>
    </row>
    <row r="800" spans="1:21" ht="14.4" customHeight="1" x14ac:dyDescent="0.3">
      <c r="A800" s="660">
        <v>32</v>
      </c>
      <c r="B800" s="661" t="s">
        <v>573</v>
      </c>
      <c r="C800" s="661" t="s">
        <v>3526</v>
      </c>
      <c r="D800" s="742" t="s">
        <v>5499</v>
      </c>
      <c r="E800" s="743" t="s">
        <v>3539</v>
      </c>
      <c r="F800" s="661" t="s">
        <v>3521</v>
      </c>
      <c r="G800" s="661" t="s">
        <v>3638</v>
      </c>
      <c r="H800" s="661" t="s">
        <v>574</v>
      </c>
      <c r="I800" s="661" t="s">
        <v>3639</v>
      </c>
      <c r="J800" s="661" t="s">
        <v>1753</v>
      </c>
      <c r="K800" s="661" t="s">
        <v>1754</v>
      </c>
      <c r="L800" s="662">
        <v>1121.25</v>
      </c>
      <c r="M800" s="662">
        <v>8970</v>
      </c>
      <c r="N800" s="661">
        <v>8</v>
      </c>
      <c r="O800" s="744">
        <v>1.5</v>
      </c>
      <c r="P800" s="662">
        <v>8970</v>
      </c>
      <c r="Q800" s="677">
        <v>1</v>
      </c>
      <c r="R800" s="661">
        <v>8</v>
      </c>
      <c r="S800" s="677">
        <v>1</v>
      </c>
      <c r="T800" s="744">
        <v>1.5</v>
      </c>
      <c r="U800" s="700">
        <v>1</v>
      </c>
    </row>
    <row r="801" spans="1:21" ht="14.4" customHeight="1" x14ac:dyDescent="0.3">
      <c r="A801" s="660">
        <v>32</v>
      </c>
      <c r="B801" s="661" t="s">
        <v>573</v>
      </c>
      <c r="C801" s="661" t="s">
        <v>3526</v>
      </c>
      <c r="D801" s="742" t="s">
        <v>5499</v>
      </c>
      <c r="E801" s="743" t="s">
        <v>3539</v>
      </c>
      <c r="F801" s="661" t="s">
        <v>3521</v>
      </c>
      <c r="G801" s="661" t="s">
        <v>4188</v>
      </c>
      <c r="H801" s="661" t="s">
        <v>574</v>
      </c>
      <c r="I801" s="661" t="s">
        <v>4358</v>
      </c>
      <c r="J801" s="661" t="s">
        <v>4359</v>
      </c>
      <c r="K801" s="661" t="s">
        <v>4360</v>
      </c>
      <c r="L801" s="662">
        <v>52.97</v>
      </c>
      <c r="M801" s="662">
        <v>158.91</v>
      </c>
      <c r="N801" s="661">
        <v>3</v>
      </c>
      <c r="O801" s="744">
        <v>0.5</v>
      </c>
      <c r="P801" s="662"/>
      <c r="Q801" s="677">
        <v>0</v>
      </c>
      <c r="R801" s="661"/>
      <c r="S801" s="677">
        <v>0</v>
      </c>
      <c r="T801" s="744"/>
      <c r="U801" s="700">
        <v>0</v>
      </c>
    </row>
    <row r="802" spans="1:21" ht="14.4" customHeight="1" x14ac:dyDescent="0.3">
      <c r="A802" s="660">
        <v>32</v>
      </c>
      <c r="B802" s="661" t="s">
        <v>573</v>
      </c>
      <c r="C802" s="661" t="s">
        <v>3526</v>
      </c>
      <c r="D802" s="742" t="s">
        <v>5499</v>
      </c>
      <c r="E802" s="743" t="s">
        <v>3539</v>
      </c>
      <c r="F802" s="661" t="s">
        <v>3521</v>
      </c>
      <c r="G802" s="661" t="s">
        <v>3654</v>
      </c>
      <c r="H802" s="661" t="s">
        <v>574</v>
      </c>
      <c r="I802" s="661" t="s">
        <v>4361</v>
      </c>
      <c r="J802" s="661" t="s">
        <v>4362</v>
      </c>
      <c r="K802" s="661" t="s">
        <v>4363</v>
      </c>
      <c r="L802" s="662">
        <v>0</v>
      </c>
      <c r="M802" s="662">
        <v>0</v>
      </c>
      <c r="N802" s="661">
        <v>1</v>
      </c>
      <c r="O802" s="744">
        <v>0.5</v>
      </c>
      <c r="P802" s="662"/>
      <c r="Q802" s="677"/>
      <c r="R802" s="661"/>
      <c r="S802" s="677">
        <v>0</v>
      </c>
      <c r="T802" s="744"/>
      <c r="U802" s="700">
        <v>0</v>
      </c>
    </row>
    <row r="803" spans="1:21" ht="14.4" customHeight="1" x14ac:dyDescent="0.3">
      <c r="A803" s="660">
        <v>32</v>
      </c>
      <c r="B803" s="661" t="s">
        <v>573</v>
      </c>
      <c r="C803" s="661" t="s">
        <v>3526</v>
      </c>
      <c r="D803" s="742" t="s">
        <v>5499</v>
      </c>
      <c r="E803" s="743" t="s">
        <v>3539</v>
      </c>
      <c r="F803" s="661" t="s">
        <v>3521</v>
      </c>
      <c r="G803" s="661" t="s">
        <v>3654</v>
      </c>
      <c r="H803" s="661" t="s">
        <v>574</v>
      </c>
      <c r="I803" s="661" t="s">
        <v>3773</v>
      </c>
      <c r="J803" s="661" t="s">
        <v>3774</v>
      </c>
      <c r="K803" s="661" t="s">
        <v>3775</v>
      </c>
      <c r="L803" s="662">
        <v>334.66</v>
      </c>
      <c r="M803" s="662">
        <v>669.32</v>
      </c>
      <c r="N803" s="661">
        <v>2</v>
      </c>
      <c r="O803" s="744">
        <v>1.5</v>
      </c>
      <c r="P803" s="662"/>
      <c r="Q803" s="677">
        <v>0</v>
      </c>
      <c r="R803" s="661"/>
      <c r="S803" s="677">
        <v>0</v>
      </c>
      <c r="T803" s="744"/>
      <c r="U803" s="700">
        <v>0</v>
      </c>
    </row>
    <row r="804" spans="1:21" ht="14.4" customHeight="1" x14ac:dyDescent="0.3">
      <c r="A804" s="660">
        <v>32</v>
      </c>
      <c r="B804" s="661" t="s">
        <v>573</v>
      </c>
      <c r="C804" s="661" t="s">
        <v>3526</v>
      </c>
      <c r="D804" s="742" t="s">
        <v>5499</v>
      </c>
      <c r="E804" s="743" t="s">
        <v>3539</v>
      </c>
      <c r="F804" s="661" t="s">
        <v>3521</v>
      </c>
      <c r="G804" s="661" t="s">
        <v>4364</v>
      </c>
      <c r="H804" s="661" t="s">
        <v>574</v>
      </c>
      <c r="I804" s="661" t="s">
        <v>4365</v>
      </c>
      <c r="J804" s="661" t="s">
        <v>4366</v>
      </c>
      <c r="K804" s="661" t="s">
        <v>4367</v>
      </c>
      <c r="L804" s="662">
        <v>0</v>
      </c>
      <c r="M804" s="662">
        <v>0</v>
      </c>
      <c r="N804" s="661">
        <v>1</v>
      </c>
      <c r="O804" s="744">
        <v>1</v>
      </c>
      <c r="P804" s="662">
        <v>0</v>
      </c>
      <c r="Q804" s="677"/>
      <c r="R804" s="661">
        <v>1</v>
      </c>
      <c r="S804" s="677">
        <v>1</v>
      </c>
      <c r="T804" s="744">
        <v>1</v>
      </c>
      <c r="U804" s="700">
        <v>1</v>
      </c>
    </row>
    <row r="805" spans="1:21" ht="14.4" customHeight="1" x14ac:dyDescent="0.3">
      <c r="A805" s="660">
        <v>32</v>
      </c>
      <c r="B805" s="661" t="s">
        <v>573</v>
      </c>
      <c r="C805" s="661" t="s">
        <v>3526</v>
      </c>
      <c r="D805" s="742" t="s">
        <v>5499</v>
      </c>
      <c r="E805" s="743" t="s">
        <v>3539</v>
      </c>
      <c r="F805" s="661" t="s">
        <v>3521</v>
      </c>
      <c r="G805" s="661" t="s">
        <v>3662</v>
      </c>
      <c r="H805" s="661" t="s">
        <v>574</v>
      </c>
      <c r="I805" s="661" t="s">
        <v>647</v>
      </c>
      <c r="J805" s="661" t="s">
        <v>3704</v>
      </c>
      <c r="K805" s="661" t="s">
        <v>3646</v>
      </c>
      <c r="L805" s="662">
        <v>24.78</v>
      </c>
      <c r="M805" s="662">
        <v>49.56</v>
      </c>
      <c r="N805" s="661">
        <v>2</v>
      </c>
      <c r="O805" s="744">
        <v>1</v>
      </c>
      <c r="P805" s="662">
        <v>49.56</v>
      </c>
      <c r="Q805" s="677">
        <v>1</v>
      </c>
      <c r="R805" s="661">
        <v>2</v>
      </c>
      <c r="S805" s="677">
        <v>1</v>
      </c>
      <c r="T805" s="744">
        <v>1</v>
      </c>
      <c r="U805" s="700">
        <v>1</v>
      </c>
    </row>
    <row r="806" spans="1:21" ht="14.4" customHeight="1" x14ac:dyDescent="0.3">
      <c r="A806" s="660">
        <v>32</v>
      </c>
      <c r="B806" s="661" t="s">
        <v>573</v>
      </c>
      <c r="C806" s="661" t="s">
        <v>3526</v>
      </c>
      <c r="D806" s="742" t="s">
        <v>5499</v>
      </c>
      <c r="E806" s="743" t="s">
        <v>3539</v>
      </c>
      <c r="F806" s="661" t="s">
        <v>3521</v>
      </c>
      <c r="G806" s="661" t="s">
        <v>3662</v>
      </c>
      <c r="H806" s="661" t="s">
        <v>574</v>
      </c>
      <c r="I806" s="661" t="s">
        <v>1160</v>
      </c>
      <c r="J806" s="661" t="s">
        <v>3663</v>
      </c>
      <c r="K806" s="661" t="s">
        <v>3664</v>
      </c>
      <c r="L806" s="662">
        <v>99.11</v>
      </c>
      <c r="M806" s="662">
        <v>792.88</v>
      </c>
      <c r="N806" s="661">
        <v>8</v>
      </c>
      <c r="O806" s="744">
        <v>2</v>
      </c>
      <c r="P806" s="662">
        <v>198.22</v>
      </c>
      <c r="Q806" s="677">
        <v>0.25</v>
      </c>
      <c r="R806" s="661">
        <v>2</v>
      </c>
      <c r="S806" s="677">
        <v>0.25</v>
      </c>
      <c r="T806" s="744">
        <v>1</v>
      </c>
      <c r="U806" s="700">
        <v>0.5</v>
      </c>
    </row>
    <row r="807" spans="1:21" ht="14.4" customHeight="1" x14ac:dyDescent="0.3">
      <c r="A807" s="660">
        <v>32</v>
      </c>
      <c r="B807" s="661" t="s">
        <v>573</v>
      </c>
      <c r="C807" s="661" t="s">
        <v>3526</v>
      </c>
      <c r="D807" s="742" t="s">
        <v>5499</v>
      </c>
      <c r="E807" s="743" t="s">
        <v>3539</v>
      </c>
      <c r="F807" s="661" t="s">
        <v>3521</v>
      </c>
      <c r="G807" s="661" t="s">
        <v>3892</v>
      </c>
      <c r="H807" s="661" t="s">
        <v>1755</v>
      </c>
      <c r="I807" s="661" t="s">
        <v>4368</v>
      </c>
      <c r="J807" s="661" t="s">
        <v>4206</v>
      </c>
      <c r="K807" s="661" t="s">
        <v>4369</v>
      </c>
      <c r="L807" s="662">
        <v>15.61</v>
      </c>
      <c r="M807" s="662">
        <v>15.61</v>
      </c>
      <c r="N807" s="661">
        <v>1</v>
      </c>
      <c r="O807" s="744">
        <v>1</v>
      </c>
      <c r="P807" s="662"/>
      <c r="Q807" s="677">
        <v>0</v>
      </c>
      <c r="R807" s="661"/>
      <c r="S807" s="677">
        <v>0</v>
      </c>
      <c r="T807" s="744"/>
      <c r="U807" s="700">
        <v>0</v>
      </c>
    </row>
    <row r="808" spans="1:21" ht="14.4" customHeight="1" x14ac:dyDescent="0.3">
      <c r="A808" s="660">
        <v>32</v>
      </c>
      <c r="B808" s="661" t="s">
        <v>573</v>
      </c>
      <c r="C808" s="661" t="s">
        <v>3526</v>
      </c>
      <c r="D808" s="742" t="s">
        <v>5499</v>
      </c>
      <c r="E808" s="743" t="s">
        <v>3539</v>
      </c>
      <c r="F808" s="661" t="s">
        <v>3521</v>
      </c>
      <c r="G808" s="661" t="s">
        <v>3668</v>
      </c>
      <c r="H808" s="661" t="s">
        <v>574</v>
      </c>
      <c r="I808" s="661" t="s">
        <v>4370</v>
      </c>
      <c r="J808" s="661" t="s">
        <v>2500</v>
      </c>
      <c r="K808" s="661" t="s">
        <v>4371</v>
      </c>
      <c r="L808" s="662">
        <v>316.36</v>
      </c>
      <c r="M808" s="662">
        <v>316.36</v>
      </c>
      <c r="N808" s="661">
        <v>1</v>
      </c>
      <c r="O808" s="744">
        <v>0.5</v>
      </c>
      <c r="P808" s="662">
        <v>316.36</v>
      </c>
      <c r="Q808" s="677">
        <v>1</v>
      </c>
      <c r="R808" s="661">
        <v>1</v>
      </c>
      <c r="S808" s="677">
        <v>1</v>
      </c>
      <c r="T808" s="744">
        <v>0.5</v>
      </c>
      <c r="U808" s="700">
        <v>1</v>
      </c>
    </row>
    <row r="809" spans="1:21" ht="14.4" customHeight="1" x14ac:dyDescent="0.3">
      <c r="A809" s="660">
        <v>32</v>
      </c>
      <c r="B809" s="661" t="s">
        <v>573</v>
      </c>
      <c r="C809" s="661" t="s">
        <v>3526</v>
      </c>
      <c r="D809" s="742" t="s">
        <v>5499</v>
      </c>
      <c r="E809" s="743" t="s">
        <v>3539</v>
      </c>
      <c r="F809" s="661" t="s">
        <v>3521</v>
      </c>
      <c r="G809" s="661" t="s">
        <v>3670</v>
      </c>
      <c r="H809" s="661" t="s">
        <v>574</v>
      </c>
      <c r="I809" s="661" t="s">
        <v>3898</v>
      </c>
      <c r="J809" s="661" t="s">
        <v>2521</v>
      </c>
      <c r="K809" s="661" t="s">
        <v>3899</v>
      </c>
      <c r="L809" s="662">
        <v>214.5</v>
      </c>
      <c r="M809" s="662">
        <v>214.5</v>
      </c>
      <c r="N809" s="661">
        <v>1</v>
      </c>
      <c r="O809" s="744">
        <v>1</v>
      </c>
      <c r="P809" s="662">
        <v>214.5</v>
      </c>
      <c r="Q809" s="677">
        <v>1</v>
      </c>
      <c r="R809" s="661">
        <v>1</v>
      </c>
      <c r="S809" s="677">
        <v>1</v>
      </c>
      <c r="T809" s="744">
        <v>1</v>
      </c>
      <c r="U809" s="700">
        <v>1</v>
      </c>
    </row>
    <row r="810" spans="1:21" ht="14.4" customHeight="1" x14ac:dyDescent="0.3">
      <c r="A810" s="660">
        <v>32</v>
      </c>
      <c r="B810" s="661" t="s">
        <v>573</v>
      </c>
      <c r="C810" s="661" t="s">
        <v>3526</v>
      </c>
      <c r="D810" s="742" t="s">
        <v>5499</v>
      </c>
      <c r="E810" s="743" t="s">
        <v>3539</v>
      </c>
      <c r="F810" s="661" t="s">
        <v>3521</v>
      </c>
      <c r="G810" s="661" t="s">
        <v>3670</v>
      </c>
      <c r="H810" s="661" t="s">
        <v>574</v>
      </c>
      <c r="I810" s="661" t="s">
        <v>4372</v>
      </c>
      <c r="J810" s="661" t="s">
        <v>4373</v>
      </c>
      <c r="K810" s="661" t="s">
        <v>4096</v>
      </c>
      <c r="L810" s="662">
        <v>143.34</v>
      </c>
      <c r="M810" s="662">
        <v>430.02</v>
      </c>
      <c r="N810" s="661">
        <v>3</v>
      </c>
      <c r="O810" s="744">
        <v>0.5</v>
      </c>
      <c r="P810" s="662"/>
      <c r="Q810" s="677">
        <v>0</v>
      </c>
      <c r="R810" s="661"/>
      <c r="S810" s="677">
        <v>0</v>
      </c>
      <c r="T810" s="744"/>
      <c r="U810" s="700">
        <v>0</v>
      </c>
    </row>
    <row r="811" spans="1:21" ht="14.4" customHeight="1" x14ac:dyDescent="0.3">
      <c r="A811" s="660">
        <v>32</v>
      </c>
      <c r="B811" s="661" t="s">
        <v>573</v>
      </c>
      <c r="C811" s="661" t="s">
        <v>3526</v>
      </c>
      <c r="D811" s="742" t="s">
        <v>5499</v>
      </c>
      <c r="E811" s="743" t="s">
        <v>3539</v>
      </c>
      <c r="F811" s="661" t="s">
        <v>3521</v>
      </c>
      <c r="G811" s="661" t="s">
        <v>3677</v>
      </c>
      <c r="H811" s="661" t="s">
        <v>574</v>
      </c>
      <c r="I811" s="661" t="s">
        <v>2120</v>
      </c>
      <c r="J811" s="661" t="s">
        <v>2121</v>
      </c>
      <c r="K811" s="661" t="s">
        <v>3680</v>
      </c>
      <c r="L811" s="662">
        <v>51.21</v>
      </c>
      <c r="M811" s="662">
        <v>153.63</v>
      </c>
      <c r="N811" s="661">
        <v>3</v>
      </c>
      <c r="O811" s="744">
        <v>2.5</v>
      </c>
      <c r="P811" s="662">
        <v>51.21</v>
      </c>
      <c r="Q811" s="677">
        <v>0.33333333333333337</v>
      </c>
      <c r="R811" s="661">
        <v>1</v>
      </c>
      <c r="S811" s="677">
        <v>0.33333333333333331</v>
      </c>
      <c r="T811" s="744">
        <v>0.5</v>
      </c>
      <c r="U811" s="700">
        <v>0.2</v>
      </c>
    </row>
    <row r="812" spans="1:21" ht="14.4" customHeight="1" x14ac:dyDescent="0.3">
      <c r="A812" s="660">
        <v>32</v>
      </c>
      <c r="B812" s="661" t="s">
        <v>573</v>
      </c>
      <c r="C812" s="661" t="s">
        <v>3526</v>
      </c>
      <c r="D812" s="742" t="s">
        <v>5499</v>
      </c>
      <c r="E812" s="743" t="s">
        <v>3539</v>
      </c>
      <c r="F812" s="661" t="s">
        <v>3521</v>
      </c>
      <c r="G812" s="661" t="s">
        <v>4374</v>
      </c>
      <c r="H812" s="661" t="s">
        <v>574</v>
      </c>
      <c r="I812" s="661" t="s">
        <v>4375</v>
      </c>
      <c r="J812" s="661" t="s">
        <v>4376</v>
      </c>
      <c r="K812" s="661" t="s">
        <v>4377</v>
      </c>
      <c r="L812" s="662">
        <v>307.88</v>
      </c>
      <c r="M812" s="662">
        <v>307.88</v>
      </c>
      <c r="N812" s="661">
        <v>1</v>
      </c>
      <c r="O812" s="744">
        <v>0.5</v>
      </c>
      <c r="P812" s="662">
        <v>307.88</v>
      </c>
      <c r="Q812" s="677">
        <v>1</v>
      </c>
      <c r="R812" s="661">
        <v>1</v>
      </c>
      <c r="S812" s="677">
        <v>1</v>
      </c>
      <c r="T812" s="744">
        <v>0.5</v>
      </c>
      <c r="U812" s="700">
        <v>1</v>
      </c>
    </row>
    <row r="813" spans="1:21" ht="14.4" customHeight="1" x14ac:dyDescent="0.3">
      <c r="A813" s="660">
        <v>32</v>
      </c>
      <c r="B813" s="661" t="s">
        <v>573</v>
      </c>
      <c r="C813" s="661" t="s">
        <v>3526</v>
      </c>
      <c r="D813" s="742" t="s">
        <v>5499</v>
      </c>
      <c r="E813" s="743" t="s">
        <v>3539</v>
      </c>
      <c r="F813" s="661" t="s">
        <v>3521</v>
      </c>
      <c r="G813" s="661" t="s">
        <v>3866</v>
      </c>
      <c r="H813" s="661" t="s">
        <v>1755</v>
      </c>
      <c r="I813" s="661" t="s">
        <v>4378</v>
      </c>
      <c r="J813" s="661" t="s">
        <v>4296</v>
      </c>
      <c r="K813" s="661" t="s">
        <v>3897</v>
      </c>
      <c r="L813" s="662">
        <v>92.38</v>
      </c>
      <c r="M813" s="662">
        <v>92.38</v>
      </c>
      <c r="N813" s="661">
        <v>1</v>
      </c>
      <c r="O813" s="744">
        <v>0.5</v>
      </c>
      <c r="P813" s="662"/>
      <c r="Q813" s="677">
        <v>0</v>
      </c>
      <c r="R813" s="661"/>
      <c r="S813" s="677">
        <v>0</v>
      </c>
      <c r="T813" s="744"/>
      <c r="U813" s="700">
        <v>0</v>
      </c>
    </row>
    <row r="814" spans="1:21" ht="14.4" customHeight="1" x14ac:dyDescent="0.3">
      <c r="A814" s="660">
        <v>32</v>
      </c>
      <c r="B814" s="661" t="s">
        <v>573</v>
      </c>
      <c r="C814" s="661" t="s">
        <v>3526</v>
      </c>
      <c r="D814" s="742" t="s">
        <v>5499</v>
      </c>
      <c r="E814" s="743" t="s">
        <v>3539</v>
      </c>
      <c r="F814" s="661" t="s">
        <v>3521</v>
      </c>
      <c r="G814" s="661" t="s">
        <v>3866</v>
      </c>
      <c r="H814" s="661" t="s">
        <v>1755</v>
      </c>
      <c r="I814" s="661" t="s">
        <v>3867</v>
      </c>
      <c r="J814" s="661" t="s">
        <v>3868</v>
      </c>
      <c r="K814" s="661" t="s">
        <v>3869</v>
      </c>
      <c r="L814" s="662">
        <v>120.61</v>
      </c>
      <c r="M814" s="662">
        <v>120.61</v>
      </c>
      <c r="N814" s="661">
        <v>1</v>
      </c>
      <c r="O814" s="744">
        <v>1</v>
      </c>
      <c r="P814" s="662"/>
      <c r="Q814" s="677">
        <v>0</v>
      </c>
      <c r="R814" s="661"/>
      <c r="S814" s="677">
        <v>0</v>
      </c>
      <c r="T814" s="744"/>
      <c r="U814" s="700">
        <v>0</v>
      </c>
    </row>
    <row r="815" spans="1:21" ht="14.4" customHeight="1" x14ac:dyDescent="0.3">
      <c r="A815" s="660">
        <v>32</v>
      </c>
      <c r="B815" s="661" t="s">
        <v>573</v>
      </c>
      <c r="C815" s="661" t="s">
        <v>3526</v>
      </c>
      <c r="D815" s="742" t="s">
        <v>5499</v>
      </c>
      <c r="E815" s="743" t="s">
        <v>3539</v>
      </c>
      <c r="F815" s="661" t="s">
        <v>3521</v>
      </c>
      <c r="G815" s="661" t="s">
        <v>3866</v>
      </c>
      <c r="H815" s="661" t="s">
        <v>1755</v>
      </c>
      <c r="I815" s="661" t="s">
        <v>4090</v>
      </c>
      <c r="J815" s="661" t="s">
        <v>4091</v>
      </c>
      <c r="K815" s="661" t="s">
        <v>2543</v>
      </c>
      <c r="L815" s="662">
        <v>184.74</v>
      </c>
      <c r="M815" s="662">
        <v>369.48</v>
      </c>
      <c r="N815" s="661">
        <v>2</v>
      </c>
      <c r="O815" s="744">
        <v>2</v>
      </c>
      <c r="P815" s="662">
        <v>184.74</v>
      </c>
      <c r="Q815" s="677">
        <v>0.5</v>
      </c>
      <c r="R815" s="661">
        <v>1</v>
      </c>
      <c r="S815" s="677">
        <v>0.5</v>
      </c>
      <c r="T815" s="744">
        <v>1</v>
      </c>
      <c r="U815" s="700">
        <v>0.5</v>
      </c>
    </row>
    <row r="816" spans="1:21" ht="14.4" customHeight="1" x14ac:dyDescent="0.3">
      <c r="A816" s="660">
        <v>32</v>
      </c>
      <c r="B816" s="661" t="s">
        <v>573</v>
      </c>
      <c r="C816" s="661" t="s">
        <v>3526</v>
      </c>
      <c r="D816" s="742" t="s">
        <v>5499</v>
      </c>
      <c r="E816" s="743" t="s">
        <v>3539</v>
      </c>
      <c r="F816" s="661" t="s">
        <v>3521</v>
      </c>
      <c r="G816" s="661" t="s">
        <v>4379</v>
      </c>
      <c r="H816" s="661" t="s">
        <v>574</v>
      </c>
      <c r="I816" s="661" t="s">
        <v>4380</v>
      </c>
      <c r="J816" s="661" t="s">
        <v>3212</v>
      </c>
      <c r="K816" s="661" t="s">
        <v>4381</v>
      </c>
      <c r="L816" s="662">
        <v>0</v>
      </c>
      <c r="M816" s="662">
        <v>0</v>
      </c>
      <c r="N816" s="661">
        <v>1</v>
      </c>
      <c r="O816" s="744">
        <v>1</v>
      </c>
      <c r="P816" s="662"/>
      <c r="Q816" s="677"/>
      <c r="R816" s="661"/>
      <c r="S816" s="677">
        <v>0</v>
      </c>
      <c r="T816" s="744"/>
      <c r="U816" s="700">
        <v>0</v>
      </c>
    </row>
    <row r="817" spans="1:21" ht="14.4" customHeight="1" x14ac:dyDescent="0.3">
      <c r="A817" s="660">
        <v>32</v>
      </c>
      <c r="B817" s="661" t="s">
        <v>573</v>
      </c>
      <c r="C817" s="661" t="s">
        <v>3526</v>
      </c>
      <c r="D817" s="742" t="s">
        <v>5499</v>
      </c>
      <c r="E817" s="743" t="s">
        <v>3539</v>
      </c>
      <c r="F817" s="661" t="s">
        <v>3521</v>
      </c>
      <c r="G817" s="661" t="s">
        <v>3956</v>
      </c>
      <c r="H817" s="661" t="s">
        <v>574</v>
      </c>
      <c r="I817" s="661" t="s">
        <v>3957</v>
      </c>
      <c r="J817" s="661" t="s">
        <v>3958</v>
      </c>
      <c r="K817" s="661" t="s">
        <v>3959</v>
      </c>
      <c r="L817" s="662">
        <v>0</v>
      </c>
      <c r="M817" s="662">
        <v>0</v>
      </c>
      <c r="N817" s="661">
        <v>1</v>
      </c>
      <c r="O817" s="744">
        <v>1</v>
      </c>
      <c r="P817" s="662">
        <v>0</v>
      </c>
      <c r="Q817" s="677"/>
      <c r="R817" s="661">
        <v>1</v>
      </c>
      <c r="S817" s="677">
        <v>1</v>
      </c>
      <c r="T817" s="744">
        <v>1</v>
      </c>
      <c r="U817" s="700">
        <v>1</v>
      </c>
    </row>
    <row r="818" spans="1:21" ht="14.4" customHeight="1" x14ac:dyDescent="0.3">
      <c r="A818" s="660">
        <v>32</v>
      </c>
      <c r="B818" s="661" t="s">
        <v>573</v>
      </c>
      <c r="C818" s="661" t="s">
        <v>3526</v>
      </c>
      <c r="D818" s="742" t="s">
        <v>5499</v>
      </c>
      <c r="E818" s="743" t="s">
        <v>3540</v>
      </c>
      <c r="F818" s="661" t="s">
        <v>3521</v>
      </c>
      <c r="G818" s="661" t="s">
        <v>3571</v>
      </c>
      <c r="H818" s="661" t="s">
        <v>574</v>
      </c>
      <c r="I818" s="661" t="s">
        <v>3967</v>
      </c>
      <c r="J818" s="661" t="s">
        <v>3968</v>
      </c>
      <c r="K818" s="661" t="s">
        <v>3694</v>
      </c>
      <c r="L818" s="662">
        <v>85.71</v>
      </c>
      <c r="M818" s="662">
        <v>85.71</v>
      </c>
      <c r="N818" s="661">
        <v>1</v>
      </c>
      <c r="O818" s="744">
        <v>0.5</v>
      </c>
      <c r="P818" s="662"/>
      <c r="Q818" s="677">
        <v>0</v>
      </c>
      <c r="R818" s="661"/>
      <c r="S818" s="677">
        <v>0</v>
      </c>
      <c r="T818" s="744"/>
      <c r="U818" s="700">
        <v>0</v>
      </c>
    </row>
    <row r="819" spans="1:21" ht="14.4" customHeight="1" x14ac:dyDescent="0.3">
      <c r="A819" s="660">
        <v>32</v>
      </c>
      <c r="B819" s="661" t="s">
        <v>573</v>
      </c>
      <c r="C819" s="661" t="s">
        <v>3526</v>
      </c>
      <c r="D819" s="742" t="s">
        <v>5499</v>
      </c>
      <c r="E819" s="743" t="s">
        <v>3540</v>
      </c>
      <c r="F819" s="661" t="s">
        <v>3521</v>
      </c>
      <c r="G819" s="661" t="s">
        <v>3579</v>
      </c>
      <c r="H819" s="661" t="s">
        <v>574</v>
      </c>
      <c r="I819" s="661" t="s">
        <v>3921</v>
      </c>
      <c r="J819" s="661" t="s">
        <v>1013</v>
      </c>
      <c r="K819" s="661" t="s">
        <v>1014</v>
      </c>
      <c r="L819" s="662">
        <v>0</v>
      </c>
      <c r="M819" s="662">
        <v>0</v>
      </c>
      <c r="N819" s="661">
        <v>2</v>
      </c>
      <c r="O819" s="744">
        <v>1.5</v>
      </c>
      <c r="P819" s="662">
        <v>0</v>
      </c>
      <c r="Q819" s="677"/>
      <c r="R819" s="661">
        <v>1</v>
      </c>
      <c r="S819" s="677">
        <v>0.5</v>
      </c>
      <c r="T819" s="744">
        <v>0.5</v>
      </c>
      <c r="U819" s="700">
        <v>0.33333333333333331</v>
      </c>
    </row>
    <row r="820" spans="1:21" ht="14.4" customHeight="1" x14ac:dyDescent="0.3">
      <c r="A820" s="660">
        <v>32</v>
      </c>
      <c r="B820" s="661" t="s">
        <v>573</v>
      </c>
      <c r="C820" s="661" t="s">
        <v>3526</v>
      </c>
      <c r="D820" s="742" t="s">
        <v>5499</v>
      </c>
      <c r="E820" s="743" t="s">
        <v>3540</v>
      </c>
      <c r="F820" s="661" t="s">
        <v>3521</v>
      </c>
      <c r="G820" s="661" t="s">
        <v>3579</v>
      </c>
      <c r="H820" s="661" t="s">
        <v>574</v>
      </c>
      <c r="I820" s="661" t="s">
        <v>1012</v>
      </c>
      <c r="J820" s="661" t="s">
        <v>1013</v>
      </c>
      <c r="K820" s="661" t="s">
        <v>1014</v>
      </c>
      <c r="L820" s="662">
        <v>58.27</v>
      </c>
      <c r="M820" s="662">
        <v>58.27</v>
      </c>
      <c r="N820" s="661">
        <v>1</v>
      </c>
      <c r="O820" s="744">
        <v>0.5</v>
      </c>
      <c r="P820" s="662">
        <v>58.27</v>
      </c>
      <c r="Q820" s="677">
        <v>1</v>
      </c>
      <c r="R820" s="661">
        <v>1</v>
      </c>
      <c r="S820" s="677">
        <v>1</v>
      </c>
      <c r="T820" s="744">
        <v>0.5</v>
      </c>
      <c r="U820" s="700">
        <v>1</v>
      </c>
    </row>
    <row r="821" spans="1:21" ht="14.4" customHeight="1" x14ac:dyDescent="0.3">
      <c r="A821" s="660">
        <v>32</v>
      </c>
      <c r="B821" s="661" t="s">
        <v>573</v>
      </c>
      <c r="C821" s="661" t="s">
        <v>3526</v>
      </c>
      <c r="D821" s="742" t="s">
        <v>5499</v>
      </c>
      <c r="E821" s="743" t="s">
        <v>3540</v>
      </c>
      <c r="F821" s="661" t="s">
        <v>3521</v>
      </c>
      <c r="G821" s="661" t="s">
        <v>3582</v>
      </c>
      <c r="H821" s="661" t="s">
        <v>1755</v>
      </c>
      <c r="I821" s="661" t="s">
        <v>3052</v>
      </c>
      <c r="J821" s="661" t="s">
        <v>3483</v>
      </c>
      <c r="K821" s="661" t="s">
        <v>3386</v>
      </c>
      <c r="L821" s="662">
        <v>145.02000000000001</v>
      </c>
      <c r="M821" s="662">
        <v>145.02000000000001</v>
      </c>
      <c r="N821" s="661">
        <v>1</v>
      </c>
      <c r="O821" s="744">
        <v>0.5</v>
      </c>
      <c r="P821" s="662">
        <v>145.02000000000001</v>
      </c>
      <c r="Q821" s="677">
        <v>1</v>
      </c>
      <c r="R821" s="661">
        <v>1</v>
      </c>
      <c r="S821" s="677">
        <v>1</v>
      </c>
      <c r="T821" s="744">
        <v>0.5</v>
      </c>
      <c r="U821" s="700">
        <v>1</v>
      </c>
    </row>
    <row r="822" spans="1:21" ht="14.4" customHeight="1" x14ac:dyDescent="0.3">
      <c r="A822" s="660">
        <v>32</v>
      </c>
      <c r="B822" s="661" t="s">
        <v>573</v>
      </c>
      <c r="C822" s="661" t="s">
        <v>3526</v>
      </c>
      <c r="D822" s="742" t="s">
        <v>5499</v>
      </c>
      <c r="E822" s="743" t="s">
        <v>3540</v>
      </c>
      <c r="F822" s="661" t="s">
        <v>3521</v>
      </c>
      <c r="G822" s="661" t="s">
        <v>3582</v>
      </c>
      <c r="H822" s="661" t="s">
        <v>1755</v>
      </c>
      <c r="I822" s="661" t="s">
        <v>3052</v>
      </c>
      <c r="J822" s="661" t="s">
        <v>3483</v>
      </c>
      <c r="K822" s="661" t="s">
        <v>3386</v>
      </c>
      <c r="L822" s="662">
        <v>149.52000000000001</v>
      </c>
      <c r="M822" s="662">
        <v>448.56000000000006</v>
      </c>
      <c r="N822" s="661">
        <v>3</v>
      </c>
      <c r="O822" s="744">
        <v>1.5</v>
      </c>
      <c r="P822" s="662">
        <v>448.56000000000006</v>
      </c>
      <c r="Q822" s="677">
        <v>1</v>
      </c>
      <c r="R822" s="661">
        <v>3</v>
      </c>
      <c r="S822" s="677">
        <v>1</v>
      </c>
      <c r="T822" s="744">
        <v>1.5</v>
      </c>
      <c r="U822" s="700">
        <v>1</v>
      </c>
    </row>
    <row r="823" spans="1:21" ht="14.4" customHeight="1" x14ac:dyDescent="0.3">
      <c r="A823" s="660">
        <v>32</v>
      </c>
      <c r="B823" s="661" t="s">
        <v>573</v>
      </c>
      <c r="C823" s="661" t="s">
        <v>3526</v>
      </c>
      <c r="D823" s="742" t="s">
        <v>5499</v>
      </c>
      <c r="E823" s="743" t="s">
        <v>3540</v>
      </c>
      <c r="F823" s="661" t="s">
        <v>3521</v>
      </c>
      <c r="G823" s="661" t="s">
        <v>4106</v>
      </c>
      <c r="H823" s="661" t="s">
        <v>1755</v>
      </c>
      <c r="I823" s="661" t="s">
        <v>2170</v>
      </c>
      <c r="J823" s="661" t="s">
        <v>2171</v>
      </c>
      <c r="K823" s="661" t="s">
        <v>2172</v>
      </c>
      <c r="L823" s="662">
        <v>119.7</v>
      </c>
      <c r="M823" s="662">
        <v>119.7</v>
      </c>
      <c r="N823" s="661">
        <v>1</v>
      </c>
      <c r="O823" s="744">
        <v>0.5</v>
      </c>
      <c r="P823" s="662">
        <v>119.7</v>
      </c>
      <c r="Q823" s="677">
        <v>1</v>
      </c>
      <c r="R823" s="661">
        <v>1</v>
      </c>
      <c r="S823" s="677">
        <v>1</v>
      </c>
      <c r="T823" s="744">
        <v>0.5</v>
      </c>
      <c r="U823" s="700">
        <v>1</v>
      </c>
    </row>
    <row r="824" spans="1:21" ht="14.4" customHeight="1" x14ac:dyDescent="0.3">
      <c r="A824" s="660">
        <v>32</v>
      </c>
      <c r="B824" s="661" t="s">
        <v>573</v>
      </c>
      <c r="C824" s="661" t="s">
        <v>3526</v>
      </c>
      <c r="D824" s="742" t="s">
        <v>5499</v>
      </c>
      <c r="E824" s="743" t="s">
        <v>3540</v>
      </c>
      <c r="F824" s="661" t="s">
        <v>3521</v>
      </c>
      <c r="G824" s="661" t="s">
        <v>4106</v>
      </c>
      <c r="H824" s="661" t="s">
        <v>1755</v>
      </c>
      <c r="I824" s="661" t="s">
        <v>4382</v>
      </c>
      <c r="J824" s="661" t="s">
        <v>4383</v>
      </c>
      <c r="K824" s="661" t="s">
        <v>4384</v>
      </c>
      <c r="L824" s="662">
        <v>119.7</v>
      </c>
      <c r="M824" s="662">
        <v>119.7</v>
      </c>
      <c r="N824" s="661">
        <v>1</v>
      </c>
      <c r="O824" s="744">
        <v>0.5</v>
      </c>
      <c r="P824" s="662">
        <v>119.7</v>
      </c>
      <c r="Q824" s="677">
        <v>1</v>
      </c>
      <c r="R824" s="661">
        <v>1</v>
      </c>
      <c r="S824" s="677">
        <v>1</v>
      </c>
      <c r="T824" s="744">
        <v>0.5</v>
      </c>
      <c r="U824" s="700">
        <v>1</v>
      </c>
    </row>
    <row r="825" spans="1:21" ht="14.4" customHeight="1" x14ac:dyDescent="0.3">
      <c r="A825" s="660">
        <v>32</v>
      </c>
      <c r="B825" s="661" t="s">
        <v>573</v>
      </c>
      <c r="C825" s="661" t="s">
        <v>3526</v>
      </c>
      <c r="D825" s="742" t="s">
        <v>5499</v>
      </c>
      <c r="E825" s="743" t="s">
        <v>3540</v>
      </c>
      <c r="F825" s="661" t="s">
        <v>3521</v>
      </c>
      <c r="G825" s="661" t="s">
        <v>3813</v>
      </c>
      <c r="H825" s="661" t="s">
        <v>1755</v>
      </c>
      <c r="I825" s="661" t="s">
        <v>4385</v>
      </c>
      <c r="J825" s="661" t="s">
        <v>1819</v>
      </c>
      <c r="K825" s="661" t="s">
        <v>4110</v>
      </c>
      <c r="L825" s="662">
        <v>229.38</v>
      </c>
      <c r="M825" s="662">
        <v>229.38</v>
      </c>
      <c r="N825" s="661">
        <v>1</v>
      </c>
      <c r="O825" s="744">
        <v>1</v>
      </c>
      <c r="P825" s="662">
        <v>229.38</v>
      </c>
      <c r="Q825" s="677">
        <v>1</v>
      </c>
      <c r="R825" s="661">
        <v>1</v>
      </c>
      <c r="S825" s="677">
        <v>1</v>
      </c>
      <c r="T825" s="744">
        <v>1</v>
      </c>
      <c r="U825" s="700">
        <v>1</v>
      </c>
    </row>
    <row r="826" spans="1:21" ht="14.4" customHeight="1" x14ac:dyDescent="0.3">
      <c r="A826" s="660">
        <v>32</v>
      </c>
      <c r="B826" s="661" t="s">
        <v>573</v>
      </c>
      <c r="C826" s="661" t="s">
        <v>3526</v>
      </c>
      <c r="D826" s="742" t="s">
        <v>5499</v>
      </c>
      <c r="E826" s="743" t="s">
        <v>3540</v>
      </c>
      <c r="F826" s="661" t="s">
        <v>3521</v>
      </c>
      <c r="G826" s="661" t="s">
        <v>3583</v>
      </c>
      <c r="H826" s="661" t="s">
        <v>574</v>
      </c>
      <c r="I826" s="661" t="s">
        <v>886</v>
      </c>
      <c r="J826" s="661" t="s">
        <v>3584</v>
      </c>
      <c r="K826" s="661" t="s">
        <v>3585</v>
      </c>
      <c r="L826" s="662">
        <v>0</v>
      </c>
      <c r="M826" s="662">
        <v>0</v>
      </c>
      <c r="N826" s="661">
        <v>1</v>
      </c>
      <c r="O826" s="744">
        <v>0.5</v>
      </c>
      <c r="P826" s="662">
        <v>0</v>
      </c>
      <c r="Q826" s="677"/>
      <c r="R826" s="661">
        <v>1</v>
      </c>
      <c r="S826" s="677">
        <v>1</v>
      </c>
      <c r="T826" s="744">
        <v>0.5</v>
      </c>
      <c r="U826" s="700">
        <v>1</v>
      </c>
    </row>
    <row r="827" spans="1:21" ht="14.4" customHeight="1" x14ac:dyDescent="0.3">
      <c r="A827" s="660">
        <v>32</v>
      </c>
      <c r="B827" s="661" t="s">
        <v>573</v>
      </c>
      <c r="C827" s="661" t="s">
        <v>3526</v>
      </c>
      <c r="D827" s="742" t="s">
        <v>5499</v>
      </c>
      <c r="E827" s="743" t="s">
        <v>3540</v>
      </c>
      <c r="F827" s="661" t="s">
        <v>3521</v>
      </c>
      <c r="G827" s="661" t="s">
        <v>3583</v>
      </c>
      <c r="H827" s="661" t="s">
        <v>574</v>
      </c>
      <c r="I827" s="661" t="s">
        <v>890</v>
      </c>
      <c r="J827" s="661" t="s">
        <v>3982</v>
      </c>
      <c r="K827" s="661" t="s">
        <v>2909</v>
      </c>
      <c r="L827" s="662">
        <v>0</v>
      </c>
      <c r="M827" s="662">
        <v>0</v>
      </c>
      <c r="N827" s="661">
        <v>1</v>
      </c>
      <c r="O827" s="744">
        <v>1</v>
      </c>
      <c r="P827" s="662">
        <v>0</v>
      </c>
      <c r="Q827" s="677"/>
      <c r="R827" s="661">
        <v>1</v>
      </c>
      <c r="S827" s="677">
        <v>1</v>
      </c>
      <c r="T827" s="744">
        <v>1</v>
      </c>
      <c r="U827" s="700">
        <v>1</v>
      </c>
    </row>
    <row r="828" spans="1:21" ht="14.4" customHeight="1" x14ac:dyDescent="0.3">
      <c r="A828" s="660">
        <v>32</v>
      </c>
      <c r="B828" s="661" t="s">
        <v>573</v>
      </c>
      <c r="C828" s="661" t="s">
        <v>3526</v>
      </c>
      <c r="D828" s="742" t="s">
        <v>5499</v>
      </c>
      <c r="E828" s="743" t="s">
        <v>3540</v>
      </c>
      <c r="F828" s="661" t="s">
        <v>3521</v>
      </c>
      <c r="G828" s="661" t="s">
        <v>3583</v>
      </c>
      <c r="H828" s="661" t="s">
        <v>574</v>
      </c>
      <c r="I828" s="661" t="s">
        <v>4386</v>
      </c>
      <c r="J828" s="661" t="s">
        <v>3584</v>
      </c>
      <c r="K828" s="661" t="s">
        <v>3585</v>
      </c>
      <c r="L828" s="662">
        <v>0</v>
      </c>
      <c r="M828" s="662">
        <v>0</v>
      </c>
      <c r="N828" s="661">
        <v>1</v>
      </c>
      <c r="O828" s="744">
        <v>0.5</v>
      </c>
      <c r="P828" s="662">
        <v>0</v>
      </c>
      <c r="Q828" s="677"/>
      <c r="R828" s="661">
        <v>1</v>
      </c>
      <c r="S828" s="677">
        <v>1</v>
      </c>
      <c r="T828" s="744">
        <v>0.5</v>
      </c>
      <c r="U828" s="700">
        <v>1</v>
      </c>
    </row>
    <row r="829" spans="1:21" ht="14.4" customHeight="1" x14ac:dyDescent="0.3">
      <c r="A829" s="660">
        <v>32</v>
      </c>
      <c r="B829" s="661" t="s">
        <v>573</v>
      </c>
      <c r="C829" s="661" t="s">
        <v>3526</v>
      </c>
      <c r="D829" s="742" t="s">
        <v>5499</v>
      </c>
      <c r="E829" s="743" t="s">
        <v>3540</v>
      </c>
      <c r="F829" s="661" t="s">
        <v>3521</v>
      </c>
      <c r="G829" s="661" t="s">
        <v>4387</v>
      </c>
      <c r="H829" s="661" t="s">
        <v>574</v>
      </c>
      <c r="I829" s="661" t="s">
        <v>2625</v>
      </c>
      <c r="J829" s="661" t="s">
        <v>4388</v>
      </c>
      <c r="K829" s="661" t="s">
        <v>4389</v>
      </c>
      <c r="L829" s="662">
        <v>1116.03</v>
      </c>
      <c r="M829" s="662">
        <v>1116.03</v>
      </c>
      <c r="N829" s="661">
        <v>1</v>
      </c>
      <c r="O829" s="744">
        <v>1</v>
      </c>
      <c r="P829" s="662"/>
      <c r="Q829" s="677">
        <v>0</v>
      </c>
      <c r="R829" s="661"/>
      <c r="S829" s="677">
        <v>0</v>
      </c>
      <c r="T829" s="744"/>
      <c r="U829" s="700">
        <v>0</v>
      </c>
    </row>
    <row r="830" spans="1:21" ht="14.4" customHeight="1" x14ac:dyDescent="0.3">
      <c r="A830" s="660">
        <v>32</v>
      </c>
      <c r="B830" s="661" t="s">
        <v>573</v>
      </c>
      <c r="C830" s="661" t="s">
        <v>3526</v>
      </c>
      <c r="D830" s="742" t="s">
        <v>5499</v>
      </c>
      <c r="E830" s="743" t="s">
        <v>3540</v>
      </c>
      <c r="F830" s="661" t="s">
        <v>3521</v>
      </c>
      <c r="G830" s="661" t="s">
        <v>3586</v>
      </c>
      <c r="H830" s="661" t="s">
        <v>574</v>
      </c>
      <c r="I830" s="661" t="s">
        <v>2089</v>
      </c>
      <c r="J830" s="661" t="s">
        <v>2090</v>
      </c>
      <c r="K830" s="661" t="s">
        <v>3392</v>
      </c>
      <c r="L830" s="662">
        <v>170.52</v>
      </c>
      <c r="M830" s="662">
        <v>341.04</v>
      </c>
      <c r="N830" s="661">
        <v>2</v>
      </c>
      <c r="O830" s="744">
        <v>1</v>
      </c>
      <c r="P830" s="662">
        <v>341.04</v>
      </c>
      <c r="Q830" s="677">
        <v>1</v>
      </c>
      <c r="R830" s="661">
        <v>2</v>
      </c>
      <c r="S830" s="677">
        <v>1</v>
      </c>
      <c r="T830" s="744">
        <v>1</v>
      </c>
      <c r="U830" s="700">
        <v>1</v>
      </c>
    </row>
    <row r="831" spans="1:21" ht="14.4" customHeight="1" x14ac:dyDescent="0.3">
      <c r="A831" s="660">
        <v>32</v>
      </c>
      <c r="B831" s="661" t="s">
        <v>573</v>
      </c>
      <c r="C831" s="661" t="s">
        <v>3526</v>
      </c>
      <c r="D831" s="742" t="s">
        <v>5499</v>
      </c>
      <c r="E831" s="743" t="s">
        <v>3540</v>
      </c>
      <c r="F831" s="661" t="s">
        <v>3521</v>
      </c>
      <c r="G831" s="661" t="s">
        <v>3586</v>
      </c>
      <c r="H831" s="661" t="s">
        <v>574</v>
      </c>
      <c r="I831" s="661" t="s">
        <v>3906</v>
      </c>
      <c r="J831" s="661" t="s">
        <v>2090</v>
      </c>
      <c r="K831" s="661" t="s">
        <v>3016</v>
      </c>
      <c r="L831" s="662">
        <v>0</v>
      </c>
      <c r="M831" s="662">
        <v>0</v>
      </c>
      <c r="N831" s="661">
        <v>1</v>
      </c>
      <c r="O831" s="744">
        <v>0.5</v>
      </c>
      <c r="P831" s="662">
        <v>0</v>
      </c>
      <c r="Q831" s="677"/>
      <c r="R831" s="661">
        <v>1</v>
      </c>
      <c r="S831" s="677">
        <v>1</v>
      </c>
      <c r="T831" s="744">
        <v>0.5</v>
      </c>
      <c r="U831" s="700">
        <v>1</v>
      </c>
    </row>
    <row r="832" spans="1:21" ht="14.4" customHeight="1" x14ac:dyDescent="0.3">
      <c r="A832" s="660">
        <v>32</v>
      </c>
      <c r="B832" s="661" t="s">
        <v>573</v>
      </c>
      <c r="C832" s="661" t="s">
        <v>3526</v>
      </c>
      <c r="D832" s="742" t="s">
        <v>5499</v>
      </c>
      <c r="E832" s="743" t="s">
        <v>3540</v>
      </c>
      <c r="F832" s="661" t="s">
        <v>3521</v>
      </c>
      <c r="G832" s="661" t="s">
        <v>3587</v>
      </c>
      <c r="H832" s="661" t="s">
        <v>1755</v>
      </c>
      <c r="I832" s="661" t="s">
        <v>1838</v>
      </c>
      <c r="J832" s="661" t="s">
        <v>1758</v>
      </c>
      <c r="K832" s="661" t="s">
        <v>1916</v>
      </c>
      <c r="L832" s="662">
        <v>113.66</v>
      </c>
      <c r="M832" s="662">
        <v>227.32</v>
      </c>
      <c r="N832" s="661">
        <v>2</v>
      </c>
      <c r="O832" s="744">
        <v>1</v>
      </c>
      <c r="P832" s="662">
        <v>227.32</v>
      </c>
      <c r="Q832" s="677">
        <v>1</v>
      </c>
      <c r="R832" s="661">
        <v>2</v>
      </c>
      <c r="S832" s="677">
        <v>1</v>
      </c>
      <c r="T832" s="744">
        <v>1</v>
      </c>
      <c r="U832" s="700">
        <v>1</v>
      </c>
    </row>
    <row r="833" spans="1:21" ht="14.4" customHeight="1" x14ac:dyDescent="0.3">
      <c r="A833" s="660">
        <v>32</v>
      </c>
      <c r="B833" s="661" t="s">
        <v>573</v>
      </c>
      <c r="C833" s="661" t="s">
        <v>3526</v>
      </c>
      <c r="D833" s="742" t="s">
        <v>5499</v>
      </c>
      <c r="E833" s="743" t="s">
        <v>3540</v>
      </c>
      <c r="F833" s="661" t="s">
        <v>3521</v>
      </c>
      <c r="G833" s="661" t="s">
        <v>3588</v>
      </c>
      <c r="H833" s="661" t="s">
        <v>1755</v>
      </c>
      <c r="I833" s="661" t="s">
        <v>1877</v>
      </c>
      <c r="J833" s="661" t="s">
        <v>1878</v>
      </c>
      <c r="K833" s="661" t="s">
        <v>3441</v>
      </c>
      <c r="L833" s="662">
        <v>65.989999999999995</v>
      </c>
      <c r="M833" s="662">
        <v>263.95999999999998</v>
      </c>
      <c r="N833" s="661">
        <v>4</v>
      </c>
      <c r="O833" s="744">
        <v>2</v>
      </c>
      <c r="P833" s="662">
        <v>263.95999999999998</v>
      </c>
      <c r="Q833" s="677">
        <v>1</v>
      </c>
      <c r="R833" s="661">
        <v>4</v>
      </c>
      <c r="S833" s="677">
        <v>1</v>
      </c>
      <c r="T833" s="744">
        <v>2</v>
      </c>
      <c r="U833" s="700">
        <v>1</v>
      </c>
    </row>
    <row r="834" spans="1:21" ht="14.4" customHeight="1" x14ac:dyDescent="0.3">
      <c r="A834" s="660">
        <v>32</v>
      </c>
      <c r="B834" s="661" t="s">
        <v>573</v>
      </c>
      <c r="C834" s="661" t="s">
        <v>3526</v>
      </c>
      <c r="D834" s="742" t="s">
        <v>5499</v>
      </c>
      <c r="E834" s="743" t="s">
        <v>3540</v>
      </c>
      <c r="F834" s="661" t="s">
        <v>3521</v>
      </c>
      <c r="G834" s="661" t="s">
        <v>3588</v>
      </c>
      <c r="H834" s="661" t="s">
        <v>1755</v>
      </c>
      <c r="I834" s="661" t="s">
        <v>1951</v>
      </c>
      <c r="J834" s="661" t="s">
        <v>1952</v>
      </c>
      <c r="K834" s="661" t="s">
        <v>3442</v>
      </c>
      <c r="L834" s="662">
        <v>132</v>
      </c>
      <c r="M834" s="662">
        <v>132</v>
      </c>
      <c r="N834" s="661">
        <v>1</v>
      </c>
      <c r="O834" s="744">
        <v>0.5</v>
      </c>
      <c r="P834" s="662">
        <v>132</v>
      </c>
      <c r="Q834" s="677">
        <v>1</v>
      </c>
      <c r="R834" s="661">
        <v>1</v>
      </c>
      <c r="S834" s="677">
        <v>1</v>
      </c>
      <c r="T834" s="744">
        <v>0.5</v>
      </c>
      <c r="U834" s="700">
        <v>1</v>
      </c>
    </row>
    <row r="835" spans="1:21" ht="14.4" customHeight="1" x14ac:dyDescent="0.3">
      <c r="A835" s="660">
        <v>32</v>
      </c>
      <c r="B835" s="661" t="s">
        <v>573</v>
      </c>
      <c r="C835" s="661" t="s">
        <v>3526</v>
      </c>
      <c r="D835" s="742" t="s">
        <v>5499</v>
      </c>
      <c r="E835" s="743" t="s">
        <v>3540</v>
      </c>
      <c r="F835" s="661" t="s">
        <v>3521</v>
      </c>
      <c r="G835" s="661" t="s">
        <v>3814</v>
      </c>
      <c r="H835" s="661" t="s">
        <v>574</v>
      </c>
      <c r="I835" s="661" t="s">
        <v>1322</v>
      </c>
      <c r="J835" s="661" t="s">
        <v>4113</v>
      </c>
      <c r="K835" s="661" t="s">
        <v>4114</v>
      </c>
      <c r="L835" s="662">
        <v>484.46</v>
      </c>
      <c r="M835" s="662">
        <v>968.92</v>
      </c>
      <c r="N835" s="661">
        <v>2</v>
      </c>
      <c r="O835" s="744">
        <v>1</v>
      </c>
      <c r="P835" s="662">
        <v>968.92</v>
      </c>
      <c r="Q835" s="677">
        <v>1</v>
      </c>
      <c r="R835" s="661">
        <v>2</v>
      </c>
      <c r="S835" s="677">
        <v>1</v>
      </c>
      <c r="T835" s="744">
        <v>1</v>
      </c>
      <c r="U835" s="700">
        <v>1</v>
      </c>
    </row>
    <row r="836" spans="1:21" ht="14.4" customHeight="1" x14ac:dyDescent="0.3">
      <c r="A836" s="660">
        <v>32</v>
      </c>
      <c r="B836" s="661" t="s">
        <v>573</v>
      </c>
      <c r="C836" s="661" t="s">
        <v>3526</v>
      </c>
      <c r="D836" s="742" t="s">
        <v>5499</v>
      </c>
      <c r="E836" s="743" t="s">
        <v>3540</v>
      </c>
      <c r="F836" s="661" t="s">
        <v>3521</v>
      </c>
      <c r="G836" s="661" t="s">
        <v>3814</v>
      </c>
      <c r="H836" s="661" t="s">
        <v>574</v>
      </c>
      <c r="I836" s="661" t="s">
        <v>1530</v>
      </c>
      <c r="J836" s="661" t="s">
        <v>3815</v>
      </c>
      <c r="K836" s="661" t="s">
        <v>3816</v>
      </c>
      <c r="L836" s="662">
        <v>968.92</v>
      </c>
      <c r="M836" s="662">
        <v>1937.84</v>
      </c>
      <c r="N836" s="661">
        <v>2</v>
      </c>
      <c r="O836" s="744">
        <v>1</v>
      </c>
      <c r="P836" s="662">
        <v>1937.84</v>
      </c>
      <c r="Q836" s="677">
        <v>1</v>
      </c>
      <c r="R836" s="661">
        <v>2</v>
      </c>
      <c r="S836" s="677">
        <v>1</v>
      </c>
      <c r="T836" s="744">
        <v>1</v>
      </c>
      <c r="U836" s="700">
        <v>1</v>
      </c>
    </row>
    <row r="837" spans="1:21" ht="14.4" customHeight="1" x14ac:dyDescent="0.3">
      <c r="A837" s="660">
        <v>32</v>
      </c>
      <c r="B837" s="661" t="s">
        <v>573</v>
      </c>
      <c r="C837" s="661" t="s">
        <v>3526</v>
      </c>
      <c r="D837" s="742" t="s">
        <v>5499</v>
      </c>
      <c r="E837" s="743" t="s">
        <v>3540</v>
      </c>
      <c r="F837" s="661" t="s">
        <v>3521</v>
      </c>
      <c r="G837" s="661" t="s">
        <v>3814</v>
      </c>
      <c r="H837" s="661" t="s">
        <v>574</v>
      </c>
      <c r="I837" s="661" t="s">
        <v>2689</v>
      </c>
      <c r="J837" s="661" t="s">
        <v>2690</v>
      </c>
      <c r="K837" s="661" t="s">
        <v>3820</v>
      </c>
      <c r="L837" s="662">
        <v>1937.84</v>
      </c>
      <c r="M837" s="662">
        <v>7751.36</v>
      </c>
      <c r="N837" s="661">
        <v>4</v>
      </c>
      <c r="O837" s="744">
        <v>2.5</v>
      </c>
      <c r="P837" s="662">
        <v>7751.36</v>
      </c>
      <c r="Q837" s="677">
        <v>1</v>
      </c>
      <c r="R837" s="661">
        <v>4</v>
      </c>
      <c r="S837" s="677">
        <v>1</v>
      </c>
      <c r="T837" s="744">
        <v>2.5</v>
      </c>
      <c r="U837" s="700">
        <v>1</v>
      </c>
    </row>
    <row r="838" spans="1:21" ht="14.4" customHeight="1" x14ac:dyDescent="0.3">
      <c r="A838" s="660">
        <v>32</v>
      </c>
      <c r="B838" s="661" t="s">
        <v>573</v>
      </c>
      <c r="C838" s="661" t="s">
        <v>3526</v>
      </c>
      <c r="D838" s="742" t="s">
        <v>5499</v>
      </c>
      <c r="E838" s="743" t="s">
        <v>3540</v>
      </c>
      <c r="F838" s="661" t="s">
        <v>3521</v>
      </c>
      <c r="G838" s="661" t="s">
        <v>3596</v>
      </c>
      <c r="H838" s="661" t="s">
        <v>574</v>
      </c>
      <c r="I838" s="661" t="s">
        <v>882</v>
      </c>
      <c r="J838" s="661" t="s">
        <v>2524</v>
      </c>
      <c r="K838" s="661" t="s">
        <v>3597</v>
      </c>
      <c r="L838" s="662">
        <v>123.3</v>
      </c>
      <c r="M838" s="662">
        <v>123.3</v>
      </c>
      <c r="N838" s="661">
        <v>1</v>
      </c>
      <c r="O838" s="744">
        <v>0.5</v>
      </c>
      <c r="P838" s="662">
        <v>123.3</v>
      </c>
      <c r="Q838" s="677">
        <v>1</v>
      </c>
      <c r="R838" s="661">
        <v>1</v>
      </c>
      <c r="S838" s="677">
        <v>1</v>
      </c>
      <c r="T838" s="744">
        <v>0.5</v>
      </c>
      <c r="U838" s="700">
        <v>1</v>
      </c>
    </row>
    <row r="839" spans="1:21" ht="14.4" customHeight="1" x14ac:dyDescent="0.3">
      <c r="A839" s="660">
        <v>32</v>
      </c>
      <c r="B839" s="661" t="s">
        <v>573</v>
      </c>
      <c r="C839" s="661" t="s">
        <v>3526</v>
      </c>
      <c r="D839" s="742" t="s">
        <v>5499</v>
      </c>
      <c r="E839" s="743" t="s">
        <v>3540</v>
      </c>
      <c r="F839" s="661" t="s">
        <v>3521</v>
      </c>
      <c r="G839" s="661" t="s">
        <v>3605</v>
      </c>
      <c r="H839" s="661" t="s">
        <v>574</v>
      </c>
      <c r="I839" s="661" t="s">
        <v>2218</v>
      </c>
      <c r="J839" s="661" t="s">
        <v>2219</v>
      </c>
      <c r="K839" s="661" t="s">
        <v>3414</v>
      </c>
      <c r="L839" s="662">
        <v>2991.23</v>
      </c>
      <c r="M839" s="662">
        <v>23929.84</v>
      </c>
      <c r="N839" s="661">
        <v>8</v>
      </c>
      <c r="O839" s="744">
        <v>4.5</v>
      </c>
      <c r="P839" s="662">
        <v>23929.84</v>
      </c>
      <c r="Q839" s="677">
        <v>1</v>
      </c>
      <c r="R839" s="661">
        <v>8</v>
      </c>
      <c r="S839" s="677">
        <v>1</v>
      </c>
      <c r="T839" s="744">
        <v>4.5</v>
      </c>
      <c r="U839" s="700">
        <v>1</v>
      </c>
    </row>
    <row r="840" spans="1:21" ht="14.4" customHeight="1" x14ac:dyDescent="0.3">
      <c r="A840" s="660">
        <v>32</v>
      </c>
      <c r="B840" s="661" t="s">
        <v>573</v>
      </c>
      <c r="C840" s="661" t="s">
        <v>3526</v>
      </c>
      <c r="D840" s="742" t="s">
        <v>5499</v>
      </c>
      <c r="E840" s="743" t="s">
        <v>3540</v>
      </c>
      <c r="F840" s="661" t="s">
        <v>3521</v>
      </c>
      <c r="G840" s="661" t="s">
        <v>3605</v>
      </c>
      <c r="H840" s="661" t="s">
        <v>574</v>
      </c>
      <c r="I840" s="661" t="s">
        <v>3728</v>
      </c>
      <c r="J840" s="661" t="s">
        <v>2219</v>
      </c>
      <c r="K840" s="661" t="s">
        <v>3729</v>
      </c>
      <c r="L840" s="662">
        <v>748.21</v>
      </c>
      <c r="M840" s="662">
        <v>2992.84</v>
      </c>
      <c r="N840" s="661">
        <v>4</v>
      </c>
      <c r="O840" s="744">
        <v>2</v>
      </c>
      <c r="P840" s="662">
        <v>2992.84</v>
      </c>
      <c r="Q840" s="677">
        <v>1</v>
      </c>
      <c r="R840" s="661">
        <v>4</v>
      </c>
      <c r="S840" s="677">
        <v>1</v>
      </c>
      <c r="T840" s="744">
        <v>2</v>
      </c>
      <c r="U840" s="700">
        <v>1</v>
      </c>
    </row>
    <row r="841" spans="1:21" ht="14.4" customHeight="1" x14ac:dyDescent="0.3">
      <c r="A841" s="660">
        <v>32</v>
      </c>
      <c r="B841" s="661" t="s">
        <v>573</v>
      </c>
      <c r="C841" s="661" t="s">
        <v>3526</v>
      </c>
      <c r="D841" s="742" t="s">
        <v>5499</v>
      </c>
      <c r="E841" s="743" t="s">
        <v>3540</v>
      </c>
      <c r="F841" s="661" t="s">
        <v>3521</v>
      </c>
      <c r="G841" s="661" t="s">
        <v>3880</v>
      </c>
      <c r="H841" s="661" t="s">
        <v>1755</v>
      </c>
      <c r="I841" s="661" t="s">
        <v>3994</v>
      </c>
      <c r="J841" s="661" t="s">
        <v>3430</v>
      </c>
      <c r="K841" s="661" t="s">
        <v>3995</v>
      </c>
      <c r="L841" s="662">
        <v>848.49</v>
      </c>
      <c r="M841" s="662">
        <v>848.49</v>
      </c>
      <c r="N841" s="661">
        <v>1</v>
      </c>
      <c r="O841" s="744">
        <v>0.5</v>
      </c>
      <c r="P841" s="662">
        <v>848.49</v>
      </c>
      <c r="Q841" s="677">
        <v>1</v>
      </c>
      <c r="R841" s="661">
        <v>1</v>
      </c>
      <c r="S841" s="677">
        <v>1</v>
      </c>
      <c r="T841" s="744">
        <v>0.5</v>
      </c>
      <c r="U841" s="700">
        <v>1</v>
      </c>
    </row>
    <row r="842" spans="1:21" ht="14.4" customHeight="1" x14ac:dyDescent="0.3">
      <c r="A842" s="660">
        <v>32</v>
      </c>
      <c r="B842" s="661" t="s">
        <v>573</v>
      </c>
      <c r="C842" s="661" t="s">
        <v>3526</v>
      </c>
      <c r="D842" s="742" t="s">
        <v>5499</v>
      </c>
      <c r="E842" s="743" t="s">
        <v>3540</v>
      </c>
      <c r="F842" s="661" t="s">
        <v>3521</v>
      </c>
      <c r="G842" s="661" t="s">
        <v>4000</v>
      </c>
      <c r="H842" s="661" t="s">
        <v>574</v>
      </c>
      <c r="I842" s="661" t="s">
        <v>858</v>
      </c>
      <c r="J842" s="661" t="s">
        <v>859</v>
      </c>
      <c r="K842" s="661" t="s">
        <v>4001</v>
      </c>
      <c r="L842" s="662">
        <v>156.77000000000001</v>
      </c>
      <c r="M842" s="662">
        <v>313.54000000000002</v>
      </c>
      <c r="N842" s="661">
        <v>2</v>
      </c>
      <c r="O842" s="744">
        <v>2</v>
      </c>
      <c r="P842" s="662"/>
      <c r="Q842" s="677">
        <v>0</v>
      </c>
      <c r="R842" s="661"/>
      <c r="S842" s="677">
        <v>0</v>
      </c>
      <c r="T842" s="744"/>
      <c r="U842" s="700">
        <v>0</v>
      </c>
    </row>
    <row r="843" spans="1:21" ht="14.4" customHeight="1" x14ac:dyDescent="0.3">
      <c r="A843" s="660">
        <v>32</v>
      </c>
      <c r="B843" s="661" t="s">
        <v>573</v>
      </c>
      <c r="C843" s="661" t="s">
        <v>3526</v>
      </c>
      <c r="D843" s="742" t="s">
        <v>5499</v>
      </c>
      <c r="E843" s="743" t="s">
        <v>3540</v>
      </c>
      <c r="F843" s="661" t="s">
        <v>3521</v>
      </c>
      <c r="G843" s="661" t="s">
        <v>4390</v>
      </c>
      <c r="H843" s="661" t="s">
        <v>574</v>
      </c>
      <c r="I843" s="661" t="s">
        <v>4391</v>
      </c>
      <c r="J843" s="661" t="s">
        <v>4392</v>
      </c>
      <c r="K843" s="661" t="s">
        <v>1018</v>
      </c>
      <c r="L843" s="662">
        <v>0</v>
      </c>
      <c r="M843" s="662">
        <v>0</v>
      </c>
      <c r="N843" s="661">
        <v>1</v>
      </c>
      <c r="O843" s="744">
        <v>1</v>
      </c>
      <c r="P843" s="662">
        <v>0</v>
      </c>
      <c r="Q843" s="677"/>
      <c r="R843" s="661">
        <v>1</v>
      </c>
      <c r="S843" s="677">
        <v>1</v>
      </c>
      <c r="T843" s="744">
        <v>1</v>
      </c>
      <c r="U843" s="700">
        <v>1</v>
      </c>
    </row>
    <row r="844" spans="1:21" ht="14.4" customHeight="1" x14ac:dyDescent="0.3">
      <c r="A844" s="660">
        <v>32</v>
      </c>
      <c r="B844" s="661" t="s">
        <v>573</v>
      </c>
      <c r="C844" s="661" t="s">
        <v>3526</v>
      </c>
      <c r="D844" s="742" t="s">
        <v>5499</v>
      </c>
      <c r="E844" s="743" t="s">
        <v>3540</v>
      </c>
      <c r="F844" s="661" t="s">
        <v>3521</v>
      </c>
      <c r="G844" s="661" t="s">
        <v>3737</v>
      </c>
      <c r="H844" s="661" t="s">
        <v>574</v>
      </c>
      <c r="I844" s="661" t="s">
        <v>1060</v>
      </c>
      <c r="J844" s="661" t="s">
        <v>1061</v>
      </c>
      <c r="K844" s="661" t="s">
        <v>3738</v>
      </c>
      <c r="L844" s="662">
        <v>420.07</v>
      </c>
      <c r="M844" s="662">
        <v>1260.21</v>
      </c>
      <c r="N844" s="661">
        <v>3</v>
      </c>
      <c r="O844" s="744">
        <v>2.5</v>
      </c>
      <c r="P844" s="662"/>
      <c r="Q844" s="677">
        <v>0</v>
      </c>
      <c r="R844" s="661"/>
      <c r="S844" s="677">
        <v>0</v>
      </c>
      <c r="T844" s="744"/>
      <c r="U844" s="700">
        <v>0</v>
      </c>
    </row>
    <row r="845" spans="1:21" ht="14.4" customHeight="1" x14ac:dyDescent="0.3">
      <c r="A845" s="660">
        <v>32</v>
      </c>
      <c r="B845" s="661" t="s">
        <v>573</v>
      </c>
      <c r="C845" s="661" t="s">
        <v>3526</v>
      </c>
      <c r="D845" s="742" t="s">
        <v>5499</v>
      </c>
      <c r="E845" s="743" t="s">
        <v>3540</v>
      </c>
      <c r="F845" s="661" t="s">
        <v>3521</v>
      </c>
      <c r="G845" s="661" t="s">
        <v>3695</v>
      </c>
      <c r="H845" s="661" t="s">
        <v>574</v>
      </c>
      <c r="I845" s="661" t="s">
        <v>981</v>
      </c>
      <c r="J845" s="661" t="s">
        <v>982</v>
      </c>
      <c r="K845" s="661" t="s">
        <v>983</v>
      </c>
      <c r="L845" s="662">
        <v>33</v>
      </c>
      <c r="M845" s="662">
        <v>165</v>
      </c>
      <c r="N845" s="661">
        <v>5</v>
      </c>
      <c r="O845" s="744">
        <v>2.5</v>
      </c>
      <c r="P845" s="662">
        <v>165</v>
      </c>
      <c r="Q845" s="677">
        <v>1</v>
      </c>
      <c r="R845" s="661">
        <v>5</v>
      </c>
      <c r="S845" s="677">
        <v>1</v>
      </c>
      <c r="T845" s="744">
        <v>2.5</v>
      </c>
      <c r="U845" s="700">
        <v>1</v>
      </c>
    </row>
    <row r="846" spans="1:21" ht="14.4" customHeight="1" x14ac:dyDescent="0.3">
      <c r="A846" s="660">
        <v>32</v>
      </c>
      <c r="B846" s="661" t="s">
        <v>573</v>
      </c>
      <c r="C846" s="661" t="s">
        <v>3526</v>
      </c>
      <c r="D846" s="742" t="s">
        <v>5499</v>
      </c>
      <c r="E846" s="743" t="s">
        <v>3540</v>
      </c>
      <c r="F846" s="661" t="s">
        <v>3521</v>
      </c>
      <c r="G846" s="661" t="s">
        <v>3619</v>
      </c>
      <c r="H846" s="661" t="s">
        <v>574</v>
      </c>
      <c r="I846" s="661" t="s">
        <v>3620</v>
      </c>
      <c r="J846" s="661" t="s">
        <v>3621</v>
      </c>
      <c r="K846" s="661" t="s">
        <v>3622</v>
      </c>
      <c r="L846" s="662">
        <v>661.2</v>
      </c>
      <c r="M846" s="662">
        <v>661.2</v>
      </c>
      <c r="N846" s="661">
        <v>1</v>
      </c>
      <c r="O846" s="744">
        <v>1</v>
      </c>
      <c r="P846" s="662"/>
      <c r="Q846" s="677">
        <v>0</v>
      </c>
      <c r="R846" s="661"/>
      <c r="S846" s="677">
        <v>0</v>
      </c>
      <c r="T846" s="744"/>
      <c r="U846" s="700">
        <v>0</v>
      </c>
    </row>
    <row r="847" spans="1:21" ht="14.4" customHeight="1" x14ac:dyDescent="0.3">
      <c r="A847" s="660">
        <v>32</v>
      </c>
      <c r="B847" s="661" t="s">
        <v>573</v>
      </c>
      <c r="C847" s="661" t="s">
        <v>3526</v>
      </c>
      <c r="D847" s="742" t="s">
        <v>5499</v>
      </c>
      <c r="E847" s="743" t="s">
        <v>3540</v>
      </c>
      <c r="F847" s="661" t="s">
        <v>3521</v>
      </c>
      <c r="G847" s="661" t="s">
        <v>3627</v>
      </c>
      <c r="H847" s="661" t="s">
        <v>574</v>
      </c>
      <c r="I847" s="661" t="s">
        <v>3628</v>
      </c>
      <c r="J847" s="661" t="s">
        <v>2113</v>
      </c>
      <c r="K847" s="661" t="s">
        <v>3629</v>
      </c>
      <c r="L847" s="662">
        <v>83.79</v>
      </c>
      <c r="M847" s="662">
        <v>83.79</v>
      </c>
      <c r="N847" s="661">
        <v>1</v>
      </c>
      <c r="O847" s="744">
        <v>0.5</v>
      </c>
      <c r="P847" s="662">
        <v>83.79</v>
      </c>
      <c r="Q847" s="677">
        <v>1</v>
      </c>
      <c r="R847" s="661">
        <v>1</v>
      </c>
      <c r="S847" s="677">
        <v>1</v>
      </c>
      <c r="T847" s="744">
        <v>0.5</v>
      </c>
      <c r="U847" s="700">
        <v>1</v>
      </c>
    </row>
    <row r="848" spans="1:21" ht="14.4" customHeight="1" x14ac:dyDescent="0.3">
      <c r="A848" s="660">
        <v>32</v>
      </c>
      <c r="B848" s="661" t="s">
        <v>573</v>
      </c>
      <c r="C848" s="661" t="s">
        <v>3526</v>
      </c>
      <c r="D848" s="742" t="s">
        <v>5499</v>
      </c>
      <c r="E848" s="743" t="s">
        <v>3540</v>
      </c>
      <c r="F848" s="661" t="s">
        <v>3521</v>
      </c>
      <c r="G848" s="661" t="s">
        <v>4023</v>
      </c>
      <c r="H848" s="661" t="s">
        <v>574</v>
      </c>
      <c r="I848" s="661" t="s">
        <v>3090</v>
      </c>
      <c r="J848" s="661" t="s">
        <v>3091</v>
      </c>
      <c r="K848" s="661" t="s">
        <v>4024</v>
      </c>
      <c r="L848" s="662">
        <v>77.14</v>
      </c>
      <c r="M848" s="662">
        <v>154.28</v>
      </c>
      <c r="N848" s="661">
        <v>2</v>
      </c>
      <c r="O848" s="744">
        <v>1</v>
      </c>
      <c r="P848" s="662"/>
      <c r="Q848" s="677">
        <v>0</v>
      </c>
      <c r="R848" s="661"/>
      <c r="S848" s="677">
        <v>0</v>
      </c>
      <c r="T848" s="744"/>
      <c r="U848" s="700">
        <v>0</v>
      </c>
    </row>
    <row r="849" spans="1:21" ht="14.4" customHeight="1" x14ac:dyDescent="0.3">
      <c r="A849" s="660">
        <v>32</v>
      </c>
      <c r="B849" s="661" t="s">
        <v>573</v>
      </c>
      <c r="C849" s="661" t="s">
        <v>3526</v>
      </c>
      <c r="D849" s="742" t="s">
        <v>5499</v>
      </c>
      <c r="E849" s="743" t="s">
        <v>3540</v>
      </c>
      <c r="F849" s="661" t="s">
        <v>3521</v>
      </c>
      <c r="G849" s="661" t="s">
        <v>4393</v>
      </c>
      <c r="H849" s="661" t="s">
        <v>574</v>
      </c>
      <c r="I849" s="661" t="s">
        <v>4394</v>
      </c>
      <c r="J849" s="661" t="s">
        <v>4395</v>
      </c>
      <c r="K849" s="661" t="s">
        <v>4396</v>
      </c>
      <c r="L849" s="662">
        <v>1776.67</v>
      </c>
      <c r="M849" s="662">
        <v>1776.67</v>
      </c>
      <c r="N849" s="661">
        <v>1</v>
      </c>
      <c r="O849" s="744">
        <v>0.5</v>
      </c>
      <c r="P849" s="662">
        <v>1776.67</v>
      </c>
      <c r="Q849" s="677">
        <v>1</v>
      </c>
      <c r="R849" s="661">
        <v>1</v>
      </c>
      <c r="S849" s="677">
        <v>1</v>
      </c>
      <c r="T849" s="744">
        <v>0.5</v>
      </c>
      <c r="U849" s="700">
        <v>1</v>
      </c>
    </row>
    <row r="850" spans="1:21" ht="14.4" customHeight="1" x14ac:dyDescent="0.3">
      <c r="A850" s="660">
        <v>32</v>
      </c>
      <c r="B850" s="661" t="s">
        <v>573</v>
      </c>
      <c r="C850" s="661" t="s">
        <v>3526</v>
      </c>
      <c r="D850" s="742" t="s">
        <v>5499</v>
      </c>
      <c r="E850" s="743" t="s">
        <v>3540</v>
      </c>
      <c r="F850" s="661" t="s">
        <v>3521</v>
      </c>
      <c r="G850" s="661" t="s">
        <v>3632</v>
      </c>
      <c r="H850" s="661" t="s">
        <v>574</v>
      </c>
      <c r="I850" s="661" t="s">
        <v>862</v>
      </c>
      <c r="J850" s="661" t="s">
        <v>3633</v>
      </c>
      <c r="K850" s="661" t="s">
        <v>3634</v>
      </c>
      <c r="L850" s="662">
        <v>88.76</v>
      </c>
      <c r="M850" s="662">
        <v>88.76</v>
      </c>
      <c r="N850" s="661">
        <v>1</v>
      </c>
      <c r="O850" s="744">
        <v>1</v>
      </c>
      <c r="P850" s="662">
        <v>88.76</v>
      </c>
      <c r="Q850" s="677">
        <v>1</v>
      </c>
      <c r="R850" s="661">
        <v>1</v>
      </c>
      <c r="S850" s="677">
        <v>1</v>
      </c>
      <c r="T850" s="744">
        <v>1</v>
      </c>
      <c r="U850" s="700">
        <v>1</v>
      </c>
    </row>
    <row r="851" spans="1:21" ht="14.4" customHeight="1" x14ac:dyDescent="0.3">
      <c r="A851" s="660">
        <v>32</v>
      </c>
      <c r="B851" s="661" t="s">
        <v>573</v>
      </c>
      <c r="C851" s="661" t="s">
        <v>3526</v>
      </c>
      <c r="D851" s="742" t="s">
        <v>5499</v>
      </c>
      <c r="E851" s="743" t="s">
        <v>3540</v>
      </c>
      <c r="F851" s="661" t="s">
        <v>3521</v>
      </c>
      <c r="G851" s="661" t="s">
        <v>4047</v>
      </c>
      <c r="H851" s="661" t="s">
        <v>1755</v>
      </c>
      <c r="I851" s="661" t="s">
        <v>4397</v>
      </c>
      <c r="J851" s="661" t="s">
        <v>1988</v>
      </c>
      <c r="K851" s="661" t="s">
        <v>1989</v>
      </c>
      <c r="L851" s="662">
        <v>103.74</v>
      </c>
      <c r="M851" s="662">
        <v>103.74</v>
      </c>
      <c r="N851" s="661">
        <v>1</v>
      </c>
      <c r="O851" s="744">
        <v>0.5</v>
      </c>
      <c r="P851" s="662">
        <v>103.74</v>
      </c>
      <c r="Q851" s="677">
        <v>1</v>
      </c>
      <c r="R851" s="661">
        <v>1</v>
      </c>
      <c r="S851" s="677">
        <v>1</v>
      </c>
      <c r="T851" s="744">
        <v>0.5</v>
      </c>
      <c r="U851" s="700">
        <v>1</v>
      </c>
    </row>
    <row r="852" spans="1:21" ht="14.4" customHeight="1" x14ac:dyDescent="0.3">
      <c r="A852" s="660">
        <v>32</v>
      </c>
      <c r="B852" s="661" t="s">
        <v>573</v>
      </c>
      <c r="C852" s="661" t="s">
        <v>3526</v>
      </c>
      <c r="D852" s="742" t="s">
        <v>5499</v>
      </c>
      <c r="E852" s="743" t="s">
        <v>3540</v>
      </c>
      <c r="F852" s="661" t="s">
        <v>3521</v>
      </c>
      <c r="G852" s="661" t="s">
        <v>4047</v>
      </c>
      <c r="H852" s="661" t="s">
        <v>1755</v>
      </c>
      <c r="I852" s="661" t="s">
        <v>4266</v>
      </c>
      <c r="J852" s="661" t="s">
        <v>2977</v>
      </c>
      <c r="K852" s="661" t="s">
        <v>4267</v>
      </c>
      <c r="L852" s="662">
        <v>48.37</v>
      </c>
      <c r="M852" s="662">
        <v>48.37</v>
      </c>
      <c r="N852" s="661">
        <v>1</v>
      </c>
      <c r="O852" s="744">
        <v>0.5</v>
      </c>
      <c r="P852" s="662"/>
      <c r="Q852" s="677">
        <v>0</v>
      </c>
      <c r="R852" s="661"/>
      <c r="S852" s="677">
        <v>0</v>
      </c>
      <c r="T852" s="744"/>
      <c r="U852" s="700">
        <v>0</v>
      </c>
    </row>
    <row r="853" spans="1:21" ht="14.4" customHeight="1" x14ac:dyDescent="0.3">
      <c r="A853" s="660">
        <v>32</v>
      </c>
      <c r="B853" s="661" t="s">
        <v>573</v>
      </c>
      <c r="C853" s="661" t="s">
        <v>3526</v>
      </c>
      <c r="D853" s="742" t="s">
        <v>5499</v>
      </c>
      <c r="E853" s="743" t="s">
        <v>3540</v>
      </c>
      <c r="F853" s="661" t="s">
        <v>3521</v>
      </c>
      <c r="G853" s="661" t="s">
        <v>3635</v>
      </c>
      <c r="H853" s="661" t="s">
        <v>574</v>
      </c>
      <c r="I853" s="661" t="s">
        <v>751</v>
      </c>
      <c r="J853" s="661" t="s">
        <v>3759</v>
      </c>
      <c r="K853" s="661" t="s">
        <v>3760</v>
      </c>
      <c r="L853" s="662">
        <v>0</v>
      </c>
      <c r="M853" s="662">
        <v>0</v>
      </c>
      <c r="N853" s="661">
        <v>3</v>
      </c>
      <c r="O853" s="744">
        <v>2.5</v>
      </c>
      <c r="P853" s="662">
        <v>0</v>
      </c>
      <c r="Q853" s="677"/>
      <c r="R853" s="661">
        <v>3</v>
      </c>
      <c r="S853" s="677">
        <v>1</v>
      </c>
      <c r="T853" s="744">
        <v>2.5</v>
      </c>
      <c r="U853" s="700">
        <v>1</v>
      </c>
    </row>
    <row r="854" spans="1:21" ht="14.4" customHeight="1" x14ac:dyDescent="0.3">
      <c r="A854" s="660">
        <v>32</v>
      </c>
      <c r="B854" s="661" t="s">
        <v>573</v>
      </c>
      <c r="C854" s="661" t="s">
        <v>3526</v>
      </c>
      <c r="D854" s="742" t="s">
        <v>5499</v>
      </c>
      <c r="E854" s="743" t="s">
        <v>3540</v>
      </c>
      <c r="F854" s="661" t="s">
        <v>3521</v>
      </c>
      <c r="G854" s="661" t="s">
        <v>3635</v>
      </c>
      <c r="H854" s="661" t="s">
        <v>574</v>
      </c>
      <c r="I854" s="661" t="s">
        <v>3842</v>
      </c>
      <c r="J854" s="661" t="s">
        <v>3759</v>
      </c>
      <c r="K854" s="661" t="s">
        <v>3843</v>
      </c>
      <c r="L854" s="662">
        <v>0</v>
      </c>
      <c r="M854" s="662">
        <v>0</v>
      </c>
      <c r="N854" s="661">
        <v>6</v>
      </c>
      <c r="O854" s="744">
        <v>4</v>
      </c>
      <c r="P854" s="662">
        <v>0</v>
      </c>
      <c r="Q854" s="677"/>
      <c r="R854" s="661">
        <v>6</v>
      </c>
      <c r="S854" s="677">
        <v>1</v>
      </c>
      <c r="T854" s="744">
        <v>4</v>
      </c>
      <c r="U854" s="700">
        <v>1</v>
      </c>
    </row>
    <row r="855" spans="1:21" ht="14.4" customHeight="1" x14ac:dyDescent="0.3">
      <c r="A855" s="660">
        <v>32</v>
      </c>
      <c r="B855" s="661" t="s">
        <v>573</v>
      </c>
      <c r="C855" s="661" t="s">
        <v>3526</v>
      </c>
      <c r="D855" s="742" t="s">
        <v>5499</v>
      </c>
      <c r="E855" s="743" t="s">
        <v>3540</v>
      </c>
      <c r="F855" s="661" t="s">
        <v>3521</v>
      </c>
      <c r="G855" s="661" t="s">
        <v>3635</v>
      </c>
      <c r="H855" s="661" t="s">
        <v>574</v>
      </c>
      <c r="I855" s="661" t="s">
        <v>923</v>
      </c>
      <c r="J855" s="661" t="s">
        <v>924</v>
      </c>
      <c r="K855" s="661" t="s">
        <v>4051</v>
      </c>
      <c r="L855" s="662">
        <v>0</v>
      </c>
      <c r="M855" s="662">
        <v>0</v>
      </c>
      <c r="N855" s="661">
        <v>1</v>
      </c>
      <c r="O855" s="744">
        <v>1</v>
      </c>
      <c r="P855" s="662">
        <v>0</v>
      </c>
      <c r="Q855" s="677"/>
      <c r="R855" s="661">
        <v>1</v>
      </c>
      <c r="S855" s="677">
        <v>1</v>
      </c>
      <c r="T855" s="744">
        <v>1</v>
      </c>
      <c r="U855" s="700">
        <v>1</v>
      </c>
    </row>
    <row r="856" spans="1:21" ht="14.4" customHeight="1" x14ac:dyDescent="0.3">
      <c r="A856" s="660">
        <v>32</v>
      </c>
      <c r="B856" s="661" t="s">
        <v>573</v>
      </c>
      <c r="C856" s="661" t="s">
        <v>3526</v>
      </c>
      <c r="D856" s="742" t="s">
        <v>5499</v>
      </c>
      <c r="E856" s="743" t="s">
        <v>3540</v>
      </c>
      <c r="F856" s="661" t="s">
        <v>3521</v>
      </c>
      <c r="G856" s="661" t="s">
        <v>3647</v>
      </c>
      <c r="H856" s="661" t="s">
        <v>1755</v>
      </c>
      <c r="I856" s="661" t="s">
        <v>2882</v>
      </c>
      <c r="J856" s="661" t="s">
        <v>2883</v>
      </c>
      <c r="K856" s="661" t="s">
        <v>1782</v>
      </c>
      <c r="L856" s="662">
        <v>1385.62</v>
      </c>
      <c r="M856" s="662">
        <v>4156.8599999999997</v>
      </c>
      <c r="N856" s="661">
        <v>3</v>
      </c>
      <c r="O856" s="744">
        <v>2</v>
      </c>
      <c r="P856" s="662">
        <v>4156.8599999999997</v>
      </c>
      <c r="Q856" s="677">
        <v>1</v>
      </c>
      <c r="R856" s="661">
        <v>3</v>
      </c>
      <c r="S856" s="677">
        <v>1</v>
      </c>
      <c r="T856" s="744">
        <v>2</v>
      </c>
      <c r="U856" s="700">
        <v>1</v>
      </c>
    </row>
    <row r="857" spans="1:21" ht="14.4" customHeight="1" x14ac:dyDescent="0.3">
      <c r="A857" s="660">
        <v>32</v>
      </c>
      <c r="B857" s="661" t="s">
        <v>573</v>
      </c>
      <c r="C857" s="661" t="s">
        <v>3526</v>
      </c>
      <c r="D857" s="742" t="s">
        <v>5499</v>
      </c>
      <c r="E857" s="743" t="s">
        <v>3540</v>
      </c>
      <c r="F857" s="661" t="s">
        <v>3521</v>
      </c>
      <c r="G857" s="661" t="s">
        <v>3857</v>
      </c>
      <c r="H857" s="661" t="s">
        <v>1755</v>
      </c>
      <c r="I857" s="661" t="s">
        <v>2868</v>
      </c>
      <c r="J857" s="661" t="s">
        <v>2869</v>
      </c>
      <c r="K857" s="661" t="s">
        <v>3495</v>
      </c>
      <c r="L857" s="662">
        <v>48.42</v>
      </c>
      <c r="M857" s="662">
        <v>48.42</v>
      </c>
      <c r="N857" s="661">
        <v>1</v>
      </c>
      <c r="O857" s="744">
        <v>1</v>
      </c>
      <c r="P857" s="662">
        <v>48.42</v>
      </c>
      <c r="Q857" s="677">
        <v>1</v>
      </c>
      <c r="R857" s="661">
        <v>1</v>
      </c>
      <c r="S857" s="677">
        <v>1</v>
      </c>
      <c r="T857" s="744">
        <v>1</v>
      </c>
      <c r="U857" s="700">
        <v>1</v>
      </c>
    </row>
    <row r="858" spans="1:21" ht="14.4" customHeight="1" x14ac:dyDescent="0.3">
      <c r="A858" s="660">
        <v>32</v>
      </c>
      <c r="B858" s="661" t="s">
        <v>573</v>
      </c>
      <c r="C858" s="661" t="s">
        <v>3526</v>
      </c>
      <c r="D858" s="742" t="s">
        <v>5499</v>
      </c>
      <c r="E858" s="743" t="s">
        <v>3540</v>
      </c>
      <c r="F858" s="661" t="s">
        <v>3521</v>
      </c>
      <c r="G858" s="661" t="s">
        <v>4198</v>
      </c>
      <c r="H858" s="661" t="s">
        <v>574</v>
      </c>
      <c r="I858" s="661" t="s">
        <v>3025</v>
      </c>
      <c r="J858" s="661" t="s">
        <v>3026</v>
      </c>
      <c r="K858" s="661" t="s">
        <v>3027</v>
      </c>
      <c r="L858" s="662">
        <v>146.84</v>
      </c>
      <c r="M858" s="662">
        <v>146.84</v>
      </c>
      <c r="N858" s="661">
        <v>1</v>
      </c>
      <c r="O858" s="744">
        <v>1</v>
      </c>
      <c r="P858" s="662">
        <v>146.84</v>
      </c>
      <c r="Q858" s="677">
        <v>1</v>
      </c>
      <c r="R858" s="661">
        <v>1</v>
      </c>
      <c r="S858" s="677">
        <v>1</v>
      </c>
      <c r="T858" s="744">
        <v>1</v>
      </c>
      <c r="U858" s="700">
        <v>1</v>
      </c>
    </row>
    <row r="859" spans="1:21" ht="14.4" customHeight="1" x14ac:dyDescent="0.3">
      <c r="A859" s="660">
        <v>32</v>
      </c>
      <c r="B859" s="661" t="s">
        <v>573</v>
      </c>
      <c r="C859" s="661" t="s">
        <v>3526</v>
      </c>
      <c r="D859" s="742" t="s">
        <v>5499</v>
      </c>
      <c r="E859" s="743" t="s">
        <v>3540</v>
      </c>
      <c r="F859" s="661" t="s">
        <v>3521</v>
      </c>
      <c r="G859" s="661" t="s">
        <v>3654</v>
      </c>
      <c r="H859" s="661" t="s">
        <v>574</v>
      </c>
      <c r="I859" s="661" t="s">
        <v>3655</v>
      </c>
      <c r="J859" s="661" t="s">
        <v>3656</v>
      </c>
      <c r="K859" s="661" t="s">
        <v>3657</v>
      </c>
      <c r="L859" s="662">
        <v>93.71</v>
      </c>
      <c r="M859" s="662">
        <v>93.71</v>
      </c>
      <c r="N859" s="661">
        <v>1</v>
      </c>
      <c r="O859" s="744">
        <v>1</v>
      </c>
      <c r="P859" s="662">
        <v>93.71</v>
      </c>
      <c r="Q859" s="677">
        <v>1</v>
      </c>
      <c r="R859" s="661">
        <v>1</v>
      </c>
      <c r="S859" s="677">
        <v>1</v>
      </c>
      <c r="T859" s="744">
        <v>1</v>
      </c>
      <c r="U859" s="700">
        <v>1</v>
      </c>
    </row>
    <row r="860" spans="1:21" ht="14.4" customHeight="1" x14ac:dyDescent="0.3">
      <c r="A860" s="660">
        <v>32</v>
      </c>
      <c r="B860" s="661" t="s">
        <v>573</v>
      </c>
      <c r="C860" s="661" t="s">
        <v>3526</v>
      </c>
      <c r="D860" s="742" t="s">
        <v>5499</v>
      </c>
      <c r="E860" s="743" t="s">
        <v>3540</v>
      </c>
      <c r="F860" s="661" t="s">
        <v>3521</v>
      </c>
      <c r="G860" s="661" t="s">
        <v>3654</v>
      </c>
      <c r="H860" s="661" t="s">
        <v>574</v>
      </c>
      <c r="I860" s="661" t="s">
        <v>3703</v>
      </c>
      <c r="J860" s="661" t="s">
        <v>3656</v>
      </c>
      <c r="K860" s="661" t="s">
        <v>760</v>
      </c>
      <c r="L860" s="662">
        <v>301.2</v>
      </c>
      <c r="M860" s="662">
        <v>2409.6</v>
      </c>
      <c r="N860" s="661">
        <v>8</v>
      </c>
      <c r="O860" s="744">
        <v>5</v>
      </c>
      <c r="P860" s="662">
        <v>2108.4</v>
      </c>
      <c r="Q860" s="677">
        <v>0.87500000000000011</v>
      </c>
      <c r="R860" s="661">
        <v>7</v>
      </c>
      <c r="S860" s="677">
        <v>0.875</v>
      </c>
      <c r="T860" s="744">
        <v>4</v>
      </c>
      <c r="U860" s="700">
        <v>0.8</v>
      </c>
    </row>
    <row r="861" spans="1:21" ht="14.4" customHeight="1" x14ac:dyDescent="0.3">
      <c r="A861" s="660">
        <v>32</v>
      </c>
      <c r="B861" s="661" t="s">
        <v>573</v>
      </c>
      <c r="C861" s="661" t="s">
        <v>3526</v>
      </c>
      <c r="D861" s="742" t="s">
        <v>5499</v>
      </c>
      <c r="E861" s="743" t="s">
        <v>3540</v>
      </c>
      <c r="F861" s="661" t="s">
        <v>3521</v>
      </c>
      <c r="G861" s="661" t="s">
        <v>3654</v>
      </c>
      <c r="H861" s="661" t="s">
        <v>574</v>
      </c>
      <c r="I861" s="661" t="s">
        <v>3703</v>
      </c>
      <c r="J861" s="661" t="s">
        <v>3656</v>
      </c>
      <c r="K861" s="661" t="s">
        <v>760</v>
      </c>
      <c r="L861" s="662">
        <v>185.26</v>
      </c>
      <c r="M861" s="662">
        <v>741.04</v>
      </c>
      <c r="N861" s="661">
        <v>4</v>
      </c>
      <c r="O861" s="744">
        <v>2.5</v>
      </c>
      <c r="P861" s="662">
        <v>741.04</v>
      </c>
      <c r="Q861" s="677">
        <v>1</v>
      </c>
      <c r="R861" s="661">
        <v>4</v>
      </c>
      <c r="S861" s="677">
        <v>1</v>
      </c>
      <c r="T861" s="744">
        <v>2.5</v>
      </c>
      <c r="U861" s="700">
        <v>1</v>
      </c>
    </row>
    <row r="862" spans="1:21" ht="14.4" customHeight="1" x14ac:dyDescent="0.3">
      <c r="A862" s="660">
        <v>32</v>
      </c>
      <c r="B862" s="661" t="s">
        <v>573</v>
      </c>
      <c r="C862" s="661" t="s">
        <v>3526</v>
      </c>
      <c r="D862" s="742" t="s">
        <v>5499</v>
      </c>
      <c r="E862" s="743" t="s">
        <v>3540</v>
      </c>
      <c r="F862" s="661" t="s">
        <v>3521</v>
      </c>
      <c r="G862" s="661" t="s">
        <v>3654</v>
      </c>
      <c r="H862" s="661" t="s">
        <v>574</v>
      </c>
      <c r="I862" s="661" t="s">
        <v>758</v>
      </c>
      <c r="J862" s="661" t="s">
        <v>759</v>
      </c>
      <c r="K862" s="661" t="s">
        <v>760</v>
      </c>
      <c r="L862" s="662">
        <v>301.2</v>
      </c>
      <c r="M862" s="662">
        <v>301.2</v>
      </c>
      <c r="N862" s="661">
        <v>1</v>
      </c>
      <c r="O862" s="744">
        <v>1</v>
      </c>
      <c r="P862" s="662">
        <v>301.2</v>
      </c>
      <c r="Q862" s="677">
        <v>1</v>
      </c>
      <c r="R862" s="661">
        <v>1</v>
      </c>
      <c r="S862" s="677">
        <v>1</v>
      </c>
      <c r="T862" s="744">
        <v>1</v>
      </c>
      <c r="U862" s="700">
        <v>1</v>
      </c>
    </row>
    <row r="863" spans="1:21" ht="14.4" customHeight="1" x14ac:dyDescent="0.3">
      <c r="A863" s="660">
        <v>32</v>
      </c>
      <c r="B863" s="661" t="s">
        <v>573</v>
      </c>
      <c r="C863" s="661" t="s">
        <v>3526</v>
      </c>
      <c r="D863" s="742" t="s">
        <v>5499</v>
      </c>
      <c r="E863" s="743" t="s">
        <v>3540</v>
      </c>
      <c r="F863" s="661" t="s">
        <v>3521</v>
      </c>
      <c r="G863" s="661" t="s">
        <v>3658</v>
      </c>
      <c r="H863" s="661" t="s">
        <v>1755</v>
      </c>
      <c r="I863" s="661" t="s">
        <v>2969</v>
      </c>
      <c r="J863" s="661" t="s">
        <v>2970</v>
      </c>
      <c r="K863" s="661" t="s">
        <v>3460</v>
      </c>
      <c r="L863" s="662">
        <v>1300.49</v>
      </c>
      <c r="M863" s="662">
        <v>2600.98</v>
      </c>
      <c r="N863" s="661">
        <v>2</v>
      </c>
      <c r="O863" s="744">
        <v>1.5</v>
      </c>
      <c r="P863" s="662">
        <v>2600.98</v>
      </c>
      <c r="Q863" s="677">
        <v>1</v>
      </c>
      <c r="R863" s="661">
        <v>2</v>
      </c>
      <c r="S863" s="677">
        <v>1</v>
      </c>
      <c r="T863" s="744">
        <v>1.5</v>
      </c>
      <c r="U863" s="700">
        <v>1</v>
      </c>
    </row>
    <row r="864" spans="1:21" ht="14.4" customHeight="1" x14ac:dyDescent="0.3">
      <c r="A864" s="660">
        <v>32</v>
      </c>
      <c r="B864" s="661" t="s">
        <v>573</v>
      </c>
      <c r="C864" s="661" t="s">
        <v>3526</v>
      </c>
      <c r="D864" s="742" t="s">
        <v>5499</v>
      </c>
      <c r="E864" s="743" t="s">
        <v>3540</v>
      </c>
      <c r="F864" s="661" t="s">
        <v>3521</v>
      </c>
      <c r="G864" s="661" t="s">
        <v>4203</v>
      </c>
      <c r="H864" s="661" t="s">
        <v>574</v>
      </c>
      <c r="I864" s="661" t="s">
        <v>1632</v>
      </c>
      <c r="J864" s="661" t="s">
        <v>1633</v>
      </c>
      <c r="K864" s="661" t="s">
        <v>1083</v>
      </c>
      <c r="L864" s="662">
        <v>108.44</v>
      </c>
      <c r="M864" s="662">
        <v>108.44</v>
      </c>
      <c r="N864" s="661">
        <v>1</v>
      </c>
      <c r="O864" s="744">
        <v>1</v>
      </c>
      <c r="P864" s="662">
        <v>108.44</v>
      </c>
      <c r="Q864" s="677">
        <v>1</v>
      </c>
      <c r="R864" s="661">
        <v>1</v>
      </c>
      <c r="S864" s="677">
        <v>1</v>
      </c>
      <c r="T864" s="744">
        <v>1</v>
      </c>
      <c r="U864" s="700">
        <v>1</v>
      </c>
    </row>
    <row r="865" spans="1:21" ht="14.4" customHeight="1" x14ac:dyDescent="0.3">
      <c r="A865" s="660">
        <v>32</v>
      </c>
      <c r="B865" s="661" t="s">
        <v>573</v>
      </c>
      <c r="C865" s="661" t="s">
        <v>3526</v>
      </c>
      <c r="D865" s="742" t="s">
        <v>5499</v>
      </c>
      <c r="E865" s="743" t="s">
        <v>3540</v>
      </c>
      <c r="F865" s="661" t="s">
        <v>3521</v>
      </c>
      <c r="G865" s="661" t="s">
        <v>3662</v>
      </c>
      <c r="H865" s="661" t="s">
        <v>574</v>
      </c>
      <c r="I865" s="661" t="s">
        <v>647</v>
      </c>
      <c r="J865" s="661" t="s">
        <v>3704</v>
      </c>
      <c r="K865" s="661" t="s">
        <v>3646</v>
      </c>
      <c r="L865" s="662">
        <v>24.78</v>
      </c>
      <c r="M865" s="662">
        <v>24.78</v>
      </c>
      <c r="N865" s="661">
        <v>1</v>
      </c>
      <c r="O865" s="744">
        <v>0.5</v>
      </c>
      <c r="P865" s="662">
        <v>24.78</v>
      </c>
      <c r="Q865" s="677">
        <v>1</v>
      </c>
      <c r="R865" s="661">
        <v>1</v>
      </c>
      <c r="S865" s="677">
        <v>1</v>
      </c>
      <c r="T865" s="744">
        <v>0.5</v>
      </c>
      <c r="U865" s="700">
        <v>1</v>
      </c>
    </row>
    <row r="866" spans="1:21" ht="14.4" customHeight="1" x14ac:dyDescent="0.3">
      <c r="A866" s="660">
        <v>32</v>
      </c>
      <c r="B866" s="661" t="s">
        <v>573</v>
      </c>
      <c r="C866" s="661" t="s">
        <v>3526</v>
      </c>
      <c r="D866" s="742" t="s">
        <v>5499</v>
      </c>
      <c r="E866" s="743" t="s">
        <v>3540</v>
      </c>
      <c r="F866" s="661" t="s">
        <v>3521</v>
      </c>
      <c r="G866" s="661" t="s">
        <v>3662</v>
      </c>
      <c r="H866" s="661" t="s">
        <v>574</v>
      </c>
      <c r="I866" s="661" t="s">
        <v>1160</v>
      </c>
      <c r="J866" s="661" t="s">
        <v>3663</v>
      </c>
      <c r="K866" s="661" t="s">
        <v>3664</v>
      </c>
      <c r="L866" s="662">
        <v>99.11</v>
      </c>
      <c r="M866" s="662">
        <v>495.55</v>
      </c>
      <c r="N866" s="661">
        <v>5</v>
      </c>
      <c r="O866" s="744">
        <v>3</v>
      </c>
      <c r="P866" s="662">
        <v>495.55</v>
      </c>
      <c r="Q866" s="677">
        <v>1</v>
      </c>
      <c r="R866" s="661">
        <v>5</v>
      </c>
      <c r="S866" s="677">
        <v>1</v>
      </c>
      <c r="T866" s="744">
        <v>3</v>
      </c>
      <c r="U866" s="700">
        <v>1</v>
      </c>
    </row>
    <row r="867" spans="1:21" ht="14.4" customHeight="1" x14ac:dyDescent="0.3">
      <c r="A867" s="660">
        <v>32</v>
      </c>
      <c r="B867" s="661" t="s">
        <v>573</v>
      </c>
      <c r="C867" s="661" t="s">
        <v>3526</v>
      </c>
      <c r="D867" s="742" t="s">
        <v>5499</v>
      </c>
      <c r="E867" s="743" t="s">
        <v>3540</v>
      </c>
      <c r="F867" s="661" t="s">
        <v>3521</v>
      </c>
      <c r="G867" s="661" t="s">
        <v>3670</v>
      </c>
      <c r="H867" s="661" t="s">
        <v>574</v>
      </c>
      <c r="I867" s="661" t="s">
        <v>3718</v>
      </c>
      <c r="J867" s="661" t="s">
        <v>2521</v>
      </c>
      <c r="K867" s="661" t="s">
        <v>3719</v>
      </c>
      <c r="L867" s="662">
        <v>0</v>
      </c>
      <c r="M867" s="662">
        <v>0</v>
      </c>
      <c r="N867" s="661">
        <v>1</v>
      </c>
      <c r="O867" s="744">
        <v>1</v>
      </c>
      <c r="P867" s="662">
        <v>0</v>
      </c>
      <c r="Q867" s="677"/>
      <c r="R867" s="661">
        <v>1</v>
      </c>
      <c r="S867" s="677">
        <v>1</v>
      </c>
      <c r="T867" s="744">
        <v>1</v>
      </c>
      <c r="U867" s="700">
        <v>1</v>
      </c>
    </row>
    <row r="868" spans="1:21" ht="14.4" customHeight="1" x14ac:dyDescent="0.3">
      <c r="A868" s="660">
        <v>32</v>
      </c>
      <c r="B868" s="661" t="s">
        <v>573</v>
      </c>
      <c r="C868" s="661" t="s">
        <v>3526</v>
      </c>
      <c r="D868" s="742" t="s">
        <v>5499</v>
      </c>
      <c r="E868" s="743" t="s">
        <v>3540</v>
      </c>
      <c r="F868" s="661" t="s">
        <v>3521</v>
      </c>
      <c r="G868" s="661" t="s">
        <v>3677</v>
      </c>
      <c r="H868" s="661" t="s">
        <v>574</v>
      </c>
      <c r="I868" s="661" t="s">
        <v>2082</v>
      </c>
      <c r="J868" s="661" t="s">
        <v>2083</v>
      </c>
      <c r="K868" s="661" t="s">
        <v>3678</v>
      </c>
      <c r="L868" s="662">
        <v>22.44</v>
      </c>
      <c r="M868" s="662">
        <v>89.76</v>
      </c>
      <c r="N868" s="661">
        <v>4</v>
      </c>
      <c r="O868" s="744">
        <v>3.5</v>
      </c>
      <c r="P868" s="662">
        <v>67.320000000000007</v>
      </c>
      <c r="Q868" s="677">
        <v>0.75</v>
      </c>
      <c r="R868" s="661">
        <v>3</v>
      </c>
      <c r="S868" s="677">
        <v>0.75</v>
      </c>
      <c r="T868" s="744">
        <v>2.5</v>
      </c>
      <c r="U868" s="700">
        <v>0.7142857142857143</v>
      </c>
    </row>
    <row r="869" spans="1:21" ht="14.4" customHeight="1" x14ac:dyDescent="0.3">
      <c r="A869" s="660">
        <v>32</v>
      </c>
      <c r="B869" s="661" t="s">
        <v>573</v>
      </c>
      <c r="C869" s="661" t="s">
        <v>3526</v>
      </c>
      <c r="D869" s="742" t="s">
        <v>5499</v>
      </c>
      <c r="E869" s="743" t="s">
        <v>3540</v>
      </c>
      <c r="F869" s="661" t="s">
        <v>3521</v>
      </c>
      <c r="G869" s="661" t="s">
        <v>3677</v>
      </c>
      <c r="H869" s="661" t="s">
        <v>574</v>
      </c>
      <c r="I869" s="661" t="s">
        <v>2086</v>
      </c>
      <c r="J869" s="661" t="s">
        <v>2087</v>
      </c>
      <c r="K869" s="661" t="s">
        <v>3678</v>
      </c>
      <c r="L869" s="662">
        <v>22.44</v>
      </c>
      <c r="M869" s="662">
        <v>44.88</v>
      </c>
      <c r="N869" s="661">
        <v>2</v>
      </c>
      <c r="O869" s="744">
        <v>1</v>
      </c>
      <c r="P869" s="662">
        <v>44.88</v>
      </c>
      <c r="Q869" s="677">
        <v>1</v>
      </c>
      <c r="R869" s="661">
        <v>2</v>
      </c>
      <c r="S869" s="677">
        <v>1</v>
      </c>
      <c r="T869" s="744">
        <v>1</v>
      </c>
      <c r="U869" s="700">
        <v>1</v>
      </c>
    </row>
    <row r="870" spans="1:21" ht="14.4" customHeight="1" x14ac:dyDescent="0.3">
      <c r="A870" s="660">
        <v>32</v>
      </c>
      <c r="B870" s="661" t="s">
        <v>573</v>
      </c>
      <c r="C870" s="661" t="s">
        <v>3526</v>
      </c>
      <c r="D870" s="742" t="s">
        <v>5499</v>
      </c>
      <c r="E870" s="743" t="s">
        <v>3540</v>
      </c>
      <c r="F870" s="661" t="s">
        <v>3521</v>
      </c>
      <c r="G870" s="661" t="s">
        <v>3677</v>
      </c>
      <c r="H870" s="661" t="s">
        <v>574</v>
      </c>
      <c r="I870" s="661" t="s">
        <v>2120</v>
      </c>
      <c r="J870" s="661" t="s">
        <v>2121</v>
      </c>
      <c r="K870" s="661" t="s">
        <v>3680</v>
      </c>
      <c r="L870" s="662">
        <v>51.21</v>
      </c>
      <c r="M870" s="662">
        <v>460.88999999999993</v>
      </c>
      <c r="N870" s="661">
        <v>9</v>
      </c>
      <c r="O870" s="744">
        <v>5</v>
      </c>
      <c r="P870" s="662">
        <v>409.67999999999995</v>
      </c>
      <c r="Q870" s="677">
        <v>0.88888888888888895</v>
      </c>
      <c r="R870" s="661">
        <v>8</v>
      </c>
      <c r="S870" s="677">
        <v>0.88888888888888884</v>
      </c>
      <c r="T870" s="744">
        <v>4</v>
      </c>
      <c r="U870" s="700">
        <v>0.8</v>
      </c>
    </row>
    <row r="871" spans="1:21" ht="14.4" customHeight="1" x14ac:dyDescent="0.3">
      <c r="A871" s="660">
        <v>32</v>
      </c>
      <c r="B871" s="661" t="s">
        <v>573</v>
      </c>
      <c r="C871" s="661" t="s">
        <v>3526</v>
      </c>
      <c r="D871" s="742" t="s">
        <v>5499</v>
      </c>
      <c r="E871" s="743" t="s">
        <v>3540</v>
      </c>
      <c r="F871" s="661" t="s">
        <v>3521</v>
      </c>
      <c r="G871" s="661" t="s">
        <v>3677</v>
      </c>
      <c r="H871" s="661" t="s">
        <v>574</v>
      </c>
      <c r="I871" s="661" t="s">
        <v>4398</v>
      </c>
      <c r="J871" s="661" t="s">
        <v>2083</v>
      </c>
      <c r="K871" s="661" t="s">
        <v>4399</v>
      </c>
      <c r="L871" s="662">
        <v>31.42</v>
      </c>
      <c r="M871" s="662">
        <v>94.26</v>
      </c>
      <c r="N871" s="661">
        <v>3</v>
      </c>
      <c r="O871" s="744">
        <v>2</v>
      </c>
      <c r="P871" s="662">
        <v>94.26</v>
      </c>
      <c r="Q871" s="677">
        <v>1</v>
      </c>
      <c r="R871" s="661">
        <v>3</v>
      </c>
      <c r="S871" s="677">
        <v>1</v>
      </c>
      <c r="T871" s="744">
        <v>2</v>
      </c>
      <c r="U871" s="700">
        <v>1</v>
      </c>
    </row>
    <row r="872" spans="1:21" ht="14.4" customHeight="1" x14ac:dyDescent="0.3">
      <c r="A872" s="660">
        <v>32</v>
      </c>
      <c r="B872" s="661" t="s">
        <v>573</v>
      </c>
      <c r="C872" s="661" t="s">
        <v>3526</v>
      </c>
      <c r="D872" s="742" t="s">
        <v>5499</v>
      </c>
      <c r="E872" s="743" t="s">
        <v>3540</v>
      </c>
      <c r="F872" s="661" t="s">
        <v>3521</v>
      </c>
      <c r="G872" s="661" t="s">
        <v>4228</v>
      </c>
      <c r="H872" s="661" t="s">
        <v>574</v>
      </c>
      <c r="I872" s="661" t="s">
        <v>747</v>
      </c>
      <c r="J872" s="661" t="s">
        <v>748</v>
      </c>
      <c r="K872" s="661" t="s">
        <v>749</v>
      </c>
      <c r="L872" s="662">
        <v>79.069999999999993</v>
      </c>
      <c r="M872" s="662">
        <v>711.63</v>
      </c>
      <c r="N872" s="661">
        <v>9</v>
      </c>
      <c r="O872" s="744">
        <v>3</v>
      </c>
      <c r="P872" s="662">
        <v>711.63</v>
      </c>
      <c r="Q872" s="677">
        <v>1</v>
      </c>
      <c r="R872" s="661">
        <v>9</v>
      </c>
      <c r="S872" s="677">
        <v>1</v>
      </c>
      <c r="T872" s="744">
        <v>3</v>
      </c>
      <c r="U872" s="700">
        <v>1</v>
      </c>
    </row>
    <row r="873" spans="1:21" ht="14.4" customHeight="1" x14ac:dyDescent="0.3">
      <c r="A873" s="660">
        <v>32</v>
      </c>
      <c r="B873" s="661" t="s">
        <v>573</v>
      </c>
      <c r="C873" s="661" t="s">
        <v>3526</v>
      </c>
      <c r="D873" s="742" t="s">
        <v>5499</v>
      </c>
      <c r="E873" s="743" t="s">
        <v>3540</v>
      </c>
      <c r="F873" s="661" t="s">
        <v>3521</v>
      </c>
      <c r="G873" s="661" t="s">
        <v>3786</v>
      </c>
      <c r="H873" s="661" t="s">
        <v>1755</v>
      </c>
      <c r="I873" s="661" t="s">
        <v>1967</v>
      </c>
      <c r="J873" s="661" t="s">
        <v>1968</v>
      </c>
      <c r="K873" s="661" t="s">
        <v>2432</v>
      </c>
      <c r="L873" s="662">
        <v>1427.23</v>
      </c>
      <c r="M873" s="662">
        <v>34253.519999999997</v>
      </c>
      <c r="N873" s="661">
        <v>24</v>
      </c>
      <c r="O873" s="744">
        <v>14.5</v>
      </c>
      <c r="P873" s="662">
        <v>32826.289999999994</v>
      </c>
      <c r="Q873" s="677">
        <v>0.95833333333333326</v>
      </c>
      <c r="R873" s="661">
        <v>23</v>
      </c>
      <c r="S873" s="677">
        <v>0.95833333333333337</v>
      </c>
      <c r="T873" s="744">
        <v>14</v>
      </c>
      <c r="U873" s="700">
        <v>0.96551724137931039</v>
      </c>
    </row>
    <row r="874" spans="1:21" ht="14.4" customHeight="1" x14ac:dyDescent="0.3">
      <c r="A874" s="660">
        <v>32</v>
      </c>
      <c r="B874" s="661" t="s">
        <v>573</v>
      </c>
      <c r="C874" s="661" t="s">
        <v>3526</v>
      </c>
      <c r="D874" s="742" t="s">
        <v>5499</v>
      </c>
      <c r="E874" s="743" t="s">
        <v>3540</v>
      </c>
      <c r="F874" s="661" t="s">
        <v>3521</v>
      </c>
      <c r="G874" s="661" t="s">
        <v>3904</v>
      </c>
      <c r="H874" s="661" t="s">
        <v>574</v>
      </c>
      <c r="I874" s="661" t="s">
        <v>1333</v>
      </c>
      <c r="J874" s="661" t="s">
        <v>1334</v>
      </c>
      <c r="K874" s="661" t="s">
        <v>3905</v>
      </c>
      <c r="L874" s="662">
        <v>32709.68</v>
      </c>
      <c r="M874" s="662">
        <v>98129.040000000008</v>
      </c>
      <c r="N874" s="661">
        <v>3</v>
      </c>
      <c r="O874" s="744">
        <v>1.5</v>
      </c>
      <c r="P874" s="662">
        <v>98129.040000000008</v>
      </c>
      <c r="Q874" s="677">
        <v>1</v>
      </c>
      <c r="R874" s="661">
        <v>3</v>
      </c>
      <c r="S874" s="677">
        <v>1</v>
      </c>
      <c r="T874" s="744">
        <v>1.5</v>
      </c>
      <c r="U874" s="700">
        <v>1</v>
      </c>
    </row>
    <row r="875" spans="1:21" ht="14.4" customHeight="1" x14ac:dyDescent="0.3">
      <c r="A875" s="660">
        <v>32</v>
      </c>
      <c r="B875" s="661" t="s">
        <v>573</v>
      </c>
      <c r="C875" s="661" t="s">
        <v>3526</v>
      </c>
      <c r="D875" s="742" t="s">
        <v>5499</v>
      </c>
      <c r="E875" s="743" t="s">
        <v>3540</v>
      </c>
      <c r="F875" s="661" t="s">
        <v>3521</v>
      </c>
      <c r="G875" s="661" t="s">
        <v>3690</v>
      </c>
      <c r="H875" s="661" t="s">
        <v>1755</v>
      </c>
      <c r="I875" s="661" t="s">
        <v>2253</v>
      </c>
      <c r="J875" s="661" t="s">
        <v>2246</v>
      </c>
      <c r="K875" s="661" t="s">
        <v>3416</v>
      </c>
      <c r="L875" s="662">
        <v>13849.26</v>
      </c>
      <c r="M875" s="662">
        <v>96944.819999999992</v>
      </c>
      <c r="N875" s="661">
        <v>7</v>
      </c>
      <c r="O875" s="744">
        <v>5</v>
      </c>
      <c r="P875" s="662">
        <v>96944.819999999992</v>
      </c>
      <c r="Q875" s="677">
        <v>1</v>
      </c>
      <c r="R875" s="661">
        <v>7</v>
      </c>
      <c r="S875" s="677">
        <v>1</v>
      </c>
      <c r="T875" s="744">
        <v>5</v>
      </c>
      <c r="U875" s="700">
        <v>1</v>
      </c>
    </row>
    <row r="876" spans="1:21" ht="14.4" customHeight="1" x14ac:dyDescent="0.3">
      <c r="A876" s="660">
        <v>32</v>
      </c>
      <c r="B876" s="661" t="s">
        <v>573</v>
      </c>
      <c r="C876" s="661" t="s">
        <v>3526</v>
      </c>
      <c r="D876" s="742" t="s">
        <v>5499</v>
      </c>
      <c r="E876" s="743" t="s">
        <v>3540</v>
      </c>
      <c r="F876" s="661" t="s">
        <v>3521</v>
      </c>
      <c r="G876" s="661" t="s">
        <v>3709</v>
      </c>
      <c r="H876" s="661" t="s">
        <v>574</v>
      </c>
      <c r="I876" s="661" t="s">
        <v>2237</v>
      </c>
      <c r="J876" s="661" t="s">
        <v>3710</v>
      </c>
      <c r="K876" s="661" t="s">
        <v>3711</v>
      </c>
      <c r="L876" s="662">
        <v>10386.950000000001</v>
      </c>
      <c r="M876" s="662">
        <v>31160.850000000002</v>
      </c>
      <c r="N876" s="661">
        <v>3</v>
      </c>
      <c r="O876" s="744">
        <v>2</v>
      </c>
      <c r="P876" s="662">
        <v>31160.850000000002</v>
      </c>
      <c r="Q876" s="677">
        <v>1</v>
      </c>
      <c r="R876" s="661">
        <v>3</v>
      </c>
      <c r="S876" s="677">
        <v>1</v>
      </c>
      <c r="T876" s="744">
        <v>2</v>
      </c>
      <c r="U876" s="700">
        <v>1</v>
      </c>
    </row>
    <row r="877" spans="1:21" ht="14.4" customHeight="1" x14ac:dyDescent="0.3">
      <c r="A877" s="660">
        <v>32</v>
      </c>
      <c r="B877" s="661" t="s">
        <v>573</v>
      </c>
      <c r="C877" s="661" t="s">
        <v>3526</v>
      </c>
      <c r="D877" s="742" t="s">
        <v>5499</v>
      </c>
      <c r="E877" s="743" t="s">
        <v>3541</v>
      </c>
      <c r="F877" s="661" t="s">
        <v>3521</v>
      </c>
      <c r="G877" s="661" t="s">
        <v>3964</v>
      </c>
      <c r="H877" s="661" t="s">
        <v>574</v>
      </c>
      <c r="I877" s="661" t="s">
        <v>3965</v>
      </c>
      <c r="J877" s="661" t="s">
        <v>3966</v>
      </c>
      <c r="K877" s="661" t="s">
        <v>3719</v>
      </c>
      <c r="L877" s="662">
        <v>96.84</v>
      </c>
      <c r="M877" s="662">
        <v>96.84</v>
      </c>
      <c r="N877" s="661">
        <v>1</v>
      </c>
      <c r="O877" s="744">
        <v>1</v>
      </c>
      <c r="P877" s="662"/>
      <c r="Q877" s="677">
        <v>0</v>
      </c>
      <c r="R877" s="661"/>
      <c r="S877" s="677">
        <v>0</v>
      </c>
      <c r="T877" s="744"/>
      <c r="U877" s="700">
        <v>0</v>
      </c>
    </row>
    <row r="878" spans="1:21" ht="14.4" customHeight="1" x14ac:dyDescent="0.3">
      <c r="A878" s="660">
        <v>32</v>
      </c>
      <c r="B878" s="661" t="s">
        <v>573</v>
      </c>
      <c r="C878" s="661" t="s">
        <v>3526</v>
      </c>
      <c r="D878" s="742" t="s">
        <v>5499</v>
      </c>
      <c r="E878" s="743" t="s">
        <v>3541</v>
      </c>
      <c r="F878" s="661" t="s">
        <v>3521</v>
      </c>
      <c r="G878" s="661" t="s">
        <v>3569</v>
      </c>
      <c r="H878" s="661" t="s">
        <v>574</v>
      </c>
      <c r="I878" s="661" t="s">
        <v>1314</v>
      </c>
      <c r="J878" s="661" t="s">
        <v>1315</v>
      </c>
      <c r="K878" s="661" t="s">
        <v>3570</v>
      </c>
      <c r="L878" s="662">
        <v>1295.6400000000001</v>
      </c>
      <c r="M878" s="662">
        <v>5182.5600000000004</v>
      </c>
      <c r="N878" s="661">
        <v>4</v>
      </c>
      <c r="O878" s="744">
        <v>2</v>
      </c>
      <c r="P878" s="662">
        <v>3886.92</v>
      </c>
      <c r="Q878" s="677">
        <v>0.75</v>
      </c>
      <c r="R878" s="661">
        <v>3</v>
      </c>
      <c r="S878" s="677">
        <v>0.75</v>
      </c>
      <c r="T878" s="744">
        <v>1.5</v>
      </c>
      <c r="U878" s="700">
        <v>0.75</v>
      </c>
    </row>
    <row r="879" spans="1:21" ht="14.4" customHeight="1" x14ac:dyDescent="0.3">
      <c r="A879" s="660">
        <v>32</v>
      </c>
      <c r="B879" s="661" t="s">
        <v>573</v>
      </c>
      <c r="C879" s="661" t="s">
        <v>3526</v>
      </c>
      <c r="D879" s="742" t="s">
        <v>5499</v>
      </c>
      <c r="E879" s="743" t="s">
        <v>3541</v>
      </c>
      <c r="F879" s="661" t="s">
        <v>3521</v>
      </c>
      <c r="G879" s="661" t="s">
        <v>3569</v>
      </c>
      <c r="H879" s="661" t="s">
        <v>574</v>
      </c>
      <c r="I879" s="661" t="s">
        <v>4400</v>
      </c>
      <c r="J879" s="661" t="s">
        <v>4401</v>
      </c>
      <c r="K879" s="661" t="s">
        <v>4402</v>
      </c>
      <c r="L879" s="662">
        <v>1295.6400000000001</v>
      </c>
      <c r="M879" s="662">
        <v>2591.2800000000002</v>
      </c>
      <c r="N879" s="661">
        <v>2</v>
      </c>
      <c r="O879" s="744">
        <v>1.5</v>
      </c>
      <c r="P879" s="662"/>
      <c r="Q879" s="677">
        <v>0</v>
      </c>
      <c r="R879" s="661"/>
      <c r="S879" s="677">
        <v>0</v>
      </c>
      <c r="T879" s="744"/>
      <c r="U879" s="700">
        <v>0</v>
      </c>
    </row>
    <row r="880" spans="1:21" ht="14.4" customHeight="1" x14ac:dyDescent="0.3">
      <c r="A880" s="660">
        <v>32</v>
      </c>
      <c r="B880" s="661" t="s">
        <v>573</v>
      </c>
      <c r="C880" s="661" t="s">
        <v>3526</v>
      </c>
      <c r="D880" s="742" t="s">
        <v>5499</v>
      </c>
      <c r="E880" s="743" t="s">
        <v>3541</v>
      </c>
      <c r="F880" s="661" t="s">
        <v>3521</v>
      </c>
      <c r="G880" s="661" t="s">
        <v>3569</v>
      </c>
      <c r="H880" s="661" t="s">
        <v>574</v>
      </c>
      <c r="I880" s="661" t="s">
        <v>3691</v>
      </c>
      <c r="J880" s="661" t="s">
        <v>2622</v>
      </c>
      <c r="K880" s="661" t="s">
        <v>3692</v>
      </c>
      <c r="L880" s="662">
        <v>0</v>
      </c>
      <c r="M880" s="662">
        <v>0</v>
      </c>
      <c r="N880" s="661">
        <v>1</v>
      </c>
      <c r="O880" s="744">
        <v>1</v>
      </c>
      <c r="P880" s="662">
        <v>0</v>
      </c>
      <c r="Q880" s="677"/>
      <c r="R880" s="661">
        <v>1</v>
      </c>
      <c r="S880" s="677">
        <v>1</v>
      </c>
      <c r="T880" s="744">
        <v>1</v>
      </c>
      <c r="U880" s="700">
        <v>1</v>
      </c>
    </row>
    <row r="881" spans="1:21" ht="14.4" customHeight="1" x14ac:dyDescent="0.3">
      <c r="A881" s="660">
        <v>32</v>
      </c>
      <c r="B881" s="661" t="s">
        <v>573</v>
      </c>
      <c r="C881" s="661" t="s">
        <v>3526</v>
      </c>
      <c r="D881" s="742" t="s">
        <v>5499</v>
      </c>
      <c r="E881" s="743" t="s">
        <v>3541</v>
      </c>
      <c r="F881" s="661" t="s">
        <v>3521</v>
      </c>
      <c r="G881" s="661" t="s">
        <v>3571</v>
      </c>
      <c r="H881" s="661" t="s">
        <v>574</v>
      </c>
      <c r="I881" s="661" t="s">
        <v>3693</v>
      </c>
      <c r="J881" s="661" t="s">
        <v>3575</v>
      </c>
      <c r="K881" s="661" t="s">
        <v>3694</v>
      </c>
      <c r="L881" s="662">
        <v>0</v>
      </c>
      <c r="M881" s="662">
        <v>0</v>
      </c>
      <c r="N881" s="661">
        <v>2</v>
      </c>
      <c r="O881" s="744">
        <v>1.5</v>
      </c>
      <c r="P881" s="662">
        <v>0</v>
      </c>
      <c r="Q881" s="677"/>
      <c r="R881" s="661">
        <v>1</v>
      </c>
      <c r="S881" s="677">
        <v>0.5</v>
      </c>
      <c r="T881" s="744">
        <v>1</v>
      </c>
      <c r="U881" s="700">
        <v>0.66666666666666663</v>
      </c>
    </row>
    <row r="882" spans="1:21" ht="14.4" customHeight="1" x14ac:dyDescent="0.3">
      <c r="A882" s="660">
        <v>32</v>
      </c>
      <c r="B882" s="661" t="s">
        <v>573</v>
      </c>
      <c r="C882" s="661" t="s">
        <v>3526</v>
      </c>
      <c r="D882" s="742" t="s">
        <v>5499</v>
      </c>
      <c r="E882" s="743" t="s">
        <v>3541</v>
      </c>
      <c r="F882" s="661" t="s">
        <v>3521</v>
      </c>
      <c r="G882" s="661" t="s">
        <v>3571</v>
      </c>
      <c r="H882" s="661" t="s">
        <v>574</v>
      </c>
      <c r="I882" s="661" t="s">
        <v>683</v>
      </c>
      <c r="J882" s="661" t="s">
        <v>684</v>
      </c>
      <c r="K882" s="661" t="s">
        <v>3572</v>
      </c>
      <c r="L882" s="662">
        <v>40.58</v>
      </c>
      <c r="M882" s="662">
        <v>162.32</v>
      </c>
      <c r="N882" s="661">
        <v>4</v>
      </c>
      <c r="O882" s="744">
        <v>3</v>
      </c>
      <c r="P882" s="662">
        <v>121.74</v>
      </c>
      <c r="Q882" s="677">
        <v>0.75</v>
      </c>
      <c r="R882" s="661">
        <v>3</v>
      </c>
      <c r="S882" s="677">
        <v>0.75</v>
      </c>
      <c r="T882" s="744">
        <v>2</v>
      </c>
      <c r="U882" s="700">
        <v>0.66666666666666663</v>
      </c>
    </row>
    <row r="883" spans="1:21" ht="14.4" customHeight="1" x14ac:dyDescent="0.3">
      <c r="A883" s="660">
        <v>32</v>
      </c>
      <c r="B883" s="661" t="s">
        <v>573</v>
      </c>
      <c r="C883" s="661" t="s">
        <v>3526</v>
      </c>
      <c r="D883" s="742" t="s">
        <v>5499</v>
      </c>
      <c r="E883" s="743" t="s">
        <v>3541</v>
      </c>
      <c r="F883" s="661" t="s">
        <v>3521</v>
      </c>
      <c r="G883" s="661" t="s">
        <v>3571</v>
      </c>
      <c r="H883" s="661" t="s">
        <v>574</v>
      </c>
      <c r="I883" s="661" t="s">
        <v>3573</v>
      </c>
      <c r="J883" s="661" t="s">
        <v>684</v>
      </c>
      <c r="K883" s="661" t="s">
        <v>3574</v>
      </c>
      <c r="L883" s="662">
        <v>135.25</v>
      </c>
      <c r="M883" s="662">
        <v>541</v>
      </c>
      <c r="N883" s="661">
        <v>4</v>
      </c>
      <c r="O883" s="744">
        <v>3.5</v>
      </c>
      <c r="P883" s="662">
        <v>135.25</v>
      </c>
      <c r="Q883" s="677">
        <v>0.25</v>
      </c>
      <c r="R883" s="661">
        <v>1</v>
      </c>
      <c r="S883" s="677">
        <v>0.25</v>
      </c>
      <c r="T883" s="744">
        <v>0.5</v>
      </c>
      <c r="U883" s="700">
        <v>0.14285714285714285</v>
      </c>
    </row>
    <row r="884" spans="1:21" ht="14.4" customHeight="1" x14ac:dyDescent="0.3">
      <c r="A884" s="660">
        <v>32</v>
      </c>
      <c r="B884" s="661" t="s">
        <v>573</v>
      </c>
      <c r="C884" s="661" t="s">
        <v>3526</v>
      </c>
      <c r="D884" s="742" t="s">
        <v>5499</v>
      </c>
      <c r="E884" s="743" t="s">
        <v>3541</v>
      </c>
      <c r="F884" s="661" t="s">
        <v>3521</v>
      </c>
      <c r="G884" s="661" t="s">
        <v>3571</v>
      </c>
      <c r="H884" s="661" t="s">
        <v>574</v>
      </c>
      <c r="I884" s="661" t="s">
        <v>699</v>
      </c>
      <c r="J884" s="661" t="s">
        <v>3575</v>
      </c>
      <c r="K884" s="661" t="s">
        <v>1123</v>
      </c>
      <c r="L884" s="662">
        <v>42.85</v>
      </c>
      <c r="M884" s="662">
        <v>128.55000000000001</v>
      </c>
      <c r="N884" s="661">
        <v>3</v>
      </c>
      <c r="O884" s="744">
        <v>2</v>
      </c>
      <c r="P884" s="662">
        <v>42.85</v>
      </c>
      <c r="Q884" s="677">
        <v>0.33333333333333331</v>
      </c>
      <c r="R884" s="661">
        <v>1</v>
      </c>
      <c r="S884" s="677">
        <v>0.33333333333333331</v>
      </c>
      <c r="T884" s="744">
        <v>0.5</v>
      </c>
      <c r="U884" s="700">
        <v>0.25</v>
      </c>
    </row>
    <row r="885" spans="1:21" ht="14.4" customHeight="1" x14ac:dyDescent="0.3">
      <c r="A885" s="660">
        <v>32</v>
      </c>
      <c r="B885" s="661" t="s">
        <v>573</v>
      </c>
      <c r="C885" s="661" t="s">
        <v>3526</v>
      </c>
      <c r="D885" s="742" t="s">
        <v>5499</v>
      </c>
      <c r="E885" s="743" t="s">
        <v>3541</v>
      </c>
      <c r="F885" s="661" t="s">
        <v>3521</v>
      </c>
      <c r="G885" s="661" t="s">
        <v>4403</v>
      </c>
      <c r="H885" s="661" t="s">
        <v>574</v>
      </c>
      <c r="I885" s="661" t="s">
        <v>4404</v>
      </c>
      <c r="J885" s="661" t="s">
        <v>4405</v>
      </c>
      <c r="K885" s="661" t="s">
        <v>4406</v>
      </c>
      <c r="L885" s="662">
        <v>683.09</v>
      </c>
      <c r="M885" s="662">
        <v>683.09</v>
      </c>
      <c r="N885" s="661">
        <v>1</v>
      </c>
      <c r="O885" s="744">
        <v>0.5</v>
      </c>
      <c r="P885" s="662"/>
      <c r="Q885" s="677">
        <v>0</v>
      </c>
      <c r="R885" s="661"/>
      <c r="S885" s="677">
        <v>0</v>
      </c>
      <c r="T885" s="744"/>
      <c r="U885" s="700">
        <v>0</v>
      </c>
    </row>
    <row r="886" spans="1:21" ht="14.4" customHeight="1" x14ac:dyDescent="0.3">
      <c r="A886" s="660">
        <v>32</v>
      </c>
      <c r="B886" s="661" t="s">
        <v>573</v>
      </c>
      <c r="C886" s="661" t="s">
        <v>3526</v>
      </c>
      <c r="D886" s="742" t="s">
        <v>5499</v>
      </c>
      <c r="E886" s="743" t="s">
        <v>3541</v>
      </c>
      <c r="F886" s="661" t="s">
        <v>3521</v>
      </c>
      <c r="G886" s="661" t="s">
        <v>3579</v>
      </c>
      <c r="H886" s="661" t="s">
        <v>574</v>
      </c>
      <c r="I886" s="661" t="s">
        <v>3921</v>
      </c>
      <c r="J886" s="661" t="s">
        <v>1013</v>
      </c>
      <c r="K886" s="661" t="s">
        <v>1014</v>
      </c>
      <c r="L886" s="662">
        <v>0</v>
      </c>
      <c r="M886" s="662">
        <v>0</v>
      </c>
      <c r="N886" s="661">
        <v>2</v>
      </c>
      <c r="O886" s="744">
        <v>0.5</v>
      </c>
      <c r="P886" s="662">
        <v>0</v>
      </c>
      <c r="Q886" s="677"/>
      <c r="R886" s="661">
        <v>2</v>
      </c>
      <c r="S886" s="677">
        <v>1</v>
      </c>
      <c r="T886" s="744">
        <v>0.5</v>
      </c>
      <c r="U886" s="700">
        <v>1</v>
      </c>
    </row>
    <row r="887" spans="1:21" ht="14.4" customHeight="1" x14ac:dyDescent="0.3">
      <c r="A887" s="660">
        <v>32</v>
      </c>
      <c r="B887" s="661" t="s">
        <v>573</v>
      </c>
      <c r="C887" s="661" t="s">
        <v>3526</v>
      </c>
      <c r="D887" s="742" t="s">
        <v>5499</v>
      </c>
      <c r="E887" s="743" t="s">
        <v>3541</v>
      </c>
      <c r="F887" s="661" t="s">
        <v>3521</v>
      </c>
      <c r="G887" s="661" t="s">
        <v>3579</v>
      </c>
      <c r="H887" s="661" t="s">
        <v>574</v>
      </c>
      <c r="I887" s="661" t="s">
        <v>4407</v>
      </c>
      <c r="J887" s="661" t="s">
        <v>4408</v>
      </c>
      <c r="K887" s="661" t="s">
        <v>1014</v>
      </c>
      <c r="L887" s="662">
        <v>58.27</v>
      </c>
      <c r="M887" s="662">
        <v>58.27</v>
      </c>
      <c r="N887" s="661">
        <v>1</v>
      </c>
      <c r="O887" s="744">
        <v>0.5</v>
      </c>
      <c r="P887" s="662">
        <v>58.27</v>
      </c>
      <c r="Q887" s="677">
        <v>1</v>
      </c>
      <c r="R887" s="661">
        <v>1</v>
      </c>
      <c r="S887" s="677">
        <v>1</v>
      </c>
      <c r="T887" s="744">
        <v>0.5</v>
      </c>
      <c r="U887" s="700">
        <v>1</v>
      </c>
    </row>
    <row r="888" spans="1:21" ht="14.4" customHeight="1" x14ac:dyDescent="0.3">
      <c r="A888" s="660">
        <v>32</v>
      </c>
      <c r="B888" s="661" t="s">
        <v>573</v>
      </c>
      <c r="C888" s="661" t="s">
        <v>3526</v>
      </c>
      <c r="D888" s="742" t="s">
        <v>5499</v>
      </c>
      <c r="E888" s="743" t="s">
        <v>3541</v>
      </c>
      <c r="F888" s="661" t="s">
        <v>3521</v>
      </c>
      <c r="G888" s="661" t="s">
        <v>3582</v>
      </c>
      <c r="H888" s="661" t="s">
        <v>1755</v>
      </c>
      <c r="I888" s="661" t="s">
        <v>2158</v>
      </c>
      <c r="J888" s="661" t="s">
        <v>617</v>
      </c>
      <c r="K888" s="661" t="s">
        <v>3387</v>
      </c>
      <c r="L888" s="662">
        <v>150.04</v>
      </c>
      <c r="M888" s="662">
        <v>750.2</v>
      </c>
      <c r="N888" s="661">
        <v>5</v>
      </c>
      <c r="O888" s="744">
        <v>2.5</v>
      </c>
      <c r="P888" s="662">
        <v>750.2</v>
      </c>
      <c r="Q888" s="677">
        <v>1</v>
      </c>
      <c r="R888" s="661">
        <v>5</v>
      </c>
      <c r="S888" s="677">
        <v>1</v>
      </c>
      <c r="T888" s="744">
        <v>2.5</v>
      </c>
      <c r="U888" s="700">
        <v>1</v>
      </c>
    </row>
    <row r="889" spans="1:21" ht="14.4" customHeight="1" x14ac:dyDescent="0.3">
      <c r="A889" s="660">
        <v>32</v>
      </c>
      <c r="B889" s="661" t="s">
        <v>573</v>
      </c>
      <c r="C889" s="661" t="s">
        <v>3526</v>
      </c>
      <c r="D889" s="742" t="s">
        <v>5499</v>
      </c>
      <c r="E889" s="743" t="s">
        <v>3541</v>
      </c>
      <c r="F889" s="661" t="s">
        <v>3521</v>
      </c>
      <c r="G889" s="661" t="s">
        <v>3582</v>
      </c>
      <c r="H889" s="661" t="s">
        <v>1755</v>
      </c>
      <c r="I889" s="661" t="s">
        <v>2158</v>
      </c>
      <c r="J889" s="661" t="s">
        <v>617</v>
      </c>
      <c r="K889" s="661" t="s">
        <v>3387</v>
      </c>
      <c r="L889" s="662">
        <v>154.36000000000001</v>
      </c>
      <c r="M889" s="662">
        <v>771.80000000000007</v>
      </c>
      <c r="N889" s="661">
        <v>5</v>
      </c>
      <c r="O889" s="744">
        <v>3.5</v>
      </c>
      <c r="P889" s="662">
        <v>617.44000000000005</v>
      </c>
      <c r="Q889" s="677">
        <v>0.8</v>
      </c>
      <c r="R889" s="661">
        <v>4</v>
      </c>
      <c r="S889" s="677">
        <v>0.8</v>
      </c>
      <c r="T889" s="744">
        <v>3</v>
      </c>
      <c r="U889" s="700">
        <v>0.8571428571428571</v>
      </c>
    </row>
    <row r="890" spans="1:21" ht="14.4" customHeight="1" x14ac:dyDescent="0.3">
      <c r="A890" s="660">
        <v>32</v>
      </c>
      <c r="B890" s="661" t="s">
        <v>573</v>
      </c>
      <c r="C890" s="661" t="s">
        <v>3526</v>
      </c>
      <c r="D890" s="742" t="s">
        <v>5499</v>
      </c>
      <c r="E890" s="743" t="s">
        <v>3541</v>
      </c>
      <c r="F890" s="661" t="s">
        <v>3521</v>
      </c>
      <c r="G890" s="661" t="s">
        <v>3975</v>
      </c>
      <c r="H890" s="661" t="s">
        <v>1755</v>
      </c>
      <c r="I890" s="661" t="s">
        <v>4409</v>
      </c>
      <c r="J890" s="661" t="s">
        <v>3977</v>
      </c>
      <c r="K890" s="661" t="s">
        <v>1916</v>
      </c>
      <c r="L890" s="662">
        <v>62.46</v>
      </c>
      <c r="M890" s="662">
        <v>62.46</v>
      </c>
      <c r="N890" s="661">
        <v>1</v>
      </c>
      <c r="O890" s="744">
        <v>1</v>
      </c>
      <c r="P890" s="662">
        <v>62.46</v>
      </c>
      <c r="Q890" s="677">
        <v>1</v>
      </c>
      <c r="R890" s="661">
        <v>1</v>
      </c>
      <c r="S890" s="677">
        <v>1</v>
      </c>
      <c r="T890" s="744">
        <v>1</v>
      </c>
      <c r="U890" s="700">
        <v>1</v>
      </c>
    </row>
    <row r="891" spans="1:21" ht="14.4" customHeight="1" x14ac:dyDescent="0.3">
      <c r="A891" s="660">
        <v>32</v>
      </c>
      <c r="B891" s="661" t="s">
        <v>573</v>
      </c>
      <c r="C891" s="661" t="s">
        <v>3526</v>
      </c>
      <c r="D891" s="742" t="s">
        <v>5499</v>
      </c>
      <c r="E891" s="743" t="s">
        <v>3541</v>
      </c>
      <c r="F891" s="661" t="s">
        <v>3521</v>
      </c>
      <c r="G891" s="661" t="s">
        <v>4106</v>
      </c>
      <c r="H891" s="661" t="s">
        <v>1755</v>
      </c>
      <c r="I891" s="661" t="s">
        <v>2170</v>
      </c>
      <c r="J891" s="661" t="s">
        <v>2171</v>
      </c>
      <c r="K891" s="661" t="s">
        <v>2172</v>
      </c>
      <c r="L891" s="662">
        <v>119.7</v>
      </c>
      <c r="M891" s="662">
        <v>119.7</v>
      </c>
      <c r="N891" s="661">
        <v>1</v>
      </c>
      <c r="O891" s="744">
        <v>0.5</v>
      </c>
      <c r="P891" s="662">
        <v>119.7</v>
      </c>
      <c r="Q891" s="677">
        <v>1</v>
      </c>
      <c r="R891" s="661">
        <v>1</v>
      </c>
      <c r="S891" s="677">
        <v>1</v>
      </c>
      <c r="T891" s="744">
        <v>0.5</v>
      </c>
      <c r="U891" s="700">
        <v>1</v>
      </c>
    </row>
    <row r="892" spans="1:21" ht="14.4" customHeight="1" x14ac:dyDescent="0.3">
      <c r="A892" s="660">
        <v>32</v>
      </c>
      <c r="B892" s="661" t="s">
        <v>573</v>
      </c>
      <c r="C892" s="661" t="s">
        <v>3526</v>
      </c>
      <c r="D892" s="742" t="s">
        <v>5499</v>
      </c>
      <c r="E892" s="743" t="s">
        <v>3541</v>
      </c>
      <c r="F892" s="661" t="s">
        <v>3521</v>
      </c>
      <c r="G892" s="661" t="s">
        <v>4410</v>
      </c>
      <c r="H892" s="661" t="s">
        <v>574</v>
      </c>
      <c r="I892" s="661" t="s">
        <v>4411</v>
      </c>
      <c r="J892" s="661" t="s">
        <v>4412</v>
      </c>
      <c r="K892" s="661" t="s">
        <v>4413</v>
      </c>
      <c r="L892" s="662">
        <v>93.18</v>
      </c>
      <c r="M892" s="662">
        <v>93.18</v>
      </c>
      <c r="N892" s="661">
        <v>1</v>
      </c>
      <c r="O892" s="744">
        <v>0.5</v>
      </c>
      <c r="P892" s="662"/>
      <c r="Q892" s="677">
        <v>0</v>
      </c>
      <c r="R892" s="661"/>
      <c r="S892" s="677">
        <v>0</v>
      </c>
      <c r="T892" s="744"/>
      <c r="U892" s="700">
        <v>0</v>
      </c>
    </row>
    <row r="893" spans="1:21" ht="14.4" customHeight="1" x14ac:dyDescent="0.3">
      <c r="A893" s="660">
        <v>32</v>
      </c>
      <c r="B893" s="661" t="s">
        <v>573</v>
      </c>
      <c r="C893" s="661" t="s">
        <v>3526</v>
      </c>
      <c r="D893" s="742" t="s">
        <v>5499</v>
      </c>
      <c r="E893" s="743" t="s">
        <v>3541</v>
      </c>
      <c r="F893" s="661" t="s">
        <v>3521</v>
      </c>
      <c r="G893" s="661" t="s">
        <v>4238</v>
      </c>
      <c r="H893" s="661" t="s">
        <v>574</v>
      </c>
      <c r="I893" s="661" t="s">
        <v>2108</v>
      </c>
      <c r="J893" s="661" t="s">
        <v>2109</v>
      </c>
      <c r="K893" s="661" t="s">
        <v>4414</v>
      </c>
      <c r="L893" s="662">
        <v>64.12</v>
      </c>
      <c r="M893" s="662">
        <v>64.12</v>
      </c>
      <c r="N893" s="661">
        <v>1</v>
      </c>
      <c r="O893" s="744">
        <v>1</v>
      </c>
      <c r="P893" s="662">
        <v>64.12</v>
      </c>
      <c r="Q893" s="677">
        <v>1</v>
      </c>
      <c r="R893" s="661">
        <v>1</v>
      </c>
      <c r="S893" s="677">
        <v>1</v>
      </c>
      <c r="T893" s="744">
        <v>1</v>
      </c>
      <c r="U893" s="700">
        <v>1</v>
      </c>
    </row>
    <row r="894" spans="1:21" ht="14.4" customHeight="1" x14ac:dyDescent="0.3">
      <c r="A894" s="660">
        <v>32</v>
      </c>
      <c r="B894" s="661" t="s">
        <v>573</v>
      </c>
      <c r="C894" s="661" t="s">
        <v>3526</v>
      </c>
      <c r="D894" s="742" t="s">
        <v>5499</v>
      </c>
      <c r="E894" s="743" t="s">
        <v>3541</v>
      </c>
      <c r="F894" s="661" t="s">
        <v>3521</v>
      </c>
      <c r="G894" s="661" t="s">
        <v>3586</v>
      </c>
      <c r="H894" s="661" t="s">
        <v>574</v>
      </c>
      <c r="I894" s="661" t="s">
        <v>4415</v>
      </c>
      <c r="J894" s="661" t="s">
        <v>2090</v>
      </c>
      <c r="K894" s="661" t="s">
        <v>3392</v>
      </c>
      <c r="L894" s="662">
        <v>170.52</v>
      </c>
      <c r="M894" s="662">
        <v>341.04</v>
      </c>
      <c r="N894" s="661">
        <v>2</v>
      </c>
      <c r="O894" s="744">
        <v>0.5</v>
      </c>
      <c r="P894" s="662">
        <v>341.04</v>
      </c>
      <c r="Q894" s="677">
        <v>1</v>
      </c>
      <c r="R894" s="661">
        <v>2</v>
      </c>
      <c r="S894" s="677">
        <v>1</v>
      </c>
      <c r="T894" s="744">
        <v>0.5</v>
      </c>
      <c r="U894" s="700">
        <v>1</v>
      </c>
    </row>
    <row r="895" spans="1:21" ht="14.4" customHeight="1" x14ac:dyDescent="0.3">
      <c r="A895" s="660">
        <v>32</v>
      </c>
      <c r="B895" s="661" t="s">
        <v>573</v>
      </c>
      <c r="C895" s="661" t="s">
        <v>3526</v>
      </c>
      <c r="D895" s="742" t="s">
        <v>5499</v>
      </c>
      <c r="E895" s="743" t="s">
        <v>3541</v>
      </c>
      <c r="F895" s="661" t="s">
        <v>3521</v>
      </c>
      <c r="G895" s="661" t="s">
        <v>3586</v>
      </c>
      <c r="H895" s="661" t="s">
        <v>574</v>
      </c>
      <c r="I895" s="661" t="s">
        <v>2089</v>
      </c>
      <c r="J895" s="661" t="s">
        <v>2090</v>
      </c>
      <c r="K895" s="661" t="s">
        <v>3392</v>
      </c>
      <c r="L895" s="662">
        <v>170.52</v>
      </c>
      <c r="M895" s="662">
        <v>511.56000000000006</v>
      </c>
      <c r="N895" s="661">
        <v>3</v>
      </c>
      <c r="O895" s="744">
        <v>1.5</v>
      </c>
      <c r="P895" s="662">
        <v>511.56000000000006</v>
      </c>
      <c r="Q895" s="677">
        <v>1</v>
      </c>
      <c r="R895" s="661">
        <v>3</v>
      </c>
      <c r="S895" s="677">
        <v>1</v>
      </c>
      <c r="T895" s="744">
        <v>1.5</v>
      </c>
      <c r="U895" s="700">
        <v>1</v>
      </c>
    </row>
    <row r="896" spans="1:21" ht="14.4" customHeight="1" x14ac:dyDescent="0.3">
      <c r="A896" s="660">
        <v>32</v>
      </c>
      <c r="B896" s="661" t="s">
        <v>573</v>
      </c>
      <c r="C896" s="661" t="s">
        <v>3526</v>
      </c>
      <c r="D896" s="742" t="s">
        <v>5499</v>
      </c>
      <c r="E896" s="743" t="s">
        <v>3541</v>
      </c>
      <c r="F896" s="661" t="s">
        <v>3521</v>
      </c>
      <c r="G896" s="661" t="s">
        <v>3586</v>
      </c>
      <c r="H896" s="661" t="s">
        <v>574</v>
      </c>
      <c r="I896" s="661" t="s">
        <v>3906</v>
      </c>
      <c r="J896" s="661" t="s">
        <v>2090</v>
      </c>
      <c r="K896" s="661" t="s">
        <v>3016</v>
      </c>
      <c r="L896" s="662">
        <v>0</v>
      </c>
      <c r="M896" s="662">
        <v>0</v>
      </c>
      <c r="N896" s="661">
        <v>1</v>
      </c>
      <c r="O896" s="744">
        <v>0.5</v>
      </c>
      <c r="P896" s="662">
        <v>0</v>
      </c>
      <c r="Q896" s="677"/>
      <c r="R896" s="661">
        <v>1</v>
      </c>
      <c r="S896" s="677">
        <v>1</v>
      </c>
      <c r="T896" s="744">
        <v>0.5</v>
      </c>
      <c r="U896" s="700">
        <v>1</v>
      </c>
    </row>
    <row r="897" spans="1:21" ht="14.4" customHeight="1" x14ac:dyDescent="0.3">
      <c r="A897" s="660">
        <v>32</v>
      </c>
      <c r="B897" s="661" t="s">
        <v>573</v>
      </c>
      <c r="C897" s="661" t="s">
        <v>3526</v>
      </c>
      <c r="D897" s="742" t="s">
        <v>5499</v>
      </c>
      <c r="E897" s="743" t="s">
        <v>3541</v>
      </c>
      <c r="F897" s="661" t="s">
        <v>3521</v>
      </c>
      <c r="G897" s="661" t="s">
        <v>3587</v>
      </c>
      <c r="H897" s="661" t="s">
        <v>1755</v>
      </c>
      <c r="I897" s="661" t="s">
        <v>1757</v>
      </c>
      <c r="J897" s="661" t="s">
        <v>1758</v>
      </c>
      <c r="K897" s="661" t="s">
        <v>3452</v>
      </c>
      <c r="L897" s="662">
        <v>227.32</v>
      </c>
      <c r="M897" s="662">
        <v>909.28</v>
      </c>
      <c r="N897" s="661">
        <v>4</v>
      </c>
      <c r="O897" s="744">
        <v>2.5</v>
      </c>
      <c r="P897" s="662">
        <v>909.28</v>
      </c>
      <c r="Q897" s="677">
        <v>1</v>
      </c>
      <c r="R897" s="661">
        <v>4</v>
      </c>
      <c r="S897" s="677">
        <v>1</v>
      </c>
      <c r="T897" s="744">
        <v>2.5</v>
      </c>
      <c r="U897" s="700">
        <v>1</v>
      </c>
    </row>
    <row r="898" spans="1:21" ht="14.4" customHeight="1" x14ac:dyDescent="0.3">
      <c r="A898" s="660">
        <v>32</v>
      </c>
      <c r="B898" s="661" t="s">
        <v>573</v>
      </c>
      <c r="C898" s="661" t="s">
        <v>3526</v>
      </c>
      <c r="D898" s="742" t="s">
        <v>5499</v>
      </c>
      <c r="E898" s="743" t="s">
        <v>3541</v>
      </c>
      <c r="F898" s="661" t="s">
        <v>3521</v>
      </c>
      <c r="G898" s="661" t="s">
        <v>3587</v>
      </c>
      <c r="H898" s="661" t="s">
        <v>1755</v>
      </c>
      <c r="I898" s="661" t="s">
        <v>1838</v>
      </c>
      <c r="J898" s="661" t="s">
        <v>1758</v>
      </c>
      <c r="K898" s="661" t="s">
        <v>1916</v>
      </c>
      <c r="L898" s="662">
        <v>113.66</v>
      </c>
      <c r="M898" s="662">
        <v>340.98</v>
      </c>
      <c r="N898" s="661">
        <v>3</v>
      </c>
      <c r="O898" s="744">
        <v>1.5</v>
      </c>
      <c r="P898" s="662">
        <v>227.32</v>
      </c>
      <c r="Q898" s="677">
        <v>0.66666666666666663</v>
      </c>
      <c r="R898" s="661">
        <v>2</v>
      </c>
      <c r="S898" s="677">
        <v>0.66666666666666663</v>
      </c>
      <c r="T898" s="744">
        <v>1</v>
      </c>
      <c r="U898" s="700">
        <v>0.66666666666666663</v>
      </c>
    </row>
    <row r="899" spans="1:21" ht="14.4" customHeight="1" x14ac:dyDescent="0.3">
      <c r="A899" s="660">
        <v>32</v>
      </c>
      <c r="B899" s="661" t="s">
        <v>573</v>
      </c>
      <c r="C899" s="661" t="s">
        <v>3526</v>
      </c>
      <c r="D899" s="742" t="s">
        <v>5499</v>
      </c>
      <c r="E899" s="743" t="s">
        <v>3541</v>
      </c>
      <c r="F899" s="661" t="s">
        <v>3521</v>
      </c>
      <c r="G899" s="661" t="s">
        <v>3796</v>
      </c>
      <c r="H899" s="661" t="s">
        <v>574</v>
      </c>
      <c r="I899" s="661" t="s">
        <v>2093</v>
      </c>
      <c r="J899" s="661" t="s">
        <v>2094</v>
      </c>
      <c r="K899" s="661" t="s">
        <v>3392</v>
      </c>
      <c r="L899" s="662">
        <v>66.819999999999993</v>
      </c>
      <c r="M899" s="662">
        <v>133.63999999999999</v>
      </c>
      <c r="N899" s="661">
        <v>2</v>
      </c>
      <c r="O899" s="744">
        <v>1</v>
      </c>
      <c r="P899" s="662">
        <v>133.63999999999999</v>
      </c>
      <c r="Q899" s="677">
        <v>1</v>
      </c>
      <c r="R899" s="661">
        <v>2</v>
      </c>
      <c r="S899" s="677">
        <v>1</v>
      </c>
      <c r="T899" s="744">
        <v>1</v>
      </c>
      <c r="U899" s="700">
        <v>1</v>
      </c>
    </row>
    <row r="900" spans="1:21" ht="14.4" customHeight="1" x14ac:dyDescent="0.3">
      <c r="A900" s="660">
        <v>32</v>
      </c>
      <c r="B900" s="661" t="s">
        <v>573</v>
      </c>
      <c r="C900" s="661" t="s">
        <v>3526</v>
      </c>
      <c r="D900" s="742" t="s">
        <v>5499</v>
      </c>
      <c r="E900" s="743" t="s">
        <v>3541</v>
      </c>
      <c r="F900" s="661" t="s">
        <v>3521</v>
      </c>
      <c r="G900" s="661" t="s">
        <v>3588</v>
      </c>
      <c r="H900" s="661" t="s">
        <v>1755</v>
      </c>
      <c r="I900" s="661" t="s">
        <v>1877</v>
      </c>
      <c r="J900" s="661" t="s">
        <v>1878</v>
      </c>
      <c r="K900" s="661" t="s">
        <v>3441</v>
      </c>
      <c r="L900" s="662">
        <v>65.989999999999995</v>
      </c>
      <c r="M900" s="662">
        <v>131.97999999999999</v>
      </c>
      <c r="N900" s="661">
        <v>2</v>
      </c>
      <c r="O900" s="744">
        <v>0.5</v>
      </c>
      <c r="P900" s="662">
        <v>131.97999999999999</v>
      </c>
      <c r="Q900" s="677">
        <v>1</v>
      </c>
      <c r="R900" s="661">
        <v>2</v>
      </c>
      <c r="S900" s="677">
        <v>1</v>
      </c>
      <c r="T900" s="744">
        <v>0.5</v>
      </c>
      <c r="U900" s="700">
        <v>1</v>
      </c>
    </row>
    <row r="901" spans="1:21" ht="14.4" customHeight="1" x14ac:dyDescent="0.3">
      <c r="A901" s="660">
        <v>32</v>
      </c>
      <c r="B901" s="661" t="s">
        <v>573</v>
      </c>
      <c r="C901" s="661" t="s">
        <v>3526</v>
      </c>
      <c r="D901" s="742" t="s">
        <v>5499</v>
      </c>
      <c r="E901" s="743" t="s">
        <v>3541</v>
      </c>
      <c r="F901" s="661" t="s">
        <v>3521</v>
      </c>
      <c r="G901" s="661" t="s">
        <v>3588</v>
      </c>
      <c r="H901" s="661" t="s">
        <v>1755</v>
      </c>
      <c r="I901" s="661" t="s">
        <v>2872</v>
      </c>
      <c r="J901" s="661" t="s">
        <v>1952</v>
      </c>
      <c r="K901" s="661" t="s">
        <v>3496</v>
      </c>
      <c r="L901" s="662">
        <v>264</v>
      </c>
      <c r="M901" s="662">
        <v>264</v>
      </c>
      <c r="N901" s="661">
        <v>1</v>
      </c>
      <c r="O901" s="744">
        <v>0.5</v>
      </c>
      <c r="P901" s="662">
        <v>264</v>
      </c>
      <c r="Q901" s="677">
        <v>1</v>
      </c>
      <c r="R901" s="661">
        <v>1</v>
      </c>
      <c r="S901" s="677">
        <v>1</v>
      </c>
      <c r="T901" s="744">
        <v>0.5</v>
      </c>
      <c r="U901" s="700">
        <v>1</v>
      </c>
    </row>
    <row r="902" spans="1:21" ht="14.4" customHeight="1" x14ac:dyDescent="0.3">
      <c r="A902" s="660">
        <v>32</v>
      </c>
      <c r="B902" s="661" t="s">
        <v>573</v>
      </c>
      <c r="C902" s="661" t="s">
        <v>3526</v>
      </c>
      <c r="D902" s="742" t="s">
        <v>5499</v>
      </c>
      <c r="E902" s="743" t="s">
        <v>3541</v>
      </c>
      <c r="F902" s="661" t="s">
        <v>3521</v>
      </c>
      <c r="G902" s="661" t="s">
        <v>3814</v>
      </c>
      <c r="H902" s="661" t="s">
        <v>574</v>
      </c>
      <c r="I902" s="661" t="s">
        <v>1322</v>
      </c>
      <c r="J902" s="661" t="s">
        <v>4113</v>
      </c>
      <c r="K902" s="661" t="s">
        <v>4114</v>
      </c>
      <c r="L902" s="662">
        <v>484.46</v>
      </c>
      <c r="M902" s="662">
        <v>968.92</v>
      </c>
      <c r="N902" s="661">
        <v>2</v>
      </c>
      <c r="O902" s="744">
        <v>0.5</v>
      </c>
      <c r="P902" s="662">
        <v>968.92</v>
      </c>
      <c r="Q902" s="677">
        <v>1</v>
      </c>
      <c r="R902" s="661">
        <v>2</v>
      </c>
      <c r="S902" s="677">
        <v>1</v>
      </c>
      <c r="T902" s="744">
        <v>0.5</v>
      </c>
      <c r="U902" s="700">
        <v>1</v>
      </c>
    </row>
    <row r="903" spans="1:21" ht="14.4" customHeight="1" x14ac:dyDescent="0.3">
      <c r="A903" s="660">
        <v>32</v>
      </c>
      <c r="B903" s="661" t="s">
        <v>573</v>
      </c>
      <c r="C903" s="661" t="s">
        <v>3526</v>
      </c>
      <c r="D903" s="742" t="s">
        <v>5499</v>
      </c>
      <c r="E903" s="743" t="s">
        <v>3541</v>
      </c>
      <c r="F903" s="661" t="s">
        <v>3521</v>
      </c>
      <c r="G903" s="661" t="s">
        <v>3814</v>
      </c>
      <c r="H903" s="661" t="s">
        <v>574</v>
      </c>
      <c r="I903" s="661" t="s">
        <v>1530</v>
      </c>
      <c r="J903" s="661" t="s">
        <v>3815</v>
      </c>
      <c r="K903" s="661" t="s">
        <v>3816</v>
      </c>
      <c r="L903" s="662">
        <v>968.92</v>
      </c>
      <c r="M903" s="662">
        <v>3875.68</v>
      </c>
      <c r="N903" s="661">
        <v>4</v>
      </c>
      <c r="O903" s="744">
        <v>2</v>
      </c>
      <c r="P903" s="662">
        <v>2906.7599999999998</v>
      </c>
      <c r="Q903" s="677">
        <v>0.75</v>
      </c>
      <c r="R903" s="661">
        <v>3</v>
      </c>
      <c r="S903" s="677">
        <v>0.75</v>
      </c>
      <c r="T903" s="744">
        <v>1</v>
      </c>
      <c r="U903" s="700">
        <v>0.5</v>
      </c>
    </row>
    <row r="904" spans="1:21" ht="14.4" customHeight="1" x14ac:dyDescent="0.3">
      <c r="A904" s="660">
        <v>32</v>
      </c>
      <c r="B904" s="661" t="s">
        <v>573</v>
      </c>
      <c r="C904" s="661" t="s">
        <v>3526</v>
      </c>
      <c r="D904" s="742" t="s">
        <v>5499</v>
      </c>
      <c r="E904" s="743" t="s">
        <v>3541</v>
      </c>
      <c r="F904" s="661" t="s">
        <v>3521</v>
      </c>
      <c r="G904" s="661" t="s">
        <v>4306</v>
      </c>
      <c r="H904" s="661" t="s">
        <v>574</v>
      </c>
      <c r="I904" s="661" t="s">
        <v>4416</v>
      </c>
      <c r="J904" s="661" t="s">
        <v>4417</v>
      </c>
      <c r="K904" s="661" t="s">
        <v>4418</v>
      </c>
      <c r="L904" s="662">
        <v>6210.27</v>
      </c>
      <c r="M904" s="662">
        <v>12420.54</v>
      </c>
      <c r="N904" s="661">
        <v>2</v>
      </c>
      <c r="O904" s="744">
        <v>1</v>
      </c>
      <c r="P904" s="662">
        <v>12420.54</v>
      </c>
      <c r="Q904" s="677">
        <v>1</v>
      </c>
      <c r="R904" s="661">
        <v>2</v>
      </c>
      <c r="S904" s="677">
        <v>1</v>
      </c>
      <c r="T904" s="744">
        <v>1</v>
      </c>
      <c r="U904" s="700">
        <v>1</v>
      </c>
    </row>
    <row r="905" spans="1:21" ht="14.4" customHeight="1" x14ac:dyDescent="0.3">
      <c r="A905" s="660">
        <v>32</v>
      </c>
      <c r="B905" s="661" t="s">
        <v>573</v>
      </c>
      <c r="C905" s="661" t="s">
        <v>3526</v>
      </c>
      <c r="D905" s="742" t="s">
        <v>5499</v>
      </c>
      <c r="E905" s="743" t="s">
        <v>3541</v>
      </c>
      <c r="F905" s="661" t="s">
        <v>3521</v>
      </c>
      <c r="G905" s="661" t="s">
        <v>4115</v>
      </c>
      <c r="H905" s="661" t="s">
        <v>574</v>
      </c>
      <c r="I905" s="661" t="s">
        <v>2459</v>
      </c>
      <c r="J905" s="661" t="s">
        <v>2460</v>
      </c>
      <c r="K905" s="661" t="s">
        <v>2461</v>
      </c>
      <c r="L905" s="662">
        <v>113.66</v>
      </c>
      <c r="M905" s="662">
        <v>113.66</v>
      </c>
      <c r="N905" s="661">
        <v>1</v>
      </c>
      <c r="O905" s="744">
        <v>0.5</v>
      </c>
      <c r="P905" s="662">
        <v>113.66</v>
      </c>
      <c r="Q905" s="677">
        <v>1</v>
      </c>
      <c r="R905" s="661">
        <v>1</v>
      </c>
      <c r="S905" s="677">
        <v>1</v>
      </c>
      <c r="T905" s="744">
        <v>0.5</v>
      </c>
      <c r="U905" s="700">
        <v>1</v>
      </c>
    </row>
    <row r="906" spans="1:21" ht="14.4" customHeight="1" x14ac:dyDescent="0.3">
      <c r="A906" s="660">
        <v>32</v>
      </c>
      <c r="B906" s="661" t="s">
        <v>573</v>
      </c>
      <c r="C906" s="661" t="s">
        <v>3526</v>
      </c>
      <c r="D906" s="742" t="s">
        <v>5499</v>
      </c>
      <c r="E906" s="743" t="s">
        <v>3541</v>
      </c>
      <c r="F906" s="661" t="s">
        <v>3521</v>
      </c>
      <c r="G906" s="661" t="s">
        <v>3589</v>
      </c>
      <c r="H906" s="661" t="s">
        <v>574</v>
      </c>
      <c r="I906" s="661" t="s">
        <v>3590</v>
      </c>
      <c r="J906" s="661" t="s">
        <v>3591</v>
      </c>
      <c r="K906" s="661" t="s">
        <v>3592</v>
      </c>
      <c r="L906" s="662">
        <v>344</v>
      </c>
      <c r="M906" s="662">
        <v>344</v>
      </c>
      <c r="N906" s="661">
        <v>1</v>
      </c>
      <c r="O906" s="744">
        <v>1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32</v>
      </c>
      <c r="B907" s="661" t="s">
        <v>573</v>
      </c>
      <c r="C907" s="661" t="s">
        <v>3526</v>
      </c>
      <c r="D907" s="742" t="s">
        <v>5499</v>
      </c>
      <c r="E907" s="743" t="s">
        <v>3541</v>
      </c>
      <c r="F907" s="661" t="s">
        <v>3521</v>
      </c>
      <c r="G907" s="661" t="s">
        <v>3589</v>
      </c>
      <c r="H907" s="661" t="s">
        <v>574</v>
      </c>
      <c r="I907" s="661" t="s">
        <v>3593</v>
      </c>
      <c r="J907" s="661" t="s">
        <v>3591</v>
      </c>
      <c r="K907" s="661" t="s">
        <v>2916</v>
      </c>
      <c r="L907" s="662">
        <v>0</v>
      </c>
      <c r="M907" s="662">
        <v>0</v>
      </c>
      <c r="N907" s="661">
        <v>1</v>
      </c>
      <c r="O907" s="744">
        <v>0.5</v>
      </c>
      <c r="P907" s="662"/>
      <c r="Q907" s="677"/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32</v>
      </c>
      <c r="B908" s="661" t="s">
        <v>573</v>
      </c>
      <c r="C908" s="661" t="s">
        <v>3526</v>
      </c>
      <c r="D908" s="742" t="s">
        <v>5499</v>
      </c>
      <c r="E908" s="743" t="s">
        <v>3541</v>
      </c>
      <c r="F908" s="661" t="s">
        <v>3521</v>
      </c>
      <c r="G908" s="661" t="s">
        <v>3727</v>
      </c>
      <c r="H908" s="661" t="s">
        <v>574</v>
      </c>
      <c r="I908" s="661" t="s">
        <v>727</v>
      </c>
      <c r="J908" s="661" t="s">
        <v>728</v>
      </c>
      <c r="K908" s="661" t="s">
        <v>3354</v>
      </c>
      <c r="L908" s="662">
        <v>110.28</v>
      </c>
      <c r="M908" s="662">
        <v>330.84000000000003</v>
      </c>
      <c r="N908" s="661">
        <v>3</v>
      </c>
      <c r="O908" s="744">
        <v>1.5</v>
      </c>
      <c r="P908" s="662">
        <v>330.84000000000003</v>
      </c>
      <c r="Q908" s="677">
        <v>1</v>
      </c>
      <c r="R908" s="661">
        <v>3</v>
      </c>
      <c r="S908" s="677">
        <v>1</v>
      </c>
      <c r="T908" s="744">
        <v>1.5</v>
      </c>
      <c r="U908" s="700">
        <v>1</v>
      </c>
    </row>
    <row r="909" spans="1:21" ht="14.4" customHeight="1" x14ac:dyDescent="0.3">
      <c r="A909" s="660">
        <v>32</v>
      </c>
      <c r="B909" s="661" t="s">
        <v>573</v>
      </c>
      <c r="C909" s="661" t="s">
        <v>3526</v>
      </c>
      <c r="D909" s="742" t="s">
        <v>5499</v>
      </c>
      <c r="E909" s="743" t="s">
        <v>3541</v>
      </c>
      <c r="F909" s="661" t="s">
        <v>3521</v>
      </c>
      <c r="G909" s="661" t="s">
        <v>4419</v>
      </c>
      <c r="H909" s="661" t="s">
        <v>574</v>
      </c>
      <c r="I909" s="661" t="s">
        <v>4420</v>
      </c>
      <c r="J909" s="661" t="s">
        <v>4421</v>
      </c>
      <c r="K909" s="661" t="s">
        <v>1014</v>
      </c>
      <c r="L909" s="662">
        <v>4.6399999999999997</v>
      </c>
      <c r="M909" s="662">
        <v>4.6399999999999997</v>
      </c>
      <c r="N909" s="661">
        <v>1</v>
      </c>
      <c r="O909" s="744">
        <v>0.5</v>
      </c>
      <c r="P909" s="662">
        <v>4.6399999999999997</v>
      </c>
      <c r="Q909" s="677">
        <v>1</v>
      </c>
      <c r="R909" s="661">
        <v>1</v>
      </c>
      <c r="S909" s="677">
        <v>1</v>
      </c>
      <c r="T909" s="744">
        <v>0.5</v>
      </c>
      <c r="U909" s="700">
        <v>1</v>
      </c>
    </row>
    <row r="910" spans="1:21" ht="14.4" customHeight="1" x14ac:dyDescent="0.3">
      <c r="A910" s="660">
        <v>32</v>
      </c>
      <c r="B910" s="661" t="s">
        <v>573</v>
      </c>
      <c r="C910" s="661" t="s">
        <v>3526</v>
      </c>
      <c r="D910" s="742" t="s">
        <v>5499</v>
      </c>
      <c r="E910" s="743" t="s">
        <v>3541</v>
      </c>
      <c r="F910" s="661" t="s">
        <v>3521</v>
      </c>
      <c r="G910" s="661" t="s">
        <v>3596</v>
      </c>
      <c r="H910" s="661" t="s">
        <v>574</v>
      </c>
      <c r="I910" s="661" t="s">
        <v>3598</v>
      </c>
      <c r="J910" s="661" t="s">
        <v>2524</v>
      </c>
      <c r="K910" s="661" t="s">
        <v>3599</v>
      </c>
      <c r="L910" s="662">
        <v>0</v>
      </c>
      <c r="M910" s="662">
        <v>0</v>
      </c>
      <c r="N910" s="661">
        <v>2</v>
      </c>
      <c r="O910" s="744">
        <v>2</v>
      </c>
      <c r="P910" s="662">
        <v>0</v>
      </c>
      <c r="Q910" s="677"/>
      <c r="R910" s="661">
        <v>1</v>
      </c>
      <c r="S910" s="677">
        <v>0.5</v>
      </c>
      <c r="T910" s="744">
        <v>1</v>
      </c>
      <c r="U910" s="700">
        <v>0.5</v>
      </c>
    </row>
    <row r="911" spans="1:21" ht="14.4" customHeight="1" x14ac:dyDescent="0.3">
      <c r="A911" s="660">
        <v>32</v>
      </c>
      <c r="B911" s="661" t="s">
        <v>573</v>
      </c>
      <c r="C911" s="661" t="s">
        <v>3526</v>
      </c>
      <c r="D911" s="742" t="s">
        <v>5499</v>
      </c>
      <c r="E911" s="743" t="s">
        <v>3541</v>
      </c>
      <c r="F911" s="661" t="s">
        <v>3521</v>
      </c>
      <c r="G911" s="661" t="s">
        <v>4129</v>
      </c>
      <c r="H911" s="661" t="s">
        <v>1755</v>
      </c>
      <c r="I911" s="661" t="s">
        <v>1914</v>
      </c>
      <c r="J911" s="661" t="s">
        <v>1915</v>
      </c>
      <c r="K911" s="661" t="s">
        <v>1916</v>
      </c>
      <c r="L911" s="662">
        <v>132</v>
      </c>
      <c r="M911" s="662">
        <v>660</v>
      </c>
      <c r="N911" s="661">
        <v>5</v>
      </c>
      <c r="O911" s="744">
        <v>2.5</v>
      </c>
      <c r="P911" s="662">
        <v>660</v>
      </c>
      <c r="Q911" s="677">
        <v>1</v>
      </c>
      <c r="R911" s="661">
        <v>5</v>
      </c>
      <c r="S911" s="677">
        <v>1</v>
      </c>
      <c r="T911" s="744">
        <v>2.5</v>
      </c>
      <c r="U911" s="700">
        <v>1</v>
      </c>
    </row>
    <row r="912" spans="1:21" ht="14.4" customHeight="1" x14ac:dyDescent="0.3">
      <c r="A912" s="660">
        <v>32</v>
      </c>
      <c r="B912" s="661" t="s">
        <v>573</v>
      </c>
      <c r="C912" s="661" t="s">
        <v>3526</v>
      </c>
      <c r="D912" s="742" t="s">
        <v>5499</v>
      </c>
      <c r="E912" s="743" t="s">
        <v>3541</v>
      </c>
      <c r="F912" s="661" t="s">
        <v>3521</v>
      </c>
      <c r="G912" s="661" t="s">
        <v>4422</v>
      </c>
      <c r="H912" s="661" t="s">
        <v>1755</v>
      </c>
      <c r="I912" s="661" t="s">
        <v>4423</v>
      </c>
      <c r="J912" s="661" t="s">
        <v>4424</v>
      </c>
      <c r="K912" s="661" t="s">
        <v>3657</v>
      </c>
      <c r="L912" s="662">
        <v>93.71</v>
      </c>
      <c r="M912" s="662">
        <v>93.71</v>
      </c>
      <c r="N912" s="661">
        <v>1</v>
      </c>
      <c r="O912" s="744">
        <v>0.5</v>
      </c>
      <c r="P912" s="662">
        <v>93.71</v>
      </c>
      <c r="Q912" s="677">
        <v>1</v>
      </c>
      <c r="R912" s="661">
        <v>1</v>
      </c>
      <c r="S912" s="677">
        <v>1</v>
      </c>
      <c r="T912" s="744">
        <v>0.5</v>
      </c>
      <c r="U912" s="700">
        <v>1</v>
      </c>
    </row>
    <row r="913" spans="1:21" ht="14.4" customHeight="1" x14ac:dyDescent="0.3">
      <c r="A913" s="660">
        <v>32</v>
      </c>
      <c r="B913" s="661" t="s">
        <v>573</v>
      </c>
      <c r="C913" s="661" t="s">
        <v>3526</v>
      </c>
      <c r="D913" s="742" t="s">
        <v>5499</v>
      </c>
      <c r="E913" s="743" t="s">
        <v>3541</v>
      </c>
      <c r="F913" s="661" t="s">
        <v>3521</v>
      </c>
      <c r="G913" s="661" t="s">
        <v>4425</v>
      </c>
      <c r="H913" s="661" t="s">
        <v>1755</v>
      </c>
      <c r="I913" s="661" t="s">
        <v>4426</v>
      </c>
      <c r="J913" s="661" t="s">
        <v>2966</v>
      </c>
      <c r="K913" s="661" t="s">
        <v>4427</v>
      </c>
      <c r="L913" s="662">
        <v>138.83000000000001</v>
      </c>
      <c r="M913" s="662">
        <v>138.83000000000001</v>
      </c>
      <c r="N913" s="661">
        <v>1</v>
      </c>
      <c r="O913" s="744">
        <v>0.5</v>
      </c>
      <c r="P913" s="662">
        <v>138.83000000000001</v>
      </c>
      <c r="Q913" s="677">
        <v>1</v>
      </c>
      <c r="R913" s="661">
        <v>1</v>
      </c>
      <c r="S913" s="677">
        <v>1</v>
      </c>
      <c r="T913" s="744">
        <v>0.5</v>
      </c>
      <c r="U913" s="700">
        <v>1</v>
      </c>
    </row>
    <row r="914" spans="1:21" ht="14.4" customHeight="1" x14ac:dyDescent="0.3">
      <c r="A914" s="660">
        <v>32</v>
      </c>
      <c r="B914" s="661" t="s">
        <v>573</v>
      </c>
      <c r="C914" s="661" t="s">
        <v>3526</v>
      </c>
      <c r="D914" s="742" t="s">
        <v>5499</v>
      </c>
      <c r="E914" s="743" t="s">
        <v>3541</v>
      </c>
      <c r="F914" s="661" t="s">
        <v>3521</v>
      </c>
      <c r="G914" s="661" t="s">
        <v>3600</v>
      </c>
      <c r="H914" s="661" t="s">
        <v>574</v>
      </c>
      <c r="I914" s="661" t="s">
        <v>4428</v>
      </c>
      <c r="J914" s="661" t="s">
        <v>3602</v>
      </c>
      <c r="K914" s="661" t="s">
        <v>3604</v>
      </c>
      <c r="L914" s="662">
        <v>9876.6299999999992</v>
      </c>
      <c r="M914" s="662">
        <v>19753.259999999998</v>
      </c>
      <c r="N914" s="661">
        <v>2</v>
      </c>
      <c r="O914" s="744">
        <v>1</v>
      </c>
      <c r="P914" s="662">
        <v>19753.259999999998</v>
      </c>
      <c r="Q914" s="677">
        <v>1</v>
      </c>
      <c r="R914" s="661">
        <v>2</v>
      </c>
      <c r="S914" s="677">
        <v>1</v>
      </c>
      <c r="T914" s="744">
        <v>1</v>
      </c>
      <c r="U914" s="700">
        <v>1</v>
      </c>
    </row>
    <row r="915" spans="1:21" ht="14.4" customHeight="1" x14ac:dyDescent="0.3">
      <c r="A915" s="660">
        <v>32</v>
      </c>
      <c r="B915" s="661" t="s">
        <v>573</v>
      </c>
      <c r="C915" s="661" t="s">
        <v>3526</v>
      </c>
      <c r="D915" s="742" t="s">
        <v>5499</v>
      </c>
      <c r="E915" s="743" t="s">
        <v>3541</v>
      </c>
      <c r="F915" s="661" t="s">
        <v>3521</v>
      </c>
      <c r="G915" s="661" t="s">
        <v>3600</v>
      </c>
      <c r="H915" s="661" t="s">
        <v>574</v>
      </c>
      <c r="I915" s="661" t="s">
        <v>3601</v>
      </c>
      <c r="J915" s="661" t="s">
        <v>3602</v>
      </c>
      <c r="K915" s="661" t="s">
        <v>1667</v>
      </c>
      <c r="L915" s="662">
        <v>12596.28</v>
      </c>
      <c r="M915" s="662">
        <v>12596.28</v>
      </c>
      <c r="N915" s="661">
        <v>1</v>
      </c>
      <c r="O915" s="744">
        <v>1</v>
      </c>
      <c r="P915" s="662">
        <v>12596.28</v>
      </c>
      <c r="Q915" s="677">
        <v>1</v>
      </c>
      <c r="R915" s="661">
        <v>1</v>
      </c>
      <c r="S915" s="677">
        <v>1</v>
      </c>
      <c r="T915" s="744">
        <v>1</v>
      </c>
      <c r="U915" s="700">
        <v>1</v>
      </c>
    </row>
    <row r="916" spans="1:21" ht="14.4" customHeight="1" x14ac:dyDescent="0.3">
      <c r="A916" s="660">
        <v>32</v>
      </c>
      <c r="B916" s="661" t="s">
        <v>573</v>
      </c>
      <c r="C916" s="661" t="s">
        <v>3526</v>
      </c>
      <c r="D916" s="742" t="s">
        <v>5499</v>
      </c>
      <c r="E916" s="743" t="s">
        <v>3541</v>
      </c>
      <c r="F916" s="661" t="s">
        <v>3521</v>
      </c>
      <c r="G916" s="661" t="s">
        <v>3600</v>
      </c>
      <c r="H916" s="661" t="s">
        <v>574</v>
      </c>
      <c r="I916" s="661" t="s">
        <v>3603</v>
      </c>
      <c r="J916" s="661" t="s">
        <v>3602</v>
      </c>
      <c r="K916" s="661" t="s">
        <v>3604</v>
      </c>
      <c r="L916" s="662">
        <v>0</v>
      </c>
      <c r="M916" s="662">
        <v>0</v>
      </c>
      <c r="N916" s="661">
        <v>2</v>
      </c>
      <c r="O916" s="744">
        <v>0.5</v>
      </c>
      <c r="P916" s="662">
        <v>0</v>
      </c>
      <c r="Q916" s="677"/>
      <c r="R916" s="661">
        <v>2</v>
      </c>
      <c r="S916" s="677">
        <v>1</v>
      </c>
      <c r="T916" s="744">
        <v>0.5</v>
      </c>
      <c r="U916" s="700">
        <v>1</v>
      </c>
    </row>
    <row r="917" spans="1:21" ht="14.4" customHeight="1" x14ac:dyDescent="0.3">
      <c r="A917" s="660">
        <v>32</v>
      </c>
      <c r="B917" s="661" t="s">
        <v>573</v>
      </c>
      <c r="C917" s="661" t="s">
        <v>3526</v>
      </c>
      <c r="D917" s="742" t="s">
        <v>5499</v>
      </c>
      <c r="E917" s="743" t="s">
        <v>3541</v>
      </c>
      <c r="F917" s="661" t="s">
        <v>3521</v>
      </c>
      <c r="G917" s="661" t="s">
        <v>3605</v>
      </c>
      <c r="H917" s="661" t="s">
        <v>574</v>
      </c>
      <c r="I917" s="661" t="s">
        <v>2218</v>
      </c>
      <c r="J917" s="661" t="s">
        <v>2219</v>
      </c>
      <c r="K917" s="661" t="s">
        <v>3414</v>
      </c>
      <c r="L917" s="662">
        <v>2991.23</v>
      </c>
      <c r="M917" s="662">
        <v>62815.830000000009</v>
      </c>
      <c r="N917" s="661">
        <v>21</v>
      </c>
      <c r="O917" s="744">
        <v>11</v>
      </c>
      <c r="P917" s="662">
        <v>41877.220000000008</v>
      </c>
      <c r="Q917" s="677">
        <v>0.66666666666666674</v>
      </c>
      <c r="R917" s="661">
        <v>14</v>
      </c>
      <c r="S917" s="677">
        <v>0.66666666666666663</v>
      </c>
      <c r="T917" s="744">
        <v>7.5</v>
      </c>
      <c r="U917" s="700">
        <v>0.68181818181818177</v>
      </c>
    </row>
    <row r="918" spans="1:21" ht="14.4" customHeight="1" x14ac:dyDescent="0.3">
      <c r="A918" s="660">
        <v>32</v>
      </c>
      <c r="B918" s="661" t="s">
        <v>573</v>
      </c>
      <c r="C918" s="661" t="s">
        <v>3526</v>
      </c>
      <c r="D918" s="742" t="s">
        <v>5499</v>
      </c>
      <c r="E918" s="743" t="s">
        <v>3541</v>
      </c>
      <c r="F918" s="661" t="s">
        <v>3521</v>
      </c>
      <c r="G918" s="661" t="s">
        <v>3610</v>
      </c>
      <c r="H918" s="661" t="s">
        <v>574</v>
      </c>
      <c r="I918" s="661" t="s">
        <v>3735</v>
      </c>
      <c r="J918" s="661" t="s">
        <v>3736</v>
      </c>
      <c r="K918" s="661" t="s">
        <v>3613</v>
      </c>
      <c r="L918" s="662">
        <v>0</v>
      </c>
      <c r="M918" s="662">
        <v>0</v>
      </c>
      <c r="N918" s="661">
        <v>1</v>
      </c>
      <c r="O918" s="744">
        <v>0.5</v>
      </c>
      <c r="P918" s="662"/>
      <c r="Q918" s="677"/>
      <c r="R918" s="661"/>
      <c r="S918" s="677">
        <v>0</v>
      </c>
      <c r="T918" s="744"/>
      <c r="U918" s="700">
        <v>0</v>
      </c>
    </row>
    <row r="919" spans="1:21" ht="14.4" customHeight="1" x14ac:dyDescent="0.3">
      <c r="A919" s="660">
        <v>32</v>
      </c>
      <c r="B919" s="661" t="s">
        <v>573</v>
      </c>
      <c r="C919" s="661" t="s">
        <v>3526</v>
      </c>
      <c r="D919" s="742" t="s">
        <v>5499</v>
      </c>
      <c r="E919" s="743" t="s">
        <v>3541</v>
      </c>
      <c r="F919" s="661" t="s">
        <v>3521</v>
      </c>
      <c r="G919" s="661" t="s">
        <v>3610</v>
      </c>
      <c r="H919" s="661" t="s">
        <v>574</v>
      </c>
      <c r="I919" s="661" t="s">
        <v>3611</v>
      </c>
      <c r="J919" s="661" t="s">
        <v>3612</v>
      </c>
      <c r="K919" s="661" t="s">
        <v>3613</v>
      </c>
      <c r="L919" s="662">
        <v>0</v>
      </c>
      <c r="M919" s="662">
        <v>0</v>
      </c>
      <c r="N919" s="661">
        <v>1</v>
      </c>
      <c r="O919" s="744">
        <v>0.5</v>
      </c>
      <c r="P919" s="662"/>
      <c r="Q919" s="677"/>
      <c r="R919" s="661"/>
      <c r="S919" s="677">
        <v>0</v>
      </c>
      <c r="T919" s="744"/>
      <c r="U919" s="700">
        <v>0</v>
      </c>
    </row>
    <row r="920" spans="1:21" ht="14.4" customHeight="1" x14ac:dyDescent="0.3">
      <c r="A920" s="660">
        <v>32</v>
      </c>
      <c r="B920" s="661" t="s">
        <v>573</v>
      </c>
      <c r="C920" s="661" t="s">
        <v>3526</v>
      </c>
      <c r="D920" s="742" t="s">
        <v>5499</v>
      </c>
      <c r="E920" s="743" t="s">
        <v>3541</v>
      </c>
      <c r="F920" s="661" t="s">
        <v>3521</v>
      </c>
      <c r="G920" s="661" t="s">
        <v>3880</v>
      </c>
      <c r="H920" s="661" t="s">
        <v>1755</v>
      </c>
      <c r="I920" s="661" t="s">
        <v>4429</v>
      </c>
      <c r="J920" s="661" t="s">
        <v>3428</v>
      </c>
      <c r="K920" s="661" t="s">
        <v>4430</v>
      </c>
      <c r="L920" s="662">
        <v>537.12</v>
      </c>
      <c r="M920" s="662">
        <v>1074.24</v>
      </c>
      <c r="N920" s="661">
        <v>2</v>
      </c>
      <c r="O920" s="744">
        <v>1</v>
      </c>
      <c r="P920" s="662">
        <v>1074.24</v>
      </c>
      <c r="Q920" s="677">
        <v>1</v>
      </c>
      <c r="R920" s="661">
        <v>2</v>
      </c>
      <c r="S920" s="677">
        <v>1</v>
      </c>
      <c r="T920" s="744">
        <v>1</v>
      </c>
      <c r="U920" s="700">
        <v>1</v>
      </c>
    </row>
    <row r="921" spans="1:21" ht="14.4" customHeight="1" x14ac:dyDescent="0.3">
      <c r="A921" s="660">
        <v>32</v>
      </c>
      <c r="B921" s="661" t="s">
        <v>573</v>
      </c>
      <c r="C921" s="661" t="s">
        <v>3526</v>
      </c>
      <c r="D921" s="742" t="s">
        <v>5499</v>
      </c>
      <c r="E921" s="743" t="s">
        <v>3541</v>
      </c>
      <c r="F921" s="661" t="s">
        <v>3521</v>
      </c>
      <c r="G921" s="661" t="s">
        <v>3821</v>
      </c>
      <c r="H921" s="661" t="s">
        <v>574</v>
      </c>
      <c r="I921" s="661" t="s">
        <v>711</v>
      </c>
      <c r="J921" s="661" t="s">
        <v>3822</v>
      </c>
      <c r="K921" s="661" t="s">
        <v>3823</v>
      </c>
      <c r="L921" s="662">
        <v>0</v>
      </c>
      <c r="M921" s="662">
        <v>0</v>
      </c>
      <c r="N921" s="661">
        <v>1</v>
      </c>
      <c r="O921" s="744">
        <v>0.5</v>
      </c>
      <c r="P921" s="662"/>
      <c r="Q921" s="677"/>
      <c r="R921" s="661"/>
      <c r="S921" s="677">
        <v>0</v>
      </c>
      <c r="T921" s="744"/>
      <c r="U921" s="700">
        <v>0</v>
      </c>
    </row>
    <row r="922" spans="1:21" ht="14.4" customHeight="1" x14ac:dyDescent="0.3">
      <c r="A922" s="660">
        <v>32</v>
      </c>
      <c r="B922" s="661" t="s">
        <v>573</v>
      </c>
      <c r="C922" s="661" t="s">
        <v>3526</v>
      </c>
      <c r="D922" s="742" t="s">
        <v>5499</v>
      </c>
      <c r="E922" s="743" t="s">
        <v>3541</v>
      </c>
      <c r="F922" s="661" t="s">
        <v>3521</v>
      </c>
      <c r="G922" s="661" t="s">
        <v>4000</v>
      </c>
      <c r="H922" s="661" t="s">
        <v>574</v>
      </c>
      <c r="I922" s="661" t="s">
        <v>858</v>
      </c>
      <c r="J922" s="661" t="s">
        <v>859</v>
      </c>
      <c r="K922" s="661" t="s">
        <v>4001</v>
      </c>
      <c r="L922" s="662">
        <v>156.77000000000001</v>
      </c>
      <c r="M922" s="662">
        <v>1724.47</v>
      </c>
      <c r="N922" s="661">
        <v>11</v>
      </c>
      <c r="O922" s="744">
        <v>3.5</v>
      </c>
      <c r="P922" s="662">
        <v>1410.93</v>
      </c>
      <c r="Q922" s="677">
        <v>0.81818181818181823</v>
      </c>
      <c r="R922" s="661">
        <v>9</v>
      </c>
      <c r="S922" s="677">
        <v>0.81818181818181823</v>
      </c>
      <c r="T922" s="744">
        <v>3</v>
      </c>
      <c r="U922" s="700">
        <v>0.8571428571428571</v>
      </c>
    </row>
    <row r="923" spans="1:21" ht="14.4" customHeight="1" x14ac:dyDescent="0.3">
      <c r="A923" s="660">
        <v>32</v>
      </c>
      <c r="B923" s="661" t="s">
        <v>573</v>
      </c>
      <c r="C923" s="661" t="s">
        <v>3526</v>
      </c>
      <c r="D923" s="742" t="s">
        <v>5499</v>
      </c>
      <c r="E923" s="743" t="s">
        <v>3541</v>
      </c>
      <c r="F923" s="661" t="s">
        <v>3521</v>
      </c>
      <c r="G923" s="661" t="s">
        <v>3737</v>
      </c>
      <c r="H923" s="661" t="s">
        <v>574</v>
      </c>
      <c r="I923" s="661" t="s">
        <v>1060</v>
      </c>
      <c r="J923" s="661" t="s">
        <v>1061</v>
      </c>
      <c r="K923" s="661" t="s">
        <v>3738</v>
      </c>
      <c r="L923" s="662">
        <v>420.07</v>
      </c>
      <c r="M923" s="662">
        <v>1680.28</v>
      </c>
      <c r="N923" s="661">
        <v>4</v>
      </c>
      <c r="O923" s="744">
        <v>3</v>
      </c>
      <c r="P923" s="662">
        <v>420.07</v>
      </c>
      <c r="Q923" s="677">
        <v>0.25</v>
      </c>
      <c r="R923" s="661">
        <v>1</v>
      </c>
      <c r="S923" s="677">
        <v>0.25</v>
      </c>
      <c r="T923" s="744">
        <v>0.5</v>
      </c>
      <c r="U923" s="700">
        <v>0.16666666666666666</v>
      </c>
    </row>
    <row r="924" spans="1:21" ht="14.4" customHeight="1" x14ac:dyDescent="0.3">
      <c r="A924" s="660">
        <v>32</v>
      </c>
      <c r="B924" s="661" t="s">
        <v>573</v>
      </c>
      <c r="C924" s="661" t="s">
        <v>3526</v>
      </c>
      <c r="D924" s="742" t="s">
        <v>5499</v>
      </c>
      <c r="E924" s="743" t="s">
        <v>3541</v>
      </c>
      <c r="F924" s="661" t="s">
        <v>3521</v>
      </c>
      <c r="G924" s="661" t="s">
        <v>3695</v>
      </c>
      <c r="H924" s="661" t="s">
        <v>574</v>
      </c>
      <c r="I924" s="661" t="s">
        <v>981</v>
      </c>
      <c r="J924" s="661" t="s">
        <v>982</v>
      </c>
      <c r="K924" s="661" t="s">
        <v>983</v>
      </c>
      <c r="L924" s="662">
        <v>33</v>
      </c>
      <c r="M924" s="662">
        <v>99</v>
      </c>
      <c r="N924" s="661">
        <v>3</v>
      </c>
      <c r="O924" s="744">
        <v>1.5</v>
      </c>
      <c r="P924" s="662">
        <v>33</v>
      </c>
      <c r="Q924" s="677">
        <v>0.33333333333333331</v>
      </c>
      <c r="R924" s="661">
        <v>1</v>
      </c>
      <c r="S924" s="677">
        <v>0.33333333333333331</v>
      </c>
      <c r="T924" s="744">
        <v>1</v>
      </c>
      <c r="U924" s="700">
        <v>0.66666666666666663</v>
      </c>
    </row>
    <row r="925" spans="1:21" ht="14.4" customHeight="1" x14ac:dyDescent="0.3">
      <c r="A925" s="660">
        <v>32</v>
      </c>
      <c r="B925" s="661" t="s">
        <v>573</v>
      </c>
      <c r="C925" s="661" t="s">
        <v>3526</v>
      </c>
      <c r="D925" s="742" t="s">
        <v>5499</v>
      </c>
      <c r="E925" s="743" t="s">
        <v>3541</v>
      </c>
      <c r="F925" s="661" t="s">
        <v>3521</v>
      </c>
      <c r="G925" s="661" t="s">
        <v>3695</v>
      </c>
      <c r="H925" s="661" t="s">
        <v>574</v>
      </c>
      <c r="I925" s="661" t="s">
        <v>3739</v>
      </c>
      <c r="J925" s="661" t="s">
        <v>3697</v>
      </c>
      <c r="K925" s="661" t="s">
        <v>3740</v>
      </c>
      <c r="L925" s="662">
        <v>0</v>
      </c>
      <c r="M925" s="662">
        <v>0</v>
      </c>
      <c r="N925" s="661">
        <v>1</v>
      </c>
      <c r="O925" s="744">
        <v>0.5</v>
      </c>
      <c r="P925" s="662">
        <v>0</v>
      </c>
      <c r="Q925" s="677"/>
      <c r="R925" s="661">
        <v>1</v>
      </c>
      <c r="S925" s="677">
        <v>1</v>
      </c>
      <c r="T925" s="744">
        <v>0.5</v>
      </c>
      <c r="U925" s="700">
        <v>1</v>
      </c>
    </row>
    <row r="926" spans="1:21" ht="14.4" customHeight="1" x14ac:dyDescent="0.3">
      <c r="A926" s="660">
        <v>32</v>
      </c>
      <c r="B926" s="661" t="s">
        <v>573</v>
      </c>
      <c r="C926" s="661" t="s">
        <v>3526</v>
      </c>
      <c r="D926" s="742" t="s">
        <v>5499</v>
      </c>
      <c r="E926" s="743" t="s">
        <v>3541</v>
      </c>
      <c r="F926" s="661" t="s">
        <v>3521</v>
      </c>
      <c r="G926" s="661" t="s">
        <v>3824</v>
      </c>
      <c r="H926" s="661" t="s">
        <v>574</v>
      </c>
      <c r="I926" s="661" t="s">
        <v>3118</v>
      </c>
      <c r="J926" s="661" t="s">
        <v>3119</v>
      </c>
      <c r="K926" s="661" t="s">
        <v>3825</v>
      </c>
      <c r="L926" s="662">
        <v>34.6</v>
      </c>
      <c r="M926" s="662">
        <v>69.2</v>
      </c>
      <c r="N926" s="661">
        <v>2</v>
      </c>
      <c r="O926" s="744">
        <v>1</v>
      </c>
      <c r="P926" s="662">
        <v>69.2</v>
      </c>
      <c r="Q926" s="677">
        <v>1</v>
      </c>
      <c r="R926" s="661">
        <v>2</v>
      </c>
      <c r="S926" s="677">
        <v>1</v>
      </c>
      <c r="T926" s="744">
        <v>1</v>
      </c>
      <c r="U926" s="700">
        <v>1</v>
      </c>
    </row>
    <row r="927" spans="1:21" ht="14.4" customHeight="1" x14ac:dyDescent="0.3">
      <c r="A927" s="660">
        <v>32</v>
      </c>
      <c r="B927" s="661" t="s">
        <v>573</v>
      </c>
      <c r="C927" s="661" t="s">
        <v>3526</v>
      </c>
      <c r="D927" s="742" t="s">
        <v>5499</v>
      </c>
      <c r="E927" s="743" t="s">
        <v>3541</v>
      </c>
      <c r="F927" s="661" t="s">
        <v>3521</v>
      </c>
      <c r="G927" s="661" t="s">
        <v>4150</v>
      </c>
      <c r="H927" s="661" t="s">
        <v>574</v>
      </c>
      <c r="I927" s="661" t="s">
        <v>4151</v>
      </c>
      <c r="J927" s="661" t="s">
        <v>4152</v>
      </c>
      <c r="K927" s="661" t="s">
        <v>3357</v>
      </c>
      <c r="L927" s="662">
        <v>0</v>
      </c>
      <c r="M927" s="662">
        <v>0</v>
      </c>
      <c r="N927" s="661">
        <v>2</v>
      </c>
      <c r="O927" s="744">
        <v>0.5</v>
      </c>
      <c r="P927" s="662"/>
      <c r="Q927" s="677"/>
      <c r="R927" s="661"/>
      <c r="S927" s="677">
        <v>0</v>
      </c>
      <c r="T927" s="744"/>
      <c r="U927" s="700">
        <v>0</v>
      </c>
    </row>
    <row r="928" spans="1:21" ht="14.4" customHeight="1" x14ac:dyDescent="0.3">
      <c r="A928" s="660">
        <v>32</v>
      </c>
      <c r="B928" s="661" t="s">
        <v>573</v>
      </c>
      <c r="C928" s="661" t="s">
        <v>3526</v>
      </c>
      <c r="D928" s="742" t="s">
        <v>5499</v>
      </c>
      <c r="E928" s="743" t="s">
        <v>3541</v>
      </c>
      <c r="F928" s="661" t="s">
        <v>3521</v>
      </c>
      <c r="G928" s="661" t="s">
        <v>4431</v>
      </c>
      <c r="H928" s="661" t="s">
        <v>574</v>
      </c>
      <c r="I928" s="661" t="s">
        <v>4432</v>
      </c>
      <c r="J928" s="661" t="s">
        <v>4433</v>
      </c>
      <c r="K928" s="661" t="s">
        <v>4434</v>
      </c>
      <c r="L928" s="662">
        <v>0</v>
      </c>
      <c r="M928" s="662">
        <v>0</v>
      </c>
      <c r="N928" s="661">
        <v>1</v>
      </c>
      <c r="O928" s="744">
        <v>1</v>
      </c>
      <c r="P928" s="662"/>
      <c r="Q928" s="677"/>
      <c r="R928" s="661"/>
      <c r="S928" s="677">
        <v>0</v>
      </c>
      <c r="T928" s="744"/>
      <c r="U928" s="700">
        <v>0</v>
      </c>
    </row>
    <row r="929" spans="1:21" ht="14.4" customHeight="1" x14ac:dyDescent="0.3">
      <c r="A929" s="660">
        <v>32</v>
      </c>
      <c r="B929" s="661" t="s">
        <v>573</v>
      </c>
      <c r="C929" s="661" t="s">
        <v>3526</v>
      </c>
      <c r="D929" s="742" t="s">
        <v>5499</v>
      </c>
      <c r="E929" s="743" t="s">
        <v>3541</v>
      </c>
      <c r="F929" s="661" t="s">
        <v>3521</v>
      </c>
      <c r="G929" s="661" t="s">
        <v>4153</v>
      </c>
      <c r="H929" s="661" t="s">
        <v>574</v>
      </c>
      <c r="I929" s="661" t="s">
        <v>4435</v>
      </c>
      <c r="J929" s="661" t="s">
        <v>4436</v>
      </c>
      <c r="K929" s="661" t="s">
        <v>4437</v>
      </c>
      <c r="L929" s="662">
        <v>166.1</v>
      </c>
      <c r="M929" s="662">
        <v>166.1</v>
      </c>
      <c r="N929" s="661">
        <v>1</v>
      </c>
      <c r="O929" s="744">
        <v>0.5</v>
      </c>
      <c r="P929" s="662">
        <v>166.1</v>
      </c>
      <c r="Q929" s="677">
        <v>1</v>
      </c>
      <c r="R929" s="661">
        <v>1</v>
      </c>
      <c r="S929" s="677">
        <v>1</v>
      </c>
      <c r="T929" s="744">
        <v>0.5</v>
      </c>
      <c r="U929" s="700">
        <v>1</v>
      </c>
    </row>
    <row r="930" spans="1:21" ht="14.4" customHeight="1" x14ac:dyDescent="0.3">
      <c r="A930" s="660">
        <v>32</v>
      </c>
      <c r="B930" s="661" t="s">
        <v>573</v>
      </c>
      <c r="C930" s="661" t="s">
        <v>3526</v>
      </c>
      <c r="D930" s="742" t="s">
        <v>5499</v>
      </c>
      <c r="E930" s="743" t="s">
        <v>3541</v>
      </c>
      <c r="F930" s="661" t="s">
        <v>3521</v>
      </c>
      <c r="G930" s="661" t="s">
        <v>4153</v>
      </c>
      <c r="H930" s="661" t="s">
        <v>574</v>
      </c>
      <c r="I930" s="661" t="s">
        <v>4438</v>
      </c>
      <c r="J930" s="661" t="s">
        <v>4436</v>
      </c>
      <c r="K930" s="661" t="s">
        <v>4439</v>
      </c>
      <c r="L930" s="662">
        <v>0</v>
      </c>
      <c r="M930" s="662">
        <v>0</v>
      </c>
      <c r="N930" s="661">
        <v>1</v>
      </c>
      <c r="O930" s="744">
        <v>0.5</v>
      </c>
      <c r="P930" s="662">
        <v>0</v>
      </c>
      <c r="Q930" s="677"/>
      <c r="R930" s="661">
        <v>1</v>
      </c>
      <c r="S930" s="677">
        <v>1</v>
      </c>
      <c r="T930" s="744">
        <v>0.5</v>
      </c>
      <c r="U930" s="700">
        <v>1</v>
      </c>
    </row>
    <row r="931" spans="1:21" ht="14.4" customHeight="1" x14ac:dyDescent="0.3">
      <c r="A931" s="660">
        <v>32</v>
      </c>
      <c r="B931" s="661" t="s">
        <v>573</v>
      </c>
      <c r="C931" s="661" t="s">
        <v>3526</v>
      </c>
      <c r="D931" s="742" t="s">
        <v>5499</v>
      </c>
      <c r="E931" s="743" t="s">
        <v>3541</v>
      </c>
      <c r="F931" s="661" t="s">
        <v>3521</v>
      </c>
      <c r="G931" s="661" t="s">
        <v>3618</v>
      </c>
      <c r="H931" s="661" t="s">
        <v>574</v>
      </c>
      <c r="I931" s="661" t="s">
        <v>2241</v>
      </c>
      <c r="J931" s="661" t="s">
        <v>2242</v>
      </c>
      <c r="K931" s="661" t="s">
        <v>3414</v>
      </c>
      <c r="L931" s="662">
        <v>588.04999999999995</v>
      </c>
      <c r="M931" s="662">
        <v>1176.0999999999999</v>
      </c>
      <c r="N931" s="661">
        <v>2</v>
      </c>
      <c r="O931" s="744">
        <v>1</v>
      </c>
      <c r="P931" s="662">
        <v>1176.0999999999999</v>
      </c>
      <c r="Q931" s="677">
        <v>1</v>
      </c>
      <c r="R931" s="661">
        <v>2</v>
      </c>
      <c r="S931" s="677">
        <v>1</v>
      </c>
      <c r="T931" s="744">
        <v>1</v>
      </c>
      <c r="U931" s="700">
        <v>1</v>
      </c>
    </row>
    <row r="932" spans="1:21" ht="14.4" customHeight="1" x14ac:dyDescent="0.3">
      <c r="A932" s="660">
        <v>32</v>
      </c>
      <c r="B932" s="661" t="s">
        <v>573</v>
      </c>
      <c r="C932" s="661" t="s">
        <v>3526</v>
      </c>
      <c r="D932" s="742" t="s">
        <v>5499</v>
      </c>
      <c r="E932" s="743" t="s">
        <v>3541</v>
      </c>
      <c r="F932" s="661" t="s">
        <v>3521</v>
      </c>
      <c r="G932" s="661" t="s">
        <v>3700</v>
      </c>
      <c r="H932" s="661" t="s">
        <v>1755</v>
      </c>
      <c r="I932" s="661" t="s">
        <v>4440</v>
      </c>
      <c r="J932" s="661" t="s">
        <v>3702</v>
      </c>
      <c r="K932" s="661"/>
      <c r="L932" s="662">
        <v>0</v>
      </c>
      <c r="M932" s="662">
        <v>0</v>
      </c>
      <c r="N932" s="661">
        <v>1</v>
      </c>
      <c r="O932" s="744">
        <v>0.5</v>
      </c>
      <c r="P932" s="662">
        <v>0</v>
      </c>
      <c r="Q932" s="677"/>
      <c r="R932" s="661">
        <v>1</v>
      </c>
      <c r="S932" s="677">
        <v>1</v>
      </c>
      <c r="T932" s="744">
        <v>0.5</v>
      </c>
      <c r="U932" s="700">
        <v>1</v>
      </c>
    </row>
    <row r="933" spans="1:21" ht="14.4" customHeight="1" x14ac:dyDescent="0.3">
      <c r="A933" s="660">
        <v>32</v>
      </c>
      <c r="B933" s="661" t="s">
        <v>573</v>
      </c>
      <c r="C933" s="661" t="s">
        <v>3526</v>
      </c>
      <c r="D933" s="742" t="s">
        <v>5499</v>
      </c>
      <c r="E933" s="743" t="s">
        <v>3541</v>
      </c>
      <c r="F933" s="661" t="s">
        <v>3521</v>
      </c>
      <c r="G933" s="661" t="s">
        <v>3746</v>
      </c>
      <c r="H933" s="661" t="s">
        <v>574</v>
      </c>
      <c r="I933" s="661" t="s">
        <v>695</v>
      </c>
      <c r="J933" s="661" t="s">
        <v>696</v>
      </c>
      <c r="K933" s="661" t="s">
        <v>3747</v>
      </c>
      <c r="L933" s="662">
        <v>27.28</v>
      </c>
      <c r="M933" s="662">
        <v>27.28</v>
      </c>
      <c r="N933" s="661">
        <v>1</v>
      </c>
      <c r="O933" s="744">
        <v>0.5</v>
      </c>
      <c r="P933" s="662">
        <v>27.28</v>
      </c>
      <c r="Q933" s="677">
        <v>1</v>
      </c>
      <c r="R933" s="661">
        <v>1</v>
      </c>
      <c r="S933" s="677">
        <v>1</v>
      </c>
      <c r="T933" s="744">
        <v>0.5</v>
      </c>
      <c r="U933" s="700">
        <v>1</v>
      </c>
    </row>
    <row r="934" spans="1:21" ht="14.4" customHeight="1" x14ac:dyDescent="0.3">
      <c r="A934" s="660">
        <v>32</v>
      </c>
      <c r="B934" s="661" t="s">
        <v>573</v>
      </c>
      <c r="C934" s="661" t="s">
        <v>3526</v>
      </c>
      <c r="D934" s="742" t="s">
        <v>5499</v>
      </c>
      <c r="E934" s="743" t="s">
        <v>3541</v>
      </c>
      <c r="F934" s="661" t="s">
        <v>3521</v>
      </c>
      <c r="G934" s="661" t="s">
        <v>3619</v>
      </c>
      <c r="H934" s="661" t="s">
        <v>574</v>
      </c>
      <c r="I934" s="661" t="s">
        <v>3620</v>
      </c>
      <c r="J934" s="661" t="s">
        <v>3621</v>
      </c>
      <c r="K934" s="661" t="s">
        <v>3622</v>
      </c>
      <c r="L934" s="662">
        <v>661.2</v>
      </c>
      <c r="M934" s="662">
        <v>1322.4</v>
      </c>
      <c r="N934" s="661">
        <v>2</v>
      </c>
      <c r="O934" s="744">
        <v>0.5</v>
      </c>
      <c r="P934" s="662">
        <v>1322.4</v>
      </c>
      <c r="Q934" s="677">
        <v>1</v>
      </c>
      <c r="R934" s="661">
        <v>2</v>
      </c>
      <c r="S934" s="677">
        <v>1</v>
      </c>
      <c r="T934" s="744">
        <v>0.5</v>
      </c>
      <c r="U934" s="700">
        <v>1</v>
      </c>
    </row>
    <row r="935" spans="1:21" ht="14.4" customHeight="1" x14ac:dyDescent="0.3">
      <c r="A935" s="660">
        <v>32</v>
      </c>
      <c r="B935" s="661" t="s">
        <v>573</v>
      </c>
      <c r="C935" s="661" t="s">
        <v>3526</v>
      </c>
      <c r="D935" s="742" t="s">
        <v>5499</v>
      </c>
      <c r="E935" s="743" t="s">
        <v>3541</v>
      </c>
      <c r="F935" s="661" t="s">
        <v>3521</v>
      </c>
      <c r="G935" s="661" t="s">
        <v>3627</v>
      </c>
      <c r="H935" s="661" t="s">
        <v>574</v>
      </c>
      <c r="I935" s="661" t="s">
        <v>2096</v>
      </c>
      <c r="J935" s="661" t="s">
        <v>2097</v>
      </c>
      <c r="K935" s="661" t="s">
        <v>3016</v>
      </c>
      <c r="L935" s="662">
        <v>111.72</v>
      </c>
      <c r="M935" s="662">
        <v>446.88</v>
      </c>
      <c r="N935" s="661">
        <v>4</v>
      </c>
      <c r="O935" s="744">
        <v>2.5</v>
      </c>
      <c r="P935" s="662">
        <v>223.44</v>
      </c>
      <c r="Q935" s="677">
        <v>0.5</v>
      </c>
      <c r="R935" s="661">
        <v>2</v>
      </c>
      <c r="S935" s="677">
        <v>0.5</v>
      </c>
      <c r="T935" s="744">
        <v>1.5</v>
      </c>
      <c r="U935" s="700">
        <v>0.6</v>
      </c>
    </row>
    <row r="936" spans="1:21" ht="14.4" customHeight="1" x14ac:dyDescent="0.3">
      <c r="A936" s="660">
        <v>32</v>
      </c>
      <c r="B936" s="661" t="s">
        <v>573</v>
      </c>
      <c r="C936" s="661" t="s">
        <v>3526</v>
      </c>
      <c r="D936" s="742" t="s">
        <v>5499</v>
      </c>
      <c r="E936" s="743" t="s">
        <v>3541</v>
      </c>
      <c r="F936" s="661" t="s">
        <v>3521</v>
      </c>
      <c r="G936" s="661" t="s">
        <v>3627</v>
      </c>
      <c r="H936" s="661" t="s">
        <v>574</v>
      </c>
      <c r="I936" s="661" t="s">
        <v>4441</v>
      </c>
      <c r="J936" s="661" t="s">
        <v>2113</v>
      </c>
      <c r="K936" s="661" t="s">
        <v>3631</v>
      </c>
      <c r="L936" s="662">
        <v>167.58</v>
      </c>
      <c r="M936" s="662">
        <v>167.58</v>
      </c>
      <c r="N936" s="661">
        <v>1</v>
      </c>
      <c r="O936" s="744">
        <v>1</v>
      </c>
      <c r="P936" s="662">
        <v>167.58</v>
      </c>
      <c r="Q936" s="677">
        <v>1</v>
      </c>
      <c r="R936" s="661">
        <v>1</v>
      </c>
      <c r="S936" s="677">
        <v>1</v>
      </c>
      <c r="T936" s="744">
        <v>1</v>
      </c>
      <c r="U936" s="700">
        <v>1</v>
      </c>
    </row>
    <row r="937" spans="1:21" ht="14.4" customHeight="1" x14ac:dyDescent="0.3">
      <c r="A937" s="660">
        <v>32</v>
      </c>
      <c r="B937" s="661" t="s">
        <v>573</v>
      </c>
      <c r="C937" s="661" t="s">
        <v>3526</v>
      </c>
      <c r="D937" s="742" t="s">
        <v>5499</v>
      </c>
      <c r="E937" s="743" t="s">
        <v>3541</v>
      </c>
      <c r="F937" s="661" t="s">
        <v>3521</v>
      </c>
      <c r="G937" s="661" t="s">
        <v>3832</v>
      </c>
      <c r="H937" s="661" t="s">
        <v>574</v>
      </c>
      <c r="I937" s="661" t="s">
        <v>4168</v>
      </c>
      <c r="J937" s="661" t="s">
        <v>4169</v>
      </c>
      <c r="K937" s="661" t="s">
        <v>4170</v>
      </c>
      <c r="L937" s="662">
        <v>0</v>
      </c>
      <c r="M937" s="662">
        <v>0</v>
      </c>
      <c r="N937" s="661">
        <v>6</v>
      </c>
      <c r="O937" s="744">
        <v>2</v>
      </c>
      <c r="P937" s="662">
        <v>0</v>
      </c>
      <c r="Q937" s="677"/>
      <c r="R937" s="661">
        <v>5</v>
      </c>
      <c r="S937" s="677">
        <v>0.83333333333333337</v>
      </c>
      <c r="T937" s="744">
        <v>1.5</v>
      </c>
      <c r="U937" s="700">
        <v>0.75</v>
      </c>
    </row>
    <row r="938" spans="1:21" ht="14.4" customHeight="1" x14ac:dyDescent="0.3">
      <c r="A938" s="660">
        <v>32</v>
      </c>
      <c r="B938" s="661" t="s">
        <v>573</v>
      </c>
      <c r="C938" s="661" t="s">
        <v>3526</v>
      </c>
      <c r="D938" s="742" t="s">
        <v>5499</v>
      </c>
      <c r="E938" s="743" t="s">
        <v>3541</v>
      </c>
      <c r="F938" s="661" t="s">
        <v>3521</v>
      </c>
      <c r="G938" s="661" t="s">
        <v>3752</v>
      </c>
      <c r="H938" s="661" t="s">
        <v>574</v>
      </c>
      <c r="I938" s="661" t="s">
        <v>4264</v>
      </c>
      <c r="J938" s="661" t="s">
        <v>2535</v>
      </c>
      <c r="K938" s="661" t="s">
        <v>4265</v>
      </c>
      <c r="L938" s="662">
        <v>26.37</v>
      </c>
      <c r="M938" s="662">
        <v>52.74</v>
      </c>
      <c r="N938" s="661">
        <v>2</v>
      </c>
      <c r="O938" s="744">
        <v>1</v>
      </c>
      <c r="P938" s="662">
        <v>52.74</v>
      </c>
      <c r="Q938" s="677">
        <v>1</v>
      </c>
      <c r="R938" s="661">
        <v>2</v>
      </c>
      <c r="S938" s="677">
        <v>1</v>
      </c>
      <c r="T938" s="744">
        <v>1</v>
      </c>
      <c r="U938" s="700">
        <v>1</v>
      </c>
    </row>
    <row r="939" spans="1:21" ht="14.4" customHeight="1" x14ac:dyDescent="0.3">
      <c r="A939" s="660">
        <v>32</v>
      </c>
      <c r="B939" s="661" t="s">
        <v>573</v>
      </c>
      <c r="C939" s="661" t="s">
        <v>3526</v>
      </c>
      <c r="D939" s="742" t="s">
        <v>5499</v>
      </c>
      <c r="E939" s="743" t="s">
        <v>3541</v>
      </c>
      <c r="F939" s="661" t="s">
        <v>3521</v>
      </c>
      <c r="G939" s="661" t="s">
        <v>3752</v>
      </c>
      <c r="H939" s="661" t="s">
        <v>574</v>
      </c>
      <c r="I939" s="661" t="s">
        <v>2534</v>
      </c>
      <c r="J939" s="661" t="s">
        <v>2535</v>
      </c>
      <c r="K939" s="661" t="s">
        <v>2536</v>
      </c>
      <c r="L939" s="662">
        <v>52.75</v>
      </c>
      <c r="M939" s="662">
        <v>105.5</v>
      </c>
      <c r="N939" s="661">
        <v>2</v>
      </c>
      <c r="O939" s="744">
        <v>1</v>
      </c>
      <c r="P939" s="662">
        <v>52.75</v>
      </c>
      <c r="Q939" s="677">
        <v>0.5</v>
      </c>
      <c r="R939" s="661">
        <v>1</v>
      </c>
      <c r="S939" s="677">
        <v>0.5</v>
      </c>
      <c r="T939" s="744">
        <v>0.5</v>
      </c>
      <c r="U939" s="700">
        <v>0.5</v>
      </c>
    </row>
    <row r="940" spans="1:21" ht="14.4" customHeight="1" x14ac:dyDescent="0.3">
      <c r="A940" s="660">
        <v>32</v>
      </c>
      <c r="B940" s="661" t="s">
        <v>573</v>
      </c>
      <c r="C940" s="661" t="s">
        <v>3526</v>
      </c>
      <c r="D940" s="742" t="s">
        <v>5499</v>
      </c>
      <c r="E940" s="743" t="s">
        <v>3541</v>
      </c>
      <c r="F940" s="661" t="s">
        <v>3521</v>
      </c>
      <c r="G940" s="661" t="s">
        <v>4035</v>
      </c>
      <c r="H940" s="661" t="s">
        <v>574</v>
      </c>
      <c r="I940" s="661" t="s">
        <v>4442</v>
      </c>
      <c r="J940" s="661" t="s">
        <v>4443</v>
      </c>
      <c r="K940" s="661" t="s">
        <v>4444</v>
      </c>
      <c r="L940" s="662">
        <v>1388.65</v>
      </c>
      <c r="M940" s="662">
        <v>1388.65</v>
      </c>
      <c r="N940" s="661">
        <v>1</v>
      </c>
      <c r="O940" s="744">
        <v>0.5</v>
      </c>
      <c r="P940" s="662"/>
      <c r="Q940" s="677">
        <v>0</v>
      </c>
      <c r="R940" s="661"/>
      <c r="S940" s="677">
        <v>0</v>
      </c>
      <c r="T940" s="744"/>
      <c r="U940" s="700">
        <v>0</v>
      </c>
    </row>
    <row r="941" spans="1:21" ht="14.4" customHeight="1" x14ac:dyDescent="0.3">
      <c r="A941" s="660">
        <v>32</v>
      </c>
      <c r="B941" s="661" t="s">
        <v>573</v>
      </c>
      <c r="C941" s="661" t="s">
        <v>3526</v>
      </c>
      <c r="D941" s="742" t="s">
        <v>5499</v>
      </c>
      <c r="E941" s="743" t="s">
        <v>3541</v>
      </c>
      <c r="F941" s="661" t="s">
        <v>3521</v>
      </c>
      <c r="G941" s="661" t="s">
        <v>3632</v>
      </c>
      <c r="H941" s="661" t="s">
        <v>574</v>
      </c>
      <c r="I941" s="661" t="s">
        <v>862</v>
      </c>
      <c r="J941" s="661" t="s">
        <v>3633</v>
      </c>
      <c r="K941" s="661" t="s">
        <v>3634</v>
      </c>
      <c r="L941" s="662">
        <v>88.76</v>
      </c>
      <c r="M941" s="662">
        <v>1065.1200000000001</v>
      </c>
      <c r="N941" s="661">
        <v>12</v>
      </c>
      <c r="O941" s="744">
        <v>7</v>
      </c>
      <c r="P941" s="662">
        <v>532.56000000000006</v>
      </c>
      <c r="Q941" s="677">
        <v>0.5</v>
      </c>
      <c r="R941" s="661">
        <v>6</v>
      </c>
      <c r="S941" s="677">
        <v>0.5</v>
      </c>
      <c r="T941" s="744">
        <v>4</v>
      </c>
      <c r="U941" s="700">
        <v>0.5714285714285714</v>
      </c>
    </row>
    <row r="942" spans="1:21" ht="14.4" customHeight="1" x14ac:dyDescent="0.3">
      <c r="A942" s="660">
        <v>32</v>
      </c>
      <c r="B942" s="661" t="s">
        <v>573</v>
      </c>
      <c r="C942" s="661" t="s">
        <v>3526</v>
      </c>
      <c r="D942" s="742" t="s">
        <v>5499</v>
      </c>
      <c r="E942" s="743" t="s">
        <v>3541</v>
      </c>
      <c r="F942" s="661" t="s">
        <v>3521</v>
      </c>
      <c r="G942" s="661" t="s">
        <v>3840</v>
      </c>
      <c r="H942" s="661" t="s">
        <v>574</v>
      </c>
      <c r="I942" s="661" t="s">
        <v>4445</v>
      </c>
      <c r="J942" s="661" t="s">
        <v>4446</v>
      </c>
      <c r="K942" s="661" t="s">
        <v>4447</v>
      </c>
      <c r="L942" s="662">
        <v>0</v>
      </c>
      <c r="M942" s="662">
        <v>0</v>
      </c>
      <c r="N942" s="661">
        <v>2</v>
      </c>
      <c r="O942" s="744">
        <v>1</v>
      </c>
      <c r="P942" s="662">
        <v>0</v>
      </c>
      <c r="Q942" s="677"/>
      <c r="R942" s="661">
        <v>2</v>
      </c>
      <c r="S942" s="677">
        <v>1</v>
      </c>
      <c r="T942" s="744">
        <v>1</v>
      </c>
      <c r="U942" s="700">
        <v>1</v>
      </c>
    </row>
    <row r="943" spans="1:21" ht="14.4" customHeight="1" x14ac:dyDescent="0.3">
      <c r="A943" s="660">
        <v>32</v>
      </c>
      <c r="B943" s="661" t="s">
        <v>573</v>
      </c>
      <c r="C943" s="661" t="s">
        <v>3526</v>
      </c>
      <c r="D943" s="742" t="s">
        <v>5499</v>
      </c>
      <c r="E943" s="743" t="s">
        <v>3541</v>
      </c>
      <c r="F943" s="661" t="s">
        <v>3521</v>
      </c>
      <c r="G943" s="661" t="s">
        <v>4448</v>
      </c>
      <c r="H943" s="661" t="s">
        <v>1755</v>
      </c>
      <c r="I943" s="661" t="s">
        <v>1773</v>
      </c>
      <c r="J943" s="661" t="s">
        <v>1774</v>
      </c>
      <c r="K943" s="661" t="s">
        <v>1030</v>
      </c>
      <c r="L943" s="662">
        <v>25.94</v>
      </c>
      <c r="M943" s="662">
        <v>25.94</v>
      </c>
      <c r="N943" s="661">
        <v>1</v>
      </c>
      <c r="O943" s="744">
        <v>0.5</v>
      </c>
      <c r="P943" s="662">
        <v>25.94</v>
      </c>
      <c r="Q943" s="677">
        <v>1</v>
      </c>
      <c r="R943" s="661">
        <v>1</v>
      </c>
      <c r="S943" s="677">
        <v>1</v>
      </c>
      <c r="T943" s="744">
        <v>0.5</v>
      </c>
      <c r="U943" s="700">
        <v>1</v>
      </c>
    </row>
    <row r="944" spans="1:21" ht="14.4" customHeight="1" x14ac:dyDescent="0.3">
      <c r="A944" s="660">
        <v>32</v>
      </c>
      <c r="B944" s="661" t="s">
        <v>573</v>
      </c>
      <c r="C944" s="661" t="s">
        <v>3526</v>
      </c>
      <c r="D944" s="742" t="s">
        <v>5499</v>
      </c>
      <c r="E944" s="743" t="s">
        <v>3541</v>
      </c>
      <c r="F944" s="661" t="s">
        <v>3521</v>
      </c>
      <c r="G944" s="661" t="s">
        <v>3635</v>
      </c>
      <c r="H944" s="661" t="s">
        <v>574</v>
      </c>
      <c r="I944" s="661" t="s">
        <v>893</v>
      </c>
      <c r="J944" s="661" t="s">
        <v>3636</v>
      </c>
      <c r="K944" s="661" t="s">
        <v>3637</v>
      </c>
      <c r="L944" s="662">
        <v>0</v>
      </c>
      <c r="M944" s="662">
        <v>0</v>
      </c>
      <c r="N944" s="661">
        <v>4</v>
      </c>
      <c r="O944" s="744">
        <v>3.5</v>
      </c>
      <c r="P944" s="662">
        <v>0</v>
      </c>
      <c r="Q944" s="677"/>
      <c r="R944" s="661">
        <v>2</v>
      </c>
      <c r="S944" s="677">
        <v>0.5</v>
      </c>
      <c r="T944" s="744">
        <v>1.5</v>
      </c>
      <c r="U944" s="700">
        <v>0.42857142857142855</v>
      </c>
    </row>
    <row r="945" spans="1:21" ht="14.4" customHeight="1" x14ac:dyDescent="0.3">
      <c r="A945" s="660">
        <v>32</v>
      </c>
      <c r="B945" s="661" t="s">
        <v>573</v>
      </c>
      <c r="C945" s="661" t="s">
        <v>3526</v>
      </c>
      <c r="D945" s="742" t="s">
        <v>5499</v>
      </c>
      <c r="E945" s="743" t="s">
        <v>3541</v>
      </c>
      <c r="F945" s="661" t="s">
        <v>3521</v>
      </c>
      <c r="G945" s="661" t="s">
        <v>3635</v>
      </c>
      <c r="H945" s="661" t="s">
        <v>574</v>
      </c>
      <c r="I945" s="661" t="s">
        <v>4449</v>
      </c>
      <c r="J945" s="661" t="s">
        <v>4450</v>
      </c>
      <c r="K945" s="661" t="s">
        <v>4451</v>
      </c>
      <c r="L945" s="662">
        <v>0</v>
      </c>
      <c r="M945" s="662">
        <v>0</v>
      </c>
      <c r="N945" s="661">
        <v>1</v>
      </c>
      <c r="O945" s="744">
        <v>0.5</v>
      </c>
      <c r="P945" s="662">
        <v>0</v>
      </c>
      <c r="Q945" s="677"/>
      <c r="R945" s="661">
        <v>1</v>
      </c>
      <c r="S945" s="677">
        <v>1</v>
      </c>
      <c r="T945" s="744">
        <v>0.5</v>
      </c>
      <c r="U945" s="700">
        <v>1</v>
      </c>
    </row>
    <row r="946" spans="1:21" ht="14.4" customHeight="1" x14ac:dyDescent="0.3">
      <c r="A946" s="660">
        <v>32</v>
      </c>
      <c r="B946" s="661" t="s">
        <v>573</v>
      </c>
      <c r="C946" s="661" t="s">
        <v>3526</v>
      </c>
      <c r="D946" s="742" t="s">
        <v>5499</v>
      </c>
      <c r="E946" s="743" t="s">
        <v>3541</v>
      </c>
      <c r="F946" s="661" t="s">
        <v>3521</v>
      </c>
      <c r="G946" s="661" t="s">
        <v>4181</v>
      </c>
      <c r="H946" s="661" t="s">
        <v>574</v>
      </c>
      <c r="I946" s="661" t="s">
        <v>846</v>
      </c>
      <c r="J946" s="661" t="s">
        <v>847</v>
      </c>
      <c r="K946" s="661" t="s">
        <v>4182</v>
      </c>
      <c r="L946" s="662">
        <v>232.37</v>
      </c>
      <c r="M946" s="662">
        <v>232.37</v>
      </c>
      <c r="N946" s="661">
        <v>1</v>
      </c>
      <c r="O946" s="744">
        <v>1</v>
      </c>
      <c r="P946" s="662">
        <v>232.37</v>
      </c>
      <c r="Q946" s="677">
        <v>1</v>
      </c>
      <c r="R946" s="661">
        <v>1</v>
      </c>
      <c r="S946" s="677">
        <v>1</v>
      </c>
      <c r="T946" s="744">
        <v>1</v>
      </c>
      <c r="U946" s="700">
        <v>1</v>
      </c>
    </row>
    <row r="947" spans="1:21" ht="14.4" customHeight="1" x14ac:dyDescent="0.3">
      <c r="A947" s="660">
        <v>32</v>
      </c>
      <c r="B947" s="661" t="s">
        <v>573</v>
      </c>
      <c r="C947" s="661" t="s">
        <v>3526</v>
      </c>
      <c r="D947" s="742" t="s">
        <v>5499</v>
      </c>
      <c r="E947" s="743" t="s">
        <v>3541</v>
      </c>
      <c r="F947" s="661" t="s">
        <v>3521</v>
      </c>
      <c r="G947" s="661" t="s">
        <v>4452</v>
      </c>
      <c r="H947" s="661" t="s">
        <v>574</v>
      </c>
      <c r="I947" s="661" t="s">
        <v>4453</v>
      </c>
      <c r="J947" s="661" t="s">
        <v>4454</v>
      </c>
      <c r="K947" s="661" t="s">
        <v>3357</v>
      </c>
      <c r="L947" s="662">
        <v>61.34</v>
      </c>
      <c r="M947" s="662">
        <v>61.34</v>
      </c>
      <c r="N947" s="661">
        <v>1</v>
      </c>
      <c r="O947" s="744">
        <v>0.5</v>
      </c>
      <c r="P947" s="662">
        <v>61.34</v>
      </c>
      <c r="Q947" s="677">
        <v>1</v>
      </c>
      <c r="R947" s="661">
        <v>1</v>
      </c>
      <c r="S947" s="677">
        <v>1</v>
      </c>
      <c r="T947" s="744">
        <v>0.5</v>
      </c>
      <c r="U947" s="700">
        <v>1</v>
      </c>
    </row>
    <row r="948" spans="1:21" ht="14.4" customHeight="1" x14ac:dyDescent="0.3">
      <c r="A948" s="660">
        <v>32</v>
      </c>
      <c r="B948" s="661" t="s">
        <v>573</v>
      </c>
      <c r="C948" s="661" t="s">
        <v>3526</v>
      </c>
      <c r="D948" s="742" t="s">
        <v>5499</v>
      </c>
      <c r="E948" s="743" t="s">
        <v>3541</v>
      </c>
      <c r="F948" s="661" t="s">
        <v>3521</v>
      </c>
      <c r="G948" s="661" t="s">
        <v>3638</v>
      </c>
      <c r="H948" s="661" t="s">
        <v>574</v>
      </c>
      <c r="I948" s="661" t="s">
        <v>3639</v>
      </c>
      <c r="J948" s="661" t="s">
        <v>1753</v>
      </c>
      <c r="K948" s="661" t="s">
        <v>1754</v>
      </c>
      <c r="L948" s="662">
        <v>1121.25</v>
      </c>
      <c r="M948" s="662">
        <v>3363.75</v>
      </c>
      <c r="N948" s="661">
        <v>3</v>
      </c>
      <c r="O948" s="744">
        <v>1</v>
      </c>
      <c r="P948" s="662"/>
      <c r="Q948" s="677">
        <v>0</v>
      </c>
      <c r="R948" s="661"/>
      <c r="S948" s="677">
        <v>0</v>
      </c>
      <c r="T948" s="744"/>
      <c r="U948" s="700">
        <v>0</v>
      </c>
    </row>
    <row r="949" spans="1:21" ht="14.4" customHeight="1" x14ac:dyDescent="0.3">
      <c r="A949" s="660">
        <v>32</v>
      </c>
      <c r="B949" s="661" t="s">
        <v>573</v>
      </c>
      <c r="C949" s="661" t="s">
        <v>3526</v>
      </c>
      <c r="D949" s="742" t="s">
        <v>5499</v>
      </c>
      <c r="E949" s="743" t="s">
        <v>3541</v>
      </c>
      <c r="F949" s="661" t="s">
        <v>3521</v>
      </c>
      <c r="G949" s="661" t="s">
        <v>3640</v>
      </c>
      <c r="H949" s="661" t="s">
        <v>574</v>
      </c>
      <c r="I949" s="661" t="s">
        <v>908</v>
      </c>
      <c r="J949" s="661" t="s">
        <v>3641</v>
      </c>
      <c r="K949" s="661" t="s">
        <v>3642</v>
      </c>
      <c r="L949" s="662">
        <v>53.57</v>
      </c>
      <c r="M949" s="662">
        <v>107.14</v>
      </c>
      <c r="N949" s="661">
        <v>2</v>
      </c>
      <c r="O949" s="744">
        <v>1</v>
      </c>
      <c r="P949" s="662">
        <v>107.14</v>
      </c>
      <c r="Q949" s="677">
        <v>1</v>
      </c>
      <c r="R949" s="661">
        <v>2</v>
      </c>
      <c r="S949" s="677">
        <v>1</v>
      </c>
      <c r="T949" s="744">
        <v>1</v>
      </c>
      <c r="U949" s="700">
        <v>1</v>
      </c>
    </row>
    <row r="950" spans="1:21" ht="14.4" customHeight="1" x14ac:dyDescent="0.3">
      <c r="A950" s="660">
        <v>32</v>
      </c>
      <c r="B950" s="661" t="s">
        <v>573</v>
      </c>
      <c r="C950" s="661" t="s">
        <v>3526</v>
      </c>
      <c r="D950" s="742" t="s">
        <v>5499</v>
      </c>
      <c r="E950" s="743" t="s">
        <v>3541</v>
      </c>
      <c r="F950" s="661" t="s">
        <v>3521</v>
      </c>
      <c r="G950" s="661" t="s">
        <v>3844</v>
      </c>
      <c r="H950" s="661" t="s">
        <v>574</v>
      </c>
      <c r="I950" s="661" t="s">
        <v>786</v>
      </c>
      <c r="J950" s="661" t="s">
        <v>4184</v>
      </c>
      <c r="K950" s="661" t="s">
        <v>4185</v>
      </c>
      <c r="L950" s="662">
        <v>70.23</v>
      </c>
      <c r="M950" s="662">
        <v>70.23</v>
      </c>
      <c r="N950" s="661">
        <v>1</v>
      </c>
      <c r="O950" s="744">
        <v>0.5</v>
      </c>
      <c r="P950" s="662">
        <v>70.23</v>
      </c>
      <c r="Q950" s="677">
        <v>1</v>
      </c>
      <c r="R950" s="661">
        <v>1</v>
      </c>
      <c r="S950" s="677">
        <v>1</v>
      </c>
      <c r="T950" s="744">
        <v>0.5</v>
      </c>
      <c r="U950" s="700">
        <v>1</v>
      </c>
    </row>
    <row r="951" spans="1:21" ht="14.4" customHeight="1" x14ac:dyDescent="0.3">
      <c r="A951" s="660">
        <v>32</v>
      </c>
      <c r="B951" s="661" t="s">
        <v>573</v>
      </c>
      <c r="C951" s="661" t="s">
        <v>3526</v>
      </c>
      <c r="D951" s="742" t="s">
        <v>5499</v>
      </c>
      <c r="E951" s="743" t="s">
        <v>3541</v>
      </c>
      <c r="F951" s="661" t="s">
        <v>3521</v>
      </c>
      <c r="G951" s="661" t="s">
        <v>4455</v>
      </c>
      <c r="H951" s="661" t="s">
        <v>574</v>
      </c>
      <c r="I951" s="661" t="s">
        <v>2104</v>
      </c>
      <c r="J951" s="661" t="s">
        <v>2105</v>
      </c>
      <c r="K951" s="661" t="s">
        <v>2106</v>
      </c>
      <c r="L951" s="662">
        <v>115.13</v>
      </c>
      <c r="M951" s="662">
        <v>115.13</v>
      </c>
      <c r="N951" s="661">
        <v>1</v>
      </c>
      <c r="O951" s="744">
        <v>1</v>
      </c>
      <c r="P951" s="662">
        <v>115.13</v>
      </c>
      <c r="Q951" s="677">
        <v>1</v>
      </c>
      <c r="R951" s="661">
        <v>1</v>
      </c>
      <c r="S951" s="677">
        <v>1</v>
      </c>
      <c r="T951" s="744">
        <v>1</v>
      </c>
      <c r="U951" s="700">
        <v>1</v>
      </c>
    </row>
    <row r="952" spans="1:21" ht="14.4" customHeight="1" x14ac:dyDescent="0.3">
      <c r="A952" s="660">
        <v>32</v>
      </c>
      <c r="B952" s="661" t="s">
        <v>573</v>
      </c>
      <c r="C952" s="661" t="s">
        <v>3526</v>
      </c>
      <c r="D952" s="742" t="s">
        <v>5499</v>
      </c>
      <c r="E952" s="743" t="s">
        <v>3541</v>
      </c>
      <c r="F952" s="661" t="s">
        <v>3521</v>
      </c>
      <c r="G952" s="661" t="s">
        <v>3647</v>
      </c>
      <c r="H952" s="661" t="s">
        <v>1755</v>
      </c>
      <c r="I952" s="661" t="s">
        <v>1924</v>
      </c>
      <c r="J952" s="661" t="s">
        <v>1781</v>
      </c>
      <c r="K952" s="661" t="s">
        <v>1925</v>
      </c>
      <c r="L952" s="662">
        <v>407.55</v>
      </c>
      <c r="M952" s="662">
        <v>4483.05</v>
      </c>
      <c r="N952" s="661">
        <v>11</v>
      </c>
      <c r="O952" s="744">
        <v>1.5</v>
      </c>
      <c r="P952" s="662">
        <v>3260.4</v>
      </c>
      <c r="Q952" s="677">
        <v>0.72727272727272729</v>
      </c>
      <c r="R952" s="661">
        <v>8</v>
      </c>
      <c r="S952" s="677">
        <v>0.72727272727272729</v>
      </c>
      <c r="T952" s="744">
        <v>1</v>
      </c>
      <c r="U952" s="700">
        <v>0.66666666666666663</v>
      </c>
    </row>
    <row r="953" spans="1:21" ht="14.4" customHeight="1" x14ac:dyDescent="0.3">
      <c r="A953" s="660">
        <v>32</v>
      </c>
      <c r="B953" s="661" t="s">
        <v>573</v>
      </c>
      <c r="C953" s="661" t="s">
        <v>3526</v>
      </c>
      <c r="D953" s="742" t="s">
        <v>5499</v>
      </c>
      <c r="E953" s="743" t="s">
        <v>3541</v>
      </c>
      <c r="F953" s="661" t="s">
        <v>3521</v>
      </c>
      <c r="G953" s="661" t="s">
        <v>3647</v>
      </c>
      <c r="H953" s="661" t="s">
        <v>1755</v>
      </c>
      <c r="I953" s="661" t="s">
        <v>1927</v>
      </c>
      <c r="J953" s="661" t="s">
        <v>1781</v>
      </c>
      <c r="K953" s="661" t="s">
        <v>1928</v>
      </c>
      <c r="L953" s="662">
        <v>543.39</v>
      </c>
      <c r="M953" s="662">
        <v>6520.6799999999994</v>
      </c>
      <c r="N953" s="661">
        <v>12</v>
      </c>
      <c r="O953" s="744">
        <v>2.5</v>
      </c>
      <c r="P953" s="662">
        <v>6520.6799999999994</v>
      </c>
      <c r="Q953" s="677">
        <v>1</v>
      </c>
      <c r="R953" s="661">
        <v>12</v>
      </c>
      <c r="S953" s="677">
        <v>1</v>
      </c>
      <c r="T953" s="744">
        <v>2.5</v>
      </c>
      <c r="U953" s="700">
        <v>1</v>
      </c>
    </row>
    <row r="954" spans="1:21" ht="14.4" customHeight="1" x14ac:dyDescent="0.3">
      <c r="A954" s="660">
        <v>32</v>
      </c>
      <c r="B954" s="661" t="s">
        <v>573</v>
      </c>
      <c r="C954" s="661" t="s">
        <v>3526</v>
      </c>
      <c r="D954" s="742" t="s">
        <v>5499</v>
      </c>
      <c r="E954" s="743" t="s">
        <v>3541</v>
      </c>
      <c r="F954" s="661" t="s">
        <v>3521</v>
      </c>
      <c r="G954" s="661" t="s">
        <v>3647</v>
      </c>
      <c r="H954" s="661" t="s">
        <v>1755</v>
      </c>
      <c r="I954" s="661" t="s">
        <v>1780</v>
      </c>
      <c r="J954" s="661" t="s">
        <v>1781</v>
      </c>
      <c r="K954" s="661" t="s">
        <v>1782</v>
      </c>
      <c r="L954" s="662">
        <v>815.1</v>
      </c>
      <c r="M954" s="662">
        <v>3260.4</v>
      </c>
      <c r="N954" s="661">
        <v>4</v>
      </c>
      <c r="O954" s="744">
        <v>0.5</v>
      </c>
      <c r="P954" s="662">
        <v>3260.4</v>
      </c>
      <c r="Q954" s="677">
        <v>1</v>
      </c>
      <c r="R954" s="661">
        <v>4</v>
      </c>
      <c r="S954" s="677">
        <v>1</v>
      </c>
      <c r="T954" s="744">
        <v>0.5</v>
      </c>
      <c r="U954" s="700">
        <v>1</v>
      </c>
    </row>
    <row r="955" spans="1:21" ht="14.4" customHeight="1" x14ac:dyDescent="0.3">
      <c r="A955" s="660">
        <v>32</v>
      </c>
      <c r="B955" s="661" t="s">
        <v>573</v>
      </c>
      <c r="C955" s="661" t="s">
        <v>3526</v>
      </c>
      <c r="D955" s="742" t="s">
        <v>5499</v>
      </c>
      <c r="E955" s="743" t="s">
        <v>3541</v>
      </c>
      <c r="F955" s="661" t="s">
        <v>3521</v>
      </c>
      <c r="G955" s="661" t="s">
        <v>3647</v>
      </c>
      <c r="H955" s="661" t="s">
        <v>1755</v>
      </c>
      <c r="I955" s="661" t="s">
        <v>2882</v>
      </c>
      <c r="J955" s="661" t="s">
        <v>2883</v>
      </c>
      <c r="K955" s="661" t="s">
        <v>1782</v>
      </c>
      <c r="L955" s="662">
        <v>1385.62</v>
      </c>
      <c r="M955" s="662">
        <v>1385.62</v>
      </c>
      <c r="N955" s="661">
        <v>1</v>
      </c>
      <c r="O955" s="744">
        <v>1</v>
      </c>
      <c r="P955" s="662">
        <v>1385.62</v>
      </c>
      <c r="Q955" s="677">
        <v>1</v>
      </c>
      <c r="R955" s="661">
        <v>1</v>
      </c>
      <c r="S955" s="677">
        <v>1</v>
      </c>
      <c r="T955" s="744">
        <v>1</v>
      </c>
      <c r="U955" s="700">
        <v>1</v>
      </c>
    </row>
    <row r="956" spans="1:21" ht="14.4" customHeight="1" x14ac:dyDescent="0.3">
      <c r="A956" s="660">
        <v>32</v>
      </c>
      <c r="B956" s="661" t="s">
        <v>573</v>
      </c>
      <c r="C956" s="661" t="s">
        <v>3526</v>
      </c>
      <c r="D956" s="742" t="s">
        <v>5499</v>
      </c>
      <c r="E956" s="743" t="s">
        <v>3541</v>
      </c>
      <c r="F956" s="661" t="s">
        <v>3521</v>
      </c>
      <c r="G956" s="661" t="s">
        <v>4456</v>
      </c>
      <c r="H956" s="661" t="s">
        <v>574</v>
      </c>
      <c r="I956" s="661" t="s">
        <v>4457</v>
      </c>
      <c r="J956" s="661" t="s">
        <v>4458</v>
      </c>
      <c r="K956" s="661" t="s">
        <v>4459</v>
      </c>
      <c r="L956" s="662">
        <v>116.3</v>
      </c>
      <c r="M956" s="662">
        <v>116.3</v>
      </c>
      <c r="N956" s="661">
        <v>1</v>
      </c>
      <c r="O956" s="744">
        <v>1</v>
      </c>
      <c r="P956" s="662"/>
      <c r="Q956" s="677">
        <v>0</v>
      </c>
      <c r="R956" s="661"/>
      <c r="S956" s="677">
        <v>0</v>
      </c>
      <c r="T956" s="744"/>
      <c r="U956" s="700">
        <v>0</v>
      </c>
    </row>
    <row r="957" spans="1:21" ht="14.4" customHeight="1" x14ac:dyDescent="0.3">
      <c r="A957" s="660">
        <v>32</v>
      </c>
      <c r="B957" s="661" t="s">
        <v>573</v>
      </c>
      <c r="C957" s="661" t="s">
        <v>3526</v>
      </c>
      <c r="D957" s="742" t="s">
        <v>5499</v>
      </c>
      <c r="E957" s="743" t="s">
        <v>3541</v>
      </c>
      <c r="F957" s="661" t="s">
        <v>3521</v>
      </c>
      <c r="G957" s="661" t="s">
        <v>3654</v>
      </c>
      <c r="H957" s="661" t="s">
        <v>574</v>
      </c>
      <c r="I957" s="661" t="s">
        <v>3655</v>
      </c>
      <c r="J957" s="661" t="s">
        <v>3656</v>
      </c>
      <c r="K957" s="661" t="s">
        <v>3657</v>
      </c>
      <c r="L957" s="662">
        <v>93.71</v>
      </c>
      <c r="M957" s="662">
        <v>562.26</v>
      </c>
      <c r="N957" s="661">
        <v>6</v>
      </c>
      <c r="O957" s="744">
        <v>3</v>
      </c>
      <c r="P957" s="662">
        <v>281.13</v>
      </c>
      <c r="Q957" s="677">
        <v>0.5</v>
      </c>
      <c r="R957" s="661">
        <v>3</v>
      </c>
      <c r="S957" s="677">
        <v>0.5</v>
      </c>
      <c r="T957" s="744">
        <v>1.5</v>
      </c>
      <c r="U957" s="700">
        <v>0.5</v>
      </c>
    </row>
    <row r="958" spans="1:21" ht="14.4" customHeight="1" x14ac:dyDescent="0.3">
      <c r="A958" s="660">
        <v>32</v>
      </c>
      <c r="B958" s="661" t="s">
        <v>573</v>
      </c>
      <c r="C958" s="661" t="s">
        <v>3526</v>
      </c>
      <c r="D958" s="742" t="s">
        <v>5499</v>
      </c>
      <c r="E958" s="743" t="s">
        <v>3541</v>
      </c>
      <c r="F958" s="661" t="s">
        <v>3521</v>
      </c>
      <c r="G958" s="661" t="s">
        <v>3654</v>
      </c>
      <c r="H958" s="661" t="s">
        <v>574</v>
      </c>
      <c r="I958" s="661" t="s">
        <v>3655</v>
      </c>
      <c r="J958" s="661" t="s">
        <v>3656</v>
      </c>
      <c r="K958" s="661" t="s">
        <v>3657</v>
      </c>
      <c r="L958" s="662">
        <v>57.64</v>
      </c>
      <c r="M958" s="662">
        <v>288.20000000000005</v>
      </c>
      <c r="N958" s="661">
        <v>5</v>
      </c>
      <c r="O958" s="744">
        <v>2</v>
      </c>
      <c r="P958" s="662">
        <v>288.20000000000005</v>
      </c>
      <c r="Q958" s="677">
        <v>1</v>
      </c>
      <c r="R958" s="661">
        <v>5</v>
      </c>
      <c r="S958" s="677">
        <v>1</v>
      </c>
      <c r="T958" s="744">
        <v>2</v>
      </c>
      <c r="U958" s="700">
        <v>1</v>
      </c>
    </row>
    <row r="959" spans="1:21" ht="14.4" customHeight="1" x14ac:dyDescent="0.3">
      <c r="A959" s="660">
        <v>32</v>
      </c>
      <c r="B959" s="661" t="s">
        <v>573</v>
      </c>
      <c r="C959" s="661" t="s">
        <v>3526</v>
      </c>
      <c r="D959" s="742" t="s">
        <v>5499</v>
      </c>
      <c r="E959" s="743" t="s">
        <v>3541</v>
      </c>
      <c r="F959" s="661" t="s">
        <v>3521</v>
      </c>
      <c r="G959" s="661" t="s">
        <v>3654</v>
      </c>
      <c r="H959" s="661" t="s">
        <v>574</v>
      </c>
      <c r="I959" s="661" t="s">
        <v>3703</v>
      </c>
      <c r="J959" s="661" t="s">
        <v>3656</v>
      </c>
      <c r="K959" s="661" t="s">
        <v>760</v>
      </c>
      <c r="L959" s="662">
        <v>301.2</v>
      </c>
      <c r="M959" s="662">
        <v>1506</v>
      </c>
      <c r="N959" s="661">
        <v>5</v>
      </c>
      <c r="O959" s="744">
        <v>3.5</v>
      </c>
      <c r="P959" s="662">
        <v>903.59999999999991</v>
      </c>
      <c r="Q959" s="677">
        <v>0.6</v>
      </c>
      <c r="R959" s="661">
        <v>3</v>
      </c>
      <c r="S959" s="677">
        <v>0.6</v>
      </c>
      <c r="T959" s="744">
        <v>2</v>
      </c>
      <c r="U959" s="700">
        <v>0.5714285714285714</v>
      </c>
    </row>
    <row r="960" spans="1:21" ht="14.4" customHeight="1" x14ac:dyDescent="0.3">
      <c r="A960" s="660">
        <v>32</v>
      </c>
      <c r="B960" s="661" t="s">
        <v>573</v>
      </c>
      <c r="C960" s="661" t="s">
        <v>3526</v>
      </c>
      <c r="D960" s="742" t="s">
        <v>5499</v>
      </c>
      <c r="E960" s="743" t="s">
        <v>3541</v>
      </c>
      <c r="F960" s="661" t="s">
        <v>3521</v>
      </c>
      <c r="G960" s="661" t="s">
        <v>3654</v>
      </c>
      <c r="H960" s="661" t="s">
        <v>574</v>
      </c>
      <c r="I960" s="661" t="s">
        <v>3703</v>
      </c>
      <c r="J960" s="661" t="s">
        <v>3656</v>
      </c>
      <c r="K960" s="661" t="s">
        <v>760</v>
      </c>
      <c r="L960" s="662">
        <v>185.26</v>
      </c>
      <c r="M960" s="662">
        <v>185.26</v>
      </c>
      <c r="N960" s="661">
        <v>1</v>
      </c>
      <c r="O960" s="744">
        <v>1</v>
      </c>
      <c r="P960" s="662">
        <v>185.26</v>
      </c>
      <c r="Q960" s="677">
        <v>1</v>
      </c>
      <c r="R960" s="661">
        <v>1</v>
      </c>
      <c r="S960" s="677">
        <v>1</v>
      </c>
      <c r="T960" s="744">
        <v>1</v>
      </c>
      <c r="U960" s="700">
        <v>1</v>
      </c>
    </row>
    <row r="961" spans="1:21" ht="14.4" customHeight="1" x14ac:dyDescent="0.3">
      <c r="A961" s="660">
        <v>32</v>
      </c>
      <c r="B961" s="661" t="s">
        <v>573</v>
      </c>
      <c r="C961" s="661" t="s">
        <v>3526</v>
      </c>
      <c r="D961" s="742" t="s">
        <v>5499</v>
      </c>
      <c r="E961" s="743" t="s">
        <v>3541</v>
      </c>
      <c r="F961" s="661" t="s">
        <v>3521</v>
      </c>
      <c r="G961" s="661" t="s">
        <v>3658</v>
      </c>
      <c r="H961" s="661" t="s">
        <v>1755</v>
      </c>
      <c r="I961" s="661" t="s">
        <v>1940</v>
      </c>
      <c r="J961" s="661" t="s">
        <v>1941</v>
      </c>
      <c r="K961" s="661" t="s">
        <v>1942</v>
      </c>
      <c r="L961" s="662">
        <v>475.77</v>
      </c>
      <c r="M961" s="662">
        <v>951.54</v>
      </c>
      <c r="N961" s="661">
        <v>2</v>
      </c>
      <c r="O961" s="744">
        <v>2</v>
      </c>
      <c r="P961" s="662">
        <v>475.77</v>
      </c>
      <c r="Q961" s="677">
        <v>0.5</v>
      </c>
      <c r="R961" s="661">
        <v>1</v>
      </c>
      <c r="S961" s="677">
        <v>0.5</v>
      </c>
      <c r="T961" s="744">
        <v>1</v>
      </c>
      <c r="U961" s="700">
        <v>0.5</v>
      </c>
    </row>
    <row r="962" spans="1:21" ht="14.4" customHeight="1" x14ac:dyDescent="0.3">
      <c r="A962" s="660">
        <v>32</v>
      </c>
      <c r="B962" s="661" t="s">
        <v>573</v>
      </c>
      <c r="C962" s="661" t="s">
        <v>3526</v>
      </c>
      <c r="D962" s="742" t="s">
        <v>5499</v>
      </c>
      <c r="E962" s="743" t="s">
        <v>3541</v>
      </c>
      <c r="F962" s="661" t="s">
        <v>3521</v>
      </c>
      <c r="G962" s="661" t="s">
        <v>3658</v>
      </c>
      <c r="H962" s="661" t="s">
        <v>1755</v>
      </c>
      <c r="I962" s="661" t="s">
        <v>3659</v>
      </c>
      <c r="J962" s="661" t="s">
        <v>3660</v>
      </c>
      <c r="K962" s="661" t="s">
        <v>3661</v>
      </c>
      <c r="L962" s="662">
        <v>974.8</v>
      </c>
      <c r="M962" s="662">
        <v>974.8</v>
      </c>
      <c r="N962" s="661">
        <v>1</v>
      </c>
      <c r="O962" s="744">
        <v>1</v>
      </c>
      <c r="P962" s="662">
        <v>974.8</v>
      </c>
      <c r="Q962" s="677">
        <v>1</v>
      </c>
      <c r="R962" s="661">
        <v>1</v>
      </c>
      <c r="S962" s="677">
        <v>1</v>
      </c>
      <c r="T962" s="744">
        <v>1</v>
      </c>
      <c r="U962" s="700">
        <v>1</v>
      </c>
    </row>
    <row r="963" spans="1:21" ht="14.4" customHeight="1" x14ac:dyDescent="0.3">
      <c r="A963" s="660">
        <v>32</v>
      </c>
      <c r="B963" s="661" t="s">
        <v>573</v>
      </c>
      <c r="C963" s="661" t="s">
        <v>3526</v>
      </c>
      <c r="D963" s="742" t="s">
        <v>5499</v>
      </c>
      <c r="E963" s="743" t="s">
        <v>3541</v>
      </c>
      <c r="F963" s="661" t="s">
        <v>3521</v>
      </c>
      <c r="G963" s="661" t="s">
        <v>3658</v>
      </c>
      <c r="H963" s="661" t="s">
        <v>1755</v>
      </c>
      <c r="I963" s="661" t="s">
        <v>2969</v>
      </c>
      <c r="J963" s="661" t="s">
        <v>2970</v>
      </c>
      <c r="K963" s="661" t="s">
        <v>3460</v>
      </c>
      <c r="L963" s="662">
        <v>1300.49</v>
      </c>
      <c r="M963" s="662">
        <v>1300.49</v>
      </c>
      <c r="N963" s="661">
        <v>1</v>
      </c>
      <c r="O963" s="744">
        <v>1</v>
      </c>
      <c r="P963" s="662"/>
      <c r="Q963" s="677">
        <v>0</v>
      </c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32</v>
      </c>
      <c r="B964" s="661" t="s">
        <v>573</v>
      </c>
      <c r="C964" s="661" t="s">
        <v>3526</v>
      </c>
      <c r="D964" s="742" t="s">
        <v>5499</v>
      </c>
      <c r="E964" s="743" t="s">
        <v>3541</v>
      </c>
      <c r="F964" s="661" t="s">
        <v>3521</v>
      </c>
      <c r="G964" s="661" t="s">
        <v>4460</v>
      </c>
      <c r="H964" s="661" t="s">
        <v>574</v>
      </c>
      <c r="I964" s="661" t="s">
        <v>707</v>
      </c>
      <c r="J964" s="661" t="s">
        <v>4461</v>
      </c>
      <c r="K964" s="661" t="s">
        <v>2216</v>
      </c>
      <c r="L964" s="662">
        <v>0</v>
      </c>
      <c r="M964" s="662">
        <v>0</v>
      </c>
      <c r="N964" s="661">
        <v>1</v>
      </c>
      <c r="O964" s="744">
        <v>1</v>
      </c>
      <c r="P964" s="662">
        <v>0</v>
      </c>
      <c r="Q964" s="677"/>
      <c r="R964" s="661">
        <v>1</v>
      </c>
      <c r="S964" s="677">
        <v>1</v>
      </c>
      <c r="T964" s="744">
        <v>1</v>
      </c>
      <c r="U964" s="700">
        <v>1</v>
      </c>
    </row>
    <row r="965" spans="1:21" ht="14.4" customHeight="1" x14ac:dyDescent="0.3">
      <c r="A965" s="660">
        <v>32</v>
      </c>
      <c r="B965" s="661" t="s">
        <v>573</v>
      </c>
      <c r="C965" s="661" t="s">
        <v>3526</v>
      </c>
      <c r="D965" s="742" t="s">
        <v>5499</v>
      </c>
      <c r="E965" s="743" t="s">
        <v>3541</v>
      </c>
      <c r="F965" s="661" t="s">
        <v>3521</v>
      </c>
      <c r="G965" s="661" t="s">
        <v>4462</v>
      </c>
      <c r="H965" s="661" t="s">
        <v>574</v>
      </c>
      <c r="I965" s="661" t="s">
        <v>1388</v>
      </c>
      <c r="J965" s="661" t="s">
        <v>1389</v>
      </c>
      <c r="K965" s="661" t="s">
        <v>1390</v>
      </c>
      <c r="L965" s="662">
        <v>428.44</v>
      </c>
      <c r="M965" s="662">
        <v>856.88</v>
      </c>
      <c r="N965" s="661">
        <v>2</v>
      </c>
      <c r="O965" s="744">
        <v>1</v>
      </c>
      <c r="P965" s="662"/>
      <c r="Q965" s="677">
        <v>0</v>
      </c>
      <c r="R965" s="661"/>
      <c r="S965" s="677">
        <v>0</v>
      </c>
      <c r="T965" s="744"/>
      <c r="U965" s="700">
        <v>0</v>
      </c>
    </row>
    <row r="966" spans="1:21" ht="14.4" customHeight="1" x14ac:dyDescent="0.3">
      <c r="A966" s="660">
        <v>32</v>
      </c>
      <c r="B966" s="661" t="s">
        <v>573</v>
      </c>
      <c r="C966" s="661" t="s">
        <v>3526</v>
      </c>
      <c r="D966" s="742" t="s">
        <v>5499</v>
      </c>
      <c r="E966" s="743" t="s">
        <v>3541</v>
      </c>
      <c r="F966" s="661" t="s">
        <v>3521</v>
      </c>
      <c r="G966" s="661" t="s">
        <v>3776</v>
      </c>
      <c r="H966" s="661" t="s">
        <v>1755</v>
      </c>
      <c r="I966" s="661" t="s">
        <v>1866</v>
      </c>
      <c r="J966" s="661" t="s">
        <v>1867</v>
      </c>
      <c r="K966" s="661" t="s">
        <v>1816</v>
      </c>
      <c r="L966" s="662">
        <v>48.27</v>
      </c>
      <c r="M966" s="662">
        <v>48.27</v>
      </c>
      <c r="N966" s="661">
        <v>1</v>
      </c>
      <c r="O966" s="744">
        <v>0.5</v>
      </c>
      <c r="P966" s="662">
        <v>48.27</v>
      </c>
      <c r="Q966" s="677">
        <v>1</v>
      </c>
      <c r="R966" s="661">
        <v>1</v>
      </c>
      <c r="S966" s="677">
        <v>1</v>
      </c>
      <c r="T966" s="744">
        <v>0.5</v>
      </c>
      <c r="U966" s="700">
        <v>1</v>
      </c>
    </row>
    <row r="967" spans="1:21" ht="14.4" customHeight="1" x14ac:dyDescent="0.3">
      <c r="A967" s="660">
        <v>32</v>
      </c>
      <c r="B967" s="661" t="s">
        <v>573</v>
      </c>
      <c r="C967" s="661" t="s">
        <v>3526</v>
      </c>
      <c r="D967" s="742" t="s">
        <v>5499</v>
      </c>
      <c r="E967" s="743" t="s">
        <v>3541</v>
      </c>
      <c r="F967" s="661" t="s">
        <v>3521</v>
      </c>
      <c r="G967" s="661" t="s">
        <v>3662</v>
      </c>
      <c r="H967" s="661" t="s">
        <v>574</v>
      </c>
      <c r="I967" s="661" t="s">
        <v>647</v>
      </c>
      <c r="J967" s="661" t="s">
        <v>3704</v>
      </c>
      <c r="K967" s="661" t="s">
        <v>3646</v>
      </c>
      <c r="L967" s="662">
        <v>24.78</v>
      </c>
      <c r="M967" s="662">
        <v>173.46</v>
      </c>
      <c r="N967" s="661">
        <v>7</v>
      </c>
      <c r="O967" s="744">
        <v>3</v>
      </c>
      <c r="P967" s="662">
        <v>148.68</v>
      </c>
      <c r="Q967" s="677">
        <v>0.8571428571428571</v>
      </c>
      <c r="R967" s="661">
        <v>6</v>
      </c>
      <c r="S967" s="677">
        <v>0.8571428571428571</v>
      </c>
      <c r="T967" s="744">
        <v>2.5</v>
      </c>
      <c r="U967" s="700">
        <v>0.83333333333333337</v>
      </c>
    </row>
    <row r="968" spans="1:21" ht="14.4" customHeight="1" x14ac:dyDescent="0.3">
      <c r="A968" s="660">
        <v>32</v>
      </c>
      <c r="B968" s="661" t="s">
        <v>573</v>
      </c>
      <c r="C968" s="661" t="s">
        <v>3526</v>
      </c>
      <c r="D968" s="742" t="s">
        <v>5499</v>
      </c>
      <c r="E968" s="743" t="s">
        <v>3541</v>
      </c>
      <c r="F968" s="661" t="s">
        <v>3521</v>
      </c>
      <c r="G968" s="661" t="s">
        <v>3662</v>
      </c>
      <c r="H968" s="661" t="s">
        <v>574</v>
      </c>
      <c r="I968" s="661" t="s">
        <v>1160</v>
      </c>
      <c r="J968" s="661" t="s">
        <v>3663</v>
      </c>
      <c r="K968" s="661" t="s">
        <v>3664</v>
      </c>
      <c r="L968" s="662">
        <v>99.11</v>
      </c>
      <c r="M968" s="662">
        <v>1585.76</v>
      </c>
      <c r="N968" s="661">
        <v>16</v>
      </c>
      <c r="O968" s="744">
        <v>9.5</v>
      </c>
      <c r="P968" s="662">
        <v>891.99</v>
      </c>
      <c r="Q968" s="677">
        <v>0.5625</v>
      </c>
      <c r="R968" s="661">
        <v>9</v>
      </c>
      <c r="S968" s="677">
        <v>0.5625</v>
      </c>
      <c r="T968" s="744">
        <v>6</v>
      </c>
      <c r="U968" s="700">
        <v>0.63157894736842102</v>
      </c>
    </row>
    <row r="969" spans="1:21" ht="14.4" customHeight="1" x14ac:dyDescent="0.3">
      <c r="A969" s="660">
        <v>32</v>
      </c>
      <c r="B969" s="661" t="s">
        <v>573</v>
      </c>
      <c r="C969" s="661" t="s">
        <v>3526</v>
      </c>
      <c r="D969" s="742" t="s">
        <v>5499</v>
      </c>
      <c r="E969" s="743" t="s">
        <v>3541</v>
      </c>
      <c r="F969" s="661" t="s">
        <v>3521</v>
      </c>
      <c r="G969" s="661" t="s">
        <v>3666</v>
      </c>
      <c r="H969" s="661" t="s">
        <v>574</v>
      </c>
      <c r="I969" s="661" t="s">
        <v>854</v>
      </c>
      <c r="J969" s="661" t="s">
        <v>855</v>
      </c>
      <c r="K969" s="661" t="s">
        <v>3667</v>
      </c>
      <c r="L969" s="662">
        <v>0</v>
      </c>
      <c r="M969" s="662">
        <v>0</v>
      </c>
      <c r="N969" s="661">
        <v>1</v>
      </c>
      <c r="O969" s="744">
        <v>0.5</v>
      </c>
      <c r="P969" s="662">
        <v>0</v>
      </c>
      <c r="Q969" s="677"/>
      <c r="R969" s="661">
        <v>1</v>
      </c>
      <c r="S969" s="677">
        <v>1</v>
      </c>
      <c r="T969" s="744">
        <v>0.5</v>
      </c>
      <c r="U969" s="700">
        <v>1</v>
      </c>
    </row>
    <row r="970" spans="1:21" ht="14.4" customHeight="1" x14ac:dyDescent="0.3">
      <c r="A970" s="660">
        <v>32</v>
      </c>
      <c r="B970" s="661" t="s">
        <v>573</v>
      </c>
      <c r="C970" s="661" t="s">
        <v>3526</v>
      </c>
      <c r="D970" s="742" t="s">
        <v>5499</v>
      </c>
      <c r="E970" s="743" t="s">
        <v>3541</v>
      </c>
      <c r="F970" s="661" t="s">
        <v>3521</v>
      </c>
      <c r="G970" s="661" t="s">
        <v>3666</v>
      </c>
      <c r="H970" s="661" t="s">
        <v>574</v>
      </c>
      <c r="I970" s="661" t="s">
        <v>4070</v>
      </c>
      <c r="J970" s="661" t="s">
        <v>855</v>
      </c>
      <c r="K970" s="661" t="s">
        <v>2806</v>
      </c>
      <c r="L970" s="662">
        <v>0</v>
      </c>
      <c r="M970" s="662">
        <v>0</v>
      </c>
      <c r="N970" s="661">
        <v>2</v>
      </c>
      <c r="O970" s="744">
        <v>1.5</v>
      </c>
      <c r="P970" s="662">
        <v>0</v>
      </c>
      <c r="Q970" s="677"/>
      <c r="R970" s="661">
        <v>2</v>
      </c>
      <c r="S970" s="677">
        <v>1</v>
      </c>
      <c r="T970" s="744">
        <v>1.5</v>
      </c>
      <c r="U970" s="700">
        <v>1</v>
      </c>
    </row>
    <row r="971" spans="1:21" ht="14.4" customHeight="1" x14ac:dyDescent="0.3">
      <c r="A971" s="660">
        <v>32</v>
      </c>
      <c r="B971" s="661" t="s">
        <v>573</v>
      </c>
      <c r="C971" s="661" t="s">
        <v>3526</v>
      </c>
      <c r="D971" s="742" t="s">
        <v>5499</v>
      </c>
      <c r="E971" s="743" t="s">
        <v>3541</v>
      </c>
      <c r="F971" s="661" t="s">
        <v>3521</v>
      </c>
      <c r="G971" s="661" t="s">
        <v>4463</v>
      </c>
      <c r="H971" s="661" t="s">
        <v>574</v>
      </c>
      <c r="I971" s="661" t="s">
        <v>4464</v>
      </c>
      <c r="J971" s="661" t="s">
        <v>4465</v>
      </c>
      <c r="K971" s="661" t="s">
        <v>4466</v>
      </c>
      <c r="L971" s="662">
        <v>149.74</v>
      </c>
      <c r="M971" s="662">
        <v>149.74</v>
      </c>
      <c r="N971" s="661">
        <v>1</v>
      </c>
      <c r="O971" s="744">
        <v>1</v>
      </c>
      <c r="P971" s="662"/>
      <c r="Q971" s="677">
        <v>0</v>
      </c>
      <c r="R971" s="661"/>
      <c r="S971" s="677">
        <v>0</v>
      </c>
      <c r="T971" s="744"/>
      <c r="U971" s="700">
        <v>0</v>
      </c>
    </row>
    <row r="972" spans="1:21" ht="14.4" customHeight="1" x14ac:dyDescent="0.3">
      <c r="A972" s="660">
        <v>32</v>
      </c>
      <c r="B972" s="661" t="s">
        <v>573</v>
      </c>
      <c r="C972" s="661" t="s">
        <v>3526</v>
      </c>
      <c r="D972" s="742" t="s">
        <v>5499</v>
      </c>
      <c r="E972" s="743" t="s">
        <v>3541</v>
      </c>
      <c r="F972" s="661" t="s">
        <v>3521</v>
      </c>
      <c r="G972" s="661" t="s">
        <v>3858</v>
      </c>
      <c r="H972" s="661" t="s">
        <v>574</v>
      </c>
      <c r="I972" s="661" t="s">
        <v>4467</v>
      </c>
      <c r="J972" s="661" t="s">
        <v>4468</v>
      </c>
      <c r="K972" s="661" t="s">
        <v>4469</v>
      </c>
      <c r="L972" s="662">
        <v>0</v>
      </c>
      <c r="M972" s="662">
        <v>0</v>
      </c>
      <c r="N972" s="661">
        <v>14</v>
      </c>
      <c r="O972" s="744">
        <v>3.5</v>
      </c>
      <c r="P972" s="662">
        <v>0</v>
      </c>
      <c r="Q972" s="677"/>
      <c r="R972" s="661">
        <v>14</v>
      </c>
      <c r="S972" s="677">
        <v>1</v>
      </c>
      <c r="T972" s="744">
        <v>3.5</v>
      </c>
      <c r="U972" s="700">
        <v>1</v>
      </c>
    </row>
    <row r="973" spans="1:21" ht="14.4" customHeight="1" x14ac:dyDescent="0.3">
      <c r="A973" s="660">
        <v>32</v>
      </c>
      <c r="B973" s="661" t="s">
        <v>573</v>
      </c>
      <c r="C973" s="661" t="s">
        <v>3526</v>
      </c>
      <c r="D973" s="742" t="s">
        <v>5499</v>
      </c>
      <c r="E973" s="743" t="s">
        <v>3541</v>
      </c>
      <c r="F973" s="661" t="s">
        <v>3521</v>
      </c>
      <c r="G973" s="661" t="s">
        <v>3670</v>
      </c>
      <c r="H973" s="661" t="s">
        <v>574</v>
      </c>
      <c r="I973" s="661" t="s">
        <v>3718</v>
      </c>
      <c r="J973" s="661" t="s">
        <v>2521</v>
      </c>
      <c r="K973" s="661" t="s">
        <v>3719</v>
      </c>
      <c r="L973" s="662">
        <v>0</v>
      </c>
      <c r="M973" s="662">
        <v>0</v>
      </c>
      <c r="N973" s="661">
        <v>1</v>
      </c>
      <c r="O973" s="744">
        <v>0.5</v>
      </c>
      <c r="P973" s="662"/>
      <c r="Q973" s="677"/>
      <c r="R973" s="661"/>
      <c r="S973" s="677">
        <v>0</v>
      </c>
      <c r="T973" s="744"/>
      <c r="U973" s="700">
        <v>0</v>
      </c>
    </row>
    <row r="974" spans="1:21" ht="14.4" customHeight="1" x14ac:dyDescent="0.3">
      <c r="A974" s="660">
        <v>32</v>
      </c>
      <c r="B974" s="661" t="s">
        <v>573</v>
      </c>
      <c r="C974" s="661" t="s">
        <v>3526</v>
      </c>
      <c r="D974" s="742" t="s">
        <v>5499</v>
      </c>
      <c r="E974" s="743" t="s">
        <v>3541</v>
      </c>
      <c r="F974" s="661" t="s">
        <v>3521</v>
      </c>
      <c r="G974" s="661" t="s">
        <v>3861</v>
      </c>
      <c r="H974" s="661" t="s">
        <v>574</v>
      </c>
      <c r="I974" s="661" t="s">
        <v>3862</v>
      </c>
      <c r="J974" s="661" t="s">
        <v>2476</v>
      </c>
      <c r="K974" s="661" t="s">
        <v>3863</v>
      </c>
      <c r="L974" s="662">
        <v>0</v>
      </c>
      <c r="M974" s="662">
        <v>0</v>
      </c>
      <c r="N974" s="661">
        <v>1</v>
      </c>
      <c r="O974" s="744">
        <v>0.5</v>
      </c>
      <c r="P974" s="662"/>
      <c r="Q974" s="677"/>
      <c r="R974" s="661"/>
      <c r="S974" s="677">
        <v>0</v>
      </c>
      <c r="T974" s="744"/>
      <c r="U974" s="700">
        <v>0</v>
      </c>
    </row>
    <row r="975" spans="1:21" ht="14.4" customHeight="1" x14ac:dyDescent="0.3">
      <c r="A975" s="660">
        <v>32</v>
      </c>
      <c r="B975" s="661" t="s">
        <v>573</v>
      </c>
      <c r="C975" s="661" t="s">
        <v>3526</v>
      </c>
      <c r="D975" s="742" t="s">
        <v>5499</v>
      </c>
      <c r="E975" s="743" t="s">
        <v>3541</v>
      </c>
      <c r="F975" s="661" t="s">
        <v>3521</v>
      </c>
      <c r="G975" s="661" t="s">
        <v>3672</v>
      </c>
      <c r="H975" s="661" t="s">
        <v>574</v>
      </c>
      <c r="I975" s="661" t="s">
        <v>817</v>
      </c>
      <c r="J975" s="661" t="s">
        <v>3673</v>
      </c>
      <c r="K975" s="661" t="s">
        <v>3674</v>
      </c>
      <c r="L975" s="662">
        <v>0</v>
      </c>
      <c r="M975" s="662">
        <v>0</v>
      </c>
      <c r="N975" s="661">
        <v>3</v>
      </c>
      <c r="O975" s="744">
        <v>1.5</v>
      </c>
      <c r="P975" s="662"/>
      <c r="Q975" s="677"/>
      <c r="R975" s="661"/>
      <c r="S975" s="677">
        <v>0</v>
      </c>
      <c r="T975" s="744"/>
      <c r="U975" s="700">
        <v>0</v>
      </c>
    </row>
    <row r="976" spans="1:21" ht="14.4" customHeight="1" x14ac:dyDescent="0.3">
      <c r="A976" s="660">
        <v>32</v>
      </c>
      <c r="B976" s="661" t="s">
        <v>573</v>
      </c>
      <c r="C976" s="661" t="s">
        <v>3526</v>
      </c>
      <c r="D976" s="742" t="s">
        <v>5499</v>
      </c>
      <c r="E976" s="743" t="s">
        <v>3541</v>
      </c>
      <c r="F976" s="661" t="s">
        <v>3521</v>
      </c>
      <c r="G976" s="661" t="s">
        <v>3677</v>
      </c>
      <c r="H976" s="661" t="s">
        <v>574</v>
      </c>
      <c r="I976" s="661" t="s">
        <v>2082</v>
      </c>
      <c r="J976" s="661" t="s">
        <v>2083</v>
      </c>
      <c r="K976" s="661" t="s">
        <v>3678</v>
      </c>
      <c r="L976" s="662">
        <v>22.44</v>
      </c>
      <c r="M976" s="662">
        <v>67.320000000000007</v>
      </c>
      <c r="N976" s="661">
        <v>3</v>
      </c>
      <c r="O976" s="744">
        <v>1</v>
      </c>
      <c r="P976" s="662">
        <v>67.320000000000007</v>
      </c>
      <c r="Q976" s="677">
        <v>1</v>
      </c>
      <c r="R976" s="661">
        <v>3</v>
      </c>
      <c r="S976" s="677">
        <v>1</v>
      </c>
      <c r="T976" s="744">
        <v>1</v>
      </c>
      <c r="U976" s="700">
        <v>1</v>
      </c>
    </row>
    <row r="977" spans="1:21" ht="14.4" customHeight="1" x14ac:dyDescent="0.3">
      <c r="A977" s="660">
        <v>32</v>
      </c>
      <c r="B977" s="661" t="s">
        <v>573</v>
      </c>
      <c r="C977" s="661" t="s">
        <v>3526</v>
      </c>
      <c r="D977" s="742" t="s">
        <v>5499</v>
      </c>
      <c r="E977" s="743" t="s">
        <v>3541</v>
      </c>
      <c r="F977" s="661" t="s">
        <v>3521</v>
      </c>
      <c r="G977" s="661" t="s">
        <v>3677</v>
      </c>
      <c r="H977" s="661" t="s">
        <v>574</v>
      </c>
      <c r="I977" s="661" t="s">
        <v>2120</v>
      </c>
      <c r="J977" s="661" t="s">
        <v>2121</v>
      </c>
      <c r="K977" s="661" t="s">
        <v>3680</v>
      </c>
      <c r="L977" s="662">
        <v>51.21</v>
      </c>
      <c r="M977" s="662">
        <v>358.47</v>
      </c>
      <c r="N977" s="661">
        <v>7</v>
      </c>
      <c r="O977" s="744">
        <v>3.5</v>
      </c>
      <c r="P977" s="662">
        <v>256.05</v>
      </c>
      <c r="Q977" s="677">
        <v>0.7142857142857143</v>
      </c>
      <c r="R977" s="661">
        <v>5</v>
      </c>
      <c r="S977" s="677">
        <v>0.7142857142857143</v>
      </c>
      <c r="T977" s="744">
        <v>2.5</v>
      </c>
      <c r="U977" s="700">
        <v>0.7142857142857143</v>
      </c>
    </row>
    <row r="978" spans="1:21" ht="14.4" customHeight="1" x14ac:dyDescent="0.3">
      <c r="A978" s="660">
        <v>32</v>
      </c>
      <c r="B978" s="661" t="s">
        <v>573</v>
      </c>
      <c r="C978" s="661" t="s">
        <v>3526</v>
      </c>
      <c r="D978" s="742" t="s">
        <v>5499</v>
      </c>
      <c r="E978" s="743" t="s">
        <v>3541</v>
      </c>
      <c r="F978" s="661" t="s">
        <v>3521</v>
      </c>
      <c r="G978" s="661" t="s">
        <v>4470</v>
      </c>
      <c r="H978" s="661" t="s">
        <v>574</v>
      </c>
      <c r="I978" s="661" t="s">
        <v>4471</v>
      </c>
      <c r="J978" s="661" t="s">
        <v>4472</v>
      </c>
      <c r="K978" s="661" t="s">
        <v>4473</v>
      </c>
      <c r="L978" s="662">
        <v>55.16</v>
      </c>
      <c r="M978" s="662">
        <v>220.64</v>
      </c>
      <c r="N978" s="661">
        <v>4</v>
      </c>
      <c r="O978" s="744">
        <v>1.5</v>
      </c>
      <c r="P978" s="662">
        <v>220.64</v>
      </c>
      <c r="Q978" s="677">
        <v>1</v>
      </c>
      <c r="R978" s="661">
        <v>4</v>
      </c>
      <c r="S978" s="677">
        <v>1</v>
      </c>
      <c r="T978" s="744">
        <v>1.5</v>
      </c>
      <c r="U978" s="700">
        <v>1</v>
      </c>
    </row>
    <row r="979" spans="1:21" ht="14.4" customHeight="1" x14ac:dyDescent="0.3">
      <c r="A979" s="660">
        <v>32</v>
      </c>
      <c r="B979" s="661" t="s">
        <v>573</v>
      </c>
      <c r="C979" s="661" t="s">
        <v>3526</v>
      </c>
      <c r="D979" s="742" t="s">
        <v>5499</v>
      </c>
      <c r="E979" s="743" t="s">
        <v>3541</v>
      </c>
      <c r="F979" s="661" t="s">
        <v>3521</v>
      </c>
      <c r="G979" s="661" t="s">
        <v>3684</v>
      </c>
      <c r="H979" s="661" t="s">
        <v>1755</v>
      </c>
      <c r="I979" s="661" t="s">
        <v>1790</v>
      </c>
      <c r="J979" s="661" t="s">
        <v>1791</v>
      </c>
      <c r="K979" s="661" t="s">
        <v>1792</v>
      </c>
      <c r="L979" s="662">
        <v>31.32</v>
      </c>
      <c r="M979" s="662">
        <v>31.32</v>
      </c>
      <c r="N979" s="661">
        <v>1</v>
      </c>
      <c r="O979" s="744">
        <v>1</v>
      </c>
      <c r="P979" s="662"/>
      <c r="Q979" s="677">
        <v>0</v>
      </c>
      <c r="R979" s="661"/>
      <c r="S979" s="677">
        <v>0</v>
      </c>
      <c r="T979" s="744"/>
      <c r="U979" s="700">
        <v>0</v>
      </c>
    </row>
    <row r="980" spans="1:21" ht="14.4" customHeight="1" x14ac:dyDescent="0.3">
      <c r="A980" s="660">
        <v>32</v>
      </c>
      <c r="B980" s="661" t="s">
        <v>573</v>
      </c>
      <c r="C980" s="661" t="s">
        <v>3526</v>
      </c>
      <c r="D980" s="742" t="s">
        <v>5499</v>
      </c>
      <c r="E980" s="743" t="s">
        <v>3541</v>
      </c>
      <c r="F980" s="661" t="s">
        <v>3521</v>
      </c>
      <c r="G980" s="661" t="s">
        <v>4226</v>
      </c>
      <c r="H980" s="661" t="s">
        <v>574</v>
      </c>
      <c r="I980" s="661" t="s">
        <v>2593</v>
      </c>
      <c r="J980" s="661" t="s">
        <v>2594</v>
      </c>
      <c r="K980" s="661" t="s">
        <v>2595</v>
      </c>
      <c r="L980" s="662">
        <v>75.349999999999994</v>
      </c>
      <c r="M980" s="662">
        <v>75.349999999999994</v>
      </c>
      <c r="N980" s="661">
        <v>1</v>
      </c>
      <c r="O980" s="744">
        <v>0.5</v>
      </c>
      <c r="P980" s="662">
        <v>75.349999999999994</v>
      </c>
      <c r="Q980" s="677">
        <v>1</v>
      </c>
      <c r="R980" s="661">
        <v>1</v>
      </c>
      <c r="S980" s="677">
        <v>1</v>
      </c>
      <c r="T980" s="744">
        <v>0.5</v>
      </c>
      <c r="U980" s="700">
        <v>1</v>
      </c>
    </row>
    <row r="981" spans="1:21" ht="14.4" customHeight="1" x14ac:dyDescent="0.3">
      <c r="A981" s="660">
        <v>32</v>
      </c>
      <c r="B981" s="661" t="s">
        <v>573</v>
      </c>
      <c r="C981" s="661" t="s">
        <v>3526</v>
      </c>
      <c r="D981" s="742" t="s">
        <v>5499</v>
      </c>
      <c r="E981" s="743" t="s">
        <v>3541</v>
      </c>
      <c r="F981" s="661" t="s">
        <v>3521</v>
      </c>
      <c r="G981" s="661" t="s">
        <v>3786</v>
      </c>
      <c r="H981" s="661" t="s">
        <v>1755</v>
      </c>
      <c r="I981" s="661" t="s">
        <v>1967</v>
      </c>
      <c r="J981" s="661" t="s">
        <v>1968</v>
      </c>
      <c r="K981" s="661" t="s">
        <v>2432</v>
      </c>
      <c r="L981" s="662">
        <v>1427.23</v>
      </c>
      <c r="M981" s="662">
        <v>5708.92</v>
      </c>
      <c r="N981" s="661">
        <v>4</v>
      </c>
      <c r="O981" s="744">
        <v>1.5</v>
      </c>
      <c r="P981" s="662">
        <v>5708.92</v>
      </c>
      <c r="Q981" s="677">
        <v>1</v>
      </c>
      <c r="R981" s="661">
        <v>4</v>
      </c>
      <c r="S981" s="677">
        <v>1</v>
      </c>
      <c r="T981" s="744">
        <v>1.5</v>
      </c>
      <c r="U981" s="700">
        <v>1</v>
      </c>
    </row>
    <row r="982" spans="1:21" ht="14.4" customHeight="1" x14ac:dyDescent="0.3">
      <c r="A982" s="660">
        <v>32</v>
      </c>
      <c r="B982" s="661" t="s">
        <v>573</v>
      </c>
      <c r="C982" s="661" t="s">
        <v>3526</v>
      </c>
      <c r="D982" s="742" t="s">
        <v>5499</v>
      </c>
      <c r="E982" s="743" t="s">
        <v>3541</v>
      </c>
      <c r="F982" s="661" t="s">
        <v>3521</v>
      </c>
      <c r="G982" s="661" t="s">
        <v>3904</v>
      </c>
      <c r="H982" s="661" t="s">
        <v>574</v>
      </c>
      <c r="I982" s="661" t="s">
        <v>1333</v>
      </c>
      <c r="J982" s="661" t="s">
        <v>1334</v>
      </c>
      <c r="K982" s="661" t="s">
        <v>3905</v>
      </c>
      <c r="L982" s="662">
        <v>32709.68</v>
      </c>
      <c r="M982" s="662">
        <v>32709.68</v>
      </c>
      <c r="N982" s="661">
        <v>1</v>
      </c>
      <c r="O982" s="744">
        <v>0.5</v>
      </c>
      <c r="P982" s="662">
        <v>32709.68</v>
      </c>
      <c r="Q982" s="677">
        <v>1</v>
      </c>
      <c r="R982" s="661">
        <v>1</v>
      </c>
      <c r="S982" s="677">
        <v>1</v>
      </c>
      <c r="T982" s="744">
        <v>0.5</v>
      </c>
      <c r="U982" s="700">
        <v>1</v>
      </c>
    </row>
    <row r="983" spans="1:21" ht="14.4" customHeight="1" x14ac:dyDescent="0.3">
      <c r="A983" s="660">
        <v>32</v>
      </c>
      <c r="B983" s="661" t="s">
        <v>573</v>
      </c>
      <c r="C983" s="661" t="s">
        <v>3526</v>
      </c>
      <c r="D983" s="742" t="s">
        <v>5499</v>
      </c>
      <c r="E983" s="743" t="s">
        <v>3541</v>
      </c>
      <c r="F983" s="661" t="s">
        <v>3521</v>
      </c>
      <c r="G983" s="661" t="s">
        <v>3688</v>
      </c>
      <c r="H983" s="661" t="s">
        <v>574</v>
      </c>
      <c r="I983" s="661" t="s">
        <v>4089</v>
      </c>
      <c r="J983" s="661" t="s">
        <v>2503</v>
      </c>
      <c r="K983" s="661" t="s">
        <v>4028</v>
      </c>
      <c r="L983" s="662">
        <v>0</v>
      </c>
      <c r="M983" s="662">
        <v>0</v>
      </c>
      <c r="N983" s="661">
        <v>1</v>
      </c>
      <c r="O983" s="744">
        <v>0.5</v>
      </c>
      <c r="P983" s="662">
        <v>0</v>
      </c>
      <c r="Q983" s="677"/>
      <c r="R983" s="661">
        <v>1</v>
      </c>
      <c r="S983" s="677">
        <v>1</v>
      </c>
      <c r="T983" s="744">
        <v>0.5</v>
      </c>
      <c r="U983" s="700">
        <v>1</v>
      </c>
    </row>
    <row r="984" spans="1:21" ht="14.4" customHeight="1" x14ac:dyDescent="0.3">
      <c r="A984" s="660">
        <v>32</v>
      </c>
      <c r="B984" s="661" t="s">
        <v>573</v>
      </c>
      <c r="C984" s="661" t="s">
        <v>3526</v>
      </c>
      <c r="D984" s="742" t="s">
        <v>5499</v>
      </c>
      <c r="E984" s="743" t="s">
        <v>3541</v>
      </c>
      <c r="F984" s="661" t="s">
        <v>3521</v>
      </c>
      <c r="G984" s="661" t="s">
        <v>3688</v>
      </c>
      <c r="H984" s="661" t="s">
        <v>574</v>
      </c>
      <c r="I984" s="661" t="s">
        <v>4474</v>
      </c>
      <c r="J984" s="661" t="s">
        <v>4475</v>
      </c>
      <c r="K984" s="661" t="s">
        <v>4476</v>
      </c>
      <c r="L984" s="662">
        <v>0</v>
      </c>
      <c r="M984" s="662">
        <v>0</v>
      </c>
      <c r="N984" s="661">
        <v>1</v>
      </c>
      <c r="O984" s="744">
        <v>0.5</v>
      </c>
      <c r="P984" s="662">
        <v>0</v>
      </c>
      <c r="Q984" s="677"/>
      <c r="R984" s="661">
        <v>1</v>
      </c>
      <c r="S984" s="677">
        <v>1</v>
      </c>
      <c r="T984" s="744">
        <v>0.5</v>
      </c>
      <c r="U984" s="700">
        <v>1</v>
      </c>
    </row>
    <row r="985" spans="1:21" ht="14.4" customHeight="1" x14ac:dyDescent="0.3">
      <c r="A985" s="660">
        <v>32</v>
      </c>
      <c r="B985" s="661" t="s">
        <v>573</v>
      </c>
      <c r="C985" s="661" t="s">
        <v>3526</v>
      </c>
      <c r="D985" s="742" t="s">
        <v>5499</v>
      </c>
      <c r="E985" s="743" t="s">
        <v>3541</v>
      </c>
      <c r="F985" s="661" t="s">
        <v>3521</v>
      </c>
      <c r="G985" s="661" t="s">
        <v>3690</v>
      </c>
      <c r="H985" s="661" t="s">
        <v>1755</v>
      </c>
      <c r="I985" s="661" t="s">
        <v>2253</v>
      </c>
      <c r="J985" s="661" t="s">
        <v>2246</v>
      </c>
      <c r="K985" s="661" t="s">
        <v>3416</v>
      </c>
      <c r="L985" s="662">
        <v>13849.26</v>
      </c>
      <c r="M985" s="662">
        <v>55397.04</v>
      </c>
      <c r="N985" s="661">
        <v>4</v>
      </c>
      <c r="O985" s="744">
        <v>1</v>
      </c>
      <c r="P985" s="662">
        <v>55397.04</v>
      </c>
      <c r="Q985" s="677">
        <v>1</v>
      </c>
      <c r="R985" s="661">
        <v>4</v>
      </c>
      <c r="S985" s="677">
        <v>1</v>
      </c>
      <c r="T985" s="744">
        <v>1</v>
      </c>
      <c r="U985" s="700">
        <v>1</v>
      </c>
    </row>
    <row r="986" spans="1:21" ht="14.4" customHeight="1" x14ac:dyDescent="0.3">
      <c r="A986" s="660">
        <v>32</v>
      </c>
      <c r="B986" s="661" t="s">
        <v>573</v>
      </c>
      <c r="C986" s="661" t="s">
        <v>3526</v>
      </c>
      <c r="D986" s="742" t="s">
        <v>5499</v>
      </c>
      <c r="E986" s="743" t="s">
        <v>3541</v>
      </c>
      <c r="F986" s="661" t="s">
        <v>3521</v>
      </c>
      <c r="G986" s="661" t="s">
        <v>3866</v>
      </c>
      <c r="H986" s="661" t="s">
        <v>1755</v>
      </c>
      <c r="I986" s="661" t="s">
        <v>3867</v>
      </c>
      <c r="J986" s="661" t="s">
        <v>3868</v>
      </c>
      <c r="K986" s="661" t="s">
        <v>3869</v>
      </c>
      <c r="L986" s="662">
        <v>120.61</v>
      </c>
      <c r="M986" s="662">
        <v>120.61</v>
      </c>
      <c r="N986" s="661">
        <v>1</v>
      </c>
      <c r="O986" s="744">
        <v>1</v>
      </c>
      <c r="P986" s="662"/>
      <c r="Q986" s="677">
        <v>0</v>
      </c>
      <c r="R986" s="661"/>
      <c r="S986" s="677">
        <v>0</v>
      </c>
      <c r="T986" s="744"/>
      <c r="U986" s="700">
        <v>0</v>
      </c>
    </row>
    <row r="987" spans="1:21" ht="14.4" customHeight="1" x14ac:dyDescent="0.3">
      <c r="A987" s="660">
        <v>32</v>
      </c>
      <c r="B987" s="661" t="s">
        <v>573</v>
      </c>
      <c r="C987" s="661" t="s">
        <v>3526</v>
      </c>
      <c r="D987" s="742" t="s">
        <v>5499</v>
      </c>
      <c r="E987" s="743" t="s">
        <v>3541</v>
      </c>
      <c r="F987" s="661" t="s">
        <v>3521</v>
      </c>
      <c r="G987" s="661" t="s">
        <v>3866</v>
      </c>
      <c r="H987" s="661" t="s">
        <v>1755</v>
      </c>
      <c r="I987" s="661" t="s">
        <v>4090</v>
      </c>
      <c r="J987" s="661" t="s">
        <v>4091</v>
      </c>
      <c r="K987" s="661" t="s">
        <v>2543</v>
      </c>
      <c r="L987" s="662">
        <v>184.74</v>
      </c>
      <c r="M987" s="662">
        <v>184.74</v>
      </c>
      <c r="N987" s="661">
        <v>1</v>
      </c>
      <c r="O987" s="744">
        <v>1</v>
      </c>
      <c r="P987" s="662">
        <v>184.74</v>
      </c>
      <c r="Q987" s="677">
        <v>1</v>
      </c>
      <c r="R987" s="661">
        <v>1</v>
      </c>
      <c r="S987" s="677">
        <v>1</v>
      </c>
      <c r="T987" s="744">
        <v>1</v>
      </c>
      <c r="U987" s="700">
        <v>1</v>
      </c>
    </row>
    <row r="988" spans="1:21" ht="14.4" customHeight="1" x14ac:dyDescent="0.3">
      <c r="A988" s="660">
        <v>32</v>
      </c>
      <c r="B988" s="661" t="s">
        <v>573</v>
      </c>
      <c r="C988" s="661" t="s">
        <v>3526</v>
      </c>
      <c r="D988" s="742" t="s">
        <v>5499</v>
      </c>
      <c r="E988" s="743" t="s">
        <v>3541</v>
      </c>
      <c r="F988" s="661" t="s">
        <v>3521</v>
      </c>
      <c r="G988" s="661" t="s">
        <v>3952</v>
      </c>
      <c r="H988" s="661" t="s">
        <v>574</v>
      </c>
      <c r="I988" s="661" t="s">
        <v>4477</v>
      </c>
      <c r="J988" s="661" t="s">
        <v>1666</v>
      </c>
      <c r="K988" s="661" t="s">
        <v>1916</v>
      </c>
      <c r="L988" s="662">
        <v>0</v>
      </c>
      <c r="M988" s="662">
        <v>0</v>
      </c>
      <c r="N988" s="661">
        <v>4</v>
      </c>
      <c r="O988" s="744">
        <v>2</v>
      </c>
      <c r="P988" s="662"/>
      <c r="Q988" s="677"/>
      <c r="R988" s="661"/>
      <c r="S988" s="677">
        <v>0</v>
      </c>
      <c r="T988" s="744"/>
      <c r="U988" s="700">
        <v>0</v>
      </c>
    </row>
    <row r="989" spans="1:21" ht="14.4" customHeight="1" x14ac:dyDescent="0.3">
      <c r="A989" s="660">
        <v>32</v>
      </c>
      <c r="B989" s="661" t="s">
        <v>573</v>
      </c>
      <c r="C989" s="661" t="s">
        <v>3526</v>
      </c>
      <c r="D989" s="742" t="s">
        <v>5499</v>
      </c>
      <c r="E989" s="743" t="s">
        <v>3541</v>
      </c>
      <c r="F989" s="661" t="s">
        <v>3521</v>
      </c>
      <c r="G989" s="661" t="s">
        <v>3952</v>
      </c>
      <c r="H989" s="661" t="s">
        <v>574</v>
      </c>
      <c r="I989" s="661" t="s">
        <v>1665</v>
      </c>
      <c r="J989" s="661" t="s">
        <v>1666</v>
      </c>
      <c r="K989" s="661" t="s">
        <v>1667</v>
      </c>
      <c r="L989" s="662">
        <v>0</v>
      </c>
      <c r="M989" s="662">
        <v>0</v>
      </c>
      <c r="N989" s="661">
        <v>1</v>
      </c>
      <c r="O989" s="744">
        <v>1</v>
      </c>
      <c r="P989" s="662">
        <v>0</v>
      </c>
      <c r="Q989" s="677"/>
      <c r="R989" s="661">
        <v>1</v>
      </c>
      <c r="S989" s="677">
        <v>1</v>
      </c>
      <c r="T989" s="744">
        <v>1</v>
      </c>
      <c r="U989" s="700">
        <v>1</v>
      </c>
    </row>
    <row r="990" spans="1:21" ht="14.4" customHeight="1" x14ac:dyDescent="0.3">
      <c r="A990" s="660">
        <v>32</v>
      </c>
      <c r="B990" s="661" t="s">
        <v>573</v>
      </c>
      <c r="C990" s="661" t="s">
        <v>3526</v>
      </c>
      <c r="D990" s="742" t="s">
        <v>5499</v>
      </c>
      <c r="E990" s="743" t="s">
        <v>3541</v>
      </c>
      <c r="F990" s="661" t="s">
        <v>3521</v>
      </c>
      <c r="G990" s="661" t="s">
        <v>3952</v>
      </c>
      <c r="H990" s="661" t="s">
        <v>574</v>
      </c>
      <c r="I990" s="661" t="s">
        <v>4478</v>
      </c>
      <c r="J990" s="661" t="s">
        <v>1666</v>
      </c>
      <c r="K990" s="661" t="s">
        <v>4479</v>
      </c>
      <c r="L990" s="662">
        <v>0</v>
      </c>
      <c r="M990" s="662">
        <v>0</v>
      </c>
      <c r="N990" s="661">
        <v>1</v>
      </c>
      <c r="O990" s="744">
        <v>1</v>
      </c>
      <c r="P990" s="662">
        <v>0</v>
      </c>
      <c r="Q990" s="677"/>
      <c r="R990" s="661">
        <v>1</v>
      </c>
      <c r="S990" s="677">
        <v>1</v>
      </c>
      <c r="T990" s="744">
        <v>1</v>
      </c>
      <c r="U990" s="700">
        <v>1</v>
      </c>
    </row>
    <row r="991" spans="1:21" ht="14.4" customHeight="1" x14ac:dyDescent="0.3">
      <c r="A991" s="660">
        <v>32</v>
      </c>
      <c r="B991" s="661" t="s">
        <v>573</v>
      </c>
      <c r="C991" s="661" t="s">
        <v>3526</v>
      </c>
      <c r="D991" s="742" t="s">
        <v>5499</v>
      </c>
      <c r="E991" s="743" t="s">
        <v>3541</v>
      </c>
      <c r="F991" s="661" t="s">
        <v>3521</v>
      </c>
      <c r="G991" s="661" t="s">
        <v>3952</v>
      </c>
      <c r="H991" s="661" t="s">
        <v>574</v>
      </c>
      <c r="I991" s="661" t="s">
        <v>4480</v>
      </c>
      <c r="J991" s="661" t="s">
        <v>4481</v>
      </c>
      <c r="K991" s="661" t="s">
        <v>1667</v>
      </c>
      <c r="L991" s="662">
        <v>0</v>
      </c>
      <c r="M991" s="662">
        <v>0</v>
      </c>
      <c r="N991" s="661">
        <v>1</v>
      </c>
      <c r="O991" s="744">
        <v>1</v>
      </c>
      <c r="P991" s="662"/>
      <c r="Q991" s="677"/>
      <c r="R991" s="661"/>
      <c r="S991" s="677">
        <v>0</v>
      </c>
      <c r="T991" s="744"/>
      <c r="U991" s="700">
        <v>0</v>
      </c>
    </row>
    <row r="992" spans="1:21" ht="14.4" customHeight="1" x14ac:dyDescent="0.3">
      <c r="A992" s="660">
        <v>32</v>
      </c>
      <c r="B992" s="661" t="s">
        <v>573</v>
      </c>
      <c r="C992" s="661" t="s">
        <v>3526</v>
      </c>
      <c r="D992" s="742" t="s">
        <v>5499</v>
      </c>
      <c r="E992" s="743" t="s">
        <v>3541</v>
      </c>
      <c r="F992" s="661" t="s">
        <v>3522</v>
      </c>
      <c r="G992" s="661" t="s">
        <v>3700</v>
      </c>
      <c r="H992" s="661" t="s">
        <v>574</v>
      </c>
      <c r="I992" s="661" t="s">
        <v>2727</v>
      </c>
      <c r="J992" s="661" t="s">
        <v>3702</v>
      </c>
      <c r="K992" s="661"/>
      <c r="L992" s="662">
        <v>0</v>
      </c>
      <c r="M992" s="662">
        <v>0</v>
      </c>
      <c r="N992" s="661">
        <v>2</v>
      </c>
      <c r="O992" s="744">
        <v>2</v>
      </c>
      <c r="P992" s="662">
        <v>0</v>
      </c>
      <c r="Q992" s="677"/>
      <c r="R992" s="661">
        <v>2</v>
      </c>
      <c r="S992" s="677">
        <v>1</v>
      </c>
      <c r="T992" s="744">
        <v>2</v>
      </c>
      <c r="U992" s="700">
        <v>1</v>
      </c>
    </row>
    <row r="993" spans="1:21" ht="14.4" customHeight="1" x14ac:dyDescent="0.3">
      <c r="A993" s="660">
        <v>32</v>
      </c>
      <c r="B993" s="661" t="s">
        <v>573</v>
      </c>
      <c r="C993" s="661" t="s">
        <v>3526</v>
      </c>
      <c r="D993" s="742" t="s">
        <v>5499</v>
      </c>
      <c r="E993" s="743" t="s">
        <v>3541</v>
      </c>
      <c r="F993" s="661" t="s">
        <v>3523</v>
      </c>
      <c r="G993" s="661" t="s">
        <v>3960</v>
      </c>
      <c r="H993" s="661" t="s">
        <v>574</v>
      </c>
      <c r="I993" s="661" t="s">
        <v>3961</v>
      </c>
      <c r="J993" s="661" t="s">
        <v>3962</v>
      </c>
      <c r="K993" s="661" t="s">
        <v>3963</v>
      </c>
      <c r="L993" s="662">
        <v>1000</v>
      </c>
      <c r="M993" s="662">
        <v>2000</v>
      </c>
      <c r="N993" s="661">
        <v>2</v>
      </c>
      <c r="O993" s="744">
        <v>2</v>
      </c>
      <c r="P993" s="662"/>
      <c r="Q993" s="677">
        <v>0</v>
      </c>
      <c r="R993" s="661"/>
      <c r="S993" s="677">
        <v>0</v>
      </c>
      <c r="T993" s="744"/>
      <c r="U993" s="700">
        <v>0</v>
      </c>
    </row>
    <row r="994" spans="1:21" ht="14.4" customHeight="1" x14ac:dyDescent="0.3">
      <c r="A994" s="660">
        <v>32</v>
      </c>
      <c r="B994" s="661" t="s">
        <v>573</v>
      </c>
      <c r="C994" s="661" t="s">
        <v>3526</v>
      </c>
      <c r="D994" s="742" t="s">
        <v>5499</v>
      </c>
      <c r="E994" s="743" t="s">
        <v>3542</v>
      </c>
      <c r="F994" s="661" t="s">
        <v>3521</v>
      </c>
      <c r="G994" s="661" t="s">
        <v>3569</v>
      </c>
      <c r="H994" s="661" t="s">
        <v>574</v>
      </c>
      <c r="I994" s="661" t="s">
        <v>1268</v>
      </c>
      <c r="J994" s="661" t="s">
        <v>1269</v>
      </c>
      <c r="K994" s="661" t="s">
        <v>1253</v>
      </c>
      <c r="L994" s="662">
        <v>263.26</v>
      </c>
      <c r="M994" s="662">
        <v>789.78</v>
      </c>
      <c r="N994" s="661">
        <v>3</v>
      </c>
      <c r="O994" s="744">
        <v>1</v>
      </c>
      <c r="P994" s="662">
        <v>789.78</v>
      </c>
      <c r="Q994" s="677">
        <v>1</v>
      </c>
      <c r="R994" s="661">
        <v>3</v>
      </c>
      <c r="S994" s="677">
        <v>1</v>
      </c>
      <c r="T994" s="744">
        <v>1</v>
      </c>
      <c r="U994" s="700">
        <v>1</v>
      </c>
    </row>
    <row r="995" spans="1:21" ht="14.4" customHeight="1" x14ac:dyDescent="0.3">
      <c r="A995" s="660">
        <v>32</v>
      </c>
      <c r="B995" s="661" t="s">
        <v>573</v>
      </c>
      <c r="C995" s="661" t="s">
        <v>3526</v>
      </c>
      <c r="D995" s="742" t="s">
        <v>5499</v>
      </c>
      <c r="E995" s="743" t="s">
        <v>3542</v>
      </c>
      <c r="F995" s="661" t="s">
        <v>3521</v>
      </c>
      <c r="G995" s="661" t="s">
        <v>3569</v>
      </c>
      <c r="H995" s="661" t="s">
        <v>574</v>
      </c>
      <c r="I995" s="661" t="s">
        <v>1314</v>
      </c>
      <c r="J995" s="661" t="s">
        <v>1315</v>
      </c>
      <c r="K995" s="661" t="s">
        <v>3570</v>
      </c>
      <c r="L995" s="662">
        <v>1295.6400000000001</v>
      </c>
      <c r="M995" s="662">
        <v>1295.6400000000001</v>
      </c>
      <c r="N995" s="661">
        <v>1</v>
      </c>
      <c r="O995" s="744">
        <v>1</v>
      </c>
      <c r="P995" s="662">
        <v>1295.6400000000001</v>
      </c>
      <c r="Q995" s="677">
        <v>1</v>
      </c>
      <c r="R995" s="661">
        <v>1</v>
      </c>
      <c r="S995" s="677">
        <v>1</v>
      </c>
      <c r="T995" s="744">
        <v>1</v>
      </c>
      <c r="U995" s="700">
        <v>1</v>
      </c>
    </row>
    <row r="996" spans="1:21" ht="14.4" customHeight="1" x14ac:dyDescent="0.3">
      <c r="A996" s="660">
        <v>32</v>
      </c>
      <c r="B996" s="661" t="s">
        <v>573</v>
      </c>
      <c r="C996" s="661" t="s">
        <v>3526</v>
      </c>
      <c r="D996" s="742" t="s">
        <v>5499</v>
      </c>
      <c r="E996" s="743" t="s">
        <v>3542</v>
      </c>
      <c r="F996" s="661" t="s">
        <v>3521</v>
      </c>
      <c r="G996" s="661" t="s">
        <v>4482</v>
      </c>
      <c r="H996" s="661" t="s">
        <v>574</v>
      </c>
      <c r="I996" s="661" t="s">
        <v>4483</v>
      </c>
      <c r="J996" s="661" t="s">
        <v>4484</v>
      </c>
      <c r="K996" s="661" t="s">
        <v>4485</v>
      </c>
      <c r="L996" s="662">
        <v>0</v>
      </c>
      <c r="M996" s="662">
        <v>0</v>
      </c>
      <c r="N996" s="661">
        <v>1</v>
      </c>
      <c r="O996" s="744">
        <v>1</v>
      </c>
      <c r="P996" s="662">
        <v>0</v>
      </c>
      <c r="Q996" s="677"/>
      <c r="R996" s="661">
        <v>1</v>
      </c>
      <c r="S996" s="677">
        <v>1</v>
      </c>
      <c r="T996" s="744">
        <v>1</v>
      </c>
      <c r="U996" s="700">
        <v>1</v>
      </c>
    </row>
    <row r="997" spans="1:21" ht="14.4" customHeight="1" x14ac:dyDescent="0.3">
      <c r="A997" s="660">
        <v>32</v>
      </c>
      <c r="B997" s="661" t="s">
        <v>573</v>
      </c>
      <c r="C997" s="661" t="s">
        <v>3526</v>
      </c>
      <c r="D997" s="742" t="s">
        <v>5499</v>
      </c>
      <c r="E997" s="743" t="s">
        <v>3542</v>
      </c>
      <c r="F997" s="661" t="s">
        <v>3521</v>
      </c>
      <c r="G997" s="661" t="s">
        <v>4486</v>
      </c>
      <c r="H997" s="661" t="s">
        <v>574</v>
      </c>
      <c r="I997" s="661" t="s">
        <v>4487</v>
      </c>
      <c r="J997" s="661" t="s">
        <v>4488</v>
      </c>
      <c r="K997" s="661" t="s">
        <v>4489</v>
      </c>
      <c r="L997" s="662">
        <v>0</v>
      </c>
      <c r="M997" s="662">
        <v>0</v>
      </c>
      <c r="N997" s="661">
        <v>1</v>
      </c>
      <c r="O997" s="744">
        <v>0.5</v>
      </c>
      <c r="P997" s="662"/>
      <c r="Q997" s="677"/>
      <c r="R997" s="661"/>
      <c r="S997" s="677">
        <v>0</v>
      </c>
      <c r="T997" s="744"/>
      <c r="U997" s="700">
        <v>0</v>
      </c>
    </row>
    <row r="998" spans="1:21" ht="14.4" customHeight="1" x14ac:dyDescent="0.3">
      <c r="A998" s="660">
        <v>32</v>
      </c>
      <c r="B998" s="661" t="s">
        <v>573</v>
      </c>
      <c r="C998" s="661" t="s">
        <v>3526</v>
      </c>
      <c r="D998" s="742" t="s">
        <v>5499</v>
      </c>
      <c r="E998" s="743" t="s">
        <v>3542</v>
      </c>
      <c r="F998" s="661" t="s">
        <v>3521</v>
      </c>
      <c r="G998" s="661" t="s">
        <v>3571</v>
      </c>
      <c r="H998" s="661" t="s">
        <v>574</v>
      </c>
      <c r="I998" s="661" t="s">
        <v>3967</v>
      </c>
      <c r="J998" s="661" t="s">
        <v>3968</v>
      </c>
      <c r="K998" s="661" t="s">
        <v>3694</v>
      </c>
      <c r="L998" s="662">
        <v>85.71</v>
      </c>
      <c r="M998" s="662">
        <v>257.13</v>
      </c>
      <c r="N998" s="661">
        <v>3</v>
      </c>
      <c r="O998" s="744">
        <v>1.5</v>
      </c>
      <c r="P998" s="662">
        <v>85.71</v>
      </c>
      <c r="Q998" s="677">
        <v>0.33333333333333331</v>
      </c>
      <c r="R998" s="661">
        <v>1</v>
      </c>
      <c r="S998" s="677">
        <v>0.33333333333333331</v>
      </c>
      <c r="T998" s="744">
        <v>0.5</v>
      </c>
      <c r="U998" s="700">
        <v>0.33333333333333331</v>
      </c>
    </row>
    <row r="999" spans="1:21" ht="14.4" customHeight="1" x14ac:dyDescent="0.3">
      <c r="A999" s="660">
        <v>32</v>
      </c>
      <c r="B999" s="661" t="s">
        <v>573</v>
      </c>
      <c r="C999" s="661" t="s">
        <v>3526</v>
      </c>
      <c r="D999" s="742" t="s">
        <v>5499</v>
      </c>
      <c r="E999" s="743" t="s">
        <v>3542</v>
      </c>
      <c r="F999" s="661" t="s">
        <v>3521</v>
      </c>
      <c r="G999" s="661" t="s">
        <v>3571</v>
      </c>
      <c r="H999" s="661" t="s">
        <v>574</v>
      </c>
      <c r="I999" s="661" t="s">
        <v>3693</v>
      </c>
      <c r="J999" s="661" t="s">
        <v>3575</v>
      </c>
      <c r="K999" s="661" t="s">
        <v>3694</v>
      </c>
      <c r="L999" s="662">
        <v>0</v>
      </c>
      <c r="M999" s="662">
        <v>0</v>
      </c>
      <c r="N999" s="661">
        <v>3</v>
      </c>
      <c r="O999" s="744">
        <v>2</v>
      </c>
      <c r="P999" s="662">
        <v>0</v>
      </c>
      <c r="Q999" s="677"/>
      <c r="R999" s="661">
        <v>1</v>
      </c>
      <c r="S999" s="677">
        <v>0.33333333333333331</v>
      </c>
      <c r="T999" s="744">
        <v>0.5</v>
      </c>
      <c r="U999" s="700">
        <v>0.25</v>
      </c>
    </row>
    <row r="1000" spans="1:21" ht="14.4" customHeight="1" x14ac:dyDescent="0.3">
      <c r="A1000" s="660">
        <v>32</v>
      </c>
      <c r="B1000" s="661" t="s">
        <v>573</v>
      </c>
      <c r="C1000" s="661" t="s">
        <v>3526</v>
      </c>
      <c r="D1000" s="742" t="s">
        <v>5499</v>
      </c>
      <c r="E1000" s="743" t="s">
        <v>3542</v>
      </c>
      <c r="F1000" s="661" t="s">
        <v>3521</v>
      </c>
      <c r="G1000" s="661" t="s">
        <v>3571</v>
      </c>
      <c r="H1000" s="661" t="s">
        <v>574</v>
      </c>
      <c r="I1000" s="661" t="s">
        <v>3573</v>
      </c>
      <c r="J1000" s="661" t="s">
        <v>684</v>
      </c>
      <c r="K1000" s="661" t="s">
        <v>3574</v>
      </c>
      <c r="L1000" s="662">
        <v>135.25</v>
      </c>
      <c r="M1000" s="662">
        <v>541</v>
      </c>
      <c r="N1000" s="661">
        <v>4</v>
      </c>
      <c r="O1000" s="744">
        <v>2</v>
      </c>
      <c r="P1000" s="662"/>
      <c r="Q1000" s="677">
        <v>0</v>
      </c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32</v>
      </c>
      <c r="B1001" s="661" t="s">
        <v>573</v>
      </c>
      <c r="C1001" s="661" t="s">
        <v>3526</v>
      </c>
      <c r="D1001" s="742" t="s">
        <v>5499</v>
      </c>
      <c r="E1001" s="743" t="s">
        <v>3542</v>
      </c>
      <c r="F1001" s="661" t="s">
        <v>3521</v>
      </c>
      <c r="G1001" s="661" t="s">
        <v>4490</v>
      </c>
      <c r="H1001" s="661" t="s">
        <v>574</v>
      </c>
      <c r="I1001" s="661" t="s">
        <v>4491</v>
      </c>
      <c r="J1001" s="661" t="s">
        <v>4492</v>
      </c>
      <c r="K1001" s="661" t="s">
        <v>1890</v>
      </c>
      <c r="L1001" s="662">
        <v>0</v>
      </c>
      <c r="M1001" s="662">
        <v>0</v>
      </c>
      <c r="N1001" s="661">
        <v>3</v>
      </c>
      <c r="O1001" s="744">
        <v>1.5</v>
      </c>
      <c r="P1001" s="662">
        <v>0</v>
      </c>
      <c r="Q1001" s="677"/>
      <c r="R1001" s="661">
        <v>2</v>
      </c>
      <c r="S1001" s="677">
        <v>0.66666666666666663</v>
      </c>
      <c r="T1001" s="744">
        <v>1</v>
      </c>
      <c r="U1001" s="700">
        <v>0.66666666666666663</v>
      </c>
    </row>
    <row r="1002" spans="1:21" ht="14.4" customHeight="1" x14ac:dyDescent="0.3">
      <c r="A1002" s="660">
        <v>32</v>
      </c>
      <c r="B1002" s="661" t="s">
        <v>573</v>
      </c>
      <c r="C1002" s="661" t="s">
        <v>3526</v>
      </c>
      <c r="D1002" s="742" t="s">
        <v>5499</v>
      </c>
      <c r="E1002" s="743" t="s">
        <v>3542</v>
      </c>
      <c r="F1002" s="661" t="s">
        <v>3521</v>
      </c>
      <c r="G1002" s="661" t="s">
        <v>3576</v>
      </c>
      <c r="H1002" s="661" t="s">
        <v>1755</v>
      </c>
      <c r="I1002" s="661" t="s">
        <v>3577</v>
      </c>
      <c r="J1002" s="661" t="s">
        <v>1766</v>
      </c>
      <c r="K1002" s="661" t="s">
        <v>3578</v>
      </c>
      <c r="L1002" s="662">
        <v>144.01</v>
      </c>
      <c r="M1002" s="662">
        <v>144.01</v>
      </c>
      <c r="N1002" s="661">
        <v>1</v>
      </c>
      <c r="O1002" s="744">
        <v>0.5</v>
      </c>
      <c r="P1002" s="662"/>
      <c r="Q1002" s="677">
        <v>0</v>
      </c>
      <c r="R1002" s="661"/>
      <c r="S1002" s="677">
        <v>0</v>
      </c>
      <c r="T1002" s="744"/>
      <c r="U1002" s="700">
        <v>0</v>
      </c>
    </row>
    <row r="1003" spans="1:21" ht="14.4" customHeight="1" x14ac:dyDescent="0.3">
      <c r="A1003" s="660">
        <v>32</v>
      </c>
      <c r="B1003" s="661" t="s">
        <v>573</v>
      </c>
      <c r="C1003" s="661" t="s">
        <v>3526</v>
      </c>
      <c r="D1003" s="742" t="s">
        <v>5499</v>
      </c>
      <c r="E1003" s="743" t="s">
        <v>3542</v>
      </c>
      <c r="F1003" s="661" t="s">
        <v>3521</v>
      </c>
      <c r="G1003" s="661" t="s">
        <v>3579</v>
      </c>
      <c r="H1003" s="661" t="s">
        <v>574</v>
      </c>
      <c r="I1003" s="661" t="s">
        <v>4493</v>
      </c>
      <c r="J1003" s="661" t="s">
        <v>1017</v>
      </c>
      <c r="K1003" s="661" t="s">
        <v>1018</v>
      </c>
      <c r="L1003" s="662">
        <v>0</v>
      </c>
      <c r="M1003" s="662">
        <v>0</v>
      </c>
      <c r="N1003" s="661">
        <v>1</v>
      </c>
      <c r="O1003" s="744">
        <v>0.5</v>
      </c>
      <c r="P1003" s="662"/>
      <c r="Q1003" s="677"/>
      <c r="R1003" s="661"/>
      <c r="S1003" s="677">
        <v>0</v>
      </c>
      <c r="T1003" s="744"/>
      <c r="U1003" s="700">
        <v>0</v>
      </c>
    </row>
    <row r="1004" spans="1:21" ht="14.4" customHeight="1" x14ac:dyDescent="0.3">
      <c r="A1004" s="660">
        <v>32</v>
      </c>
      <c r="B1004" s="661" t="s">
        <v>573</v>
      </c>
      <c r="C1004" s="661" t="s">
        <v>3526</v>
      </c>
      <c r="D1004" s="742" t="s">
        <v>5499</v>
      </c>
      <c r="E1004" s="743" t="s">
        <v>3542</v>
      </c>
      <c r="F1004" s="661" t="s">
        <v>3521</v>
      </c>
      <c r="G1004" s="661" t="s">
        <v>3579</v>
      </c>
      <c r="H1004" s="661" t="s">
        <v>574</v>
      </c>
      <c r="I1004" s="661" t="s">
        <v>2542</v>
      </c>
      <c r="J1004" s="661" t="s">
        <v>1013</v>
      </c>
      <c r="K1004" s="661" t="s">
        <v>2543</v>
      </c>
      <c r="L1004" s="662">
        <v>194.24</v>
      </c>
      <c r="M1004" s="662">
        <v>194.24</v>
      </c>
      <c r="N1004" s="661">
        <v>1</v>
      </c>
      <c r="O1004" s="744">
        <v>0.5</v>
      </c>
      <c r="P1004" s="662"/>
      <c r="Q1004" s="677">
        <v>0</v>
      </c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32</v>
      </c>
      <c r="B1005" s="661" t="s">
        <v>573</v>
      </c>
      <c r="C1005" s="661" t="s">
        <v>3526</v>
      </c>
      <c r="D1005" s="742" t="s">
        <v>5499</v>
      </c>
      <c r="E1005" s="743" t="s">
        <v>3542</v>
      </c>
      <c r="F1005" s="661" t="s">
        <v>3521</v>
      </c>
      <c r="G1005" s="661" t="s">
        <v>3582</v>
      </c>
      <c r="H1005" s="661" t="s">
        <v>1755</v>
      </c>
      <c r="I1005" s="661" t="s">
        <v>2158</v>
      </c>
      <c r="J1005" s="661" t="s">
        <v>617</v>
      </c>
      <c r="K1005" s="661" t="s">
        <v>3387</v>
      </c>
      <c r="L1005" s="662">
        <v>154.36000000000001</v>
      </c>
      <c r="M1005" s="662">
        <v>154.36000000000001</v>
      </c>
      <c r="N1005" s="661">
        <v>1</v>
      </c>
      <c r="O1005" s="744">
        <v>0.5</v>
      </c>
      <c r="P1005" s="662"/>
      <c r="Q1005" s="677">
        <v>0</v>
      </c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32</v>
      </c>
      <c r="B1006" s="661" t="s">
        <v>573</v>
      </c>
      <c r="C1006" s="661" t="s">
        <v>3526</v>
      </c>
      <c r="D1006" s="742" t="s">
        <v>5499</v>
      </c>
      <c r="E1006" s="743" t="s">
        <v>3542</v>
      </c>
      <c r="F1006" s="661" t="s">
        <v>3521</v>
      </c>
      <c r="G1006" s="661" t="s">
        <v>3582</v>
      </c>
      <c r="H1006" s="661" t="s">
        <v>1755</v>
      </c>
      <c r="I1006" s="661" t="s">
        <v>3052</v>
      </c>
      <c r="J1006" s="661" t="s">
        <v>3483</v>
      </c>
      <c r="K1006" s="661" t="s">
        <v>3386</v>
      </c>
      <c r="L1006" s="662">
        <v>145.02000000000001</v>
      </c>
      <c r="M1006" s="662">
        <v>145.02000000000001</v>
      </c>
      <c r="N1006" s="661">
        <v>1</v>
      </c>
      <c r="O1006" s="744">
        <v>0.5</v>
      </c>
      <c r="P1006" s="662"/>
      <c r="Q1006" s="677">
        <v>0</v>
      </c>
      <c r="R1006" s="661"/>
      <c r="S1006" s="677">
        <v>0</v>
      </c>
      <c r="T1006" s="744"/>
      <c r="U1006" s="700">
        <v>0</v>
      </c>
    </row>
    <row r="1007" spans="1:21" ht="14.4" customHeight="1" x14ac:dyDescent="0.3">
      <c r="A1007" s="660">
        <v>32</v>
      </c>
      <c r="B1007" s="661" t="s">
        <v>573</v>
      </c>
      <c r="C1007" s="661" t="s">
        <v>3526</v>
      </c>
      <c r="D1007" s="742" t="s">
        <v>5499</v>
      </c>
      <c r="E1007" s="743" t="s">
        <v>3542</v>
      </c>
      <c r="F1007" s="661" t="s">
        <v>3521</v>
      </c>
      <c r="G1007" s="661" t="s">
        <v>3582</v>
      </c>
      <c r="H1007" s="661" t="s">
        <v>1755</v>
      </c>
      <c r="I1007" s="661" t="s">
        <v>3052</v>
      </c>
      <c r="J1007" s="661" t="s">
        <v>3483</v>
      </c>
      <c r="K1007" s="661" t="s">
        <v>3386</v>
      </c>
      <c r="L1007" s="662">
        <v>149.52000000000001</v>
      </c>
      <c r="M1007" s="662">
        <v>149.52000000000001</v>
      </c>
      <c r="N1007" s="661">
        <v>1</v>
      </c>
      <c r="O1007" s="744">
        <v>0.5</v>
      </c>
      <c r="P1007" s="662"/>
      <c r="Q1007" s="677">
        <v>0</v>
      </c>
      <c r="R1007" s="661"/>
      <c r="S1007" s="677">
        <v>0</v>
      </c>
      <c r="T1007" s="744"/>
      <c r="U1007" s="700">
        <v>0</v>
      </c>
    </row>
    <row r="1008" spans="1:21" ht="14.4" customHeight="1" x14ac:dyDescent="0.3">
      <c r="A1008" s="660">
        <v>32</v>
      </c>
      <c r="B1008" s="661" t="s">
        <v>573</v>
      </c>
      <c r="C1008" s="661" t="s">
        <v>3526</v>
      </c>
      <c r="D1008" s="742" t="s">
        <v>5499</v>
      </c>
      <c r="E1008" s="743" t="s">
        <v>3542</v>
      </c>
      <c r="F1008" s="661" t="s">
        <v>3521</v>
      </c>
      <c r="G1008" s="661" t="s">
        <v>3975</v>
      </c>
      <c r="H1008" s="661" t="s">
        <v>574</v>
      </c>
      <c r="I1008" s="661" t="s">
        <v>4494</v>
      </c>
      <c r="J1008" s="661" t="s">
        <v>4495</v>
      </c>
      <c r="K1008" s="661" t="s">
        <v>1919</v>
      </c>
      <c r="L1008" s="662">
        <v>187.37</v>
      </c>
      <c r="M1008" s="662">
        <v>187.37</v>
      </c>
      <c r="N1008" s="661">
        <v>1</v>
      </c>
      <c r="O1008" s="744">
        <v>0.5</v>
      </c>
      <c r="P1008" s="662">
        <v>187.37</v>
      </c>
      <c r="Q1008" s="677">
        <v>1</v>
      </c>
      <c r="R1008" s="661">
        <v>1</v>
      </c>
      <c r="S1008" s="677">
        <v>1</v>
      </c>
      <c r="T1008" s="744">
        <v>0.5</v>
      </c>
      <c r="U1008" s="700">
        <v>1</v>
      </c>
    </row>
    <row r="1009" spans="1:21" ht="14.4" customHeight="1" x14ac:dyDescent="0.3">
      <c r="A1009" s="660">
        <v>32</v>
      </c>
      <c r="B1009" s="661" t="s">
        <v>573</v>
      </c>
      <c r="C1009" s="661" t="s">
        <v>3526</v>
      </c>
      <c r="D1009" s="742" t="s">
        <v>5499</v>
      </c>
      <c r="E1009" s="743" t="s">
        <v>3542</v>
      </c>
      <c r="F1009" s="661" t="s">
        <v>3521</v>
      </c>
      <c r="G1009" s="661" t="s">
        <v>3975</v>
      </c>
      <c r="H1009" s="661" t="s">
        <v>1755</v>
      </c>
      <c r="I1009" s="661" t="s">
        <v>3978</v>
      </c>
      <c r="J1009" s="661" t="s">
        <v>3476</v>
      </c>
      <c r="K1009" s="661" t="s">
        <v>1669</v>
      </c>
      <c r="L1009" s="662">
        <v>208.19</v>
      </c>
      <c r="M1009" s="662">
        <v>208.19</v>
      </c>
      <c r="N1009" s="661">
        <v>1</v>
      </c>
      <c r="O1009" s="744">
        <v>0.5</v>
      </c>
      <c r="P1009" s="662"/>
      <c r="Q1009" s="677">
        <v>0</v>
      </c>
      <c r="R1009" s="661"/>
      <c r="S1009" s="677">
        <v>0</v>
      </c>
      <c r="T1009" s="744"/>
      <c r="U1009" s="700">
        <v>0</v>
      </c>
    </row>
    <row r="1010" spans="1:21" ht="14.4" customHeight="1" x14ac:dyDescent="0.3">
      <c r="A1010" s="660">
        <v>32</v>
      </c>
      <c r="B1010" s="661" t="s">
        <v>573</v>
      </c>
      <c r="C1010" s="661" t="s">
        <v>3526</v>
      </c>
      <c r="D1010" s="742" t="s">
        <v>5499</v>
      </c>
      <c r="E1010" s="743" t="s">
        <v>3542</v>
      </c>
      <c r="F1010" s="661" t="s">
        <v>3521</v>
      </c>
      <c r="G1010" s="661" t="s">
        <v>3975</v>
      </c>
      <c r="H1010" s="661" t="s">
        <v>1755</v>
      </c>
      <c r="I1010" s="661" t="s">
        <v>2892</v>
      </c>
      <c r="J1010" s="661" t="s">
        <v>2893</v>
      </c>
      <c r="K1010" s="661" t="s">
        <v>3163</v>
      </c>
      <c r="L1010" s="662">
        <v>416.37</v>
      </c>
      <c r="M1010" s="662">
        <v>416.37</v>
      </c>
      <c r="N1010" s="661">
        <v>1</v>
      </c>
      <c r="O1010" s="744">
        <v>0.5</v>
      </c>
      <c r="P1010" s="662">
        <v>416.37</v>
      </c>
      <c r="Q1010" s="677">
        <v>1</v>
      </c>
      <c r="R1010" s="661">
        <v>1</v>
      </c>
      <c r="S1010" s="677">
        <v>1</v>
      </c>
      <c r="T1010" s="744">
        <v>0.5</v>
      </c>
      <c r="U1010" s="700">
        <v>1</v>
      </c>
    </row>
    <row r="1011" spans="1:21" ht="14.4" customHeight="1" x14ac:dyDescent="0.3">
      <c r="A1011" s="660">
        <v>32</v>
      </c>
      <c r="B1011" s="661" t="s">
        <v>573</v>
      </c>
      <c r="C1011" s="661" t="s">
        <v>3526</v>
      </c>
      <c r="D1011" s="742" t="s">
        <v>5499</v>
      </c>
      <c r="E1011" s="743" t="s">
        <v>3542</v>
      </c>
      <c r="F1011" s="661" t="s">
        <v>3521</v>
      </c>
      <c r="G1011" s="661" t="s">
        <v>3922</v>
      </c>
      <c r="H1011" s="661" t="s">
        <v>1755</v>
      </c>
      <c r="I1011" s="661" t="s">
        <v>2875</v>
      </c>
      <c r="J1011" s="661" t="s">
        <v>2876</v>
      </c>
      <c r="K1011" s="661" t="s">
        <v>1916</v>
      </c>
      <c r="L1011" s="662">
        <v>70.23</v>
      </c>
      <c r="M1011" s="662">
        <v>140.46</v>
      </c>
      <c r="N1011" s="661">
        <v>2</v>
      </c>
      <c r="O1011" s="744">
        <v>1</v>
      </c>
      <c r="P1011" s="662"/>
      <c r="Q1011" s="677">
        <v>0</v>
      </c>
      <c r="R1011" s="661"/>
      <c r="S1011" s="677">
        <v>0</v>
      </c>
      <c r="T1011" s="744"/>
      <c r="U1011" s="700">
        <v>0</v>
      </c>
    </row>
    <row r="1012" spans="1:21" ht="14.4" customHeight="1" x14ac:dyDescent="0.3">
      <c r="A1012" s="660">
        <v>32</v>
      </c>
      <c r="B1012" s="661" t="s">
        <v>573</v>
      </c>
      <c r="C1012" s="661" t="s">
        <v>3526</v>
      </c>
      <c r="D1012" s="742" t="s">
        <v>5499</v>
      </c>
      <c r="E1012" s="743" t="s">
        <v>3542</v>
      </c>
      <c r="F1012" s="661" t="s">
        <v>3521</v>
      </c>
      <c r="G1012" s="661" t="s">
        <v>3922</v>
      </c>
      <c r="H1012" s="661" t="s">
        <v>574</v>
      </c>
      <c r="I1012" s="661" t="s">
        <v>4496</v>
      </c>
      <c r="J1012" s="661" t="s">
        <v>4497</v>
      </c>
      <c r="K1012" s="661" t="s">
        <v>4498</v>
      </c>
      <c r="L1012" s="662">
        <v>0</v>
      </c>
      <c r="M1012" s="662">
        <v>0</v>
      </c>
      <c r="N1012" s="661">
        <v>2</v>
      </c>
      <c r="O1012" s="744">
        <v>1</v>
      </c>
      <c r="P1012" s="662"/>
      <c r="Q1012" s="677"/>
      <c r="R1012" s="661"/>
      <c r="S1012" s="677">
        <v>0</v>
      </c>
      <c r="T1012" s="744"/>
      <c r="U1012" s="700">
        <v>0</v>
      </c>
    </row>
    <row r="1013" spans="1:21" ht="14.4" customHeight="1" x14ac:dyDescent="0.3">
      <c r="A1013" s="660">
        <v>32</v>
      </c>
      <c r="B1013" s="661" t="s">
        <v>573</v>
      </c>
      <c r="C1013" s="661" t="s">
        <v>3526</v>
      </c>
      <c r="D1013" s="742" t="s">
        <v>5499</v>
      </c>
      <c r="E1013" s="743" t="s">
        <v>3542</v>
      </c>
      <c r="F1013" s="661" t="s">
        <v>3521</v>
      </c>
      <c r="G1013" s="661" t="s">
        <v>3587</v>
      </c>
      <c r="H1013" s="661" t="s">
        <v>1755</v>
      </c>
      <c r="I1013" s="661" t="s">
        <v>1757</v>
      </c>
      <c r="J1013" s="661" t="s">
        <v>1758</v>
      </c>
      <c r="K1013" s="661" t="s">
        <v>3452</v>
      </c>
      <c r="L1013" s="662">
        <v>227.32</v>
      </c>
      <c r="M1013" s="662">
        <v>909.28</v>
      </c>
      <c r="N1013" s="661">
        <v>4</v>
      </c>
      <c r="O1013" s="744">
        <v>4</v>
      </c>
      <c r="P1013" s="662">
        <v>454.64</v>
      </c>
      <c r="Q1013" s="677">
        <v>0.5</v>
      </c>
      <c r="R1013" s="661">
        <v>2</v>
      </c>
      <c r="S1013" s="677">
        <v>0.5</v>
      </c>
      <c r="T1013" s="744">
        <v>2</v>
      </c>
      <c r="U1013" s="700">
        <v>0.5</v>
      </c>
    </row>
    <row r="1014" spans="1:21" ht="14.4" customHeight="1" x14ac:dyDescent="0.3">
      <c r="A1014" s="660">
        <v>32</v>
      </c>
      <c r="B1014" s="661" t="s">
        <v>573</v>
      </c>
      <c r="C1014" s="661" t="s">
        <v>3526</v>
      </c>
      <c r="D1014" s="742" t="s">
        <v>5499</v>
      </c>
      <c r="E1014" s="743" t="s">
        <v>3542</v>
      </c>
      <c r="F1014" s="661" t="s">
        <v>3521</v>
      </c>
      <c r="G1014" s="661" t="s">
        <v>3587</v>
      </c>
      <c r="H1014" s="661" t="s">
        <v>1755</v>
      </c>
      <c r="I1014" s="661" t="s">
        <v>1918</v>
      </c>
      <c r="J1014" s="661" t="s">
        <v>1758</v>
      </c>
      <c r="K1014" s="661" t="s">
        <v>1919</v>
      </c>
      <c r="L1014" s="662">
        <v>340.97</v>
      </c>
      <c r="M1014" s="662">
        <v>340.97</v>
      </c>
      <c r="N1014" s="661">
        <v>1</v>
      </c>
      <c r="O1014" s="744">
        <v>1</v>
      </c>
      <c r="P1014" s="662"/>
      <c r="Q1014" s="677">
        <v>0</v>
      </c>
      <c r="R1014" s="661"/>
      <c r="S1014" s="677">
        <v>0</v>
      </c>
      <c r="T1014" s="744"/>
      <c r="U1014" s="700">
        <v>0</v>
      </c>
    </row>
    <row r="1015" spans="1:21" ht="14.4" customHeight="1" x14ac:dyDescent="0.3">
      <c r="A1015" s="660">
        <v>32</v>
      </c>
      <c r="B1015" s="661" t="s">
        <v>573</v>
      </c>
      <c r="C1015" s="661" t="s">
        <v>3526</v>
      </c>
      <c r="D1015" s="742" t="s">
        <v>5499</v>
      </c>
      <c r="E1015" s="743" t="s">
        <v>3542</v>
      </c>
      <c r="F1015" s="661" t="s">
        <v>3521</v>
      </c>
      <c r="G1015" s="661" t="s">
        <v>3796</v>
      </c>
      <c r="H1015" s="661" t="s">
        <v>574</v>
      </c>
      <c r="I1015" s="661" t="s">
        <v>4499</v>
      </c>
      <c r="J1015" s="661" t="s">
        <v>4500</v>
      </c>
      <c r="K1015" s="661" t="s">
        <v>4501</v>
      </c>
      <c r="L1015" s="662">
        <v>52.4</v>
      </c>
      <c r="M1015" s="662">
        <v>104.8</v>
      </c>
      <c r="N1015" s="661">
        <v>2</v>
      </c>
      <c r="O1015" s="744">
        <v>0.5</v>
      </c>
      <c r="P1015" s="662">
        <v>104.8</v>
      </c>
      <c r="Q1015" s="677">
        <v>1</v>
      </c>
      <c r="R1015" s="661">
        <v>2</v>
      </c>
      <c r="S1015" s="677">
        <v>1</v>
      </c>
      <c r="T1015" s="744">
        <v>0.5</v>
      </c>
      <c r="U1015" s="700">
        <v>1</v>
      </c>
    </row>
    <row r="1016" spans="1:21" ht="14.4" customHeight="1" x14ac:dyDescent="0.3">
      <c r="A1016" s="660">
        <v>32</v>
      </c>
      <c r="B1016" s="661" t="s">
        <v>573</v>
      </c>
      <c r="C1016" s="661" t="s">
        <v>3526</v>
      </c>
      <c r="D1016" s="742" t="s">
        <v>5499</v>
      </c>
      <c r="E1016" s="743" t="s">
        <v>3542</v>
      </c>
      <c r="F1016" s="661" t="s">
        <v>3521</v>
      </c>
      <c r="G1016" s="661" t="s">
        <v>3588</v>
      </c>
      <c r="H1016" s="661" t="s">
        <v>1755</v>
      </c>
      <c r="I1016" s="661" t="s">
        <v>4107</v>
      </c>
      <c r="J1016" s="661" t="s">
        <v>1952</v>
      </c>
      <c r="K1016" s="661" t="s">
        <v>2873</v>
      </c>
      <c r="L1016" s="662">
        <v>264</v>
      </c>
      <c r="M1016" s="662">
        <v>264</v>
      </c>
      <c r="N1016" s="661">
        <v>1</v>
      </c>
      <c r="O1016" s="744">
        <v>0.5</v>
      </c>
      <c r="P1016" s="662"/>
      <c r="Q1016" s="677">
        <v>0</v>
      </c>
      <c r="R1016" s="661"/>
      <c r="S1016" s="677">
        <v>0</v>
      </c>
      <c r="T1016" s="744"/>
      <c r="U1016" s="700">
        <v>0</v>
      </c>
    </row>
    <row r="1017" spans="1:21" ht="14.4" customHeight="1" x14ac:dyDescent="0.3">
      <c r="A1017" s="660">
        <v>32</v>
      </c>
      <c r="B1017" s="661" t="s">
        <v>573</v>
      </c>
      <c r="C1017" s="661" t="s">
        <v>3526</v>
      </c>
      <c r="D1017" s="742" t="s">
        <v>5499</v>
      </c>
      <c r="E1017" s="743" t="s">
        <v>3542</v>
      </c>
      <c r="F1017" s="661" t="s">
        <v>3521</v>
      </c>
      <c r="G1017" s="661" t="s">
        <v>3588</v>
      </c>
      <c r="H1017" s="661" t="s">
        <v>1755</v>
      </c>
      <c r="I1017" s="661" t="s">
        <v>1877</v>
      </c>
      <c r="J1017" s="661" t="s">
        <v>1878</v>
      </c>
      <c r="K1017" s="661" t="s">
        <v>3441</v>
      </c>
      <c r="L1017" s="662">
        <v>65.989999999999995</v>
      </c>
      <c r="M1017" s="662">
        <v>593.91</v>
      </c>
      <c r="N1017" s="661">
        <v>9</v>
      </c>
      <c r="O1017" s="744">
        <v>3</v>
      </c>
      <c r="P1017" s="662">
        <v>131.97999999999999</v>
      </c>
      <c r="Q1017" s="677">
        <v>0.22222222222222221</v>
      </c>
      <c r="R1017" s="661">
        <v>2</v>
      </c>
      <c r="S1017" s="677">
        <v>0.22222222222222221</v>
      </c>
      <c r="T1017" s="744">
        <v>1</v>
      </c>
      <c r="U1017" s="700">
        <v>0.33333333333333331</v>
      </c>
    </row>
    <row r="1018" spans="1:21" ht="14.4" customHeight="1" x14ac:dyDescent="0.3">
      <c r="A1018" s="660">
        <v>32</v>
      </c>
      <c r="B1018" s="661" t="s">
        <v>573</v>
      </c>
      <c r="C1018" s="661" t="s">
        <v>3526</v>
      </c>
      <c r="D1018" s="742" t="s">
        <v>5499</v>
      </c>
      <c r="E1018" s="743" t="s">
        <v>3542</v>
      </c>
      <c r="F1018" s="661" t="s">
        <v>3521</v>
      </c>
      <c r="G1018" s="661" t="s">
        <v>3588</v>
      </c>
      <c r="H1018" s="661" t="s">
        <v>1755</v>
      </c>
      <c r="I1018" s="661" t="s">
        <v>2872</v>
      </c>
      <c r="J1018" s="661" t="s">
        <v>1952</v>
      </c>
      <c r="K1018" s="661" t="s">
        <v>3496</v>
      </c>
      <c r="L1018" s="662">
        <v>264</v>
      </c>
      <c r="M1018" s="662">
        <v>1848</v>
      </c>
      <c r="N1018" s="661">
        <v>7</v>
      </c>
      <c r="O1018" s="744">
        <v>6</v>
      </c>
      <c r="P1018" s="662">
        <v>264</v>
      </c>
      <c r="Q1018" s="677">
        <v>0.14285714285714285</v>
      </c>
      <c r="R1018" s="661">
        <v>1</v>
      </c>
      <c r="S1018" s="677">
        <v>0.14285714285714285</v>
      </c>
      <c r="T1018" s="744">
        <v>1</v>
      </c>
      <c r="U1018" s="700">
        <v>0.16666666666666666</v>
      </c>
    </row>
    <row r="1019" spans="1:21" ht="14.4" customHeight="1" x14ac:dyDescent="0.3">
      <c r="A1019" s="660">
        <v>32</v>
      </c>
      <c r="B1019" s="661" t="s">
        <v>573</v>
      </c>
      <c r="C1019" s="661" t="s">
        <v>3526</v>
      </c>
      <c r="D1019" s="742" t="s">
        <v>5499</v>
      </c>
      <c r="E1019" s="743" t="s">
        <v>3542</v>
      </c>
      <c r="F1019" s="661" t="s">
        <v>3521</v>
      </c>
      <c r="G1019" s="661" t="s">
        <v>3588</v>
      </c>
      <c r="H1019" s="661" t="s">
        <v>574</v>
      </c>
      <c r="I1019" s="661" t="s">
        <v>4502</v>
      </c>
      <c r="J1019" s="661" t="s">
        <v>4503</v>
      </c>
      <c r="K1019" s="661" t="s">
        <v>1669</v>
      </c>
      <c r="L1019" s="662">
        <v>0</v>
      </c>
      <c r="M1019" s="662">
        <v>0</v>
      </c>
      <c r="N1019" s="661">
        <v>1</v>
      </c>
      <c r="O1019" s="744">
        <v>0.5</v>
      </c>
      <c r="P1019" s="662"/>
      <c r="Q1019" s="677"/>
      <c r="R1019" s="661"/>
      <c r="S1019" s="677">
        <v>0</v>
      </c>
      <c r="T1019" s="744"/>
      <c r="U1019" s="700">
        <v>0</v>
      </c>
    </row>
    <row r="1020" spans="1:21" ht="14.4" customHeight="1" x14ac:dyDescent="0.3">
      <c r="A1020" s="660">
        <v>32</v>
      </c>
      <c r="B1020" s="661" t="s">
        <v>573</v>
      </c>
      <c r="C1020" s="661" t="s">
        <v>3526</v>
      </c>
      <c r="D1020" s="742" t="s">
        <v>5499</v>
      </c>
      <c r="E1020" s="743" t="s">
        <v>3542</v>
      </c>
      <c r="F1020" s="661" t="s">
        <v>3521</v>
      </c>
      <c r="G1020" s="661" t="s">
        <v>3588</v>
      </c>
      <c r="H1020" s="661" t="s">
        <v>1755</v>
      </c>
      <c r="I1020" s="661" t="s">
        <v>4504</v>
      </c>
      <c r="J1020" s="661" t="s">
        <v>1952</v>
      </c>
      <c r="K1020" s="661" t="s">
        <v>3496</v>
      </c>
      <c r="L1020" s="662">
        <v>264</v>
      </c>
      <c r="M1020" s="662">
        <v>264</v>
      </c>
      <c r="N1020" s="661">
        <v>1</v>
      </c>
      <c r="O1020" s="744">
        <v>1</v>
      </c>
      <c r="P1020" s="662">
        <v>264</v>
      </c>
      <c r="Q1020" s="677">
        <v>1</v>
      </c>
      <c r="R1020" s="661">
        <v>1</v>
      </c>
      <c r="S1020" s="677">
        <v>1</v>
      </c>
      <c r="T1020" s="744">
        <v>1</v>
      </c>
      <c r="U1020" s="700">
        <v>1</v>
      </c>
    </row>
    <row r="1021" spans="1:21" ht="14.4" customHeight="1" x14ac:dyDescent="0.3">
      <c r="A1021" s="660">
        <v>32</v>
      </c>
      <c r="B1021" s="661" t="s">
        <v>573</v>
      </c>
      <c r="C1021" s="661" t="s">
        <v>3526</v>
      </c>
      <c r="D1021" s="742" t="s">
        <v>5499</v>
      </c>
      <c r="E1021" s="743" t="s">
        <v>3542</v>
      </c>
      <c r="F1021" s="661" t="s">
        <v>3521</v>
      </c>
      <c r="G1021" s="661" t="s">
        <v>3589</v>
      </c>
      <c r="H1021" s="661" t="s">
        <v>574</v>
      </c>
      <c r="I1021" s="661" t="s">
        <v>3725</v>
      </c>
      <c r="J1021" s="661" t="s">
        <v>3591</v>
      </c>
      <c r="K1021" s="661" t="s">
        <v>3726</v>
      </c>
      <c r="L1021" s="662">
        <v>0</v>
      </c>
      <c r="M1021" s="662">
        <v>0</v>
      </c>
      <c r="N1021" s="661">
        <v>4</v>
      </c>
      <c r="O1021" s="744">
        <v>1</v>
      </c>
      <c r="P1021" s="662">
        <v>0</v>
      </c>
      <c r="Q1021" s="677"/>
      <c r="R1021" s="661">
        <v>1</v>
      </c>
      <c r="S1021" s="677">
        <v>0.25</v>
      </c>
      <c r="T1021" s="744">
        <v>0.5</v>
      </c>
      <c r="U1021" s="700">
        <v>0.5</v>
      </c>
    </row>
    <row r="1022" spans="1:21" ht="14.4" customHeight="1" x14ac:dyDescent="0.3">
      <c r="A1022" s="660">
        <v>32</v>
      </c>
      <c r="B1022" s="661" t="s">
        <v>573</v>
      </c>
      <c r="C1022" s="661" t="s">
        <v>3526</v>
      </c>
      <c r="D1022" s="742" t="s">
        <v>5499</v>
      </c>
      <c r="E1022" s="743" t="s">
        <v>3542</v>
      </c>
      <c r="F1022" s="661" t="s">
        <v>3521</v>
      </c>
      <c r="G1022" s="661" t="s">
        <v>3983</v>
      </c>
      <c r="H1022" s="661" t="s">
        <v>574</v>
      </c>
      <c r="I1022" s="661" t="s">
        <v>4505</v>
      </c>
      <c r="J1022" s="661" t="s">
        <v>4506</v>
      </c>
      <c r="K1022" s="661" t="s">
        <v>4507</v>
      </c>
      <c r="L1022" s="662">
        <v>18.11</v>
      </c>
      <c r="M1022" s="662">
        <v>36.22</v>
      </c>
      <c r="N1022" s="661">
        <v>2</v>
      </c>
      <c r="O1022" s="744">
        <v>0.5</v>
      </c>
      <c r="P1022" s="662"/>
      <c r="Q1022" s="677">
        <v>0</v>
      </c>
      <c r="R1022" s="661"/>
      <c r="S1022" s="677">
        <v>0</v>
      </c>
      <c r="T1022" s="744"/>
      <c r="U1022" s="700">
        <v>0</v>
      </c>
    </row>
    <row r="1023" spans="1:21" ht="14.4" customHeight="1" x14ac:dyDescent="0.3">
      <c r="A1023" s="660">
        <v>32</v>
      </c>
      <c r="B1023" s="661" t="s">
        <v>573</v>
      </c>
      <c r="C1023" s="661" t="s">
        <v>3526</v>
      </c>
      <c r="D1023" s="742" t="s">
        <v>5499</v>
      </c>
      <c r="E1023" s="743" t="s">
        <v>3542</v>
      </c>
      <c r="F1023" s="661" t="s">
        <v>3521</v>
      </c>
      <c r="G1023" s="661" t="s">
        <v>3727</v>
      </c>
      <c r="H1023" s="661" t="s">
        <v>574</v>
      </c>
      <c r="I1023" s="661" t="s">
        <v>4344</v>
      </c>
      <c r="J1023" s="661" t="s">
        <v>728</v>
      </c>
      <c r="K1023" s="661" t="s">
        <v>3354</v>
      </c>
      <c r="L1023" s="662">
        <v>110.28</v>
      </c>
      <c r="M1023" s="662">
        <v>110.28</v>
      </c>
      <c r="N1023" s="661">
        <v>1</v>
      </c>
      <c r="O1023" s="744">
        <v>1</v>
      </c>
      <c r="P1023" s="662">
        <v>110.28</v>
      </c>
      <c r="Q1023" s="677">
        <v>1</v>
      </c>
      <c r="R1023" s="661">
        <v>1</v>
      </c>
      <c r="S1023" s="677">
        <v>1</v>
      </c>
      <c r="T1023" s="744">
        <v>1</v>
      </c>
      <c r="U1023" s="700">
        <v>1</v>
      </c>
    </row>
    <row r="1024" spans="1:21" ht="14.4" customHeight="1" x14ac:dyDescent="0.3">
      <c r="A1024" s="660">
        <v>32</v>
      </c>
      <c r="B1024" s="661" t="s">
        <v>573</v>
      </c>
      <c r="C1024" s="661" t="s">
        <v>3526</v>
      </c>
      <c r="D1024" s="742" t="s">
        <v>5499</v>
      </c>
      <c r="E1024" s="743" t="s">
        <v>3542</v>
      </c>
      <c r="F1024" s="661" t="s">
        <v>3521</v>
      </c>
      <c r="G1024" s="661" t="s">
        <v>3727</v>
      </c>
      <c r="H1024" s="661" t="s">
        <v>574</v>
      </c>
      <c r="I1024" s="661" t="s">
        <v>4508</v>
      </c>
      <c r="J1024" s="661" t="s">
        <v>728</v>
      </c>
      <c r="K1024" s="661" t="s">
        <v>1653</v>
      </c>
      <c r="L1024" s="662">
        <v>0</v>
      </c>
      <c r="M1024" s="662">
        <v>0</v>
      </c>
      <c r="N1024" s="661">
        <v>1</v>
      </c>
      <c r="O1024" s="744">
        <v>0.5</v>
      </c>
      <c r="P1024" s="662"/>
      <c r="Q1024" s="677"/>
      <c r="R1024" s="661"/>
      <c r="S1024" s="677">
        <v>0</v>
      </c>
      <c r="T1024" s="744"/>
      <c r="U1024" s="700">
        <v>0</v>
      </c>
    </row>
    <row r="1025" spans="1:21" ht="14.4" customHeight="1" x14ac:dyDescent="0.3">
      <c r="A1025" s="660">
        <v>32</v>
      </c>
      <c r="B1025" s="661" t="s">
        <v>573</v>
      </c>
      <c r="C1025" s="661" t="s">
        <v>3526</v>
      </c>
      <c r="D1025" s="742" t="s">
        <v>5499</v>
      </c>
      <c r="E1025" s="743" t="s">
        <v>3542</v>
      </c>
      <c r="F1025" s="661" t="s">
        <v>3521</v>
      </c>
      <c r="G1025" s="661" t="s">
        <v>4419</v>
      </c>
      <c r="H1025" s="661" t="s">
        <v>574</v>
      </c>
      <c r="I1025" s="661" t="s">
        <v>4509</v>
      </c>
      <c r="J1025" s="661" t="s">
        <v>4510</v>
      </c>
      <c r="K1025" s="661" t="s">
        <v>1018</v>
      </c>
      <c r="L1025" s="662">
        <v>30.92</v>
      </c>
      <c r="M1025" s="662">
        <v>30.92</v>
      </c>
      <c r="N1025" s="661">
        <v>1</v>
      </c>
      <c r="O1025" s="744">
        <v>0.5</v>
      </c>
      <c r="P1025" s="662"/>
      <c r="Q1025" s="677">
        <v>0</v>
      </c>
      <c r="R1025" s="661"/>
      <c r="S1025" s="677">
        <v>0</v>
      </c>
      <c r="T1025" s="744"/>
      <c r="U1025" s="700">
        <v>0</v>
      </c>
    </row>
    <row r="1026" spans="1:21" ht="14.4" customHeight="1" x14ac:dyDescent="0.3">
      <c r="A1026" s="660">
        <v>32</v>
      </c>
      <c r="B1026" s="661" t="s">
        <v>573</v>
      </c>
      <c r="C1026" s="661" t="s">
        <v>3526</v>
      </c>
      <c r="D1026" s="742" t="s">
        <v>5499</v>
      </c>
      <c r="E1026" s="743" t="s">
        <v>3542</v>
      </c>
      <c r="F1026" s="661" t="s">
        <v>3521</v>
      </c>
      <c r="G1026" s="661" t="s">
        <v>3594</v>
      </c>
      <c r="H1026" s="661" t="s">
        <v>574</v>
      </c>
      <c r="I1026" s="661" t="s">
        <v>4511</v>
      </c>
      <c r="J1026" s="661" t="s">
        <v>1005</v>
      </c>
      <c r="K1026" s="661" t="s">
        <v>4512</v>
      </c>
      <c r="L1026" s="662">
        <v>1539.57</v>
      </c>
      <c r="M1026" s="662">
        <v>9237.42</v>
      </c>
      <c r="N1026" s="661">
        <v>6</v>
      </c>
      <c r="O1026" s="744">
        <v>2</v>
      </c>
      <c r="P1026" s="662"/>
      <c r="Q1026" s="677">
        <v>0</v>
      </c>
      <c r="R1026" s="661"/>
      <c r="S1026" s="677">
        <v>0</v>
      </c>
      <c r="T1026" s="744"/>
      <c r="U1026" s="700">
        <v>0</v>
      </c>
    </row>
    <row r="1027" spans="1:21" ht="14.4" customHeight="1" x14ac:dyDescent="0.3">
      <c r="A1027" s="660">
        <v>32</v>
      </c>
      <c r="B1027" s="661" t="s">
        <v>573</v>
      </c>
      <c r="C1027" s="661" t="s">
        <v>3526</v>
      </c>
      <c r="D1027" s="742" t="s">
        <v>5499</v>
      </c>
      <c r="E1027" s="743" t="s">
        <v>3542</v>
      </c>
      <c r="F1027" s="661" t="s">
        <v>3521</v>
      </c>
      <c r="G1027" s="661" t="s">
        <v>3596</v>
      </c>
      <c r="H1027" s="661" t="s">
        <v>574</v>
      </c>
      <c r="I1027" s="661" t="s">
        <v>882</v>
      </c>
      <c r="J1027" s="661" t="s">
        <v>2524</v>
      </c>
      <c r="K1027" s="661" t="s">
        <v>3597</v>
      </c>
      <c r="L1027" s="662">
        <v>123.3</v>
      </c>
      <c r="M1027" s="662">
        <v>123.3</v>
      </c>
      <c r="N1027" s="661">
        <v>1</v>
      </c>
      <c r="O1027" s="744">
        <v>0.5</v>
      </c>
      <c r="P1027" s="662">
        <v>123.3</v>
      </c>
      <c r="Q1027" s="677">
        <v>1</v>
      </c>
      <c r="R1027" s="661">
        <v>1</v>
      </c>
      <c r="S1027" s="677">
        <v>1</v>
      </c>
      <c r="T1027" s="744">
        <v>0.5</v>
      </c>
      <c r="U1027" s="700">
        <v>1</v>
      </c>
    </row>
    <row r="1028" spans="1:21" ht="14.4" customHeight="1" x14ac:dyDescent="0.3">
      <c r="A1028" s="660">
        <v>32</v>
      </c>
      <c r="B1028" s="661" t="s">
        <v>573</v>
      </c>
      <c r="C1028" s="661" t="s">
        <v>3526</v>
      </c>
      <c r="D1028" s="742" t="s">
        <v>5499</v>
      </c>
      <c r="E1028" s="743" t="s">
        <v>3542</v>
      </c>
      <c r="F1028" s="661" t="s">
        <v>3521</v>
      </c>
      <c r="G1028" s="661" t="s">
        <v>3605</v>
      </c>
      <c r="H1028" s="661" t="s">
        <v>574</v>
      </c>
      <c r="I1028" s="661" t="s">
        <v>2218</v>
      </c>
      <c r="J1028" s="661" t="s">
        <v>2219</v>
      </c>
      <c r="K1028" s="661" t="s">
        <v>3414</v>
      </c>
      <c r="L1028" s="662">
        <v>2991.23</v>
      </c>
      <c r="M1028" s="662">
        <v>23929.840000000004</v>
      </c>
      <c r="N1028" s="661">
        <v>8</v>
      </c>
      <c r="O1028" s="744">
        <v>3.5</v>
      </c>
      <c r="P1028" s="662">
        <v>8973.69</v>
      </c>
      <c r="Q1028" s="677">
        <v>0.37499999999999994</v>
      </c>
      <c r="R1028" s="661">
        <v>3</v>
      </c>
      <c r="S1028" s="677">
        <v>0.375</v>
      </c>
      <c r="T1028" s="744">
        <v>1.5</v>
      </c>
      <c r="U1028" s="700">
        <v>0.42857142857142855</v>
      </c>
    </row>
    <row r="1029" spans="1:21" ht="14.4" customHeight="1" x14ac:dyDescent="0.3">
      <c r="A1029" s="660">
        <v>32</v>
      </c>
      <c r="B1029" s="661" t="s">
        <v>573</v>
      </c>
      <c r="C1029" s="661" t="s">
        <v>3526</v>
      </c>
      <c r="D1029" s="742" t="s">
        <v>5499</v>
      </c>
      <c r="E1029" s="743" t="s">
        <v>3542</v>
      </c>
      <c r="F1029" s="661" t="s">
        <v>3521</v>
      </c>
      <c r="G1029" s="661" t="s">
        <v>3610</v>
      </c>
      <c r="H1029" s="661" t="s">
        <v>574</v>
      </c>
      <c r="I1029" s="661" t="s">
        <v>4513</v>
      </c>
      <c r="J1029" s="661" t="s">
        <v>4514</v>
      </c>
      <c r="K1029" s="661" t="s">
        <v>4515</v>
      </c>
      <c r="L1029" s="662">
        <v>98.29</v>
      </c>
      <c r="M1029" s="662">
        <v>98.29</v>
      </c>
      <c r="N1029" s="661">
        <v>1</v>
      </c>
      <c r="O1029" s="744">
        <v>0.5</v>
      </c>
      <c r="P1029" s="662"/>
      <c r="Q1029" s="677">
        <v>0</v>
      </c>
      <c r="R1029" s="661"/>
      <c r="S1029" s="677">
        <v>0</v>
      </c>
      <c r="T1029" s="744"/>
      <c r="U1029" s="700">
        <v>0</v>
      </c>
    </row>
    <row r="1030" spans="1:21" ht="14.4" customHeight="1" x14ac:dyDescent="0.3">
      <c r="A1030" s="660">
        <v>32</v>
      </c>
      <c r="B1030" s="661" t="s">
        <v>573</v>
      </c>
      <c r="C1030" s="661" t="s">
        <v>3526</v>
      </c>
      <c r="D1030" s="742" t="s">
        <v>5499</v>
      </c>
      <c r="E1030" s="743" t="s">
        <v>3542</v>
      </c>
      <c r="F1030" s="661" t="s">
        <v>3521</v>
      </c>
      <c r="G1030" s="661" t="s">
        <v>3610</v>
      </c>
      <c r="H1030" s="661" t="s">
        <v>574</v>
      </c>
      <c r="I1030" s="661" t="s">
        <v>4516</v>
      </c>
      <c r="J1030" s="661" t="s">
        <v>4514</v>
      </c>
      <c r="K1030" s="661" t="s">
        <v>4517</v>
      </c>
      <c r="L1030" s="662">
        <v>196.56</v>
      </c>
      <c r="M1030" s="662">
        <v>393.12</v>
      </c>
      <c r="N1030" s="661">
        <v>2</v>
      </c>
      <c r="O1030" s="744">
        <v>2</v>
      </c>
      <c r="P1030" s="662">
        <v>196.56</v>
      </c>
      <c r="Q1030" s="677">
        <v>0.5</v>
      </c>
      <c r="R1030" s="661">
        <v>1</v>
      </c>
      <c r="S1030" s="677">
        <v>0.5</v>
      </c>
      <c r="T1030" s="744">
        <v>1</v>
      </c>
      <c r="U1030" s="700">
        <v>0.5</v>
      </c>
    </row>
    <row r="1031" spans="1:21" ht="14.4" customHeight="1" x14ac:dyDescent="0.3">
      <c r="A1031" s="660">
        <v>32</v>
      </c>
      <c r="B1031" s="661" t="s">
        <v>573</v>
      </c>
      <c r="C1031" s="661" t="s">
        <v>3526</v>
      </c>
      <c r="D1031" s="742" t="s">
        <v>5499</v>
      </c>
      <c r="E1031" s="743" t="s">
        <v>3542</v>
      </c>
      <c r="F1031" s="661" t="s">
        <v>3521</v>
      </c>
      <c r="G1031" s="661" t="s">
        <v>3610</v>
      </c>
      <c r="H1031" s="661" t="s">
        <v>574</v>
      </c>
      <c r="I1031" s="661" t="s">
        <v>934</v>
      </c>
      <c r="J1031" s="661" t="s">
        <v>3612</v>
      </c>
      <c r="K1031" s="661" t="s">
        <v>3614</v>
      </c>
      <c r="L1031" s="662">
        <v>63.7</v>
      </c>
      <c r="M1031" s="662">
        <v>254.8</v>
      </c>
      <c r="N1031" s="661">
        <v>4</v>
      </c>
      <c r="O1031" s="744">
        <v>1</v>
      </c>
      <c r="P1031" s="662"/>
      <c r="Q1031" s="677">
        <v>0</v>
      </c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32</v>
      </c>
      <c r="B1032" s="661" t="s">
        <v>573</v>
      </c>
      <c r="C1032" s="661" t="s">
        <v>3526</v>
      </c>
      <c r="D1032" s="742" t="s">
        <v>5499</v>
      </c>
      <c r="E1032" s="743" t="s">
        <v>3542</v>
      </c>
      <c r="F1032" s="661" t="s">
        <v>3521</v>
      </c>
      <c r="G1032" s="661" t="s">
        <v>3880</v>
      </c>
      <c r="H1032" s="661" t="s">
        <v>1755</v>
      </c>
      <c r="I1032" s="661" t="s">
        <v>3994</v>
      </c>
      <c r="J1032" s="661" t="s">
        <v>3430</v>
      </c>
      <c r="K1032" s="661" t="s">
        <v>3995</v>
      </c>
      <c r="L1032" s="662">
        <v>848.49</v>
      </c>
      <c r="M1032" s="662">
        <v>11878.86</v>
      </c>
      <c r="N1032" s="661">
        <v>14</v>
      </c>
      <c r="O1032" s="744">
        <v>4.5</v>
      </c>
      <c r="P1032" s="662">
        <v>1696.98</v>
      </c>
      <c r="Q1032" s="677">
        <v>0.14285714285714285</v>
      </c>
      <c r="R1032" s="661">
        <v>2</v>
      </c>
      <c r="S1032" s="677">
        <v>0.14285714285714285</v>
      </c>
      <c r="T1032" s="744">
        <v>0.5</v>
      </c>
      <c r="U1032" s="700">
        <v>0.1111111111111111</v>
      </c>
    </row>
    <row r="1033" spans="1:21" ht="14.4" customHeight="1" x14ac:dyDescent="0.3">
      <c r="A1033" s="660">
        <v>32</v>
      </c>
      <c r="B1033" s="661" t="s">
        <v>573</v>
      </c>
      <c r="C1033" s="661" t="s">
        <v>3526</v>
      </c>
      <c r="D1033" s="742" t="s">
        <v>5499</v>
      </c>
      <c r="E1033" s="743" t="s">
        <v>3542</v>
      </c>
      <c r="F1033" s="661" t="s">
        <v>3521</v>
      </c>
      <c r="G1033" s="661" t="s">
        <v>3880</v>
      </c>
      <c r="H1033" s="661" t="s">
        <v>1755</v>
      </c>
      <c r="I1033" s="661" t="s">
        <v>4314</v>
      </c>
      <c r="J1033" s="661" t="s">
        <v>4315</v>
      </c>
      <c r="K1033" s="661" t="s">
        <v>4316</v>
      </c>
      <c r="L1033" s="662">
        <v>478.07</v>
      </c>
      <c r="M1033" s="662">
        <v>2868.42</v>
      </c>
      <c r="N1033" s="661">
        <v>6</v>
      </c>
      <c r="O1033" s="744">
        <v>1</v>
      </c>
      <c r="P1033" s="662">
        <v>1434.21</v>
      </c>
      <c r="Q1033" s="677">
        <v>0.5</v>
      </c>
      <c r="R1033" s="661">
        <v>3</v>
      </c>
      <c r="S1033" s="677">
        <v>0.5</v>
      </c>
      <c r="T1033" s="744">
        <v>0.5</v>
      </c>
      <c r="U1033" s="700">
        <v>0.5</v>
      </c>
    </row>
    <row r="1034" spans="1:21" ht="14.4" customHeight="1" x14ac:dyDescent="0.3">
      <c r="A1034" s="660">
        <v>32</v>
      </c>
      <c r="B1034" s="661" t="s">
        <v>573</v>
      </c>
      <c r="C1034" s="661" t="s">
        <v>3526</v>
      </c>
      <c r="D1034" s="742" t="s">
        <v>5499</v>
      </c>
      <c r="E1034" s="743" t="s">
        <v>3542</v>
      </c>
      <c r="F1034" s="661" t="s">
        <v>3521</v>
      </c>
      <c r="G1034" s="661" t="s">
        <v>4000</v>
      </c>
      <c r="H1034" s="661" t="s">
        <v>574</v>
      </c>
      <c r="I1034" s="661" t="s">
        <v>858</v>
      </c>
      <c r="J1034" s="661" t="s">
        <v>859</v>
      </c>
      <c r="K1034" s="661" t="s">
        <v>4001</v>
      </c>
      <c r="L1034" s="662">
        <v>156.77000000000001</v>
      </c>
      <c r="M1034" s="662">
        <v>2194.7800000000002</v>
      </c>
      <c r="N1034" s="661">
        <v>14</v>
      </c>
      <c r="O1034" s="744">
        <v>2.5</v>
      </c>
      <c r="P1034" s="662">
        <v>470.31000000000006</v>
      </c>
      <c r="Q1034" s="677">
        <v>0.2142857142857143</v>
      </c>
      <c r="R1034" s="661">
        <v>3</v>
      </c>
      <c r="S1034" s="677">
        <v>0.21428571428571427</v>
      </c>
      <c r="T1034" s="744">
        <v>0.5</v>
      </c>
      <c r="U1034" s="700">
        <v>0.2</v>
      </c>
    </row>
    <row r="1035" spans="1:21" ht="14.4" customHeight="1" x14ac:dyDescent="0.3">
      <c r="A1035" s="660">
        <v>32</v>
      </c>
      <c r="B1035" s="661" t="s">
        <v>573</v>
      </c>
      <c r="C1035" s="661" t="s">
        <v>3526</v>
      </c>
      <c r="D1035" s="742" t="s">
        <v>5499</v>
      </c>
      <c r="E1035" s="743" t="s">
        <v>3542</v>
      </c>
      <c r="F1035" s="661" t="s">
        <v>3521</v>
      </c>
      <c r="G1035" s="661" t="s">
        <v>4143</v>
      </c>
      <c r="H1035" s="661" t="s">
        <v>574</v>
      </c>
      <c r="I1035" s="661" t="s">
        <v>4144</v>
      </c>
      <c r="J1035" s="661" t="s">
        <v>2511</v>
      </c>
      <c r="K1035" s="661" t="s">
        <v>2536</v>
      </c>
      <c r="L1035" s="662">
        <v>0</v>
      </c>
      <c r="M1035" s="662">
        <v>0</v>
      </c>
      <c r="N1035" s="661">
        <v>1</v>
      </c>
      <c r="O1035" s="744">
        <v>0.5</v>
      </c>
      <c r="P1035" s="662">
        <v>0</v>
      </c>
      <c r="Q1035" s="677"/>
      <c r="R1035" s="661">
        <v>1</v>
      </c>
      <c r="S1035" s="677">
        <v>1</v>
      </c>
      <c r="T1035" s="744">
        <v>0.5</v>
      </c>
      <c r="U1035" s="700">
        <v>1</v>
      </c>
    </row>
    <row r="1036" spans="1:21" ht="14.4" customHeight="1" x14ac:dyDescent="0.3">
      <c r="A1036" s="660">
        <v>32</v>
      </c>
      <c r="B1036" s="661" t="s">
        <v>573</v>
      </c>
      <c r="C1036" s="661" t="s">
        <v>3526</v>
      </c>
      <c r="D1036" s="742" t="s">
        <v>5499</v>
      </c>
      <c r="E1036" s="743" t="s">
        <v>3542</v>
      </c>
      <c r="F1036" s="661" t="s">
        <v>3521</v>
      </c>
      <c r="G1036" s="661" t="s">
        <v>4390</v>
      </c>
      <c r="H1036" s="661" t="s">
        <v>574</v>
      </c>
      <c r="I1036" s="661" t="s">
        <v>4391</v>
      </c>
      <c r="J1036" s="661" t="s">
        <v>4392</v>
      </c>
      <c r="K1036" s="661" t="s">
        <v>1018</v>
      </c>
      <c r="L1036" s="662">
        <v>0</v>
      </c>
      <c r="M1036" s="662">
        <v>0</v>
      </c>
      <c r="N1036" s="661">
        <v>2</v>
      </c>
      <c r="O1036" s="744">
        <v>2</v>
      </c>
      <c r="P1036" s="662"/>
      <c r="Q1036" s="677"/>
      <c r="R1036" s="661"/>
      <c r="S1036" s="677">
        <v>0</v>
      </c>
      <c r="T1036" s="744"/>
      <c r="U1036" s="700">
        <v>0</v>
      </c>
    </row>
    <row r="1037" spans="1:21" ht="14.4" customHeight="1" x14ac:dyDescent="0.3">
      <c r="A1037" s="660">
        <v>32</v>
      </c>
      <c r="B1037" s="661" t="s">
        <v>573</v>
      </c>
      <c r="C1037" s="661" t="s">
        <v>3526</v>
      </c>
      <c r="D1037" s="742" t="s">
        <v>5499</v>
      </c>
      <c r="E1037" s="743" t="s">
        <v>3542</v>
      </c>
      <c r="F1037" s="661" t="s">
        <v>3521</v>
      </c>
      <c r="G1037" s="661" t="s">
        <v>3695</v>
      </c>
      <c r="H1037" s="661" t="s">
        <v>574</v>
      </c>
      <c r="I1037" s="661" t="s">
        <v>981</v>
      </c>
      <c r="J1037" s="661" t="s">
        <v>982</v>
      </c>
      <c r="K1037" s="661" t="s">
        <v>983</v>
      </c>
      <c r="L1037" s="662">
        <v>33</v>
      </c>
      <c r="M1037" s="662">
        <v>759</v>
      </c>
      <c r="N1037" s="661">
        <v>23</v>
      </c>
      <c r="O1037" s="744">
        <v>6</v>
      </c>
      <c r="P1037" s="662">
        <v>396</v>
      </c>
      <c r="Q1037" s="677">
        <v>0.52173913043478259</v>
      </c>
      <c r="R1037" s="661">
        <v>12</v>
      </c>
      <c r="S1037" s="677">
        <v>0.52173913043478259</v>
      </c>
      <c r="T1037" s="744">
        <v>3.5</v>
      </c>
      <c r="U1037" s="700">
        <v>0.58333333333333337</v>
      </c>
    </row>
    <row r="1038" spans="1:21" ht="14.4" customHeight="1" x14ac:dyDescent="0.3">
      <c r="A1038" s="660">
        <v>32</v>
      </c>
      <c r="B1038" s="661" t="s">
        <v>573</v>
      </c>
      <c r="C1038" s="661" t="s">
        <v>3526</v>
      </c>
      <c r="D1038" s="742" t="s">
        <v>5499</v>
      </c>
      <c r="E1038" s="743" t="s">
        <v>3542</v>
      </c>
      <c r="F1038" s="661" t="s">
        <v>3521</v>
      </c>
      <c r="G1038" s="661" t="s">
        <v>3695</v>
      </c>
      <c r="H1038" s="661" t="s">
        <v>574</v>
      </c>
      <c r="I1038" s="661" t="s">
        <v>3739</v>
      </c>
      <c r="J1038" s="661" t="s">
        <v>3697</v>
      </c>
      <c r="K1038" s="661" t="s">
        <v>3740</v>
      </c>
      <c r="L1038" s="662">
        <v>0</v>
      </c>
      <c r="M1038" s="662">
        <v>0</v>
      </c>
      <c r="N1038" s="661">
        <v>1</v>
      </c>
      <c r="O1038" s="744">
        <v>1</v>
      </c>
      <c r="P1038" s="662"/>
      <c r="Q1038" s="677"/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32</v>
      </c>
      <c r="B1039" s="661" t="s">
        <v>573</v>
      </c>
      <c r="C1039" s="661" t="s">
        <v>3526</v>
      </c>
      <c r="D1039" s="742" t="s">
        <v>5499</v>
      </c>
      <c r="E1039" s="743" t="s">
        <v>3542</v>
      </c>
      <c r="F1039" s="661" t="s">
        <v>3521</v>
      </c>
      <c r="G1039" s="661" t="s">
        <v>3695</v>
      </c>
      <c r="H1039" s="661" t="s">
        <v>574</v>
      </c>
      <c r="I1039" s="661" t="s">
        <v>3696</v>
      </c>
      <c r="J1039" s="661" t="s">
        <v>3697</v>
      </c>
      <c r="K1039" s="661" t="s">
        <v>3698</v>
      </c>
      <c r="L1039" s="662">
        <v>55.01</v>
      </c>
      <c r="M1039" s="662">
        <v>330.06</v>
      </c>
      <c r="N1039" s="661">
        <v>6</v>
      </c>
      <c r="O1039" s="744">
        <v>3.5</v>
      </c>
      <c r="P1039" s="662">
        <v>110.02</v>
      </c>
      <c r="Q1039" s="677">
        <v>0.33333333333333331</v>
      </c>
      <c r="R1039" s="661">
        <v>2</v>
      </c>
      <c r="S1039" s="677">
        <v>0.33333333333333331</v>
      </c>
      <c r="T1039" s="744">
        <v>1</v>
      </c>
      <c r="U1039" s="700">
        <v>0.2857142857142857</v>
      </c>
    </row>
    <row r="1040" spans="1:21" ht="14.4" customHeight="1" x14ac:dyDescent="0.3">
      <c r="A1040" s="660">
        <v>32</v>
      </c>
      <c r="B1040" s="661" t="s">
        <v>573</v>
      </c>
      <c r="C1040" s="661" t="s">
        <v>3526</v>
      </c>
      <c r="D1040" s="742" t="s">
        <v>5499</v>
      </c>
      <c r="E1040" s="743" t="s">
        <v>3542</v>
      </c>
      <c r="F1040" s="661" t="s">
        <v>3521</v>
      </c>
      <c r="G1040" s="661" t="s">
        <v>3695</v>
      </c>
      <c r="H1040" s="661" t="s">
        <v>574</v>
      </c>
      <c r="I1040" s="661" t="s">
        <v>3699</v>
      </c>
      <c r="J1040" s="661" t="s">
        <v>982</v>
      </c>
      <c r="K1040" s="661" t="s">
        <v>983</v>
      </c>
      <c r="L1040" s="662">
        <v>33</v>
      </c>
      <c r="M1040" s="662">
        <v>330</v>
      </c>
      <c r="N1040" s="661">
        <v>10</v>
      </c>
      <c r="O1040" s="744">
        <v>2.5</v>
      </c>
      <c r="P1040" s="662">
        <v>198</v>
      </c>
      <c r="Q1040" s="677">
        <v>0.6</v>
      </c>
      <c r="R1040" s="661">
        <v>6</v>
      </c>
      <c r="S1040" s="677">
        <v>0.6</v>
      </c>
      <c r="T1040" s="744">
        <v>1</v>
      </c>
      <c r="U1040" s="700">
        <v>0.4</v>
      </c>
    </row>
    <row r="1041" spans="1:21" ht="14.4" customHeight="1" x14ac:dyDescent="0.3">
      <c r="A1041" s="660">
        <v>32</v>
      </c>
      <c r="B1041" s="661" t="s">
        <v>573</v>
      </c>
      <c r="C1041" s="661" t="s">
        <v>3526</v>
      </c>
      <c r="D1041" s="742" t="s">
        <v>5499</v>
      </c>
      <c r="E1041" s="743" t="s">
        <v>3542</v>
      </c>
      <c r="F1041" s="661" t="s">
        <v>3521</v>
      </c>
      <c r="G1041" s="661" t="s">
        <v>3741</v>
      </c>
      <c r="H1041" s="661" t="s">
        <v>574</v>
      </c>
      <c r="I1041" s="661" t="s">
        <v>4518</v>
      </c>
      <c r="J1041" s="661" t="s">
        <v>4006</v>
      </c>
      <c r="K1041" s="661" t="s">
        <v>999</v>
      </c>
      <c r="L1041" s="662">
        <v>0</v>
      </c>
      <c r="M1041" s="662">
        <v>0</v>
      </c>
      <c r="N1041" s="661">
        <v>1</v>
      </c>
      <c r="O1041" s="744">
        <v>0.5</v>
      </c>
      <c r="P1041" s="662">
        <v>0</v>
      </c>
      <c r="Q1041" s="677"/>
      <c r="R1041" s="661">
        <v>1</v>
      </c>
      <c r="S1041" s="677">
        <v>1</v>
      </c>
      <c r="T1041" s="744">
        <v>0.5</v>
      </c>
      <c r="U1041" s="700">
        <v>1</v>
      </c>
    </row>
    <row r="1042" spans="1:21" ht="14.4" customHeight="1" x14ac:dyDescent="0.3">
      <c r="A1042" s="660">
        <v>32</v>
      </c>
      <c r="B1042" s="661" t="s">
        <v>573</v>
      </c>
      <c r="C1042" s="661" t="s">
        <v>3526</v>
      </c>
      <c r="D1042" s="742" t="s">
        <v>5499</v>
      </c>
      <c r="E1042" s="743" t="s">
        <v>3542</v>
      </c>
      <c r="F1042" s="661" t="s">
        <v>3521</v>
      </c>
      <c r="G1042" s="661" t="s">
        <v>4519</v>
      </c>
      <c r="H1042" s="661" t="s">
        <v>574</v>
      </c>
      <c r="I1042" s="661" t="s">
        <v>4520</v>
      </c>
      <c r="J1042" s="661" t="s">
        <v>4521</v>
      </c>
      <c r="K1042" s="661" t="s">
        <v>1018</v>
      </c>
      <c r="L1042" s="662">
        <v>0</v>
      </c>
      <c r="M1042" s="662">
        <v>0</v>
      </c>
      <c r="N1042" s="661">
        <v>1</v>
      </c>
      <c r="O1042" s="744">
        <v>0.5</v>
      </c>
      <c r="P1042" s="662"/>
      <c r="Q1042" s="677"/>
      <c r="R1042" s="661"/>
      <c r="S1042" s="677">
        <v>0</v>
      </c>
      <c r="T1042" s="744"/>
      <c r="U1042" s="700">
        <v>0</v>
      </c>
    </row>
    <row r="1043" spans="1:21" ht="14.4" customHeight="1" x14ac:dyDescent="0.3">
      <c r="A1043" s="660">
        <v>32</v>
      </c>
      <c r="B1043" s="661" t="s">
        <v>573</v>
      </c>
      <c r="C1043" s="661" t="s">
        <v>3526</v>
      </c>
      <c r="D1043" s="742" t="s">
        <v>5499</v>
      </c>
      <c r="E1043" s="743" t="s">
        <v>3542</v>
      </c>
      <c r="F1043" s="661" t="s">
        <v>3521</v>
      </c>
      <c r="G1043" s="661" t="s">
        <v>4153</v>
      </c>
      <c r="H1043" s="661" t="s">
        <v>574</v>
      </c>
      <c r="I1043" s="661" t="s">
        <v>4522</v>
      </c>
      <c r="J1043" s="661" t="s">
        <v>4523</v>
      </c>
      <c r="K1043" s="661" t="s">
        <v>4524</v>
      </c>
      <c r="L1043" s="662">
        <v>129.1</v>
      </c>
      <c r="M1043" s="662">
        <v>129.1</v>
      </c>
      <c r="N1043" s="661">
        <v>1</v>
      </c>
      <c r="O1043" s="744">
        <v>0.5</v>
      </c>
      <c r="P1043" s="662">
        <v>129.1</v>
      </c>
      <c r="Q1043" s="677">
        <v>1</v>
      </c>
      <c r="R1043" s="661">
        <v>1</v>
      </c>
      <c r="S1043" s="677">
        <v>1</v>
      </c>
      <c r="T1043" s="744">
        <v>0.5</v>
      </c>
      <c r="U1043" s="700">
        <v>1</v>
      </c>
    </row>
    <row r="1044" spans="1:21" ht="14.4" customHeight="1" x14ac:dyDescent="0.3">
      <c r="A1044" s="660">
        <v>32</v>
      </c>
      <c r="B1044" s="661" t="s">
        <v>573</v>
      </c>
      <c r="C1044" s="661" t="s">
        <v>3526</v>
      </c>
      <c r="D1044" s="742" t="s">
        <v>5499</v>
      </c>
      <c r="E1044" s="743" t="s">
        <v>3542</v>
      </c>
      <c r="F1044" s="661" t="s">
        <v>3521</v>
      </c>
      <c r="G1044" s="661" t="s">
        <v>3618</v>
      </c>
      <c r="H1044" s="661" t="s">
        <v>574</v>
      </c>
      <c r="I1044" s="661" t="s">
        <v>2241</v>
      </c>
      <c r="J1044" s="661" t="s">
        <v>2242</v>
      </c>
      <c r="K1044" s="661" t="s">
        <v>3414</v>
      </c>
      <c r="L1044" s="662">
        <v>588.04999999999995</v>
      </c>
      <c r="M1044" s="662">
        <v>1764.1499999999999</v>
      </c>
      <c r="N1044" s="661">
        <v>3</v>
      </c>
      <c r="O1044" s="744">
        <v>1</v>
      </c>
      <c r="P1044" s="662"/>
      <c r="Q1044" s="677">
        <v>0</v>
      </c>
      <c r="R1044" s="661"/>
      <c r="S1044" s="677">
        <v>0</v>
      </c>
      <c r="T1044" s="744"/>
      <c r="U1044" s="700">
        <v>0</v>
      </c>
    </row>
    <row r="1045" spans="1:21" ht="14.4" customHeight="1" x14ac:dyDescent="0.3">
      <c r="A1045" s="660">
        <v>32</v>
      </c>
      <c r="B1045" s="661" t="s">
        <v>573</v>
      </c>
      <c r="C1045" s="661" t="s">
        <v>3526</v>
      </c>
      <c r="D1045" s="742" t="s">
        <v>5499</v>
      </c>
      <c r="E1045" s="743" t="s">
        <v>3542</v>
      </c>
      <c r="F1045" s="661" t="s">
        <v>3521</v>
      </c>
      <c r="G1045" s="661" t="s">
        <v>3618</v>
      </c>
      <c r="H1045" s="661" t="s">
        <v>574</v>
      </c>
      <c r="I1045" s="661" t="s">
        <v>3924</v>
      </c>
      <c r="J1045" s="661" t="s">
        <v>2242</v>
      </c>
      <c r="K1045" s="661" t="s">
        <v>3925</v>
      </c>
      <c r="L1045" s="662">
        <v>0</v>
      </c>
      <c r="M1045" s="662">
        <v>0</v>
      </c>
      <c r="N1045" s="661">
        <v>3</v>
      </c>
      <c r="O1045" s="744">
        <v>1</v>
      </c>
      <c r="P1045" s="662"/>
      <c r="Q1045" s="677"/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32</v>
      </c>
      <c r="B1046" s="661" t="s">
        <v>573</v>
      </c>
      <c r="C1046" s="661" t="s">
        <v>3526</v>
      </c>
      <c r="D1046" s="742" t="s">
        <v>5499</v>
      </c>
      <c r="E1046" s="743" t="s">
        <v>3542</v>
      </c>
      <c r="F1046" s="661" t="s">
        <v>3521</v>
      </c>
      <c r="G1046" s="661" t="s">
        <v>3700</v>
      </c>
      <c r="H1046" s="661" t="s">
        <v>574</v>
      </c>
      <c r="I1046" s="661" t="s">
        <v>4015</v>
      </c>
      <c r="J1046" s="661" t="s">
        <v>3702</v>
      </c>
      <c r="K1046" s="661"/>
      <c r="L1046" s="662">
        <v>2214.85</v>
      </c>
      <c r="M1046" s="662">
        <v>4429.7</v>
      </c>
      <c r="N1046" s="661">
        <v>2</v>
      </c>
      <c r="O1046" s="744">
        <v>1.5</v>
      </c>
      <c r="P1046" s="662">
        <v>2214.85</v>
      </c>
      <c r="Q1046" s="677">
        <v>0.5</v>
      </c>
      <c r="R1046" s="661">
        <v>1</v>
      </c>
      <c r="S1046" s="677">
        <v>0.5</v>
      </c>
      <c r="T1046" s="744">
        <v>0.5</v>
      </c>
      <c r="U1046" s="700">
        <v>0.33333333333333331</v>
      </c>
    </row>
    <row r="1047" spans="1:21" ht="14.4" customHeight="1" x14ac:dyDescent="0.3">
      <c r="A1047" s="660">
        <v>32</v>
      </c>
      <c r="B1047" s="661" t="s">
        <v>573</v>
      </c>
      <c r="C1047" s="661" t="s">
        <v>3526</v>
      </c>
      <c r="D1047" s="742" t="s">
        <v>5499</v>
      </c>
      <c r="E1047" s="743" t="s">
        <v>3542</v>
      </c>
      <c r="F1047" s="661" t="s">
        <v>3521</v>
      </c>
      <c r="G1047" s="661" t="s">
        <v>3700</v>
      </c>
      <c r="H1047" s="661" t="s">
        <v>574</v>
      </c>
      <c r="I1047" s="661" t="s">
        <v>3701</v>
      </c>
      <c r="J1047" s="661" t="s">
        <v>3702</v>
      </c>
      <c r="K1047" s="661"/>
      <c r="L1047" s="662">
        <v>0</v>
      </c>
      <c r="M1047" s="662">
        <v>0</v>
      </c>
      <c r="N1047" s="661">
        <v>12</v>
      </c>
      <c r="O1047" s="744">
        <v>2</v>
      </c>
      <c r="P1047" s="662">
        <v>0</v>
      </c>
      <c r="Q1047" s="677"/>
      <c r="R1047" s="661">
        <v>9</v>
      </c>
      <c r="S1047" s="677">
        <v>0.75</v>
      </c>
      <c r="T1047" s="744">
        <v>1</v>
      </c>
      <c r="U1047" s="700">
        <v>0.5</v>
      </c>
    </row>
    <row r="1048" spans="1:21" ht="14.4" customHeight="1" x14ac:dyDescent="0.3">
      <c r="A1048" s="660">
        <v>32</v>
      </c>
      <c r="B1048" s="661" t="s">
        <v>573</v>
      </c>
      <c r="C1048" s="661" t="s">
        <v>3526</v>
      </c>
      <c r="D1048" s="742" t="s">
        <v>5499</v>
      </c>
      <c r="E1048" s="743" t="s">
        <v>3542</v>
      </c>
      <c r="F1048" s="661" t="s">
        <v>3521</v>
      </c>
      <c r="G1048" s="661" t="s">
        <v>3627</v>
      </c>
      <c r="H1048" s="661" t="s">
        <v>574</v>
      </c>
      <c r="I1048" s="661" t="s">
        <v>2096</v>
      </c>
      <c r="J1048" s="661" t="s">
        <v>2097</v>
      </c>
      <c r="K1048" s="661" t="s">
        <v>3016</v>
      </c>
      <c r="L1048" s="662">
        <v>111.72</v>
      </c>
      <c r="M1048" s="662">
        <v>446.88</v>
      </c>
      <c r="N1048" s="661">
        <v>4</v>
      </c>
      <c r="O1048" s="744">
        <v>1</v>
      </c>
      <c r="P1048" s="662"/>
      <c r="Q1048" s="677">
        <v>0</v>
      </c>
      <c r="R1048" s="661"/>
      <c r="S1048" s="677">
        <v>0</v>
      </c>
      <c r="T1048" s="744"/>
      <c r="U1048" s="700">
        <v>0</v>
      </c>
    </row>
    <row r="1049" spans="1:21" ht="14.4" customHeight="1" x14ac:dyDescent="0.3">
      <c r="A1049" s="660">
        <v>32</v>
      </c>
      <c r="B1049" s="661" t="s">
        <v>573</v>
      </c>
      <c r="C1049" s="661" t="s">
        <v>3526</v>
      </c>
      <c r="D1049" s="742" t="s">
        <v>5499</v>
      </c>
      <c r="E1049" s="743" t="s">
        <v>3542</v>
      </c>
      <c r="F1049" s="661" t="s">
        <v>3521</v>
      </c>
      <c r="G1049" s="661" t="s">
        <v>3627</v>
      </c>
      <c r="H1049" s="661" t="s">
        <v>574</v>
      </c>
      <c r="I1049" s="661" t="s">
        <v>4525</v>
      </c>
      <c r="J1049" s="661" t="s">
        <v>2097</v>
      </c>
      <c r="K1049" s="661" t="s">
        <v>4526</v>
      </c>
      <c r="L1049" s="662">
        <v>0</v>
      </c>
      <c r="M1049" s="662">
        <v>0</v>
      </c>
      <c r="N1049" s="661">
        <v>9</v>
      </c>
      <c r="O1049" s="744">
        <v>2.5</v>
      </c>
      <c r="P1049" s="662">
        <v>0</v>
      </c>
      <c r="Q1049" s="677"/>
      <c r="R1049" s="661">
        <v>9</v>
      </c>
      <c r="S1049" s="677">
        <v>1</v>
      </c>
      <c r="T1049" s="744">
        <v>2.5</v>
      </c>
      <c r="U1049" s="700">
        <v>1</v>
      </c>
    </row>
    <row r="1050" spans="1:21" ht="14.4" customHeight="1" x14ac:dyDescent="0.3">
      <c r="A1050" s="660">
        <v>32</v>
      </c>
      <c r="B1050" s="661" t="s">
        <v>573</v>
      </c>
      <c r="C1050" s="661" t="s">
        <v>3526</v>
      </c>
      <c r="D1050" s="742" t="s">
        <v>5499</v>
      </c>
      <c r="E1050" s="743" t="s">
        <v>3542</v>
      </c>
      <c r="F1050" s="661" t="s">
        <v>3521</v>
      </c>
      <c r="G1050" s="661" t="s">
        <v>4159</v>
      </c>
      <c r="H1050" s="661" t="s">
        <v>574</v>
      </c>
      <c r="I1050" s="661" t="s">
        <v>4527</v>
      </c>
      <c r="J1050" s="661" t="s">
        <v>4528</v>
      </c>
      <c r="K1050" s="661" t="s">
        <v>4529</v>
      </c>
      <c r="L1050" s="662">
        <v>0</v>
      </c>
      <c r="M1050" s="662">
        <v>0</v>
      </c>
      <c r="N1050" s="661">
        <v>1</v>
      </c>
      <c r="O1050" s="744">
        <v>0.5</v>
      </c>
      <c r="P1050" s="662"/>
      <c r="Q1050" s="677"/>
      <c r="R1050" s="661"/>
      <c r="S1050" s="677">
        <v>0</v>
      </c>
      <c r="T1050" s="744"/>
      <c r="U1050" s="700">
        <v>0</v>
      </c>
    </row>
    <row r="1051" spans="1:21" ht="14.4" customHeight="1" x14ac:dyDescent="0.3">
      <c r="A1051" s="660">
        <v>32</v>
      </c>
      <c r="B1051" s="661" t="s">
        <v>573</v>
      </c>
      <c r="C1051" s="661" t="s">
        <v>3526</v>
      </c>
      <c r="D1051" s="742" t="s">
        <v>5499</v>
      </c>
      <c r="E1051" s="743" t="s">
        <v>3542</v>
      </c>
      <c r="F1051" s="661" t="s">
        <v>3521</v>
      </c>
      <c r="G1051" s="661" t="s">
        <v>3832</v>
      </c>
      <c r="H1051" s="661" t="s">
        <v>574</v>
      </c>
      <c r="I1051" s="661" t="s">
        <v>824</v>
      </c>
      <c r="J1051" s="661" t="s">
        <v>4169</v>
      </c>
      <c r="K1051" s="661" t="s">
        <v>4170</v>
      </c>
      <c r="L1051" s="662">
        <v>73.989999999999995</v>
      </c>
      <c r="M1051" s="662">
        <v>147.97999999999999</v>
      </c>
      <c r="N1051" s="661">
        <v>2</v>
      </c>
      <c r="O1051" s="744">
        <v>0.5</v>
      </c>
      <c r="P1051" s="662">
        <v>147.97999999999999</v>
      </c>
      <c r="Q1051" s="677">
        <v>1</v>
      </c>
      <c r="R1051" s="661">
        <v>2</v>
      </c>
      <c r="S1051" s="677">
        <v>1</v>
      </c>
      <c r="T1051" s="744">
        <v>0.5</v>
      </c>
      <c r="U1051" s="700">
        <v>1</v>
      </c>
    </row>
    <row r="1052" spans="1:21" ht="14.4" customHeight="1" x14ac:dyDescent="0.3">
      <c r="A1052" s="660">
        <v>32</v>
      </c>
      <c r="B1052" s="661" t="s">
        <v>573</v>
      </c>
      <c r="C1052" s="661" t="s">
        <v>3526</v>
      </c>
      <c r="D1052" s="742" t="s">
        <v>5499</v>
      </c>
      <c r="E1052" s="743" t="s">
        <v>3542</v>
      </c>
      <c r="F1052" s="661" t="s">
        <v>3521</v>
      </c>
      <c r="G1052" s="661" t="s">
        <v>3752</v>
      </c>
      <c r="H1052" s="661" t="s">
        <v>574</v>
      </c>
      <c r="I1052" s="661" t="s">
        <v>3934</v>
      </c>
      <c r="J1052" s="661" t="s">
        <v>3754</v>
      </c>
      <c r="K1052" s="661" t="s">
        <v>3495</v>
      </c>
      <c r="L1052" s="662">
        <v>0</v>
      </c>
      <c r="M1052" s="662">
        <v>0</v>
      </c>
      <c r="N1052" s="661">
        <v>4</v>
      </c>
      <c r="O1052" s="744">
        <v>2</v>
      </c>
      <c r="P1052" s="662">
        <v>0</v>
      </c>
      <c r="Q1052" s="677"/>
      <c r="R1052" s="661">
        <v>4</v>
      </c>
      <c r="S1052" s="677">
        <v>1</v>
      </c>
      <c r="T1052" s="744">
        <v>2</v>
      </c>
      <c r="U1052" s="700">
        <v>1</v>
      </c>
    </row>
    <row r="1053" spans="1:21" ht="14.4" customHeight="1" x14ac:dyDescent="0.3">
      <c r="A1053" s="660">
        <v>32</v>
      </c>
      <c r="B1053" s="661" t="s">
        <v>573</v>
      </c>
      <c r="C1053" s="661" t="s">
        <v>3526</v>
      </c>
      <c r="D1053" s="742" t="s">
        <v>5499</v>
      </c>
      <c r="E1053" s="743" t="s">
        <v>3542</v>
      </c>
      <c r="F1053" s="661" t="s">
        <v>3521</v>
      </c>
      <c r="G1053" s="661" t="s">
        <v>3752</v>
      </c>
      <c r="H1053" s="661" t="s">
        <v>574</v>
      </c>
      <c r="I1053" s="661" t="s">
        <v>2534</v>
      </c>
      <c r="J1053" s="661" t="s">
        <v>2535</v>
      </c>
      <c r="K1053" s="661" t="s">
        <v>2536</v>
      </c>
      <c r="L1053" s="662">
        <v>52.75</v>
      </c>
      <c r="M1053" s="662">
        <v>158.25</v>
      </c>
      <c r="N1053" s="661">
        <v>3</v>
      </c>
      <c r="O1053" s="744">
        <v>2</v>
      </c>
      <c r="P1053" s="662">
        <v>52.75</v>
      </c>
      <c r="Q1053" s="677">
        <v>0.33333333333333331</v>
      </c>
      <c r="R1053" s="661">
        <v>1</v>
      </c>
      <c r="S1053" s="677">
        <v>0.33333333333333331</v>
      </c>
      <c r="T1053" s="744">
        <v>0.5</v>
      </c>
      <c r="U1053" s="700">
        <v>0.25</v>
      </c>
    </row>
    <row r="1054" spans="1:21" ht="14.4" customHeight="1" x14ac:dyDescent="0.3">
      <c r="A1054" s="660">
        <v>32</v>
      </c>
      <c r="B1054" s="661" t="s">
        <v>573</v>
      </c>
      <c r="C1054" s="661" t="s">
        <v>3526</v>
      </c>
      <c r="D1054" s="742" t="s">
        <v>5499</v>
      </c>
      <c r="E1054" s="743" t="s">
        <v>3542</v>
      </c>
      <c r="F1054" s="661" t="s">
        <v>3521</v>
      </c>
      <c r="G1054" s="661" t="s">
        <v>3752</v>
      </c>
      <c r="H1054" s="661" t="s">
        <v>574</v>
      </c>
      <c r="I1054" s="661" t="s">
        <v>3753</v>
      </c>
      <c r="J1054" s="661" t="s">
        <v>3754</v>
      </c>
      <c r="K1054" s="661" t="s">
        <v>3755</v>
      </c>
      <c r="L1054" s="662">
        <v>29.54</v>
      </c>
      <c r="M1054" s="662">
        <v>531.72</v>
      </c>
      <c r="N1054" s="661">
        <v>18</v>
      </c>
      <c r="O1054" s="744">
        <v>10</v>
      </c>
      <c r="P1054" s="662">
        <v>265.86</v>
      </c>
      <c r="Q1054" s="677">
        <v>0.5</v>
      </c>
      <c r="R1054" s="661">
        <v>9</v>
      </c>
      <c r="S1054" s="677">
        <v>0.5</v>
      </c>
      <c r="T1054" s="744">
        <v>5.5</v>
      </c>
      <c r="U1054" s="700">
        <v>0.55000000000000004</v>
      </c>
    </row>
    <row r="1055" spans="1:21" ht="14.4" customHeight="1" x14ac:dyDescent="0.3">
      <c r="A1055" s="660">
        <v>32</v>
      </c>
      <c r="B1055" s="661" t="s">
        <v>573</v>
      </c>
      <c r="C1055" s="661" t="s">
        <v>3526</v>
      </c>
      <c r="D1055" s="742" t="s">
        <v>5499</v>
      </c>
      <c r="E1055" s="743" t="s">
        <v>3542</v>
      </c>
      <c r="F1055" s="661" t="s">
        <v>3521</v>
      </c>
      <c r="G1055" s="661" t="s">
        <v>3752</v>
      </c>
      <c r="H1055" s="661" t="s">
        <v>574</v>
      </c>
      <c r="I1055" s="661" t="s">
        <v>4530</v>
      </c>
      <c r="J1055" s="661" t="s">
        <v>4531</v>
      </c>
      <c r="K1055" s="661" t="s">
        <v>4532</v>
      </c>
      <c r="L1055" s="662">
        <v>52.75</v>
      </c>
      <c r="M1055" s="662">
        <v>52.75</v>
      </c>
      <c r="N1055" s="661">
        <v>1</v>
      </c>
      <c r="O1055" s="744">
        <v>1</v>
      </c>
      <c r="P1055" s="662"/>
      <c r="Q1055" s="677">
        <v>0</v>
      </c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32</v>
      </c>
      <c r="B1056" s="661" t="s">
        <v>573</v>
      </c>
      <c r="C1056" s="661" t="s">
        <v>3526</v>
      </c>
      <c r="D1056" s="742" t="s">
        <v>5499</v>
      </c>
      <c r="E1056" s="743" t="s">
        <v>3542</v>
      </c>
      <c r="F1056" s="661" t="s">
        <v>3521</v>
      </c>
      <c r="G1056" s="661" t="s">
        <v>4035</v>
      </c>
      <c r="H1056" s="661" t="s">
        <v>574</v>
      </c>
      <c r="I1056" s="661" t="s">
        <v>4533</v>
      </c>
      <c r="J1056" s="661" t="s">
        <v>4037</v>
      </c>
      <c r="K1056" s="661" t="s">
        <v>4534</v>
      </c>
      <c r="L1056" s="662">
        <v>0</v>
      </c>
      <c r="M1056" s="662">
        <v>0</v>
      </c>
      <c r="N1056" s="661">
        <v>2</v>
      </c>
      <c r="O1056" s="744">
        <v>1.5</v>
      </c>
      <c r="P1056" s="662">
        <v>0</v>
      </c>
      <c r="Q1056" s="677"/>
      <c r="R1056" s="661">
        <v>2</v>
      </c>
      <c r="S1056" s="677">
        <v>1</v>
      </c>
      <c r="T1056" s="744">
        <v>1.5</v>
      </c>
      <c r="U1056" s="700">
        <v>1</v>
      </c>
    </row>
    <row r="1057" spans="1:21" ht="14.4" customHeight="1" x14ac:dyDescent="0.3">
      <c r="A1057" s="660">
        <v>32</v>
      </c>
      <c r="B1057" s="661" t="s">
        <v>573</v>
      </c>
      <c r="C1057" s="661" t="s">
        <v>3526</v>
      </c>
      <c r="D1057" s="742" t="s">
        <v>5499</v>
      </c>
      <c r="E1057" s="743" t="s">
        <v>3542</v>
      </c>
      <c r="F1057" s="661" t="s">
        <v>3521</v>
      </c>
      <c r="G1057" s="661" t="s">
        <v>4038</v>
      </c>
      <c r="H1057" s="661" t="s">
        <v>574</v>
      </c>
      <c r="I1057" s="661" t="s">
        <v>4176</v>
      </c>
      <c r="J1057" s="661" t="s">
        <v>4040</v>
      </c>
      <c r="K1057" s="661" t="s">
        <v>4041</v>
      </c>
      <c r="L1057" s="662">
        <v>5927.29</v>
      </c>
      <c r="M1057" s="662">
        <v>17781.87</v>
      </c>
      <c r="N1057" s="661">
        <v>3</v>
      </c>
      <c r="O1057" s="744">
        <v>1</v>
      </c>
      <c r="P1057" s="662">
        <v>17781.87</v>
      </c>
      <c r="Q1057" s="677">
        <v>1</v>
      </c>
      <c r="R1057" s="661">
        <v>3</v>
      </c>
      <c r="S1057" s="677">
        <v>1</v>
      </c>
      <c r="T1057" s="744">
        <v>1</v>
      </c>
      <c r="U1057" s="700">
        <v>1</v>
      </c>
    </row>
    <row r="1058" spans="1:21" ht="14.4" customHeight="1" x14ac:dyDescent="0.3">
      <c r="A1058" s="660">
        <v>32</v>
      </c>
      <c r="B1058" s="661" t="s">
        <v>573</v>
      </c>
      <c r="C1058" s="661" t="s">
        <v>3526</v>
      </c>
      <c r="D1058" s="742" t="s">
        <v>5499</v>
      </c>
      <c r="E1058" s="743" t="s">
        <v>3542</v>
      </c>
      <c r="F1058" s="661" t="s">
        <v>3521</v>
      </c>
      <c r="G1058" s="661" t="s">
        <v>4038</v>
      </c>
      <c r="H1058" s="661" t="s">
        <v>574</v>
      </c>
      <c r="I1058" s="661" t="s">
        <v>4535</v>
      </c>
      <c r="J1058" s="661" t="s">
        <v>4040</v>
      </c>
      <c r="K1058" s="661" t="s">
        <v>4041</v>
      </c>
      <c r="L1058" s="662">
        <v>5927.29</v>
      </c>
      <c r="M1058" s="662">
        <v>35563.74</v>
      </c>
      <c r="N1058" s="661">
        <v>6</v>
      </c>
      <c r="O1058" s="744">
        <v>1.5</v>
      </c>
      <c r="P1058" s="662">
        <v>11854.58</v>
      </c>
      <c r="Q1058" s="677">
        <v>0.33333333333333337</v>
      </c>
      <c r="R1058" s="661">
        <v>2</v>
      </c>
      <c r="S1058" s="677">
        <v>0.33333333333333331</v>
      </c>
      <c r="T1058" s="744">
        <v>0.5</v>
      </c>
      <c r="U1058" s="700">
        <v>0.33333333333333331</v>
      </c>
    </row>
    <row r="1059" spans="1:21" ht="14.4" customHeight="1" x14ac:dyDescent="0.3">
      <c r="A1059" s="660">
        <v>32</v>
      </c>
      <c r="B1059" s="661" t="s">
        <v>573</v>
      </c>
      <c r="C1059" s="661" t="s">
        <v>3526</v>
      </c>
      <c r="D1059" s="742" t="s">
        <v>5499</v>
      </c>
      <c r="E1059" s="743" t="s">
        <v>3542</v>
      </c>
      <c r="F1059" s="661" t="s">
        <v>3521</v>
      </c>
      <c r="G1059" s="661" t="s">
        <v>4038</v>
      </c>
      <c r="H1059" s="661" t="s">
        <v>574</v>
      </c>
      <c r="I1059" s="661" t="s">
        <v>4039</v>
      </c>
      <c r="J1059" s="661" t="s">
        <v>4040</v>
      </c>
      <c r="K1059" s="661" t="s">
        <v>4041</v>
      </c>
      <c r="L1059" s="662">
        <v>5927.29</v>
      </c>
      <c r="M1059" s="662">
        <v>65200.19</v>
      </c>
      <c r="N1059" s="661">
        <v>11</v>
      </c>
      <c r="O1059" s="744">
        <v>3.5</v>
      </c>
      <c r="P1059" s="662">
        <v>41491.03</v>
      </c>
      <c r="Q1059" s="677">
        <v>0.63636363636363635</v>
      </c>
      <c r="R1059" s="661">
        <v>7</v>
      </c>
      <c r="S1059" s="677">
        <v>0.63636363636363635</v>
      </c>
      <c r="T1059" s="744">
        <v>2.5</v>
      </c>
      <c r="U1059" s="700">
        <v>0.7142857142857143</v>
      </c>
    </row>
    <row r="1060" spans="1:21" ht="14.4" customHeight="1" x14ac:dyDescent="0.3">
      <c r="A1060" s="660">
        <v>32</v>
      </c>
      <c r="B1060" s="661" t="s">
        <v>573</v>
      </c>
      <c r="C1060" s="661" t="s">
        <v>3526</v>
      </c>
      <c r="D1060" s="742" t="s">
        <v>5499</v>
      </c>
      <c r="E1060" s="743" t="s">
        <v>3542</v>
      </c>
      <c r="F1060" s="661" t="s">
        <v>3521</v>
      </c>
      <c r="G1060" s="661" t="s">
        <v>4038</v>
      </c>
      <c r="H1060" s="661" t="s">
        <v>574</v>
      </c>
      <c r="I1060" s="661" t="s">
        <v>4042</v>
      </c>
      <c r="J1060" s="661" t="s">
        <v>4040</v>
      </c>
      <c r="K1060" s="661" t="s">
        <v>4041</v>
      </c>
      <c r="L1060" s="662">
        <v>5927.29</v>
      </c>
      <c r="M1060" s="662">
        <v>41491.03</v>
      </c>
      <c r="N1060" s="661">
        <v>7</v>
      </c>
      <c r="O1060" s="744">
        <v>2</v>
      </c>
      <c r="P1060" s="662">
        <v>29636.449999999997</v>
      </c>
      <c r="Q1060" s="677">
        <v>0.71428571428571419</v>
      </c>
      <c r="R1060" s="661">
        <v>5</v>
      </c>
      <c r="S1060" s="677">
        <v>0.7142857142857143</v>
      </c>
      <c r="T1060" s="744">
        <v>1.5</v>
      </c>
      <c r="U1060" s="700">
        <v>0.75</v>
      </c>
    </row>
    <row r="1061" spans="1:21" ht="14.4" customHeight="1" x14ac:dyDescent="0.3">
      <c r="A1061" s="660">
        <v>32</v>
      </c>
      <c r="B1061" s="661" t="s">
        <v>573</v>
      </c>
      <c r="C1061" s="661" t="s">
        <v>3526</v>
      </c>
      <c r="D1061" s="742" t="s">
        <v>5499</v>
      </c>
      <c r="E1061" s="743" t="s">
        <v>3542</v>
      </c>
      <c r="F1061" s="661" t="s">
        <v>3521</v>
      </c>
      <c r="G1061" s="661" t="s">
        <v>3632</v>
      </c>
      <c r="H1061" s="661" t="s">
        <v>574</v>
      </c>
      <c r="I1061" s="661" t="s">
        <v>862</v>
      </c>
      <c r="J1061" s="661" t="s">
        <v>3633</v>
      </c>
      <c r="K1061" s="661" t="s">
        <v>3634</v>
      </c>
      <c r="L1061" s="662">
        <v>88.76</v>
      </c>
      <c r="M1061" s="662">
        <v>798.84</v>
      </c>
      <c r="N1061" s="661">
        <v>9</v>
      </c>
      <c r="O1061" s="744">
        <v>2.5</v>
      </c>
      <c r="P1061" s="662">
        <v>177.52</v>
      </c>
      <c r="Q1061" s="677">
        <v>0.22222222222222224</v>
      </c>
      <c r="R1061" s="661">
        <v>2</v>
      </c>
      <c r="S1061" s="677">
        <v>0.22222222222222221</v>
      </c>
      <c r="T1061" s="744">
        <v>1</v>
      </c>
      <c r="U1061" s="700">
        <v>0.4</v>
      </c>
    </row>
    <row r="1062" spans="1:21" ht="14.4" customHeight="1" x14ac:dyDescent="0.3">
      <c r="A1062" s="660">
        <v>32</v>
      </c>
      <c r="B1062" s="661" t="s">
        <v>573</v>
      </c>
      <c r="C1062" s="661" t="s">
        <v>3526</v>
      </c>
      <c r="D1062" s="742" t="s">
        <v>5499</v>
      </c>
      <c r="E1062" s="743" t="s">
        <v>3542</v>
      </c>
      <c r="F1062" s="661" t="s">
        <v>3521</v>
      </c>
      <c r="G1062" s="661" t="s">
        <v>4043</v>
      </c>
      <c r="H1062" s="661" t="s">
        <v>1755</v>
      </c>
      <c r="I1062" s="661" t="s">
        <v>4536</v>
      </c>
      <c r="J1062" s="661" t="s">
        <v>4537</v>
      </c>
      <c r="K1062" s="661" t="s">
        <v>4538</v>
      </c>
      <c r="L1062" s="662">
        <v>46.85</v>
      </c>
      <c r="M1062" s="662">
        <v>46.85</v>
      </c>
      <c r="N1062" s="661">
        <v>1</v>
      </c>
      <c r="O1062" s="744">
        <v>0.5</v>
      </c>
      <c r="P1062" s="662"/>
      <c r="Q1062" s="677">
        <v>0</v>
      </c>
      <c r="R1062" s="661"/>
      <c r="S1062" s="677">
        <v>0</v>
      </c>
      <c r="T1062" s="744"/>
      <c r="U1062" s="700">
        <v>0</v>
      </c>
    </row>
    <row r="1063" spans="1:21" ht="14.4" customHeight="1" x14ac:dyDescent="0.3">
      <c r="A1063" s="660">
        <v>32</v>
      </c>
      <c r="B1063" s="661" t="s">
        <v>573</v>
      </c>
      <c r="C1063" s="661" t="s">
        <v>3526</v>
      </c>
      <c r="D1063" s="742" t="s">
        <v>5499</v>
      </c>
      <c r="E1063" s="743" t="s">
        <v>3542</v>
      </c>
      <c r="F1063" s="661" t="s">
        <v>3521</v>
      </c>
      <c r="G1063" s="661" t="s">
        <v>3840</v>
      </c>
      <c r="H1063" s="661" t="s">
        <v>574</v>
      </c>
      <c r="I1063" s="661" t="s">
        <v>1117</v>
      </c>
      <c r="J1063" s="661" t="s">
        <v>1118</v>
      </c>
      <c r="K1063" s="661" t="s">
        <v>1119</v>
      </c>
      <c r="L1063" s="662">
        <v>0</v>
      </c>
      <c r="M1063" s="662">
        <v>0</v>
      </c>
      <c r="N1063" s="661">
        <v>1</v>
      </c>
      <c r="O1063" s="744">
        <v>1</v>
      </c>
      <c r="P1063" s="662">
        <v>0</v>
      </c>
      <c r="Q1063" s="677"/>
      <c r="R1063" s="661">
        <v>1</v>
      </c>
      <c r="S1063" s="677">
        <v>1</v>
      </c>
      <c r="T1063" s="744">
        <v>1</v>
      </c>
      <c r="U1063" s="700">
        <v>1</v>
      </c>
    </row>
    <row r="1064" spans="1:21" ht="14.4" customHeight="1" x14ac:dyDescent="0.3">
      <c r="A1064" s="660">
        <v>32</v>
      </c>
      <c r="B1064" s="661" t="s">
        <v>573</v>
      </c>
      <c r="C1064" s="661" t="s">
        <v>3526</v>
      </c>
      <c r="D1064" s="742" t="s">
        <v>5499</v>
      </c>
      <c r="E1064" s="743" t="s">
        <v>3542</v>
      </c>
      <c r="F1064" s="661" t="s">
        <v>3521</v>
      </c>
      <c r="G1064" s="661" t="s">
        <v>4047</v>
      </c>
      <c r="H1064" s="661" t="s">
        <v>574</v>
      </c>
      <c r="I1064" s="661" t="s">
        <v>4539</v>
      </c>
      <c r="J1064" s="661" t="s">
        <v>4540</v>
      </c>
      <c r="K1064" s="661" t="s">
        <v>4541</v>
      </c>
      <c r="L1064" s="662">
        <v>103.74</v>
      </c>
      <c r="M1064" s="662">
        <v>103.74</v>
      </c>
      <c r="N1064" s="661">
        <v>1</v>
      </c>
      <c r="O1064" s="744">
        <v>0.5</v>
      </c>
      <c r="P1064" s="662">
        <v>103.74</v>
      </c>
      <c r="Q1064" s="677">
        <v>1</v>
      </c>
      <c r="R1064" s="661">
        <v>1</v>
      </c>
      <c r="S1064" s="677">
        <v>1</v>
      </c>
      <c r="T1064" s="744">
        <v>0.5</v>
      </c>
      <c r="U1064" s="700">
        <v>1</v>
      </c>
    </row>
    <row r="1065" spans="1:21" ht="14.4" customHeight="1" x14ac:dyDescent="0.3">
      <c r="A1065" s="660">
        <v>32</v>
      </c>
      <c r="B1065" s="661" t="s">
        <v>573</v>
      </c>
      <c r="C1065" s="661" t="s">
        <v>3526</v>
      </c>
      <c r="D1065" s="742" t="s">
        <v>5499</v>
      </c>
      <c r="E1065" s="743" t="s">
        <v>3542</v>
      </c>
      <c r="F1065" s="661" t="s">
        <v>3521</v>
      </c>
      <c r="G1065" s="661" t="s">
        <v>4047</v>
      </c>
      <c r="H1065" s="661" t="s">
        <v>1755</v>
      </c>
      <c r="I1065" s="661" t="s">
        <v>4542</v>
      </c>
      <c r="J1065" s="661" t="s">
        <v>4543</v>
      </c>
      <c r="K1065" s="661" t="s">
        <v>4544</v>
      </c>
      <c r="L1065" s="662">
        <v>124.49</v>
      </c>
      <c r="M1065" s="662">
        <v>124.49</v>
      </c>
      <c r="N1065" s="661">
        <v>1</v>
      </c>
      <c r="O1065" s="744">
        <v>0.5</v>
      </c>
      <c r="P1065" s="662"/>
      <c r="Q1065" s="677">
        <v>0</v>
      </c>
      <c r="R1065" s="661"/>
      <c r="S1065" s="677">
        <v>0</v>
      </c>
      <c r="T1065" s="744"/>
      <c r="U1065" s="700">
        <v>0</v>
      </c>
    </row>
    <row r="1066" spans="1:21" ht="14.4" customHeight="1" x14ac:dyDescent="0.3">
      <c r="A1066" s="660">
        <v>32</v>
      </c>
      <c r="B1066" s="661" t="s">
        <v>573</v>
      </c>
      <c r="C1066" s="661" t="s">
        <v>3526</v>
      </c>
      <c r="D1066" s="742" t="s">
        <v>5499</v>
      </c>
      <c r="E1066" s="743" t="s">
        <v>3542</v>
      </c>
      <c r="F1066" s="661" t="s">
        <v>3521</v>
      </c>
      <c r="G1066" s="661" t="s">
        <v>4047</v>
      </c>
      <c r="H1066" s="661" t="s">
        <v>1755</v>
      </c>
      <c r="I1066" s="661" t="s">
        <v>4545</v>
      </c>
      <c r="J1066" s="661" t="s">
        <v>3383</v>
      </c>
      <c r="K1066" s="661" t="s">
        <v>4546</v>
      </c>
      <c r="L1066" s="662">
        <v>0</v>
      </c>
      <c r="M1066" s="662">
        <v>0</v>
      </c>
      <c r="N1066" s="661">
        <v>1</v>
      </c>
      <c r="O1066" s="744">
        <v>0.5</v>
      </c>
      <c r="P1066" s="662"/>
      <c r="Q1066" s="677"/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32</v>
      </c>
      <c r="B1067" s="661" t="s">
        <v>573</v>
      </c>
      <c r="C1067" s="661" t="s">
        <v>3526</v>
      </c>
      <c r="D1067" s="742" t="s">
        <v>5499</v>
      </c>
      <c r="E1067" s="743" t="s">
        <v>3542</v>
      </c>
      <c r="F1067" s="661" t="s">
        <v>3521</v>
      </c>
      <c r="G1067" s="661" t="s">
        <v>4047</v>
      </c>
      <c r="H1067" s="661" t="s">
        <v>574</v>
      </c>
      <c r="I1067" s="661" t="s">
        <v>4547</v>
      </c>
      <c r="J1067" s="661" t="s">
        <v>4548</v>
      </c>
      <c r="K1067" s="661" t="s">
        <v>4549</v>
      </c>
      <c r="L1067" s="662">
        <v>82.99</v>
      </c>
      <c r="M1067" s="662">
        <v>82.99</v>
      </c>
      <c r="N1067" s="661">
        <v>1</v>
      </c>
      <c r="O1067" s="744">
        <v>0.5</v>
      </c>
      <c r="P1067" s="662">
        <v>82.99</v>
      </c>
      <c r="Q1067" s="677">
        <v>1</v>
      </c>
      <c r="R1067" s="661">
        <v>1</v>
      </c>
      <c r="S1067" s="677">
        <v>1</v>
      </c>
      <c r="T1067" s="744">
        <v>0.5</v>
      </c>
      <c r="U1067" s="700">
        <v>1</v>
      </c>
    </row>
    <row r="1068" spans="1:21" ht="14.4" customHeight="1" x14ac:dyDescent="0.3">
      <c r="A1068" s="660">
        <v>32</v>
      </c>
      <c r="B1068" s="661" t="s">
        <v>573</v>
      </c>
      <c r="C1068" s="661" t="s">
        <v>3526</v>
      </c>
      <c r="D1068" s="742" t="s">
        <v>5499</v>
      </c>
      <c r="E1068" s="743" t="s">
        <v>3542</v>
      </c>
      <c r="F1068" s="661" t="s">
        <v>3521</v>
      </c>
      <c r="G1068" s="661" t="s">
        <v>4049</v>
      </c>
      <c r="H1068" s="661" t="s">
        <v>1755</v>
      </c>
      <c r="I1068" s="661" t="s">
        <v>1971</v>
      </c>
      <c r="J1068" s="661" t="s">
        <v>1863</v>
      </c>
      <c r="K1068" s="661" t="s">
        <v>3370</v>
      </c>
      <c r="L1068" s="662">
        <v>164.94</v>
      </c>
      <c r="M1068" s="662">
        <v>164.94</v>
      </c>
      <c r="N1068" s="661">
        <v>1</v>
      </c>
      <c r="O1068" s="744">
        <v>0.5</v>
      </c>
      <c r="P1068" s="662"/>
      <c r="Q1068" s="677">
        <v>0</v>
      </c>
      <c r="R1068" s="661"/>
      <c r="S1068" s="677">
        <v>0</v>
      </c>
      <c r="T1068" s="744"/>
      <c r="U1068" s="700">
        <v>0</v>
      </c>
    </row>
    <row r="1069" spans="1:21" ht="14.4" customHeight="1" x14ac:dyDescent="0.3">
      <c r="A1069" s="660">
        <v>32</v>
      </c>
      <c r="B1069" s="661" t="s">
        <v>573</v>
      </c>
      <c r="C1069" s="661" t="s">
        <v>3526</v>
      </c>
      <c r="D1069" s="742" t="s">
        <v>5499</v>
      </c>
      <c r="E1069" s="743" t="s">
        <v>3542</v>
      </c>
      <c r="F1069" s="661" t="s">
        <v>3521</v>
      </c>
      <c r="G1069" s="661" t="s">
        <v>4448</v>
      </c>
      <c r="H1069" s="661" t="s">
        <v>1755</v>
      </c>
      <c r="I1069" s="661" t="s">
        <v>4550</v>
      </c>
      <c r="J1069" s="661" t="s">
        <v>1774</v>
      </c>
      <c r="K1069" s="661" t="s">
        <v>1072</v>
      </c>
      <c r="L1069" s="662">
        <v>77.790000000000006</v>
      </c>
      <c r="M1069" s="662">
        <v>77.790000000000006</v>
      </c>
      <c r="N1069" s="661">
        <v>1</v>
      </c>
      <c r="O1069" s="744">
        <v>0.5</v>
      </c>
      <c r="P1069" s="662">
        <v>77.790000000000006</v>
      </c>
      <c r="Q1069" s="677">
        <v>1</v>
      </c>
      <c r="R1069" s="661">
        <v>1</v>
      </c>
      <c r="S1069" s="677">
        <v>1</v>
      </c>
      <c r="T1069" s="744">
        <v>0.5</v>
      </c>
      <c r="U1069" s="700">
        <v>1</v>
      </c>
    </row>
    <row r="1070" spans="1:21" ht="14.4" customHeight="1" x14ac:dyDescent="0.3">
      <c r="A1070" s="660">
        <v>32</v>
      </c>
      <c r="B1070" s="661" t="s">
        <v>573</v>
      </c>
      <c r="C1070" s="661" t="s">
        <v>3526</v>
      </c>
      <c r="D1070" s="742" t="s">
        <v>5499</v>
      </c>
      <c r="E1070" s="743" t="s">
        <v>3542</v>
      </c>
      <c r="F1070" s="661" t="s">
        <v>3521</v>
      </c>
      <c r="G1070" s="661" t="s">
        <v>4052</v>
      </c>
      <c r="H1070" s="661" t="s">
        <v>574</v>
      </c>
      <c r="I1070" s="661" t="s">
        <v>4053</v>
      </c>
      <c r="J1070" s="661" t="s">
        <v>1646</v>
      </c>
      <c r="K1070" s="661" t="s">
        <v>1735</v>
      </c>
      <c r="L1070" s="662">
        <v>2214.85</v>
      </c>
      <c r="M1070" s="662">
        <v>4429.7</v>
      </c>
      <c r="N1070" s="661">
        <v>2</v>
      </c>
      <c r="O1070" s="744">
        <v>1</v>
      </c>
      <c r="P1070" s="662">
        <v>2214.85</v>
      </c>
      <c r="Q1070" s="677">
        <v>0.5</v>
      </c>
      <c r="R1070" s="661">
        <v>1</v>
      </c>
      <c r="S1070" s="677">
        <v>0.5</v>
      </c>
      <c r="T1070" s="744">
        <v>0.5</v>
      </c>
      <c r="U1070" s="700">
        <v>0.5</v>
      </c>
    </row>
    <row r="1071" spans="1:21" ht="14.4" customHeight="1" x14ac:dyDescent="0.3">
      <c r="A1071" s="660">
        <v>32</v>
      </c>
      <c r="B1071" s="661" t="s">
        <v>573</v>
      </c>
      <c r="C1071" s="661" t="s">
        <v>3526</v>
      </c>
      <c r="D1071" s="742" t="s">
        <v>5499</v>
      </c>
      <c r="E1071" s="743" t="s">
        <v>3542</v>
      </c>
      <c r="F1071" s="661" t="s">
        <v>3521</v>
      </c>
      <c r="G1071" s="661" t="s">
        <v>4551</v>
      </c>
      <c r="H1071" s="661" t="s">
        <v>1755</v>
      </c>
      <c r="I1071" s="661" t="s">
        <v>4552</v>
      </c>
      <c r="J1071" s="661" t="s">
        <v>4553</v>
      </c>
      <c r="K1071" s="661" t="s">
        <v>2392</v>
      </c>
      <c r="L1071" s="662">
        <v>193.68</v>
      </c>
      <c r="M1071" s="662">
        <v>193.68</v>
      </c>
      <c r="N1071" s="661">
        <v>1</v>
      </c>
      <c r="O1071" s="744">
        <v>0.5</v>
      </c>
      <c r="P1071" s="662">
        <v>193.68</v>
      </c>
      <c r="Q1071" s="677">
        <v>1</v>
      </c>
      <c r="R1071" s="661">
        <v>1</v>
      </c>
      <c r="S1071" s="677">
        <v>1</v>
      </c>
      <c r="T1071" s="744">
        <v>0.5</v>
      </c>
      <c r="U1071" s="700">
        <v>1</v>
      </c>
    </row>
    <row r="1072" spans="1:21" ht="14.4" customHeight="1" x14ac:dyDescent="0.3">
      <c r="A1072" s="660">
        <v>32</v>
      </c>
      <c r="B1072" s="661" t="s">
        <v>573</v>
      </c>
      <c r="C1072" s="661" t="s">
        <v>3526</v>
      </c>
      <c r="D1072" s="742" t="s">
        <v>5499</v>
      </c>
      <c r="E1072" s="743" t="s">
        <v>3542</v>
      </c>
      <c r="F1072" s="661" t="s">
        <v>3521</v>
      </c>
      <c r="G1072" s="661" t="s">
        <v>4326</v>
      </c>
      <c r="H1072" s="661" t="s">
        <v>1755</v>
      </c>
      <c r="I1072" s="661" t="s">
        <v>4554</v>
      </c>
      <c r="J1072" s="661" t="s">
        <v>1823</v>
      </c>
      <c r="K1072" s="661" t="s">
        <v>1653</v>
      </c>
      <c r="L1072" s="662">
        <v>101.69</v>
      </c>
      <c r="M1072" s="662">
        <v>203.38</v>
      </c>
      <c r="N1072" s="661">
        <v>2</v>
      </c>
      <c r="O1072" s="744">
        <v>1.5</v>
      </c>
      <c r="P1072" s="662"/>
      <c r="Q1072" s="677">
        <v>0</v>
      </c>
      <c r="R1072" s="661"/>
      <c r="S1072" s="677">
        <v>0</v>
      </c>
      <c r="T1072" s="744"/>
      <c r="U1072" s="700">
        <v>0</v>
      </c>
    </row>
    <row r="1073" spans="1:21" ht="14.4" customHeight="1" x14ac:dyDescent="0.3">
      <c r="A1073" s="660">
        <v>32</v>
      </c>
      <c r="B1073" s="661" t="s">
        <v>573</v>
      </c>
      <c r="C1073" s="661" t="s">
        <v>3526</v>
      </c>
      <c r="D1073" s="742" t="s">
        <v>5499</v>
      </c>
      <c r="E1073" s="743" t="s">
        <v>3542</v>
      </c>
      <c r="F1073" s="661" t="s">
        <v>3521</v>
      </c>
      <c r="G1073" s="661" t="s">
        <v>3844</v>
      </c>
      <c r="H1073" s="661" t="s">
        <v>574</v>
      </c>
      <c r="I1073" s="661" t="s">
        <v>4331</v>
      </c>
      <c r="J1073" s="661" t="s">
        <v>2539</v>
      </c>
      <c r="K1073" s="661" t="s">
        <v>2540</v>
      </c>
      <c r="L1073" s="662">
        <v>27.5</v>
      </c>
      <c r="M1073" s="662">
        <v>55</v>
      </c>
      <c r="N1073" s="661">
        <v>2</v>
      </c>
      <c r="O1073" s="744">
        <v>0.5</v>
      </c>
      <c r="P1073" s="662">
        <v>55</v>
      </c>
      <c r="Q1073" s="677">
        <v>1</v>
      </c>
      <c r="R1073" s="661">
        <v>2</v>
      </c>
      <c r="S1073" s="677">
        <v>1</v>
      </c>
      <c r="T1073" s="744">
        <v>0.5</v>
      </c>
      <c r="U1073" s="700">
        <v>1</v>
      </c>
    </row>
    <row r="1074" spans="1:21" ht="14.4" customHeight="1" x14ac:dyDescent="0.3">
      <c r="A1074" s="660">
        <v>32</v>
      </c>
      <c r="B1074" s="661" t="s">
        <v>573</v>
      </c>
      <c r="C1074" s="661" t="s">
        <v>3526</v>
      </c>
      <c r="D1074" s="742" t="s">
        <v>5499</v>
      </c>
      <c r="E1074" s="743" t="s">
        <v>3542</v>
      </c>
      <c r="F1074" s="661" t="s">
        <v>3521</v>
      </c>
      <c r="G1074" s="661" t="s">
        <v>3939</v>
      </c>
      <c r="H1074" s="661" t="s">
        <v>574</v>
      </c>
      <c r="I1074" s="661" t="s">
        <v>4555</v>
      </c>
      <c r="J1074" s="661" t="s">
        <v>4556</v>
      </c>
      <c r="K1074" s="661" t="s">
        <v>4557</v>
      </c>
      <c r="L1074" s="662">
        <v>459.3</v>
      </c>
      <c r="M1074" s="662">
        <v>918.6</v>
      </c>
      <c r="N1074" s="661">
        <v>2</v>
      </c>
      <c r="O1074" s="744">
        <v>0.5</v>
      </c>
      <c r="P1074" s="662"/>
      <c r="Q1074" s="677">
        <v>0</v>
      </c>
      <c r="R1074" s="661"/>
      <c r="S1074" s="677">
        <v>0</v>
      </c>
      <c r="T1074" s="744"/>
      <c r="U1074" s="700">
        <v>0</v>
      </c>
    </row>
    <row r="1075" spans="1:21" ht="14.4" customHeight="1" x14ac:dyDescent="0.3">
      <c r="A1075" s="660">
        <v>32</v>
      </c>
      <c r="B1075" s="661" t="s">
        <v>573</v>
      </c>
      <c r="C1075" s="661" t="s">
        <v>3526</v>
      </c>
      <c r="D1075" s="742" t="s">
        <v>5499</v>
      </c>
      <c r="E1075" s="743" t="s">
        <v>3542</v>
      </c>
      <c r="F1075" s="661" t="s">
        <v>3521</v>
      </c>
      <c r="G1075" s="661" t="s">
        <v>3647</v>
      </c>
      <c r="H1075" s="661" t="s">
        <v>1755</v>
      </c>
      <c r="I1075" s="661" t="s">
        <v>1927</v>
      </c>
      <c r="J1075" s="661" t="s">
        <v>1781</v>
      </c>
      <c r="K1075" s="661" t="s">
        <v>1928</v>
      </c>
      <c r="L1075" s="662">
        <v>543.39</v>
      </c>
      <c r="M1075" s="662">
        <v>13041.36</v>
      </c>
      <c r="N1075" s="661">
        <v>24</v>
      </c>
      <c r="O1075" s="744">
        <v>6.5</v>
      </c>
      <c r="P1075" s="662">
        <v>9781.02</v>
      </c>
      <c r="Q1075" s="677">
        <v>0.75</v>
      </c>
      <c r="R1075" s="661">
        <v>18</v>
      </c>
      <c r="S1075" s="677">
        <v>0.75</v>
      </c>
      <c r="T1075" s="744">
        <v>5.5</v>
      </c>
      <c r="U1075" s="700">
        <v>0.84615384615384615</v>
      </c>
    </row>
    <row r="1076" spans="1:21" ht="14.4" customHeight="1" x14ac:dyDescent="0.3">
      <c r="A1076" s="660">
        <v>32</v>
      </c>
      <c r="B1076" s="661" t="s">
        <v>573</v>
      </c>
      <c r="C1076" s="661" t="s">
        <v>3526</v>
      </c>
      <c r="D1076" s="742" t="s">
        <v>5499</v>
      </c>
      <c r="E1076" s="743" t="s">
        <v>3542</v>
      </c>
      <c r="F1076" s="661" t="s">
        <v>3521</v>
      </c>
      <c r="G1076" s="661" t="s">
        <v>3647</v>
      </c>
      <c r="H1076" s="661" t="s">
        <v>1755</v>
      </c>
      <c r="I1076" s="661" t="s">
        <v>1780</v>
      </c>
      <c r="J1076" s="661" t="s">
        <v>1781</v>
      </c>
      <c r="K1076" s="661" t="s">
        <v>1782</v>
      </c>
      <c r="L1076" s="662">
        <v>815.1</v>
      </c>
      <c r="M1076" s="662">
        <v>7335.9000000000005</v>
      </c>
      <c r="N1076" s="661">
        <v>9</v>
      </c>
      <c r="O1076" s="744">
        <v>4</v>
      </c>
      <c r="P1076" s="662">
        <v>7335.9000000000005</v>
      </c>
      <c r="Q1076" s="677">
        <v>1</v>
      </c>
      <c r="R1076" s="661">
        <v>9</v>
      </c>
      <c r="S1076" s="677">
        <v>1</v>
      </c>
      <c r="T1076" s="744">
        <v>4</v>
      </c>
      <c r="U1076" s="700">
        <v>1</v>
      </c>
    </row>
    <row r="1077" spans="1:21" ht="14.4" customHeight="1" x14ac:dyDescent="0.3">
      <c r="A1077" s="660">
        <v>32</v>
      </c>
      <c r="B1077" s="661" t="s">
        <v>573</v>
      </c>
      <c r="C1077" s="661" t="s">
        <v>3526</v>
      </c>
      <c r="D1077" s="742" t="s">
        <v>5499</v>
      </c>
      <c r="E1077" s="743" t="s">
        <v>3542</v>
      </c>
      <c r="F1077" s="661" t="s">
        <v>3521</v>
      </c>
      <c r="G1077" s="661" t="s">
        <v>3647</v>
      </c>
      <c r="H1077" s="661" t="s">
        <v>1755</v>
      </c>
      <c r="I1077" s="661" t="s">
        <v>2882</v>
      </c>
      <c r="J1077" s="661" t="s">
        <v>2883</v>
      </c>
      <c r="K1077" s="661" t="s">
        <v>1782</v>
      </c>
      <c r="L1077" s="662">
        <v>1385.62</v>
      </c>
      <c r="M1077" s="662">
        <v>29098.019999999997</v>
      </c>
      <c r="N1077" s="661">
        <v>21</v>
      </c>
      <c r="O1077" s="744">
        <v>6.5</v>
      </c>
      <c r="P1077" s="662">
        <v>16627.439999999999</v>
      </c>
      <c r="Q1077" s="677">
        <v>0.5714285714285714</v>
      </c>
      <c r="R1077" s="661">
        <v>12</v>
      </c>
      <c r="S1077" s="677">
        <v>0.5714285714285714</v>
      </c>
      <c r="T1077" s="744">
        <v>4</v>
      </c>
      <c r="U1077" s="700">
        <v>0.61538461538461542</v>
      </c>
    </row>
    <row r="1078" spans="1:21" ht="14.4" customHeight="1" x14ac:dyDescent="0.3">
      <c r="A1078" s="660">
        <v>32</v>
      </c>
      <c r="B1078" s="661" t="s">
        <v>573</v>
      </c>
      <c r="C1078" s="661" t="s">
        <v>3526</v>
      </c>
      <c r="D1078" s="742" t="s">
        <v>5499</v>
      </c>
      <c r="E1078" s="743" t="s">
        <v>3542</v>
      </c>
      <c r="F1078" s="661" t="s">
        <v>3521</v>
      </c>
      <c r="G1078" s="661" t="s">
        <v>3647</v>
      </c>
      <c r="H1078" s="661" t="s">
        <v>1755</v>
      </c>
      <c r="I1078" s="661" t="s">
        <v>2886</v>
      </c>
      <c r="J1078" s="661" t="s">
        <v>2883</v>
      </c>
      <c r="K1078" s="661" t="s">
        <v>1785</v>
      </c>
      <c r="L1078" s="662">
        <v>1847.49</v>
      </c>
      <c r="M1078" s="662">
        <v>11084.94</v>
      </c>
      <c r="N1078" s="661">
        <v>6</v>
      </c>
      <c r="O1078" s="744">
        <v>1.5</v>
      </c>
      <c r="P1078" s="662">
        <v>5542.47</v>
      </c>
      <c r="Q1078" s="677">
        <v>0.5</v>
      </c>
      <c r="R1078" s="661">
        <v>3</v>
      </c>
      <c r="S1078" s="677">
        <v>0.5</v>
      </c>
      <c r="T1078" s="744">
        <v>0.5</v>
      </c>
      <c r="U1078" s="700">
        <v>0.33333333333333331</v>
      </c>
    </row>
    <row r="1079" spans="1:21" ht="14.4" customHeight="1" x14ac:dyDescent="0.3">
      <c r="A1079" s="660">
        <v>32</v>
      </c>
      <c r="B1079" s="661" t="s">
        <v>573</v>
      </c>
      <c r="C1079" s="661" t="s">
        <v>3526</v>
      </c>
      <c r="D1079" s="742" t="s">
        <v>5499</v>
      </c>
      <c r="E1079" s="743" t="s">
        <v>3542</v>
      </c>
      <c r="F1079" s="661" t="s">
        <v>3521</v>
      </c>
      <c r="G1079" s="661" t="s">
        <v>3769</v>
      </c>
      <c r="H1079" s="661" t="s">
        <v>574</v>
      </c>
      <c r="I1079" s="661" t="s">
        <v>4558</v>
      </c>
      <c r="J1079" s="661" t="s">
        <v>3771</v>
      </c>
      <c r="K1079" s="661" t="s">
        <v>3772</v>
      </c>
      <c r="L1079" s="662">
        <v>0</v>
      </c>
      <c r="M1079" s="662">
        <v>0</v>
      </c>
      <c r="N1079" s="661">
        <v>2</v>
      </c>
      <c r="O1079" s="744">
        <v>0.5</v>
      </c>
      <c r="P1079" s="662">
        <v>0</v>
      </c>
      <c r="Q1079" s="677"/>
      <c r="R1079" s="661">
        <v>2</v>
      </c>
      <c r="S1079" s="677">
        <v>1</v>
      </c>
      <c r="T1079" s="744">
        <v>0.5</v>
      </c>
      <c r="U1079" s="700">
        <v>1</v>
      </c>
    </row>
    <row r="1080" spans="1:21" ht="14.4" customHeight="1" x14ac:dyDescent="0.3">
      <c r="A1080" s="660">
        <v>32</v>
      </c>
      <c r="B1080" s="661" t="s">
        <v>573</v>
      </c>
      <c r="C1080" s="661" t="s">
        <v>3526</v>
      </c>
      <c r="D1080" s="742" t="s">
        <v>5499</v>
      </c>
      <c r="E1080" s="743" t="s">
        <v>3542</v>
      </c>
      <c r="F1080" s="661" t="s">
        <v>3521</v>
      </c>
      <c r="G1080" s="661" t="s">
        <v>3857</v>
      </c>
      <c r="H1080" s="661" t="s">
        <v>1755</v>
      </c>
      <c r="I1080" s="661" t="s">
        <v>4192</v>
      </c>
      <c r="J1080" s="661" t="s">
        <v>2869</v>
      </c>
      <c r="K1080" s="661" t="s">
        <v>3883</v>
      </c>
      <c r="L1080" s="662">
        <v>0</v>
      </c>
      <c r="M1080" s="662">
        <v>0</v>
      </c>
      <c r="N1080" s="661">
        <v>1</v>
      </c>
      <c r="O1080" s="744">
        <v>1</v>
      </c>
      <c r="P1080" s="662"/>
      <c r="Q1080" s="677"/>
      <c r="R1080" s="661"/>
      <c r="S1080" s="677">
        <v>0</v>
      </c>
      <c r="T1080" s="744"/>
      <c r="U1080" s="700">
        <v>0</v>
      </c>
    </row>
    <row r="1081" spans="1:21" ht="14.4" customHeight="1" x14ac:dyDescent="0.3">
      <c r="A1081" s="660">
        <v>32</v>
      </c>
      <c r="B1081" s="661" t="s">
        <v>573</v>
      </c>
      <c r="C1081" s="661" t="s">
        <v>3526</v>
      </c>
      <c r="D1081" s="742" t="s">
        <v>5499</v>
      </c>
      <c r="E1081" s="743" t="s">
        <v>3542</v>
      </c>
      <c r="F1081" s="661" t="s">
        <v>3521</v>
      </c>
      <c r="G1081" s="661" t="s">
        <v>3857</v>
      </c>
      <c r="H1081" s="661" t="s">
        <v>574</v>
      </c>
      <c r="I1081" s="661" t="s">
        <v>4193</v>
      </c>
      <c r="J1081" s="661" t="s">
        <v>2869</v>
      </c>
      <c r="K1081" s="661" t="s">
        <v>4194</v>
      </c>
      <c r="L1081" s="662">
        <v>48.42</v>
      </c>
      <c r="M1081" s="662">
        <v>193.68</v>
      </c>
      <c r="N1081" s="661">
        <v>4</v>
      </c>
      <c r="O1081" s="744">
        <v>1.5</v>
      </c>
      <c r="P1081" s="662"/>
      <c r="Q1081" s="677">
        <v>0</v>
      </c>
      <c r="R1081" s="661"/>
      <c r="S1081" s="677">
        <v>0</v>
      </c>
      <c r="T1081" s="744"/>
      <c r="U1081" s="700">
        <v>0</v>
      </c>
    </row>
    <row r="1082" spans="1:21" ht="14.4" customHeight="1" x14ac:dyDescent="0.3">
      <c r="A1082" s="660">
        <v>32</v>
      </c>
      <c r="B1082" s="661" t="s">
        <v>573</v>
      </c>
      <c r="C1082" s="661" t="s">
        <v>3526</v>
      </c>
      <c r="D1082" s="742" t="s">
        <v>5499</v>
      </c>
      <c r="E1082" s="743" t="s">
        <v>3542</v>
      </c>
      <c r="F1082" s="661" t="s">
        <v>3521</v>
      </c>
      <c r="G1082" s="661" t="s">
        <v>3654</v>
      </c>
      <c r="H1082" s="661" t="s">
        <v>574</v>
      </c>
      <c r="I1082" s="661" t="s">
        <v>4559</v>
      </c>
      <c r="J1082" s="661" t="s">
        <v>759</v>
      </c>
      <c r="K1082" s="661" t="s">
        <v>760</v>
      </c>
      <c r="L1082" s="662">
        <v>0</v>
      </c>
      <c r="M1082" s="662">
        <v>0</v>
      </c>
      <c r="N1082" s="661">
        <v>2</v>
      </c>
      <c r="O1082" s="744">
        <v>1</v>
      </c>
      <c r="P1082" s="662">
        <v>0</v>
      </c>
      <c r="Q1082" s="677"/>
      <c r="R1082" s="661">
        <v>1</v>
      </c>
      <c r="S1082" s="677">
        <v>0.5</v>
      </c>
      <c r="T1082" s="744">
        <v>0.5</v>
      </c>
      <c r="U1082" s="700">
        <v>0.5</v>
      </c>
    </row>
    <row r="1083" spans="1:21" ht="14.4" customHeight="1" x14ac:dyDescent="0.3">
      <c r="A1083" s="660">
        <v>32</v>
      </c>
      <c r="B1083" s="661" t="s">
        <v>573</v>
      </c>
      <c r="C1083" s="661" t="s">
        <v>3526</v>
      </c>
      <c r="D1083" s="742" t="s">
        <v>5499</v>
      </c>
      <c r="E1083" s="743" t="s">
        <v>3542</v>
      </c>
      <c r="F1083" s="661" t="s">
        <v>3521</v>
      </c>
      <c r="G1083" s="661" t="s">
        <v>3654</v>
      </c>
      <c r="H1083" s="661" t="s">
        <v>574</v>
      </c>
      <c r="I1083" s="661" t="s">
        <v>3773</v>
      </c>
      <c r="J1083" s="661" t="s">
        <v>3774</v>
      </c>
      <c r="K1083" s="661" t="s">
        <v>3775</v>
      </c>
      <c r="L1083" s="662">
        <v>334.66</v>
      </c>
      <c r="M1083" s="662">
        <v>334.66</v>
      </c>
      <c r="N1083" s="661">
        <v>1</v>
      </c>
      <c r="O1083" s="744">
        <v>0.5</v>
      </c>
      <c r="P1083" s="662"/>
      <c r="Q1083" s="677">
        <v>0</v>
      </c>
      <c r="R1083" s="661"/>
      <c r="S1083" s="677">
        <v>0</v>
      </c>
      <c r="T1083" s="744"/>
      <c r="U1083" s="700">
        <v>0</v>
      </c>
    </row>
    <row r="1084" spans="1:21" ht="14.4" customHeight="1" x14ac:dyDescent="0.3">
      <c r="A1084" s="660">
        <v>32</v>
      </c>
      <c r="B1084" s="661" t="s">
        <v>573</v>
      </c>
      <c r="C1084" s="661" t="s">
        <v>3526</v>
      </c>
      <c r="D1084" s="742" t="s">
        <v>5499</v>
      </c>
      <c r="E1084" s="743" t="s">
        <v>3542</v>
      </c>
      <c r="F1084" s="661" t="s">
        <v>3521</v>
      </c>
      <c r="G1084" s="661" t="s">
        <v>3654</v>
      </c>
      <c r="H1084" s="661" t="s">
        <v>574</v>
      </c>
      <c r="I1084" s="661" t="s">
        <v>3703</v>
      </c>
      <c r="J1084" s="661" t="s">
        <v>3656</v>
      </c>
      <c r="K1084" s="661" t="s">
        <v>760</v>
      </c>
      <c r="L1084" s="662">
        <v>301.2</v>
      </c>
      <c r="M1084" s="662">
        <v>7228.8</v>
      </c>
      <c r="N1084" s="661">
        <v>24</v>
      </c>
      <c r="O1084" s="744">
        <v>9.5</v>
      </c>
      <c r="P1084" s="662">
        <v>4216.8</v>
      </c>
      <c r="Q1084" s="677">
        <v>0.58333333333333337</v>
      </c>
      <c r="R1084" s="661">
        <v>14</v>
      </c>
      <c r="S1084" s="677">
        <v>0.58333333333333337</v>
      </c>
      <c r="T1084" s="744">
        <v>5.5</v>
      </c>
      <c r="U1084" s="700">
        <v>0.57894736842105265</v>
      </c>
    </row>
    <row r="1085" spans="1:21" ht="14.4" customHeight="1" x14ac:dyDescent="0.3">
      <c r="A1085" s="660">
        <v>32</v>
      </c>
      <c r="B1085" s="661" t="s">
        <v>573</v>
      </c>
      <c r="C1085" s="661" t="s">
        <v>3526</v>
      </c>
      <c r="D1085" s="742" t="s">
        <v>5499</v>
      </c>
      <c r="E1085" s="743" t="s">
        <v>3542</v>
      </c>
      <c r="F1085" s="661" t="s">
        <v>3521</v>
      </c>
      <c r="G1085" s="661" t="s">
        <v>3654</v>
      </c>
      <c r="H1085" s="661" t="s">
        <v>574</v>
      </c>
      <c r="I1085" s="661" t="s">
        <v>3703</v>
      </c>
      <c r="J1085" s="661" t="s">
        <v>3656</v>
      </c>
      <c r="K1085" s="661" t="s">
        <v>760</v>
      </c>
      <c r="L1085" s="662">
        <v>185.26</v>
      </c>
      <c r="M1085" s="662">
        <v>185.26</v>
      </c>
      <c r="N1085" s="661">
        <v>1</v>
      </c>
      <c r="O1085" s="744">
        <v>1</v>
      </c>
      <c r="P1085" s="662">
        <v>185.26</v>
      </c>
      <c r="Q1085" s="677">
        <v>1</v>
      </c>
      <c r="R1085" s="661">
        <v>1</v>
      </c>
      <c r="S1085" s="677">
        <v>1</v>
      </c>
      <c r="T1085" s="744">
        <v>1</v>
      </c>
      <c r="U1085" s="700">
        <v>1</v>
      </c>
    </row>
    <row r="1086" spans="1:21" ht="14.4" customHeight="1" x14ac:dyDescent="0.3">
      <c r="A1086" s="660">
        <v>32</v>
      </c>
      <c r="B1086" s="661" t="s">
        <v>573</v>
      </c>
      <c r="C1086" s="661" t="s">
        <v>3526</v>
      </c>
      <c r="D1086" s="742" t="s">
        <v>5499</v>
      </c>
      <c r="E1086" s="743" t="s">
        <v>3542</v>
      </c>
      <c r="F1086" s="661" t="s">
        <v>3521</v>
      </c>
      <c r="G1086" s="661" t="s">
        <v>3654</v>
      </c>
      <c r="H1086" s="661" t="s">
        <v>574</v>
      </c>
      <c r="I1086" s="661" t="s">
        <v>758</v>
      </c>
      <c r="J1086" s="661" t="s">
        <v>759</v>
      </c>
      <c r="K1086" s="661" t="s">
        <v>760</v>
      </c>
      <c r="L1086" s="662">
        <v>301.2</v>
      </c>
      <c r="M1086" s="662">
        <v>301.2</v>
      </c>
      <c r="N1086" s="661">
        <v>1</v>
      </c>
      <c r="O1086" s="744">
        <v>0.5</v>
      </c>
      <c r="P1086" s="662">
        <v>301.2</v>
      </c>
      <c r="Q1086" s="677">
        <v>1</v>
      </c>
      <c r="R1086" s="661">
        <v>1</v>
      </c>
      <c r="S1086" s="677">
        <v>1</v>
      </c>
      <c r="T1086" s="744">
        <v>0.5</v>
      </c>
      <c r="U1086" s="700">
        <v>1</v>
      </c>
    </row>
    <row r="1087" spans="1:21" ht="14.4" customHeight="1" x14ac:dyDescent="0.3">
      <c r="A1087" s="660">
        <v>32</v>
      </c>
      <c r="B1087" s="661" t="s">
        <v>573</v>
      </c>
      <c r="C1087" s="661" t="s">
        <v>3526</v>
      </c>
      <c r="D1087" s="742" t="s">
        <v>5499</v>
      </c>
      <c r="E1087" s="743" t="s">
        <v>3542</v>
      </c>
      <c r="F1087" s="661" t="s">
        <v>3521</v>
      </c>
      <c r="G1087" s="661" t="s">
        <v>4560</v>
      </c>
      <c r="H1087" s="661" t="s">
        <v>574</v>
      </c>
      <c r="I1087" s="661" t="s">
        <v>4561</v>
      </c>
      <c r="J1087" s="661" t="s">
        <v>1021</v>
      </c>
      <c r="K1087" s="661" t="s">
        <v>4562</v>
      </c>
      <c r="L1087" s="662">
        <v>0</v>
      </c>
      <c r="M1087" s="662">
        <v>0</v>
      </c>
      <c r="N1087" s="661">
        <v>2</v>
      </c>
      <c r="O1087" s="744">
        <v>0.5</v>
      </c>
      <c r="P1087" s="662"/>
      <c r="Q1087" s="677"/>
      <c r="R1087" s="661"/>
      <c r="S1087" s="677">
        <v>0</v>
      </c>
      <c r="T1087" s="744"/>
      <c r="U1087" s="700">
        <v>0</v>
      </c>
    </row>
    <row r="1088" spans="1:21" ht="14.4" customHeight="1" x14ac:dyDescent="0.3">
      <c r="A1088" s="660">
        <v>32</v>
      </c>
      <c r="B1088" s="661" t="s">
        <v>573</v>
      </c>
      <c r="C1088" s="661" t="s">
        <v>3526</v>
      </c>
      <c r="D1088" s="742" t="s">
        <v>5499</v>
      </c>
      <c r="E1088" s="743" t="s">
        <v>3542</v>
      </c>
      <c r="F1088" s="661" t="s">
        <v>3521</v>
      </c>
      <c r="G1088" s="661" t="s">
        <v>3776</v>
      </c>
      <c r="H1088" s="661" t="s">
        <v>574</v>
      </c>
      <c r="I1088" s="661" t="s">
        <v>4563</v>
      </c>
      <c r="J1088" s="661" t="s">
        <v>4564</v>
      </c>
      <c r="K1088" s="661" t="s">
        <v>4565</v>
      </c>
      <c r="L1088" s="662">
        <v>144.81</v>
      </c>
      <c r="M1088" s="662">
        <v>144.81</v>
      </c>
      <c r="N1088" s="661">
        <v>1</v>
      </c>
      <c r="O1088" s="744">
        <v>0.5</v>
      </c>
      <c r="P1088" s="662"/>
      <c r="Q1088" s="677">
        <v>0</v>
      </c>
      <c r="R1088" s="661"/>
      <c r="S1088" s="677">
        <v>0</v>
      </c>
      <c r="T1088" s="744"/>
      <c r="U1088" s="700">
        <v>0</v>
      </c>
    </row>
    <row r="1089" spans="1:21" ht="14.4" customHeight="1" x14ac:dyDescent="0.3">
      <c r="A1089" s="660">
        <v>32</v>
      </c>
      <c r="B1089" s="661" t="s">
        <v>573</v>
      </c>
      <c r="C1089" s="661" t="s">
        <v>3526</v>
      </c>
      <c r="D1089" s="742" t="s">
        <v>5499</v>
      </c>
      <c r="E1089" s="743" t="s">
        <v>3542</v>
      </c>
      <c r="F1089" s="661" t="s">
        <v>3521</v>
      </c>
      <c r="G1089" s="661" t="s">
        <v>4332</v>
      </c>
      <c r="H1089" s="661" t="s">
        <v>1755</v>
      </c>
      <c r="I1089" s="661" t="s">
        <v>4566</v>
      </c>
      <c r="J1089" s="661" t="s">
        <v>4334</v>
      </c>
      <c r="K1089" s="661" t="s">
        <v>1072</v>
      </c>
      <c r="L1089" s="662">
        <v>291.82</v>
      </c>
      <c r="M1089" s="662">
        <v>291.82</v>
      </c>
      <c r="N1089" s="661">
        <v>1</v>
      </c>
      <c r="O1089" s="744">
        <v>0.5</v>
      </c>
      <c r="P1089" s="662">
        <v>291.82</v>
      </c>
      <c r="Q1089" s="677">
        <v>1</v>
      </c>
      <c r="R1089" s="661">
        <v>1</v>
      </c>
      <c r="S1089" s="677">
        <v>1</v>
      </c>
      <c r="T1089" s="744">
        <v>0.5</v>
      </c>
      <c r="U1089" s="700">
        <v>1</v>
      </c>
    </row>
    <row r="1090" spans="1:21" ht="14.4" customHeight="1" x14ac:dyDescent="0.3">
      <c r="A1090" s="660">
        <v>32</v>
      </c>
      <c r="B1090" s="661" t="s">
        <v>573</v>
      </c>
      <c r="C1090" s="661" t="s">
        <v>3526</v>
      </c>
      <c r="D1090" s="742" t="s">
        <v>5499</v>
      </c>
      <c r="E1090" s="743" t="s">
        <v>3542</v>
      </c>
      <c r="F1090" s="661" t="s">
        <v>3521</v>
      </c>
      <c r="G1090" s="661" t="s">
        <v>4332</v>
      </c>
      <c r="H1090" s="661" t="s">
        <v>1755</v>
      </c>
      <c r="I1090" s="661" t="s">
        <v>2911</v>
      </c>
      <c r="J1090" s="661" t="s">
        <v>2912</v>
      </c>
      <c r="K1090" s="661" t="s">
        <v>1030</v>
      </c>
      <c r="L1090" s="662">
        <v>194.54</v>
      </c>
      <c r="M1090" s="662">
        <v>583.62</v>
      </c>
      <c r="N1090" s="661">
        <v>3</v>
      </c>
      <c r="O1090" s="744">
        <v>0.5</v>
      </c>
      <c r="P1090" s="662"/>
      <c r="Q1090" s="677">
        <v>0</v>
      </c>
      <c r="R1090" s="661"/>
      <c r="S1090" s="677">
        <v>0</v>
      </c>
      <c r="T1090" s="744"/>
      <c r="U1090" s="700">
        <v>0</v>
      </c>
    </row>
    <row r="1091" spans="1:21" ht="14.4" customHeight="1" x14ac:dyDescent="0.3">
      <c r="A1091" s="660">
        <v>32</v>
      </c>
      <c r="B1091" s="661" t="s">
        <v>573</v>
      </c>
      <c r="C1091" s="661" t="s">
        <v>3526</v>
      </c>
      <c r="D1091" s="742" t="s">
        <v>5499</v>
      </c>
      <c r="E1091" s="743" t="s">
        <v>3542</v>
      </c>
      <c r="F1091" s="661" t="s">
        <v>3521</v>
      </c>
      <c r="G1091" s="661" t="s">
        <v>4332</v>
      </c>
      <c r="H1091" s="661" t="s">
        <v>1755</v>
      </c>
      <c r="I1091" s="661" t="s">
        <v>2948</v>
      </c>
      <c r="J1091" s="661" t="s">
        <v>2912</v>
      </c>
      <c r="K1091" s="661" t="s">
        <v>1072</v>
      </c>
      <c r="L1091" s="662">
        <v>583.62</v>
      </c>
      <c r="M1091" s="662">
        <v>583.62</v>
      </c>
      <c r="N1091" s="661">
        <v>1</v>
      </c>
      <c r="O1091" s="744">
        <v>0.5</v>
      </c>
      <c r="P1091" s="662"/>
      <c r="Q1091" s="677">
        <v>0</v>
      </c>
      <c r="R1091" s="661"/>
      <c r="S1091" s="677">
        <v>0</v>
      </c>
      <c r="T1091" s="744"/>
      <c r="U1091" s="700">
        <v>0</v>
      </c>
    </row>
    <row r="1092" spans="1:21" ht="14.4" customHeight="1" x14ac:dyDescent="0.3">
      <c r="A1092" s="660">
        <v>32</v>
      </c>
      <c r="B1092" s="661" t="s">
        <v>573</v>
      </c>
      <c r="C1092" s="661" t="s">
        <v>3526</v>
      </c>
      <c r="D1092" s="742" t="s">
        <v>5499</v>
      </c>
      <c r="E1092" s="743" t="s">
        <v>3542</v>
      </c>
      <c r="F1092" s="661" t="s">
        <v>3521</v>
      </c>
      <c r="G1092" s="661" t="s">
        <v>3944</v>
      </c>
      <c r="H1092" s="661" t="s">
        <v>1755</v>
      </c>
      <c r="I1092" s="661" t="s">
        <v>3945</v>
      </c>
      <c r="J1092" s="661" t="s">
        <v>1882</v>
      </c>
      <c r="K1092" s="661" t="s">
        <v>3946</v>
      </c>
      <c r="L1092" s="662">
        <v>1286.2</v>
      </c>
      <c r="M1092" s="662">
        <v>2572.4</v>
      </c>
      <c r="N1092" s="661">
        <v>2</v>
      </c>
      <c r="O1092" s="744">
        <v>0.5</v>
      </c>
      <c r="P1092" s="662"/>
      <c r="Q1092" s="677">
        <v>0</v>
      </c>
      <c r="R1092" s="661"/>
      <c r="S1092" s="677">
        <v>0</v>
      </c>
      <c r="T1092" s="744"/>
      <c r="U1092" s="700">
        <v>0</v>
      </c>
    </row>
    <row r="1093" spans="1:21" ht="14.4" customHeight="1" x14ac:dyDescent="0.3">
      <c r="A1093" s="660">
        <v>32</v>
      </c>
      <c r="B1093" s="661" t="s">
        <v>573</v>
      </c>
      <c r="C1093" s="661" t="s">
        <v>3526</v>
      </c>
      <c r="D1093" s="742" t="s">
        <v>5499</v>
      </c>
      <c r="E1093" s="743" t="s">
        <v>3542</v>
      </c>
      <c r="F1093" s="661" t="s">
        <v>3521</v>
      </c>
      <c r="G1093" s="661" t="s">
        <v>3944</v>
      </c>
      <c r="H1093" s="661" t="s">
        <v>1755</v>
      </c>
      <c r="I1093" s="661" t="s">
        <v>4063</v>
      </c>
      <c r="J1093" s="661" t="s">
        <v>4064</v>
      </c>
      <c r="K1093" s="661" t="s">
        <v>4065</v>
      </c>
      <c r="L1093" s="662">
        <v>1715.48</v>
      </c>
      <c r="M1093" s="662">
        <v>49748.920000000006</v>
      </c>
      <c r="N1093" s="661">
        <v>29</v>
      </c>
      <c r="O1093" s="744">
        <v>6.5</v>
      </c>
      <c r="P1093" s="662">
        <v>25732.200000000004</v>
      </c>
      <c r="Q1093" s="677">
        <v>0.51724137931034486</v>
      </c>
      <c r="R1093" s="661">
        <v>15</v>
      </c>
      <c r="S1093" s="677">
        <v>0.51724137931034486</v>
      </c>
      <c r="T1093" s="744">
        <v>3.5</v>
      </c>
      <c r="U1093" s="700">
        <v>0.53846153846153844</v>
      </c>
    </row>
    <row r="1094" spans="1:21" ht="14.4" customHeight="1" x14ac:dyDescent="0.3">
      <c r="A1094" s="660">
        <v>32</v>
      </c>
      <c r="B1094" s="661" t="s">
        <v>573</v>
      </c>
      <c r="C1094" s="661" t="s">
        <v>3526</v>
      </c>
      <c r="D1094" s="742" t="s">
        <v>5499</v>
      </c>
      <c r="E1094" s="743" t="s">
        <v>3542</v>
      </c>
      <c r="F1094" s="661" t="s">
        <v>3521</v>
      </c>
      <c r="G1094" s="661" t="s">
        <v>4066</v>
      </c>
      <c r="H1094" s="661" t="s">
        <v>574</v>
      </c>
      <c r="I1094" s="661" t="s">
        <v>4567</v>
      </c>
      <c r="J1094" s="661" t="s">
        <v>3470</v>
      </c>
      <c r="K1094" s="661" t="s">
        <v>4069</v>
      </c>
      <c r="L1094" s="662">
        <v>320.20999999999998</v>
      </c>
      <c r="M1094" s="662">
        <v>640.41999999999996</v>
      </c>
      <c r="N1094" s="661">
        <v>2</v>
      </c>
      <c r="O1094" s="744">
        <v>0.5</v>
      </c>
      <c r="P1094" s="662"/>
      <c r="Q1094" s="677">
        <v>0</v>
      </c>
      <c r="R1094" s="661"/>
      <c r="S1094" s="677">
        <v>0</v>
      </c>
      <c r="T1094" s="744"/>
      <c r="U1094" s="700">
        <v>0</v>
      </c>
    </row>
    <row r="1095" spans="1:21" ht="14.4" customHeight="1" x14ac:dyDescent="0.3">
      <c r="A1095" s="660">
        <v>32</v>
      </c>
      <c r="B1095" s="661" t="s">
        <v>573</v>
      </c>
      <c r="C1095" s="661" t="s">
        <v>3526</v>
      </c>
      <c r="D1095" s="742" t="s">
        <v>5499</v>
      </c>
      <c r="E1095" s="743" t="s">
        <v>3542</v>
      </c>
      <c r="F1095" s="661" t="s">
        <v>3521</v>
      </c>
      <c r="G1095" s="661" t="s">
        <v>4066</v>
      </c>
      <c r="H1095" s="661" t="s">
        <v>1755</v>
      </c>
      <c r="I1095" s="661" t="s">
        <v>4335</v>
      </c>
      <c r="J1095" s="661" t="s">
        <v>4336</v>
      </c>
      <c r="K1095" s="661" t="s">
        <v>3471</v>
      </c>
      <c r="L1095" s="662">
        <v>160.1</v>
      </c>
      <c r="M1095" s="662">
        <v>480.29999999999995</v>
      </c>
      <c r="N1095" s="661">
        <v>3</v>
      </c>
      <c r="O1095" s="744">
        <v>0.5</v>
      </c>
      <c r="P1095" s="662">
        <v>480.29999999999995</v>
      </c>
      <c r="Q1095" s="677">
        <v>1</v>
      </c>
      <c r="R1095" s="661">
        <v>3</v>
      </c>
      <c r="S1095" s="677">
        <v>1</v>
      </c>
      <c r="T1095" s="744">
        <v>0.5</v>
      </c>
      <c r="U1095" s="700">
        <v>1</v>
      </c>
    </row>
    <row r="1096" spans="1:21" ht="14.4" customHeight="1" x14ac:dyDescent="0.3">
      <c r="A1096" s="660">
        <v>32</v>
      </c>
      <c r="B1096" s="661" t="s">
        <v>573</v>
      </c>
      <c r="C1096" s="661" t="s">
        <v>3526</v>
      </c>
      <c r="D1096" s="742" t="s">
        <v>5499</v>
      </c>
      <c r="E1096" s="743" t="s">
        <v>3542</v>
      </c>
      <c r="F1096" s="661" t="s">
        <v>3521</v>
      </c>
      <c r="G1096" s="661" t="s">
        <v>4066</v>
      </c>
      <c r="H1096" s="661" t="s">
        <v>574</v>
      </c>
      <c r="I1096" s="661" t="s">
        <v>4568</v>
      </c>
      <c r="J1096" s="661" t="s">
        <v>4336</v>
      </c>
      <c r="K1096" s="661" t="s">
        <v>4069</v>
      </c>
      <c r="L1096" s="662">
        <v>320.20999999999998</v>
      </c>
      <c r="M1096" s="662">
        <v>640.41999999999996</v>
      </c>
      <c r="N1096" s="661">
        <v>2</v>
      </c>
      <c r="O1096" s="744">
        <v>0.5</v>
      </c>
      <c r="P1096" s="662">
        <v>640.41999999999996</v>
      </c>
      <c r="Q1096" s="677">
        <v>1</v>
      </c>
      <c r="R1096" s="661">
        <v>2</v>
      </c>
      <c r="S1096" s="677">
        <v>1</v>
      </c>
      <c r="T1096" s="744">
        <v>0.5</v>
      </c>
      <c r="U1096" s="700">
        <v>1</v>
      </c>
    </row>
    <row r="1097" spans="1:21" ht="14.4" customHeight="1" x14ac:dyDescent="0.3">
      <c r="A1097" s="660">
        <v>32</v>
      </c>
      <c r="B1097" s="661" t="s">
        <v>573</v>
      </c>
      <c r="C1097" s="661" t="s">
        <v>3526</v>
      </c>
      <c r="D1097" s="742" t="s">
        <v>5499</v>
      </c>
      <c r="E1097" s="743" t="s">
        <v>3542</v>
      </c>
      <c r="F1097" s="661" t="s">
        <v>3521</v>
      </c>
      <c r="G1097" s="661" t="s">
        <v>4066</v>
      </c>
      <c r="H1097" s="661" t="s">
        <v>574</v>
      </c>
      <c r="I1097" s="661" t="s">
        <v>2423</v>
      </c>
      <c r="J1097" s="661" t="s">
        <v>3470</v>
      </c>
      <c r="K1097" s="661" t="s">
        <v>3471</v>
      </c>
      <c r="L1097" s="662">
        <v>160.1</v>
      </c>
      <c r="M1097" s="662">
        <v>640.4</v>
      </c>
      <c r="N1097" s="661">
        <v>4</v>
      </c>
      <c r="O1097" s="744">
        <v>0.5</v>
      </c>
      <c r="P1097" s="662"/>
      <c r="Q1097" s="677">
        <v>0</v>
      </c>
      <c r="R1097" s="661"/>
      <c r="S1097" s="677">
        <v>0</v>
      </c>
      <c r="T1097" s="744"/>
      <c r="U1097" s="700">
        <v>0</v>
      </c>
    </row>
    <row r="1098" spans="1:21" ht="14.4" customHeight="1" x14ac:dyDescent="0.3">
      <c r="A1098" s="660">
        <v>32</v>
      </c>
      <c r="B1098" s="661" t="s">
        <v>573</v>
      </c>
      <c r="C1098" s="661" t="s">
        <v>3526</v>
      </c>
      <c r="D1098" s="742" t="s">
        <v>5499</v>
      </c>
      <c r="E1098" s="743" t="s">
        <v>3542</v>
      </c>
      <c r="F1098" s="661" t="s">
        <v>3521</v>
      </c>
      <c r="G1098" s="661" t="s">
        <v>3892</v>
      </c>
      <c r="H1098" s="661" t="s">
        <v>1755</v>
      </c>
      <c r="I1098" s="661" t="s">
        <v>4569</v>
      </c>
      <c r="J1098" s="661" t="s">
        <v>4570</v>
      </c>
      <c r="K1098" s="661" t="s">
        <v>3651</v>
      </c>
      <c r="L1098" s="662">
        <v>96.53</v>
      </c>
      <c r="M1098" s="662">
        <v>289.59000000000003</v>
      </c>
      <c r="N1098" s="661">
        <v>3</v>
      </c>
      <c r="O1098" s="744">
        <v>1</v>
      </c>
      <c r="P1098" s="662"/>
      <c r="Q1098" s="677">
        <v>0</v>
      </c>
      <c r="R1098" s="661"/>
      <c r="S1098" s="677">
        <v>0</v>
      </c>
      <c r="T1098" s="744"/>
      <c r="U1098" s="700">
        <v>0</v>
      </c>
    </row>
    <row r="1099" spans="1:21" ht="14.4" customHeight="1" x14ac:dyDescent="0.3">
      <c r="A1099" s="660">
        <v>32</v>
      </c>
      <c r="B1099" s="661" t="s">
        <v>573</v>
      </c>
      <c r="C1099" s="661" t="s">
        <v>3526</v>
      </c>
      <c r="D1099" s="742" t="s">
        <v>5499</v>
      </c>
      <c r="E1099" s="743" t="s">
        <v>3542</v>
      </c>
      <c r="F1099" s="661" t="s">
        <v>3521</v>
      </c>
      <c r="G1099" s="661" t="s">
        <v>3892</v>
      </c>
      <c r="H1099" s="661" t="s">
        <v>574</v>
      </c>
      <c r="I1099" s="661" t="s">
        <v>4571</v>
      </c>
      <c r="J1099" s="661" t="s">
        <v>4572</v>
      </c>
      <c r="K1099" s="661" t="s">
        <v>4573</v>
      </c>
      <c r="L1099" s="662">
        <v>144.81</v>
      </c>
      <c r="M1099" s="662">
        <v>144.81</v>
      </c>
      <c r="N1099" s="661">
        <v>1</v>
      </c>
      <c r="O1099" s="744">
        <v>0.5</v>
      </c>
      <c r="P1099" s="662"/>
      <c r="Q1099" s="677">
        <v>0</v>
      </c>
      <c r="R1099" s="661"/>
      <c r="S1099" s="677">
        <v>0</v>
      </c>
      <c r="T1099" s="744"/>
      <c r="U1099" s="700">
        <v>0</v>
      </c>
    </row>
    <row r="1100" spans="1:21" ht="14.4" customHeight="1" x14ac:dyDescent="0.3">
      <c r="A1100" s="660">
        <v>32</v>
      </c>
      <c r="B1100" s="661" t="s">
        <v>573</v>
      </c>
      <c r="C1100" s="661" t="s">
        <v>3526</v>
      </c>
      <c r="D1100" s="742" t="s">
        <v>5499</v>
      </c>
      <c r="E1100" s="743" t="s">
        <v>3542</v>
      </c>
      <c r="F1100" s="661" t="s">
        <v>3521</v>
      </c>
      <c r="G1100" s="661" t="s">
        <v>3892</v>
      </c>
      <c r="H1100" s="661" t="s">
        <v>574</v>
      </c>
      <c r="I1100" s="661" t="s">
        <v>4574</v>
      </c>
      <c r="J1100" s="661" t="s">
        <v>3896</v>
      </c>
      <c r="K1100" s="661" t="s">
        <v>2543</v>
      </c>
      <c r="L1100" s="662">
        <v>0</v>
      </c>
      <c r="M1100" s="662">
        <v>0</v>
      </c>
      <c r="N1100" s="661">
        <v>1</v>
      </c>
      <c r="O1100" s="744">
        <v>0.5</v>
      </c>
      <c r="P1100" s="662">
        <v>0</v>
      </c>
      <c r="Q1100" s="677"/>
      <c r="R1100" s="661">
        <v>1</v>
      </c>
      <c r="S1100" s="677">
        <v>1</v>
      </c>
      <c r="T1100" s="744">
        <v>0.5</v>
      </c>
      <c r="U1100" s="700">
        <v>1</v>
      </c>
    </row>
    <row r="1101" spans="1:21" ht="14.4" customHeight="1" x14ac:dyDescent="0.3">
      <c r="A1101" s="660">
        <v>32</v>
      </c>
      <c r="B1101" s="661" t="s">
        <v>573</v>
      </c>
      <c r="C1101" s="661" t="s">
        <v>3526</v>
      </c>
      <c r="D1101" s="742" t="s">
        <v>5499</v>
      </c>
      <c r="E1101" s="743" t="s">
        <v>3542</v>
      </c>
      <c r="F1101" s="661" t="s">
        <v>3521</v>
      </c>
      <c r="G1101" s="661" t="s">
        <v>4463</v>
      </c>
      <c r="H1101" s="661" t="s">
        <v>574</v>
      </c>
      <c r="I1101" s="661" t="s">
        <v>4575</v>
      </c>
      <c r="J1101" s="661" t="s">
        <v>4465</v>
      </c>
      <c r="K1101" s="661" t="s">
        <v>3781</v>
      </c>
      <c r="L1101" s="662">
        <v>0</v>
      </c>
      <c r="M1101" s="662">
        <v>0</v>
      </c>
      <c r="N1101" s="661">
        <v>2</v>
      </c>
      <c r="O1101" s="744">
        <v>1</v>
      </c>
      <c r="P1101" s="662"/>
      <c r="Q1101" s="677"/>
      <c r="R1101" s="661"/>
      <c r="S1101" s="677">
        <v>0</v>
      </c>
      <c r="T1101" s="744"/>
      <c r="U1101" s="700">
        <v>0</v>
      </c>
    </row>
    <row r="1102" spans="1:21" ht="14.4" customHeight="1" x14ac:dyDescent="0.3">
      <c r="A1102" s="660">
        <v>32</v>
      </c>
      <c r="B1102" s="661" t="s">
        <v>573</v>
      </c>
      <c r="C1102" s="661" t="s">
        <v>3526</v>
      </c>
      <c r="D1102" s="742" t="s">
        <v>5499</v>
      </c>
      <c r="E1102" s="743" t="s">
        <v>3542</v>
      </c>
      <c r="F1102" s="661" t="s">
        <v>3521</v>
      </c>
      <c r="G1102" s="661" t="s">
        <v>3668</v>
      </c>
      <c r="H1102" s="661" t="s">
        <v>574</v>
      </c>
      <c r="I1102" s="661" t="s">
        <v>4370</v>
      </c>
      <c r="J1102" s="661" t="s">
        <v>2500</v>
      </c>
      <c r="K1102" s="661" t="s">
        <v>4371</v>
      </c>
      <c r="L1102" s="662">
        <v>316.36</v>
      </c>
      <c r="M1102" s="662">
        <v>316.36</v>
      </c>
      <c r="N1102" s="661">
        <v>1</v>
      </c>
      <c r="O1102" s="744">
        <v>0.5</v>
      </c>
      <c r="P1102" s="662"/>
      <c r="Q1102" s="677">
        <v>0</v>
      </c>
      <c r="R1102" s="661"/>
      <c r="S1102" s="677">
        <v>0</v>
      </c>
      <c r="T1102" s="744"/>
      <c r="U1102" s="700">
        <v>0</v>
      </c>
    </row>
    <row r="1103" spans="1:21" ht="14.4" customHeight="1" x14ac:dyDescent="0.3">
      <c r="A1103" s="660">
        <v>32</v>
      </c>
      <c r="B1103" s="661" t="s">
        <v>573</v>
      </c>
      <c r="C1103" s="661" t="s">
        <v>3526</v>
      </c>
      <c r="D1103" s="742" t="s">
        <v>5499</v>
      </c>
      <c r="E1103" s="743" t="s">
        <v>3542</v>
      </c>
      <c r="F1103" s="661" t="s">
        <v>3521</v>
      </c>
      <c r="G1103" s="661" t="s">
        <v>4576</v>
      </c>
      <c r="H1103" s="661" t="s">
        <v>1755</v>
      </c>
      <c r="I1103" s="661" t="s">
        <v>4577</v>
      </c>
      <c r="J1103" s="661" t="s">
        <v>4578</v>
      </c>
      <c r="K1103" s="661" t="s">
        <v>4579</v>
      </c>
      <c r="L1103" s="662">
        <v>579.30999999999995</v>
      </c>
      <c r="M1103" s="662">
        <v>1158.6199999999999</v>
      </c>
      <c r="N1103" s="661">
        <v>2</v>
      </c>
      <c r="O1103" s="744">
        <v>1</v>
      </c>
      <c r="P1103" s="662">
        <v>579.30999999999995</v>
      </c>
      <c r="Q1103" s="677">
        <v>0.5</v>
      </c>
      <c r="R1103" s="661">
        <v>1</v>
      </c>
      <c r="S1103" s="677">
        <v>0.5</v>
      </c>
      <c r="T1103" s="744">
        <v>0.5</v>
      </c>
      <c r="U1103" s="700">
        <v>0.5</v>
      </c>
    </row>
    <row r="1104" spans="1:21" ht="14.4" customHeight="1" x14ac:dyDescent="0.3">
      <c r="A1104" s="660">
        <v>32</v>
      </c>
      <c r="B1104" s="661" t="s">
        <v>573</v>
      </c>
      <c r="C1104" s="661" t="s">
        <v>3526</v>
      </c>
      <c r="D1104" s="742" t="s">
        <v>5499</v>
      </c>
      <c r="E1104" s="743" t="s">
        <v>3542</v>
      </c>
      <c r="F1104" s="661" t="s">
        <v>3521</v>
      </c>
      <c r="G1104" s="661" t="s">
        <v>3672</v>
      </c>
      <c r="H1104" s="661" t="s">
        <v>574</v>
      </c>
      <c r="I1104" s="661" t="s">
        <v>817</v>
      </c>
      <c r="J1104" s="661" t="s">
        <v>3673</v>
      </c>
      <c r="K1104" s="661" t="s">
        <v>3674</v>
      </c>
      <c r="L1104" s="662">
        <v>0</v>
      </c>
      <c r="M1104" s="662">
        <v>0</v>
      </c>
      <c r="N1104" s="661">
        <v>26</v>
      </c>
      <c r="O1104" s="744">
        <v>6.5</v>
      </c>
      <c r="P1104" s="662">
        <v>0</v>
      </c>
      <c r="Q1104" s="677"/>
      <c r="R1104" s="661">
        <v>17</v>
      </c>
      <c r="S1104" s="677">
        <v>0.65384615384615385</v>
      </c>
      <c r="T1104" s="744">
        <v>4</v>
      </c>
      <c r="U1104" s="700">
        <v>0.61538461538461542</v>
      </c>
    </row>
    <row r="1105" spans="1:21" ht="14.4" customHeight="1" x14ac:dyDescent="0.3">
      <c r="A1105" s="660">
        <v>32</v>
      </c>
      <c r="B1105" s="661" t="s">
        <v>573</v>
      </c>
      <c r="C1105" s="661" t="s">
        <v>3526</v>
      </c>
      <c r="D1105" s="742" t="s">
        <v>5499</v>
      </c>
      <c r="E1105" s="743" t="s">
        <v>3542</v>
      </c>
      <c r="F1105" s="661" t="s">
        <v>3521</v>
      </c>
      <c r="G1105" s="661" t="s">
        <v>3675</v>
      </c>
      <c r="H1105" s="661" t="s">
        <v>574</v>
      </c>
      <c r="I1105" s="661" t="s">
        <v>766</v>
      </c>
      <c r="J1105" s="661" t="s">
        <v>767</v>
      </c>
      <c r="K1105" s="661" t="s">
        <v>3676</v>
      </c>
      <c r="L1105" s="662">
        <v>152.33000000000001</v>
      </c>
      <c r="M1105" s="662">
        <v>304.66000000000003</v>
      </c>
      <c r="N1105" s="661">
        <v>2</v>
      </c>
      <c r="O1105" s="744">
        <v>1</v>
      </c>
      <c r="P1105" s="662">
        <v>152.33000000000001</v>
      </c>
      <c r="Q1105" s="677">
        <v>0.5</v>
      </c>
      <c r="R1105" s="661">
        <v>1</v>
      </c>
      <c r="S1105" s="677">
        <v>0.5</v>
      </c>
      <c r="T1105" s="744">
        <v>0.5</v>
      </c>
      <c r="U1105" s="700">
        <v>0.5</v>
      </c>
    </row>
    <row r="1106" spans="1:21" ht="14.4" customHeight="1" x14ac:dyDescent="0.3">
      <c r="A1106" s="660">
        <v>32</v>
      </c>
      <c r="B1106" s="661" t="s">
        <v>573</v>
      </c>
      <c r="C1106" s="661" t="s">
        <v>3526</v>
      </c>
      <c r="D1106" s="742" t="s">
        <v>5499</v>
      </c>
      <c r="E1106" s="743" t="s">
        <v>3542</v>
      </c>
      <c r="F1106" s="661" t="s">
        <v>3521</v>
      </c>
      <c r="G1106" s="661" t="s">
        <v>3677</v>
      </c>
      <c r="H1106" s="661" t="s">
        <v>574</v>
      </c>
      <c r="I1106" s="661" t="s">
        <v>2082</v>
      </c>
      <c r="J1106" s="661" t="s">
        <v>2083</v>
      </c>
      <c r="K1106" s="661" t="s">
        <v>3678</v>
      </c>
      <c r="L1106" s="662">
        <v>22.44</v>
      </c>
      <c r="M1106" s="662">
        <v>224.40000000000003</v>
      </c>
      <c r="N1106" s="661">
        <v>10</v>
      </c>
      <c r="O1106" s="744">
        <v>2</v>
      </c>
      <c r="P1106" s="662"/>
      <c r="Q1106" s="677">
        <v>0</v>
      </c>
      <c r="R1106" s="661"/>
      <c r="S1106" s="677">
        <v>0</v>
      </c>
      <c r="T1106" s="744"/>
      <c r="U1106" s="700">
        <v>0</v>
      </c>
    </row>
    <row r="1107" spans="1:21" ht="14.4" customHeight="1" x14ac:dyDescent="0.3">
      <c r="A1107" s="660">
        <v>32</v>
      </c>
      <c r="B1107" s="661" t="s">
        <v>573</v>
      </c>
      <c r="C1107" s="661" t="s">
        <v>3526</v>
      </c>
      <c r="D1107" s="742" t="s">
        <v>5499</v>
      </c>
      <c r="E1107" s="743" t="s">
        <v>3542</v>
      </c>
      <c r="F1107" s="661" t="s">
        <v>3521</v>
      </c>
      <c r="G1107" s="661" t="s">
        <v>3677</v>
      </c>
      <c r="H1107" s="661" t="s">
        <v>574</v>
      </c>
      <c r="I1107" s="661" t="s">
        <v>2120</v>
      </c>
      <c r="J1107" s="661" t="s">
        <v>2121</v>
      </c>
      <c r="K1107" s="661" t="s">
        <v>3680</v>
      </c>
      <c r="L1107" s="662">
        <v>51.21</v>
      </c>
      <c r="M1107" s="662">
        <v>102.42</v>
      </c>
      <c r="N1107" s="661">
        <v>2</v>
      </c>
      <c r="O1107" s="744">
        <v>0.5</v>
      </c>
      <c r="P1107" s="662">
        <v>102.42</v>
      </c>
      <c r="Q1107" s="677">
        <v>1</v>
      </c>
      <c r="R1107" s="661">
        <v>2</v>
      </c>
      <c r="S1107" s="677">
        <v>1</v>
      </c>
      <c r="T1107" s="744">
        <v>0.5</v>
      </c>
      <c r="U1107" s="700">
        <v>1</v>
      </c>
    </row>
    <row r="1108" spans="1:21" ht="14.4" customHeight="1" x14ac:dyDescent="0.3">
      <c r="A1108" s="660">
        <v>32</v>
      </c>
      <c r="B1108" s="661" t="s">
        <v>573</v>
      </c>
      <c r="C1108" s="661" t="s">
        <v>3526</v>
      </c>
      <c r="D1108" s="742" t="s">
        <v>5499</v>
      </c>
      <c r="E1108" s="743" t="s">
        <v>3542</v>
      </c>
      <c r="F1108" s="661" t="s">
        <v>3521</v>
      </c>
      <c r="G1108" s="661" t="s">
        <v>4580</v>
      </c>
      <c r="H1108" s="661" t="s">
        <v>1755</v>
      </c>
      <c r="I1108" s="661" t="s">
        <v>2928</v>
      </c>
      <c r="J1108" s="661" t="s">
        <v>1770</v>
      </c>
      <c r="K1108" s="661" t="s">
        <v>2929</v>
      </c>
      <c r="L1108" s="662">
        <v>394.64</v>
      </c>
      <c r="M1108" s="662">
        <v>394.64</v>
      </c>
      <c r="N1108" s="661">
        <v>1</v>
      </c>
      <c r="O1108" s="744">
        <v>1</v>
      </c>
      <c r="P1108" s="662"/>
      <c r="Q1108" s="677">
        <v>0</v>
      </c>
      <c r="R1108" s="661"/>
      <c r="S1108" s="677">
        <v>0</v>
      </c>
      <c r="T1108" s="744"/>
      <c r="U1108" s="700">
        <v>0</v>
      </c>
    </row>
    <row r="1109" spans="1:21" ht="14.4" customHeight="1" x14ac:dyDescent="0.3">
      <c r="A1109" s="660">
        <v>32</v>
      </c>
      <c r="B1109" s="661" t="s">
        <v>573</v>
      </c>
      <c r="C1109" s="661" t="s">
        <v>3526</v>
      </c>
      <c r="D1109" s="742" t="s">
        <v>5499</v>
      </c>
      <c r="E1109" s="743" t="s">
        <v>3542</v>
      </c>
      <c r="F1109" s="661" t="s">
        <v>3521</v>
      </c>
      <c r="G1109" s="661" t="s">
        <v>4580</v>
      </c>
      <c r="H1109" s="661" t="s">
        <v>1755</v>
      </c>
      <c r="I1109" s="661" t="s">
        <v>4581</v>
      </c>
      <c r="J1109" s="661" t="s">
        <v>1770</v>
      </c>
      <c r="K1109" s="661" t="s">
        <v>4582</v>
      </c>
      <c r="L1109" s="662">
        <v>438.49</v>
      </c>
      <c r="M1109" s="662">
        <v>1315.47</v>
      </c>
      <c r="N1109" s="661">
        <v>3</v>
      </c>
      <c r="O1109" s="744">
        <v>2</v>
      </c>
      <c r="P1109" s="662">
        <v>438.49</v>
      </c>
      <c r="Q1109" s="677">
        <v>0.33333333333333331</v>
      </c>
      <c r="R1109" s="661">
        <v>1</v>
      </c>
      <c r="S1109" s="677">
        <v>0.33333333333333331</v>
      </c>
      <c r="T1109" s="744">
        <v>0.5</v>
      </c>
      <c r="U1109" s="700">
        <v>0.25</v>
      </c>
    </row>
    <row r="1110" spans="1:21" ht="14.4" customHeight="1" x14ac:dyDescent="0.3">
      <c r="A1110" s="660">
        <v>32</v>
      </c>
      <c r="B1110" s="661" t="s">
        <v>573</v>
      </c>
      <c r="C1110" s="661" t="s">
        <v>3526</v>
      </c>
      <c r="D1110" s="742" t="s">
        <v>5499</v>
      </c>
      <c r="E1110" s="743" t="s">
        <v>3542</v>
      </c>
      <c r="F1110" s="661" t="s">
        <v>3521</v>
      </c>
      <c r="G1110" s="661" t="s">
        <v>3918</v>
      </c>
      <c r="H1110" s="661" t="s">
        <v>574</v>
      </c>
      <c r="I1110" s="661" t="s">
        <v>4583</v>
      </c>
      <c r="J1110" s="661" t="s">
        <v>4584</v>
      </c>
      <c r="K1110" s="661" t="s">
        <v>4585</v>
      </c>
      <c r="L1110" s="662">
        <v>0</v>
      </c>
      <c r="M1110" s="662">
        <v>0</v>
      </c>
      <c r="N1110" s="661">
        <v>1</v>
      </c>
      <c r="O1110" s="744">
        <v>1</v>
      </c>
      <c r="P1110" s="662"/>
      <c r="Q1110" s="677"/>
      <c r="R1110" s="661"/>
      <c r="S1110" s="677">
        <v>0</v>
      </c>
      <c r="T1110" s="744"/>
      <c r="U1110" s="700">
        <v>0</v>
      </c>
    </row>
    <row r="1111" spans="1:21" ht="14.4" customHeight="1" x14ac:dyDescent="0.3">
      <c r="A1111" s="660">
        <v>32</v>
      </c>
      <c r="B1111" s="661" t="s">
        <v>573</v>
      </c>
      <c r="C1111" s="661" t="s">
        <v>3526</v>
      </c>
      <c r="D1111" s="742" t="s">
        <v>5499</v>
      </c>
      <c r="E1111" s="743" t="s">
        <v>3542</v>
      </c>
      <c r="F1111" s="661" t="s">
        <v>3521</v>
      </c>
      <c r="G1111" s="661" t="s">
        <v>3918</v>
      </c>
      <c r="H1111" s="661" t="s">
        <v>574</v>
      </c>
      <c r="I1111" s="661" t="s">
        <v>4586</v>
      </c>
      <c r="J1111" s="661" t="s">
        <v>4584</v>
      </c>
      <c r="K1111" s="661" t="s">
        <v>4587</v>
      </c>
      <c r="L1111" s="662">
        <v>0</v>
      </c>
      <c r="M1111" s="662">
        <v>0</v>
      </c>
      <c r="N1111" s="661">
        <v>1</v>
      </c>
      <c r="O1111" s="744">
        <v>1</v>
      </c>
      <c r="P1111" s="662"/>
      <c r="Q1111" s="677"/>
      <c r="R1111" s="661"/>
      <c r="S1111" s="677">
        <v>0</v>
      </c>
      <c r="T1111" s="744"/>
      <c r="U1111" s="700">
        <v>0</v>
      </c>
    </row>
    <row r="1112" spans="1:21" ht="14.4" customHeight="1" x14ac:dyDescent="0.3">
      <c r="A1112" s="660">
        <v>32</v>
      </c>
      <c r="B1112" s="661" t="s">
        <v>573</v>
      </c>
      <c r="C1112" s="661" t="s">
        <v>3526</v>
      </c>
      <c r="D1112" s="742" t="s">
        <v>5499</v>
      </c>
      <c r="E1112" s="743" t="s">
        <v>3542</v>
      </c>
      <c r="F1112" s="661" t="s">
        <v>3521</v>
      </c>
      <c r="G1112" s="661" t="s">
        <v>3684</v>
      </c>
      <c r="H1112" s="661" t="s">
        <v>1755</v>
      </c>
      <c r="I1112" s="661" t="s">
        <v>4588</v>
      </c>
      <c r="J1112" s="661" t="s">
        <v>4589</v>
      </c>
      <c r="K1112" s="661" t="s">
        <v>2825</v>
      </c>
      <c r="L1112" s="662">
        <v>140.94999999999999</v>
      </c>
      <c r="M1112" s="662">
        <v>422.84999999999997</v>
      </c>
      <c r="N1112" s="661">
        <v>3</v>
      </c>
      <c r="O1112" s="744">
        <v>0.5</v>
      </c>
      <c r="P1112" s="662">
        <v>422.84999999999997</v>
      </c>
      <c r="Q1112" s="677">
        <v>1</v>
      </c>
      <c r="R1112" s="661">
        <v>3</v>
      </c>
      <c r="S1112" s="677">
        <v>1</v>
      </c>
      <c r="T1112" s="744">
        <v>0.5</v>
      </c>
      <c r="U1112" s="700">
        <v>1</v>
      </c>
    </row>
    <row r="1113" spans="1:21" ht="14.4" customHeight="1" x14ac:dyDescent="0.3">
      <c r="A1113" s="660">
        <v>32</v>
      </c>
      <c r="B1113" s="661" t="s">
        <v>573</v>
      </c>
      <c r="C1113" s="661" t="s">
        <v>3526</v>
      </c>
      <c r="D1113" s="742" t="s">
        <v>5499</v>
      </c>
      <c r="E1113" s="743" t="s">
        <v>3542</v>
      </c>
      <c r="F1113" s="661" t="s">
        <v>3521</v>
      </c>
      <c r="G1113" s="661" t="s">
        <v>3684</v>
      </c>
      <c r="H1113" s="661" t="s">
        <v>1755</v>
      </c>
      <c r="I1113" s="661" t="s">
        <v>1834</v>
      </c>
      <c r="J1113" s="661" t="s">
        <v>1835</v>
      </c>
      <c r="K1113" s="661" t="s">
        <v>3423</v>
      </c>
      <c r="L1113" s="662">
        <v>156.61000000000001</v>
      </c>
      <c r="M1113" s="662">
        <v>2192.54</v>
      </c>
      <c r="N1113" s="661">
        <v>14</v>
      </c>
      <c r="O1113" s="744">
        <v>2</v>
      </c>
      <c r="P1113" s="662">
        <v>1566.1000000000001</v>
      </c>
      <c r="Q1113" s="677">
        <v>0.71428571428571441</v>
      </c>
      <c r="R1113" s="661">
        <v>10</v>
      </c>
      <c r="S1113" s="677">
        <v>0.7142857142857143</v>
      </c>
      <c r="T1113" s="744">
        <v>1.5</v>
      </c>
      <c r="U1113" s="700">
        <v>0.75</v>
      </c>
    </row>
    <row r="1114" spans="1:21" ht="14.4" customHeight="1" x14ac:dyDescent="0.3">
      <c r="A1114" s="660">
        <v>32</v>
      </c>
      <c r="B1114" s="661" t="s">
        <v>573</v>
      </c>
      <c r="C1114" s="661" t="s">
        <v>3526</v>
      </c>
      <c r="D1114" s="742" t="s">
        <v>5499</v>
      </c>
      <c r="E1114" s="743" t="s">
        <v>3542</v>
      </c>
      <c r="F1114" s="661" t="s">
        <v>3521</v>
      </c>
      <c r="G1114" s="661" t="s">
        <v>3685</v>
      </c>
      <c r="H1114" s="661" t="s">
        <v>574</v>
      </c>
      <c r="I1114" s="661" t="s">
        <v>4590</v>
      </c>
      <c r="J1114" s="661" t="s">
        <v>3707</v>
      </c>
      <c r="K1114" s="661" t="s">
        <v>4591</v>
      </c>
      <c r="L1114" s="662">
        <v>0</v>
      </c>
      <c r="M1114" s="662">
        <v>0</v>
      </c>
      <c r="N1114" s="661">
        <v>2</v>
      </c>
      <c r="O1114" s="744">
        <v>1</v>
      </c>
      <c r="P1114" s="662"/>
      <c r="Q1114" s="677"/>
      <c r="R1114" s="661"/>
      <c r="S1114" s="677">
        <v>0</v>
      </c>
      <c r="T1114" s="744"/>
      <c r="U1114" s="700">
        <v>0</v>
      </c>
    </row>
    <row r="1115" spans="1:21" ht="14.4" customHeight="1" x14ac:dyDescent="0.3">
      <c r="A1115" s="660">
        <v>32</v>
      </c>
      <c r="B1115" s="661" t="s">
        <v>573</v>
      </c>
      <c r="C1115" s="661" t="s">
        <v>3526</v>
      </c>
      <c r="D1115" s="742" t="s">
        <v>5499</v>
      </c>
      <c r="E1115" s="743" t="s">
        <v>3542</v>
      </c>
      <c r="F1115" s="661" t="s">
        <v>3521</v>
      </c>
      <c r="G1115" s="661" t="s">
        <v>3685</v>
      </c>
      <c r="H1115" s="661" t="s">
        <v>574</v>
      </c>
      <c r="I1115" s="661" t="s">
        <v>4592</v>
      </c>
      <c r="J1115" s="661" t="s">
        <v>4593</v>
      </c>
      <c r="K1115" s="661" t="s">
        <v>1072</v>
      </c>
      <c r="L1115" s="662">
        <v>0</v>
      </c>
      <c r="M1115" s="662">
        <v>0</v>
      </c>
      <c r="N1115" s="661">
        <v>2</v>
      </c>
      <c r="O1115" s="744">
        <v>0.5</v>
      </c>
      <c r="P1115" s="662"/>
      <c r="Q1115" s="677"/>
      <c r="R1115" s="661"/>
      <c r="S1115" s="677">
        <v>0</v>
      </c>
      <c r="T1115" s="744"/>
      <c r="U1115" s="700">
        <v>0</v>
      </c>
    </row>
    <row r="1116" spans="1:21" ht="14.4" customHeight="1" x14ac:dyDescent="0.3">
      <c r="A1116" s="660">
        <v>32</v>
      </c>
      <c r="B1116" s="661" t="s">
        <v>573</v>
      </c>
      <c r="C1116" s="661" t="s">
        <v>3526</v>
      </c>
      <c r="D1116" s="742" t="s">
        <v>5499</v>
      </c>
      <c r="E1116" s="743" t="s">
        <v>3542</v>
      </c>
      <c r="F1116" s="661" t="s">
        <v>3521</v>
      </c>
      <c r="G1116" s="661" t="s">
        <v>3685</v>
      </c>
      <c r="H1116" s="661" t="s">
        <v>574</v>
      </c>
      <c r="I1116" s="661" t="s">
        <v>4594</v>
      </c>
      <c r="J1116" s="661" t="s">
        <v>3707</v>
      </c>
      <c r="K1116" s="661" t="s">
        <v>4595</v>
      </c>
      <c r="L1116" s="662">
        <v>206.04</v>
      </c>
      <c r="M1116" s="662">
        <v>412.08</v>
      </c>
      <c r="N1116" s="661">
        <v>2</v>
      </c>
      <c r="O1116" s="744">
        <v>0.5</v>
      </c>
      <c r="P1116" s="662"/>
      <c r="Q1116" s="677">
        <v>0</v>
      </c>
      <c r="R1116" s="661"/>
      <c r="S1116" s="677">
        <v>0</v>
      </c>
      <c r="T1116" s="744"/>
      <c r="U1116" s="700">
        <v>0</v>
      </c>
    </row>
    <row r="1117" spans="1:21" ht="14.4" customHeight="1" x14ac:dyDescent="0.3">
      <c r="A1117" s="660">
        <v>32</v>
      </c>
      <c r="B1117" s="661" t="s">
        <v>573</v>
      </c>
      <c r="C1117" s="661" t="s">
        <v>3526</v>
      </c>
      <c r="D1117" s="742" t="s">
        <v>5499</v>
      </c>
      <c r="E1117" s="743" t="s">
        <v>3542</v>
      </c>
      <c r="F1117" s="661" t="s">
        <v>3521</v>
      </c>
      <c r="G1117" s="661" t="s">
        <v>3685</v>
      </c>
      <c r="H1117" s="661" t="s">
        <v>574</v>
      </c>
      <c r="I1117" s="661" t="s">
        <v>4596</v>
      </c>
      <c r="J1117" s="661" t="s">
        <v>4597</v>
      </c>
      <c r="K1117" s="661" t="s">
        <v>1072</v>
      </c>
      <c r="L1117" s="662">
        <v>0</v>
      </c>
      <c r="M1117" s="662">
        <v>0</v>
      </c>
      <c r="N1117" s="661">
        <v>3</v>
      </c>
      <c r="O1117" s="744">
        <v>1</v>
      </c>
      <c r="P1117" s="662"/>
      <c r="Q1117" s="677"/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32</v>
      </c>
      <c r="B1118" s="661" t="s">
        <v>573</v>
      </c>
      <c r="C1118" s="661" t="s">
        <v>3526</v>
      </c>
      <c r="D1118" s="742" t="s">
        <v>5499</v>
      </c>
      <c r="E1118" s="743" t="s">
        <v>3542</v>
      </c>
      <c r="F1118" s="661" t="s">
        <v>3521</v>
      </c>
      <c r="G1118" s="661" t="s">
        <v>3685</v>
      </c>
      <c r="H1118" s="661" t="s">
        <v>574</v>
      </c>
      <c r="I1118" s="661" t="s">
        <v>4598</v>
      </c>
      <c r="J1118" s="661" t="s">
        <v>3707</v>
      </c>
      <c r="K1118" s="661" t="s">
        <v>4599</v>
      </c>
      <c r="L1118" s="662">
        <v>0</v>
      </c>
      <c r="M1118" s="662">
        <v>0</v>
      </c>
      <c r="N1118" s="661">
        <v>2</v>
      </c>
      <c r="O1118" s="744">
        <v>0.5</v>
      </c>
      <c r="P1118" s="662">
        <v>0</v>
      </c>
      <c r="Q1118" s="677"/>
      <c r="R1118" s="661">
        <v>2</v>
      </c>
      <c r="S1118" s="677">
        <v>1</v>
      </c>
      <c r="T1118" s="744">
        <v>0.5</v>
      </c>
      <c r="U1118" s="700">
        <v>1</v>
      </c>
    </row>
    <row r="1119" spans="1:21" ht="14.4" customHeight="1" x14ac:dyDescent="0.3">
      <c r="A1119" s="660">
        <v>32</v>
      </c>
      <c r="B1119" s="661" t="s">
        <v>573</v>
      </c>
      <c r="C1119" s="661" t="s">
        <v>3526</v>
      </c>
      <c r="D1119" s="742" t="s">
        <v>5499</v>
      </c>
      <c r="E1119" s="743" t="s">
        <v>3542</v>
      </c>
      <c r="F1119" s="661" t="s">
        <v>3521</v>
      </c>
      <c r="G1119" s="661" t="s">
        <v>3685</v>
      </c>
      <c r="H1119" s="661" t="s">
        <v>574</v>
      </c>
      <c r="I1119" s="661" t="s">
        <v>4600</v>
      </c>
      <c r="J1119" s="661" t="s">
        <v>4601</v>
      </c>
      <c r="K1119" s="661" t="s">
        <v>4602</v>
      </c>
      <c r="L1119" s="662">
        <v>0</v>
      </c>
      <c r="M1119" s="662">
        <v>0</v>
      </c>
      <c r="N1119" s="661">
        <v>2</v>
      </c>
      <c r="O1119" s="744">
        <v>0.5</v>
      </c>
      <c r="P1119" s="662"/>
      <c r="Q1119" s="677"/>
      <c r="R1119" s="661"/>
      <c r="S1119" s="677">
        <v>0</v>
      </c>
      <c r="T1119" s="744"/>
      <c r="U1119" s="700">
        <v>0</v>
      </c>
    </row>
    <row r="1120" spans="1:21" ht="14.4" customHeight="1" x14ac:dyDescent="0.3">
      <c r="A1120" s="660">
        <v>32</v>
      </c>
      <c r="B1120" s="661" t="s">
        <v>573</v>
      </c>
      <c r="C1120" s="661" t="s">
        <v>3526</v>
      </c>
      <c r="D1120" s="742" t="s">
        <v>5499</v>
      </c>
      <c r="E1120" s="743" t="s">
        <v>3542</v>
      </c>
      <c r="F1120" s="661" t="s">
        <v>3521</v>
      </c>
      <c r="G1120" s="661" t="s">
        <v>4603</v>
      </c>
      <c r="H1120" s="661" t="s">
        <v>574</v>
      </c>
      <c r="I1120" s="661" t="s">
        <v>4604</v>
      </c>
      <c r="J1120" s="661" t="s">
        <v>4605</v>
      </c>
      <c r="K1120" s="661" t="s">
        <v>4606</v>
      </c>
      <c r="L1120" s="662">
        <v>234.09</v>
      </c>
      <c r="M1120" s="662">
        <v>468.18</v>
      </c>
      <c r="N1120" s="661">
        <v>2</v>
      </c>
      <c r="O1120" s="744">
        <v>0.5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32</v>
      </c>
      <c r="B1121" s="661" t="s">
        <v>573</v>
      </c>
      <c r="C1121" s="661" t="s">
        <v>3526</v>
      </c>
      <c r="D1121" s="742" t="s">
        <v>5499</v>
      </c>
      <c r="E1121" s="743" t="s">
        <v>3542</v>
      </c>
      <c r="F1121" s="661" t="s">
        <v>3521</v>
      </c>
      <c r="G1121" s="661" t="s">
        <v>4607</v>
      </c>
      <c r="H1121" s="661" t="s">
        <v>574</v>
      </c>
      <c r="I1121" s="661" t="s">
        <v>4608</v>
      </c>
      <c r="J1121" s="661" t="s">
        <v>2496</v>
      </c>
      <c r="K1121" s="661" t="s">
        <v>4609</v>
      </c>
      <c r="L1121" s="662">
        <v>0</v>
      </c>
      <c r="M1121" s="662">
        <v>0</v>
      </c>
      <c r="N1121" s="661">
        <v>1</v>
      </c>
      <c r="O1121" s="744">
        <v>1</v>
      </c>
      <c r="P1121" s="662">
        <v>0</v>
      </c>
      <c r="Q1121" s="677"/>
      <c r="R1121" s="661">
        <v>1</v>
      </c>
      <c r="S1121" s="677">
        <v>1</v>
      </c>
      <c r="T1121" s="744">
        <v>1</v>
      </c>
      <c r="U1121" s="700">
        <v>1</v>
      </c>
    </row>
    <row r="1122" spans="1:21" ht="14.4" customHeight="1" x14ac:dyDescent="0.3">
      <c r="A1122" s="660">
        <v>32</v>
      </c>
      <c r="B1122" s="661" t="s">
        <v>573</v>
      </c>
      <c r="C1122" s="661" t="s">
        <v>3526</v>
      </c>
      <c r="D1122" s="742" t="s">
        <v>5499</v>
      </c>
      <c r="E1122" s="743" t="s">
        <v>3542</v>
      </c>
      <c r="F1122" s="661" t="s">
        <v>3521</v>
      </c>
      <c r="G1122" s="661" t="s">
        <v>3786</v>
      </c>
      <c r="H1122" s="661" t="s">
        <v>1755</v>
      </c>
      <c r="I1122" s="661" t="s">
        <v>1967</v>
      </c>
      <c r="J1122" s="661" t="s">
        <v>1968</v>
      </c>
      <c r="K1122" s="661" t="s">
        <v>2432</v>
      </c>
      <c r="L1122" s="662">
        <v>1427.23</v>
      </c>
      <c r="M1122" s="662">
        <v>21408.449999999997</v>
      </c>
      <c r="N1122" s="661">
        <v>15</v>
      </c>
      <c r="O1122" s="744">
        <v>4</v>
      </c>
      <c r="P1122" s="662">
        <v>2854.46</v>
      </c>
      <c r="Q1122" s="677">
        <v>0.13333333333333336</v>
      </c>
      <c r="R1122" s="661">
        <v>2</v>
      </c>
      <c r="S1122" s="677">
        <v>0.13333333333333333</v>
      </c>
      <c r="T1122" s="744">
        <v>0.5</v>
      </c>
      <c r="U1122" s="700">
        <v>0.125</v>
      </c>
    </row>
    <row r="1123" spans="1:21" ht="14.4" customHeight="1" x14ac:dyDescent="0.3">
      <c r="A1123" s="660">
        <v>32</v>
      </c>
      <c r="B1123" s="661" t="s">
        <v>573</v>
      </c>
      <c r="C1123" s="661" t="s">
        <v>3526</v>
      </c>
      <c r="D1123" s="742" t="s">
        <v>5499</v>
      </c>
      <c r="E1123" s="743" t="s">
        <v>3542</v>
      </c>
      <c r="F1123" s="661" t="s">
        <v>3521</v>
      </c>
      <c r="G1123" s="661" t="s">
        <v>4374</v>
      </c>
      <c r="H1123" s="661" t="s">
        <v>574</v>
      </c>
      <c r="I1123" s="661" t="s">
        <v>4610</v>
      </c>
      <c r="J1123" s="661" t="s">
        <v>974</v>
      </c>
      <c r="K1123" s="661" t="s">
        <v>4611</v>
      </c>
      <c r="L1123" s="662">
        <v>0</v>
      </c>
      <c r="M1123" s="662">
        <v>0</v>
      </c>
      <c r="N1123" s="661">
        <v>1</v>
      </c>
      <c r="O1123" s="744">
        <v>0.5</v>
      </c>
      <c r="P1123" s="662">
        <v>0</v>
      </c>
      <c r="Q1123" s="677"/>
      <c r="R1123" s="661">
        <v>1</v>
      </c>
      <c r="S1123" s="677">
        <v>1</v>
      </c>
      <c r="T1123" s="744">
        <v>0.5</v>
      </c>
      <c r="U1123" s="700">
        <v>1</v>
      </c>
    </row>
    <row r="1124" spans="1:21" ht="14.4" customHeight="1" x14ac:dyDescent="0.3">
      <c r="A1124" s="660">
        <v>32</v>
      </c>
      <c r="B1124" s="661" t="s">
        <v>573</v>
      </c>
      <c r="C1124" s="661" t="s">
        <v>3526</v>
      </c>
      <c r="D1124" s="742" t="s">
        <v>5499</v>
      </c>
      <c r="E1124" s="743" t="s">
        <v>3542</v>
      </c>
      <c r="F1124" s="661" t="s">
        <v>3521</v>
      </c>
      <c r="G1124" s="661" t="s">
        <v>3688</v>
      </c>
      <c r="H1124" s="661" t="s">
        <v>574</v>
      </c>
      <c r="I1124" s="661" t="s">
        <v>1070</v>
      </c>
      <c r="J1124" s="661" t="s">
        <v>1071</v>
      </c>
      <c r="K1124" s="661" t="s">
        <v>1072</v>
      </c>
      <c r="L1124" s="662">
        <v>271.94</v>
      </c>
      <c r="M1124" s="662">
        <v>1631.64</v>
      </c>
      <c r="N1124" s="661">
        <v>6</v>
      </c>
      <c r="O1124" s="744">
        <v>5</v>
      </c>
      <c r="P1124" s="662">
        <v>271.94</v>
      </c>
      <c r="Q1124" s="677">
        <v>0.16666666666666666</v>
      </c>
      <c r="R1124" s="661">
        <v>1</v>
      </c>
      <c r="S1124" s="677">
        <v>0.16666666666666666</v>
      </c>
      <c r="T1124" s="744">
        <v>0.5</v>
      </c>
      <c r="U1124" s="700">
        <v>0.1</v>
      </c>
    </row>
    <row r="1125" spans="1:21" ht="14.4" customHeight="1" x14ac:dyDescent="0.3">
      <c r="A1125" s="660">
        <v>32</v>
      </c>
      <c r="B1125" s="661" t="s">
        <v>573</v>
      </c>
      <c r="C1125" s="661" t="s">
        <v>3526</v>
      </c>
      <c r="D1125" s="742" t="s">
        <v>5499</v>
      </c>
      <c r="E1125" s="743" t="s">
        <v>3542</v>
      </c>
      <c r="F1125" s="661" t="s">
        <v>3521</v>
      </c>
      <c r="G1125" s="661" t="s">
        <v>3688</v>
      </c>
      <c r="H1125" s="661" t="s">
        <v>574</v>
      </c>
      <c r="I1125" s="661" t="s">
        <v>2502</v>
      </c>
      <c r="J1125" s="661" t="s">
        <v>2503</v>
      </c>
      <c r="K1125" s="661" t="s">
        <v>2504</v>
      </c>
      <c r="L1125" s="662">
        <v>151.62</v>
      </c>
      <c r="M1125" s="662">
        <v>606.48</v>
      </c>
      <c r="N1125" s="661">
        <v>4</v>
      </c>
      <c r="O1125" s="744">
        <v>2.5</v>
      </c>
      <c r="P1125" s="662">
        <v>303.24</v>
      </c>
      <c r="Q1125" s="677">
        <v>0.5</v>
      </c>
      <c r="R1125" s="661">
        <v>2</v>
      </c>
      <c r="S1125" s="677">
        <v>0.5</v>
      </c>
      <c r="T1125" s="744">
        <v>0.5</v>
      </c>
      <c r="U1125" s="700">
        <v>0.2</v>
      </c>
    </row>
    <row r="1126" spans="1:21" ht="14.4" customHeight="1" x14ac:dyDescent="0.3">
      <c r="A1126" s="660">
        <v>32</v>
      </c>
      <c r="B1126" s="661" t="s">
        <v>573</v>
      </c>
      <c r="C1126" s="661" t="s">
        <v>3526</v>
      </c>
      <c r="D1126" s="742" t="s">
        <v>5499</v>
      </c>
      <c r="E1126" s="743" t="s">
        <v>3542</v>
      </c>
      <c r="F1126" s="661" t="s">
        <v>3521</v>
      </c>
      <c r="G1126" s="661" t="s">
        <v>3688</v>
      </c>
      <c r="H1126" s="661" t="s">
        <v>574</v>
      </c>
      <c r="I1126" s="661" t="s">
        <v>3787</v>
      </c>
      <c r="J1126" s="661" t="s">
        <v>2503</v>
      </c>
      <c r="K1126" s="661" t="s">
        <v>3788</v>
      </c>
      <c r="L1126" s="662">
        <v>0</v>
      </c>
      <c r="M1126" s="662">
        <v>0</v>
      </c>
      <c r="N1126" s="661">
        <v>7</v>
      </c>
      <c r="O1126" s="744">
        <v>3</v>
      </c>
      <c r="P1126" s="662">
        <v>0</v>
      </c>
      <c r="Q1126" s="677"/>
      <c r="R1126" s="661">
        <v>2</v>
      </c>
      <c r="S1126" s="677">
        <v>0.2857142857142857</v>
      </c>
      <c r="T1126" s="744">
        <v>1</v>
      </c>
      <c r="U1126" s="700">
        <v>0.33333333333333331</v>
      </c>
    </row>
    <row r="1127" spans="1:21" ht="14.4" customHeight="1" x14ac:dyDescent="0.3">
      <c r="A1127" s="660">
        <v>32</v>
      </c>
      <c r="B1127" s="661" t="s">
        <v>573</v>
      </c>
      <c r="C1127" s="661" t="s">
        <v>3526</v>
      </c>
      <c r="D1127" s="742" t="s">
        <v>5499</v>
      </c>
      <c r="E1127" s="743" t="s">
        <v>3542</v>
      </c>
      <c r="F1127" s="661" t="s">
        <v>3521</v>
      </c>
      <c r="G1127" s="661" t="s">
        <v>3688</v>
      </c>
      <c r="H1127" s="661" t="s">
        <v>574</v>
      </c>
      <c r="I1127" s="661" t="s">
        <v>4612</v>
      </c>
      <c r="J1127" s="661" t="s">
        <v>2503</v>
      </c>
      <c r="K1127" s="661" t="s">
        <v>4613</v>
      </c>
      <c r="L1127" s="662">
        <v>0</v>
      </c>
      <c r="M1127" s="662">
        <v>0</v>
      </c>
      <c r="N1127" s="661">
        <v>2</v>
      </c>
      <c r="O1127" s="744">
        <v>1</v>
      </c>
      <c r="P1127" s="662"/>
      <c r="Q1127" s="677"/>
      <c r="R1127" s="661"/>
      <c r="S1127" s="677">
        <v>0</v>
      </c>
      <c r="T1127" s="744"/>
      <c r="U1127" s="700">
        <v>0</v>
      </c>
    </row>
    <row r="1128" spans="1:21" ht="14.4" customHeight="1" x14ac:dyDescent="0.3">
      <c r="A1128" s="660">
        <v>32</v>
      </c>
      <c r="B1128" s="661" t="s">
        <v>573</v>
      </c>
      <c r="C1128" s="661" t="s">
        <v>3526</v>
      </c>
      <c r="D1128" s="742" t="s">
        <v>5499</v>
      </c>
      <c r="E1128" s="743" t="s">
        <v>3542</v>
      </c>
      <c r="F1128" s="661" t="s">
        <v>3521</v>
      </c>
      <c r="G1128" s="661" t="s">
        <v>4614</v>
      </c>
      <c r="H1128" s="661" t="s">
        <v>574</v>
      </c>
      <c r="I1128" s="661" t="s">
        <v>4615</v>
      </c>
      <c r="J1128" s="661" t="s">
        <v>4616</v>
      </c>
      <c r="K1128" s="661" t="s">
        <v>4617</v>
      </c>
      <c r="L1128" s="662">
        <v>0</v>
      </c>
      <c r="M1128" s="662">
        <v>0</v>
      </c>
      <c r="N1128" s="661">
        <v>1</v>
      </c>
      <c r="O1128" s="744">
        <v>1</v>
      </c>
      <c r="P1128" s="662"/>
      <c r="Q1128" s="677"/>
      <c r="R1128" s="661"/>
      <c r="S1128" s="677">
        <v>0</v>
      </c>
      <c r="T1128" s="744"/>
      <c r="U1128" s="700">
        <v>0</v>
      </c>
    </row>
    <row r="1129" spans="1:21" ht="14.4" customHeight="1" x14ac:dyDescent="0.3">
      <c r="A1129" s="660">
        <v>32</v>
      </c>
      <c r="B1129" s="661" t="s">
        <v>573</v>
      </c>
      <c r="C1129" s="661" t="s">
        <v>3526</v>
      </c>
      <c r="D1129" s="742" t="s">
        <v>5499</v>
      </c>
      <c r="E1129" s="743" t="s">
        <v>3542</v>
      </c>
      <c r="F1129" s="661" t="s">
        <v>3521</v>
      </c>
      <c r="G1129" s="661" t="s">
        <v>4614</v>
      </c>
      <c r="H1129" s="661" t="s">
        <v>574</v>
      </c>
      <c r="I1129" s="661" t="s">
        <v>4618</v>
      </c>
      <c r="J1129" s="661" t="s">
        <v>4616</v>
      </c>
      <c r="K1129" s="661" t="s">
        <v>4619</v>
      </c>
      <c r="L1129" s="662">
        <v>1128.1500000000001</v>
      </c>
      <c r="M1129" s="662">
        <v>1128.1500000000001</v>
      </c>
      <c r="N1129" s="661">
        <v>1</v>
      </c>
      <c r="O1129" s="744">
        <v>0.5</v>
      </c>
      <c r="P1129" s="662"/>
      <c r="Q1129" s="677">
        <v>0</v>
      </c>
      <c r="R1129" s="661"/>
      <c r="S1129" s="677">
        <v>0</v>
      </c>
      <c r="T1129" s="744"/>
      <c r="U1129" s="700">
        <v>0</v>
      </c>
    </row>
    <row r="1130" spans="1:21" ht="14.4" customHeight="1" x14ac:dyDescent="0.3">
      <c r="A1130" s="660">
        <v>32</v>
      </c>
      <c r="B1130" s="661" t="s">
        <v>573</v>
      </c>
      <c r="C1130" s="661" t="s">
        <v>3526</v>
      </c>
      <c r="D1130" s="742" t="s">
        <v>5499</v>
      </c>
      <c r="E1130" s="743" t="s">
        <v>3542</v>
      </c>
      <c r="F1130" s="661" t="s">
        <v>3521</v>
      </c>
      <c r="G1130" s="661" t="s">
        <v>3952</v>
      </c>
      <c r="H1130" s="661" t="s">
        <v>574</v>
      </c>
      <c r="I1130" s="661" t="s">
        <v>4620</v>
      </c>
      <c r="J1130" s="661" t="s">
        <v>4481</v>
      </c>
      <c r="K1130" s="661" t="s">
        <v>1667</v>
      </c>
      <c r="L1130" s="662">
        <v>0</v>
      </c>
      <c r="M1130" s="662">
        <v>0</v>
      </c>
      <c r="N1130" s="661">
        <v>3</v>
      </c>
      <c r="O1130" s="744">
        <v>1.5</v>
      </c>
      <c r="P1130" s="662"/>
      <c r="Q1130" s="677"/>
      <c r="R1130" s="661"/>
      <c r="S1130" s="677">
        <v>0</v>
      </c>
      <c r="T1130" s="744"/>
      <c r="U1130" s="700">
        <v>0</v>
      </c>
    </row>
    <row r="1131" spans="1:21" ht="14.4" customHeight="1" x14ac:dyDescent="0.3">
      <c r="A1131" s="660">
        <v>32</v>
      </c>
      <c r="B1131" s="661" t="s">
        <v>573</v>
      </c>
      <c r="C1131" s="661" t="s">
        <v>3526</v>
      </c>
      <c r="D1131" s="742" t="s">
        <v>5499</v>
      </c>
      <c r="E1131" s="743" t="s">
        <v>3542</v>
      </c>
      <c r="F1131" s="661" t="s">
        <v>3521</v>
      </c>
      <c r="G1131" s="661" t="s">
        <v>3952</v>
      </c>
      <c r="H1131" s="661" t="s">
        <v>574</v>
      </c>
      <c r="I1131" s="661" t="s">
        <v>4621</v>
      </c>
      <c r="J1131" s="661" t="s">
        <v>2748</v>
      </c>
      <c r="K1131" s="661" t="s">
        <v>1669</v>
      </c>
      <c r="L1131" s="662">
        <v>0</v>
      </c>
      <c r="M1131" s="662">
        <v>0</v>
      </c>
      <c r="N1131" s="661">
        <v>1</v>
      </c>
      <c r="O1131" s="744">
        <v>1</v>
      </c>
      <c r="P1131" s="662">
        <v>0</v>
      </c>
      <c r="Q1131" s="677"/>
      <c r="R1131" s="661">
        <v>1</v>
      </c>
      <c r="S1131" s="677">
        <v>1</v>
      </c>
      <c r="T1131" s="744">
        <v>1</v>
      </c>
      <c r="U1131" s="700">
        <v>1</v>
      </c>
    </row>
    <row r="1132" spans="1:21" ht="14.4" customHeight="1" x14ac:dyDescent="0.3">
      <c r="A1132" s="660">
        <v>32</v>
      </c>
      <c r="B1132" s="661" t="s">
        <v>573</v>
      </c>
      <c r="C1132" s="661" t="s">
        <v>3526</v>
      </c>
      <c r="D1132" s="742" t="s">
        <v>5499</v>
      </c>
      <c r="E1132" s="743" t="s">
        <v>3542</v>
      </c>
      <c r="F1132" s="661" t="s">
        <v>3521</v>
      </c>
      <c r="G1132" s="661" t="s">
        <v>3952</v>
      </c>
      <c r="H1132" s="661" t="s">
        <v>574</v>
      </c>
      <c r="I1132" s="661" t="s">
        <v>4232</v>
      </c>
      <c r="J1132" s="661" t="s">
        <v>2748</v>
      </c>
      <c r="K1132" s="661" t="s">
        <v>1916</v>
      </c>
      <c r="L1132" s="662">
        <v>0</v>
      </c>
      <c r="M1132" s="662">
        <v>0</v>
      </c>
      <c r="N1132" s="661">
        <v>2</v>
      </c>
      <c r="O1132" s="744">
        <v>1.5</v>
      </c>
      <c r="P1132" s="662"/>
      <c r="Q1132" s="677"/>
      <c r="R1132" s="661"/>
      <c r="S1132" s="677">
        <v>0</v>
      </c>
      <c r="T1132" s="744"/>
      <c r="U1132" s="700">
        <v>0</v>
      </c>
    </row>
    <row r="1133" spans="1:21" ht="14.4" customHeight="1" x14ac:dyDescent="0.3">
      <c r="A1133" s="660">
        <v>32</v>
      </c>
      <c r="B1133" s="661" t="s">
        <v>573</v>
      </c>
      <c r="C1133" s="661" t="s">
        <v>3526</v>
      </c>
      <c r="D1133" s="742" t="s">
        <v>5499</v>
      </c>
      <c r="E1133" s="743" t="s">
        <v>3542</v>
      </c>
      <c r="F1133" s="661" t="s">
        <v>3521</v>
      </c>
      <c r="G1133" s="661" t="s">
        <v>3952</v>
      </c>
      <c r="H1133" s="661" t="s">
        <v>574</v>
      </c>
      <c r="I1133" s="661" t="s">
        <v>4622</v>
      </c>
      <c r="J1133" s="661" t="s">
        <v>4481</v>
      </c>
      <c r="K1133" s="661" t="s">
        <v>1667</v>
      </c>
      <c r="L1133" s="662">
        <v>0</v>
      </c>
      <c r="M1133" s="662">
        <v>0</v>
      </c>
      <c r="N1133" s="661">
        <v>2</v>
      </c>
      <c r="O1133" s="744">
        <v>0.5</v>
      </c>
      <c r="P1133" s="662">
        <v>0</v>
      </c>
      <c r="Q1133" s="677"/>
      <c r="R1133" s="661">
        <v>2</v>
      </c>
      <c r="S1133" s="677">
        <v>1</v>
      </c>
      <c r="T1133" s="744">
        <v>0.5</v>
      </c>
      <c r="U1133" s="700">
        <v>1</v>
      </c>
    </row>
    <row r="1134" spans="1:21" ht="14.4" customHeight="1" x14ac:dyDescent="0.3">
      <c r="A1134" s="660">
        <v>32</v>
      </c>
      <c r="B1134" s="661" t="s">
        <v>573</v>
      </c>
      <c r="C1134" s="661" t="s">
        <v>3526</v>
      </c>
      <c r="D1134" s="742" t="s">
        <v>5499</v>
      </c>
      <c r="E1134" s="743" t="s">
        <v>3542</v>
      </c>
      <c r="F1134" s="661" t="s">
        <v>3521</v>
      </c>
      <c r="G1134" s="661" t="s">
        <v>3952</v>
      </c>
      <c r="H1134" s="661" t="s">
        <v>574</v>
      </c>
      <c r="I1134" s="661" t="s">
        <v>4623</v>
      </c>
      <c r="J1134" s="661" t="s">
        <v>4481</v>
      </c>
      <c r="K1134" s="661" t="s">
        <v>1667</v>
      </c>
      <c r="L1134" s="662">
        <v>0</v>
      </c>
      <c r="M1134" s="662">
        <v>0</v>
      </c>
      <c r="N1134" s="661">
        <v>1</v>
      </c>
      <c r="O1134" s="744">
        <v>1</v>
      </c>
      <c r="P1134" s="662">
        <v>0</v>
      </c>
      <c r="Q1134" s="677"/>
      <c r="R1134" s="661">
        <v>1</v>
      </c>
      <c r="S1134" s="677">
        <v>1</v>
      </c>
      <c r="T1134" s="744">
        <v>1</v>
      </c>
      <c r="U1134" s="700">
        <v>1</v>
      </c>
    </row>
    <row r="1135" spans="1:21" ht="14.4" customHeight="1" x14ac:dyDescent="0.3">
      <c r="A1135" s="660">
        <v>32</v>
      </c>
      <c r="B1135" s="661" t="s">
        <v>573</v>
      </c>
      <c r="C1135" s="661" t="s">
        <v>3526</v>
      </c>
      <c r="D1135" s="742" t="s">
        <v>5499</v>
      </c>
      <c r="E1135" s="743" t="s">
        <v>3542</v>
      </c>
      <c r="F1135" s="661" t="s">
        <v>3522</v>
      </c>
      <c r="G1135" s="661" t="s">
        <v>3700</v>
      </c>
      <c r="H1135" s="661" t="s">
        <v>574</v>
      </c>
      <c r="I1135" s="661" t="s">
        <v>4624</v>
      </c>
      <c r="J1135" s="661" t="s">
        <v>3702</v>
      </c>
      <c r="K1135" s="661"/>
      <c r="L1135" s="662">
        <v>0</v>
      </c>
      <c r="M1135" s="662">
        <v>0</v>
      </c>
      <c r="N1135" s="661">
        <v>1</v>
      </c>
      <c r="O1135" s="744">
        <v>0.5</v>
      </c>
      <c r="P1135" s="662"/>
      <c r="Q1135" s="677"/>
      <c r="R1135" s="661"/>
      <c r="S1135" s="677">
        <v>0</v>
      </c>
      <c r="T1135" s="744"/>
      <c r="U1135" s="700">
        <v>0</v>
      </c>
    </row>
    <row r="1136" spans="1:21" ht="14.4" customHeight="1" x14ac:dyDescent="0.3">
      <c r="A1136" s="660">
        <v>32</v>
      </c>
      <c r="B1136" s="661" t="s">
        <v>573</v>
      </c>
      <c r="C1136" s="661" t="s">
        <v>3526</v>
      </c>
      <c r="D1136" s="742" t="s">
        <v>5499</v>
      </c>
      <c r="E1136" s="743" t="s">
        <v>3542</v>
      </c>
      <c r="F1136" s="661" t="s">
        <v>3522</v>
      </c>
      <c r="G1136" s="661" t="s">
        <v>3700</v>
      </c>
      <c r="H1136" s="661" t="s">
        <v>574</v>
      </c>
      <c r="I1136" s="661" t="s">
        <v>3712</v>
      </c>
      <c r="J1136" s="661" t="s">
        <v>3702</v>
      </c>
      <c r="K1136" s="661"/>
      <c r="L1136" s="662">
        <v>0</v>
      </c>
      <c r="M1136" s="662">
        <v>0</v>
      </c>
      <c r="N1136" s="661">
        <v>10</v>
      </c>
      <c r="O1136" s="744">
        <v>9.5</v>
      </c>
      <c r="P1136" s="662">
        <v>0</v>
      </c>
      <c r="Q1136" s="677"/>
      <c r="R1136" s="661">
        <v>8</v>
      </c>
      <c r="S1136" s="677">
        <v>0.8</v>
      </c>
      <c r="T1136" s="744">
        <v>7.5</v>
      </c>
      <c r="U1136" s="700">
        <v>0.78947368421052633</v>
      </c>
    </row>
    <row r="1137" spans="1:21" ht="14.4" customHeight="1" x14ac:dyDescent="0.3">
      <c r="A1137" s="660">
        <v>32</v>
      </c>
      <c r="B1137" s="661" t="s">
        <v>573</v>
      </c>
      <c r="C1137" s="661" t="s">
        <v>3526</v>
      </c>
      <c r="D1137" s="742" t="s">
        <v>5499</v>
      </c>
      <c r="E1137" s="743" t="s">
        <v>3542</v>
      </c>
      <c r="F1137" s="661" t="s">
        <v>3522</v>
      </c>
      <c r="G1137" s="661" t="s">
        <v>3700</v>
      </c>
      <c r="H1137" s="661" t="s">
        <v>574</v>
      </c>
      <c r="I1137" s="661" t="s">
        <v>3713</v>
      </c>
      <c r="J1137" s="661" t="s">
        <v>3702</v>
      </c>
      <c r="K1137" s="661"/>
      <c r="L1137" s="662">
        <v>0</v>
      </c>
      <c r="M1137" s="662">
        <v>0</v>
      </c>
      <c r="N1137" s="661">
        <v>2</v>
      </c>
      <c r="O1137" s="744">
        <v>2</v>
      </c>
      <c r="P1137" s="662">
        <v>0</v>
      </c>
      <c r="Q1137" s="677"/>
      <c r="R1137" s="661">
        <v>2</v>
      </c>
      <c r="S1137" s="677">
        <v>1</v>
      </c>
      <c r="T1137" s="744">
        <v>2</v>
      </c>
      <c r="U1137" s="700">
        <v>1</v>
      </c>
    </row>
    <row r="1138" spans="1:21" ht="14.4" customHeight="1" x14ac:dyDescent="0.3">
      <c r="A1138" s="660">
        <v>32</v>
      </c>
      <c r="B1138" s="661" t="s">
        <v>573</v>
      </c>
      <c r="C1138" s="661" t="s">
        <v>3526</v>
      </c>
      <c r="D1138" s="742" t="s">
        <v>5499</v>
      </c>
      <c r="E1138" s="743" t="s">
        <v>3542</v>
      </c>
      <c r="F1138" s="661" t="s">
        <v>3522</v>
      </c>
      <c r="G1138" s="661" t="s">
        <v>3700</v>
      </c>
      <c r="H1138" s="661" t="s">
        <v>574</v>
      </c>
      <c r="I1138" s="661" t="s">
        <v>4625</v>
      </c>
      <c r="J1138" s="661" t="s">
        <v>3702</v>
      </c>
      <c r="K1138" s="661"/>
      <c r="L1138" s="662">
        <v>0</v>
      </c>
      <c r="M1138" s="662">
        <v>0</v>
      </c>
      <c r="N1138" s="661">
        <v>1</v>
      </c>
      <c r="O1138" s="744">
        <v>1</v>
      </c>
      <c r="P1138" s="662"/>
      <c r="Q1138" s="677"/>
      <c r="R1138" s="661"/>
      <c r="S1138" s="677">
        <v>0</v>
      </c>
      <c r="T1138" s="744"/>
      <c r="U1138" s="700">
        <v>0</v>
      </c>
    </row>
    <row r="1139" spans="1:21" ht="14.4" customHeight="1" x14ac:dyDescent="0.3">
      <c r="A1139" s="660">
        <v>32</v>
      </c>
      <c r="B1139" s="661" t="s">
        <v>573</v>
      </c>
      <c r="C1139" s="661" t="s">
        <v>3526</v>
      </c>
      <c r="D1139" s="742" t="s">
        <v>5499</v>
      </c>
      <c r="E1139" s="743" t="s">
        <v>3543</v>
      </c>
      <c r="F1139" s="661" t="s">
        <v>3521</v>
      </c>
      <c r="G1139" s="661" t="s">
        <v>3571</v>
      </c>
      <c r="H1139" s="661" t="s">
        <v>574</v>
      </c>
      <c r="I1139" s="661" t="s">
        <v>3573</v>
      </c>
      <c r="J1139" s="661" t="s">
        <v>684</v>
      </c>
      <c r="K1139" s="661" t="s">
        <v>3574</v>
      </c>
      <c r="L1139" s="662">
        <v>135.25</v>
      </c>
      <c r="M1139" s="662">
        <v>135.25</v>
      </c>
      <c r="N1139" s="661">
        <v>1</v>
      </c>
      <c r="O1139" s="744">
        <v>0.5</v>
      </c>
      <c r="P1139" s="662">
        <v>135.25</v>
      </c>
      <c r="Q1139" s="677">
        <v>1</v>
      </c>
      <c r="R1139" s="661">
        <v>1</v>
      </c>
      <c r="S1139" s="677">
        <v>1</v>
      </c>
      <c r="T1139" s="744">
        <v>0.5</v>
      </c>
      <c r="U1139" s="700">
        <v>1</v>
      </c>
    </row>
    <row r="1140" spans="1:21" ht="14.4" customHeight="1" x14ac:dyDescent="0.3">
      <c r="A1140" s="660">
        <v>32</v>
      </c>
      <c r="B1140" s="661" t="s">
        <v>573</v>
      </c>
      <c r="C1140" s="661" t="s">
        <v>3526</v>
      </c>
      <c r="D1140" s="742" t="s">
        <v>5499</v>
      </c>
      <c r="E1140" s="743" t="s">
        <v>3543</v>
      </c>
      <c r="F1140" s="661" t="s">
        <v>3521</v>
      </c>
      <c r="G1140" s="661" t="s">
        <v>4626</v>
      </c>
      <c r="H1140" s="661" t="s">
        <v>574</v>
      </c>
      <c r="I1140" s="661" t="s">
        <v>4627</v>
      </c>
      <c r="J1140" s="661" t="s">
        <v>4628</v>
      </c>
      <c r="K1140" s="661" t="s">
        <v>4629</v>
      </c>
      <c r="L1140" s="662">
        <v>590.26</v>
      </c>
      <c r="M1140" s="662">
        <v>590.26</v>
      </c>
      <c r="N1140" s="661">
        <v>1</v>
      </c>
      <c r="O1140" s="744">
        <v>1</v>
      </c>
      <c r="P1140" s="662">
        <v>590.26</v>
      </c>
      <c r="Q1140" s="677">
        <v>1</v>
      </c>
      <c r="R1140" s="661">
        <v>1</v>
      </c>
      <c r="S1140" s="677">
        <v>1</v>
      </c>
      <c r="T1140" s="744">
        <v>1</v>
      </c>
      <c r="U1140" s="700">
        <v>1</v>
      </c>
    </row>
    <row r="1141" spans="1:21" ht="14.4" customHeight="1" x14ac:dyDescent="0.3">
      <c r="A1141" s="660">
        <v>32</v>
      </c>
      <c r="B1141" s="661" t="s">
        <v>573</v>
      </c>
      <c r="C1141" s="661" t="s">
        <v>3526</v>
      </c>
      <c r="D1141" s="742" t="s">
        <v>5499</v>
      </c>
      <c r="E1141" s="743" t="s">
        <v>3543</v>
      </c>
      <c r="F1141" s="661" t="s">
        <v>3521</v>
      </c>
      <c r="G1141" s="661" t="s">
        <v>4630</v>
      </c>
      <c r="H1141" s="661" t="s">
        <v>574</v>
      </c>
      <c r="I1141" s="661" t="s">
        <v>2456</v>
      </c>
      <c r="J1141" s="661" t="s">
        <v>1090</v>
      </c>
      <c r="K1141" s="661" t="s">
        <v>2457</v>
      </c>
      <c r="L1141" s="662">
        <v>0</v>
      </c>
      <c r="M1141" s="662">
        <v>0</v>
      </c>
      <c r="N1141" s="661">
        <v>3</v>
      </c>
      <c r="O1141" s="744">
        <v>2</v>
      </c>
      <c r="P1141" s="662">
        <v>0</v>
      </c>
      <c r="Q1141" s="677"/>
      <c r="R1141" s="661">
        <v>1</v>
      </c>
      <c r="S1141" s="677">
        <v>0.33333333333333331</v>
      </c>
      <c r="T1141" s="744">
        <v>1</v>
      </c>
      <c r="U1141" s="700">
        <v>0.5</v>
      </c>
    </row>
    <row r="1142" spans="1:21" ht="14.4" customHeight="1" x14ac:dyDescent="0.3">
      <c r="A1142" s="660">
        <v>32</v>
      </c>
      <c r="B1142" s="661" t="s">
        <v>573</v>
      </c>
      <c r="C1142" s="661" t="s">
        <v>3526</v>
      </c>
      <c r="D1142" s="742" t="s">
        <v>5499</v>
      </c>
      <c r="E1142" s="743" t="s">
        <v>3543</v>
      </c>
      <c r="F1142" s="661" t="s">
        <v>3521</v>
      </c>
      <c r="G1142" s="661" t="s">
        <v>4631</v>
      </c>
      <c r="H1142" s="661" t="s">
        <v>574</v>
      </c>
      <c r="I1142" s="661" t="s">
        <v>2564</v>
      </c>
      <c r="J1142" s="661" t="s">
        <v>2565</v>
      </c>
      <c r="K1142" s="661" t="s">
        <v>4632</v>
      </c>
      <c r="L1142" s="662">
        <v>43.76</v>
      </c>
      <c r="M1142" s="662">
        <v>43.76</v>
      </c>
      <c r="N1142" s="661">
        <v>1</v>
      </c>
      <c r="O1142" s="744">
        <v>1</v>
      </c>
      <c r="P1142" s="662">
        <v>43.76</v>
      </c>
      <c r="Q1142" s="677">
        <v>1</v>
      </c>
      <c r="R1142" s="661">
        <v>1</v>
      </c>
      <c r="S1142" s="677">
        <v>1</v>
      </c>
      <c r="T1142" s="744">
        <v>1</v>
      </c>
      <c r="U1142" s="700">
        <v>1</v>
      </c>
    </row>
    <row r="1143" spans="1:21" ht="14.4" customHeight="1" x14ac:dyDescent="0.3">
      <c r="A1143" s="660">
        <v>32</v>
      </c>
      <c r="B1143" s="661" t="s">
        <v>573</v>
      </c>
      <c r="C1143" s="661" t="s">
        <v>3526</v>
      </c>
      <c r="D1143" s="742" t="s">
        <v>5499</v>
      </c>
      <c r="E1143" s="743" t="s">
        <v>3543</v>
      </c>
      <c r="F1143" s="661" t="s">
        <v>3521</v>
      </c>
      <c r="G1143" s="661" t="s">
        <v>3737</v>
      </c>
      <c r="H1143" s="661" t="s">
        <v>574</v>
      </c>
      <c r="I1143" s="661" t="s">
        <v>1060</v>
      </c>
      <c r="J1143" s="661" t="s">
        <v>1061</v>
      </c>
      <c r="K1143" s="661" t="s">
        <v>3738</v>
      </c>
      <c r="L1143" s="662">
        <v>420.07</v>
      </c>
      <c r="M1143" s="662">
        <v>420.07</v>
      </c>
      <c r="N1143" s="661">
        <v>1</v>
      </c>
      <c r="O1143" s="744">
        <v>1</v>
      </c>
      <c r="P1143" s="662"/>
      <c r="Q1143" s="677">
        <v>0</v>
      </c>
      <c r="R1143" s="661"/>
      <c r="S1143" s="677">
        <v>0</v>
      </c>
      <c r="T1143" s="744"/>
      <c r="U1143" s="700">
        <v>0</v>
      </c>
    </row>
    <row r="1144" spans="1:21" ht="14.4" customHeight="1" x14ac:dyDescent="0.3">
      <c r="A1144" s="660">
        <v>32</v>
      </c>
      <c r="B1144" s="661" t="s">
        <v>573</v>
      </c>
      <c r="C1144" s="661" t="s">
        <v>3526</v>
      </c>
      <c r="D1144" s="742" t="s">
        <v>5499</v>
      </c>
      <c r="E1144" s="743" t="s">
        <v>3543</v>
      </c>
      <c r="F1144" s="661" t="s">
        <v>3521</v>
      </c>
      <c r="G1144" s="661" t="s">
        <v>3752</v>
      </c>
      <c r="H1144" s="661" t="s">
        <v>574</v>
      </c>
      <c r="I1144" s="661" t="s">
        <v>3934</v>
      </c>
      <c r="J1144" s="661" t="s">
        <v>3754</v>
      </c>
      <c r="K1144" s="661" t="s">
        <v>3495</v>
      </c>
      <c r="L1144" s="662">
        <v>0</v>
      </c>
      <c r="M1144" s="662">
        <v>0</v>
      </c>
      <c r="N1144" s="661">
        <v>1</v>
      </c>
      <c r="O1144" s="744">
        <v>0.5</v>
      </c>
      <c r="P1144" s="662">
        <v>0</v>
      </c>
      <c r="Q1144" s="677"/>
      <c r="R1144" s="661">
        <v>1</v>
      </c>
      <c r="S1144" s="677">
        <v>1</v>
      </c>
      <c r="T1144" s="744">
        <v>0.5</v>
      </c>
      <c r="U1144" s="700">
        <v>1</v>
      </c>
    </row>
    <row r="1145" spans="1:21" ht="14.4" customHeight="1" x14ac:dyDescent="0.3">
      <c r="A1145" s="660">
        <v>32</v>
      </c>
      <c r="B1145" s="661" t="s">
        <v>573</v>
      </c>
      <c r="C1145" s="661" t="s">
        <v>3526</v>
      </c>
      <c r="D1145" s="742" t="s">
        <v>5499</v>
      </c>
      <c r="E1145" s="743" t="s">
        <v>3543</v>
      </c>
      <c r="F1145" s="661" t="s">
        <v>3521</v>
      </c>
      <c r="G1145" s="661" t="s">
        <v>3647</v>
      </c>
      <c r="H1145" s="661" t="s">
        <v>1755</v>
      </c>
      <c r="I1145" s="661" t="s">
        <v>4633</v>
      </c>
      <c r="J1145" s="661" t="s">
        <v>1781</v>
      </c>
      <c r="K1145" s="661" t="s">
        <v>4634</v>
      </c>
      <c r="L1145" s="662">
        <v>0</v>
      </c>
      <c r="M1145" s="662">
        <v>0</v>
      </c>
      <c r="N1145" s="661">
        <v>1</v>
      </c>
      <c r="O1145" s="744">
        <v>1</v>
      </c>
      <c r="P1145" s="662">
        <v>0</v>
      </c>
      <c r="Q1145" s="677"/>
      <c r="R1145" s="661">
        <v>1</v>
      </c>
      <c r="S1145" s="677">
        <v>1</v>
      </c>
      <c r="T1145" s="744">
        <v>1</v>
      </c>
      <c r="U1145" s="700">
        <v>1</v>
      </c>
    </row>
    <row r="1146" spans="1:21" ht="14.4" customHeight="1" x14ac:dyDescent="0.3">
      <c r="A1146" s="660">
        <v>32</v>
      </c>
      <c r="B1146" s="661" t="s">
        <v>573</v>
      </c>
      <c r="C1146" s="661" t="s">
        <v>3526</v>
      </c>
      <c r="D1146" s="742" t="s">
        <v>5499</v>
      </c>
      <c r="E1146" s="743" t="s">
        <v>3544</v>
      </c>
      <c r="F1146" s="661" t="s">
        <v>3521</v>
      </c>
      <c r="G1146" s="661" t="s">
        <v>3562</v>
      </c>
      <c r="H1146" s="661" t="s">
        <v>574</v>
      </c>
      <c r="I1146" s="661" t="s">
        <v>832</v>
      </c>
      <c r="J1146" s="661" t="s">
        <v>829</v>
      </c>
      <c r="K1146" s="661" t="s">
        <v>4236</v>
      </c>
      <c r="L1146" s="662">
        <v>0</v>
      </c>
      <c r="M1146" s="662">
        <v>0</v>
      </c>
      <c r="N1146" s="661">
        <v>1</v>
      </c>
      <c r="O1146" s="744">
        <v>0.5</v>
      </c>
      <c r="P1146" s="662">
        <v>0</v>
      </c>
      <c r="Q1146" s="677"/>
      <c r="R1146" s="661">
        <v>1</v>
      </c>
      <c r="S1146" s="677">
        <v>1</v>
      </c>
      <c r="T1146" s="744">
        <v>0.5</v>
      </c>
      <c r="U1146" s="700">
        <v>1</v>
      </c>
    </row>
    <row r="1147" spans="1:21" ht="14.4" customHeight="1" x14ac:dyDescent="0.3">
      <c r="A1147" s="660">
        <v>32</v>
      </c>
      <c r="B1147" s="661" t="s">
        <v>573</v>
      </c>
      <c r="C1147" s="661" t="s">
        <v>3526</v>
      </c>
      <c r="D1147" s="742" t="s">
        <v>5499</v>
      </c>
      <c r="E1147" s="743" t="s">
        <v>3544</v>
      </c>
      <c r="F1147" s="661" t="s">
        <v>3521</v>
      </c>
      <c r="G1147" s="661" t="s">
        <v>3569</v>
      </c>
      <c r="H1147" s="661" t="s">
        <v>574</v>
      </c>
      <c r="I1147" s="661" t="s">
        <v>1268</v>
      </c>
      <c r="J1147" s="661" t="s">
        <v>1269</v>
      </c>
      <c r="K1147" s="661" t="s">
        <v>1253</v>
      </c>
      <c r="L1147" s="662">
        <v>263.26</v>
      </c>
      <c r="M1147" s="662">
        <v>1053.04</v>
      </c>
      <c r="N1147" s="661">
        <v>4</v>
      </c>
      <c r="O1147" s="744">
        <v>1.5</v>
      </c>
      <c r="P1147" s="662">
        <v>1053.04</v>
      </c>
      <c r="Q1147" s="677">
        <v>1</v>
      </c>
      <c r="R1147" s="661">
        <v>4</v>
      </c>
      <c r="S1147" s="677">
        <v>1</v>
      </c>
      <c r="T1147" s="744">
        <v>1.5</v>
      </c>
      <c r="U1147" s="700">
        <v>1</v>
      </c>
    </row>
    <row r="1148" spans="1:21" ht="14.4" customHeight="1" x14ac:dyDescent="0.3">
      <c r="A1148" s="660">
        <v>32</v>
      </c>
      <c r="B1148" s="661" t="s">
        <v>573</v>
      </c>
      <c r="C1148" s="661" t="s">
        <v>3526</v>
      </c>
      <c r="D1148" s="742" t="s">
        <v>5499</v>
      </c>
      <c r="E1148" s="743" t="s">
        <v>3544</v>
      </c>
      <c r="F1148" s="661" t="s">
        <v>3521</v>
      </c>
      <c r="G1148" s="661" t="s">
        <v>3569</v>
      </c>
      <c r="H1148" s="661" t="s">
        <v>574</v>
      </c>
      <c r="I1148" s="661" t="s">
        <v>1314</v>
      </c>
      <c r="J1148" s="661" t="s">
        <v>1315</v>
      </c>
      <c r="K1148" s="661" t="s">
        <v>3570</v>
      </c>
      <c r="L1148" s="662">
        <v>1295.6400000000001</v>
      </c>
      <c r="M1148" s="662">
        <v>5182.5600000000004</v>
      </c>
      <c r="N1148" s="661">
        <v>4</v>
      </c>
      <c r="O1148" s="744">
        <v>2.5</v>
      </c>
      <c r="P1148" s="662">
        <v>5182.5600000000004</v>
      </c>
      <c r="Q1148" s="677">
        <v>1</v>
      </c>
      <c r="R1148" s="661">
        <v>4</v>
      </c>
      <c r="S1148" s="677">
        <v>1</v>
      </c>
      <c r="T1148" s="744">
        <v>2.5</v>
      </c>
      <c r="U1148" s="700">
        <v>1</v>
      </c>
    </row>
    <row r="1149" spans="1:21" ht="14.4" customHeight="1" x14ac:dyDescent="0.3">
      <c r="A1149" s="660">
        <v>32</v>
      </c>
      <c r="B1149" s="661" t="s">
        <v>573</v>
      </c>
      <c r="C1149" s="661" t="s">
        <v>3526</v>
      </c>
      <c r="D1149" s="742" t="s">
        <v>5499</v>
      </c>
      <c r="E1149" s="743" t="s">
        <v>3544</v>
      </c>
      <c r="F1149" s="661" t="s">
        <v>3521</v>
      </c>
      <c r="G1149" s="661" t="s">
        <v>3569</v>
      </c>
      <c r="H1149" s="661" t="s">
        <v>574</v>
      </c>
      <c r="I1149" s="661" t="s">
        <v>4400</v>
      </c>
      <c r="J1149" s="661" t="s">
        <v>4401</v>
      </c>
      <c r="K1149" s="661" t="s">
        <v>4402</v>
      </c>
      <c r="L1149" s="662">
        <v>1295.6400000000001</v>
      </c>
      <c r="M1149" s="662">
        <v>3886.92</v>
      </c>
      <c r="N1149" s="661">
        <v>3</v>
      </c>
      <c r="O1149" s="744">
        <v>1</v>
      </c>
      <c r="P1149" s="662">
        <v>3886.92</v>
      </c>
      <c r="Q1149" s="677">
        <v>1</v>
      </c>
      <c r="R1149" s="661">
        <v>3</v>
      </c>
      <c r="S1149" s="677">
        <v>1</v>
      </c>
      <c r="T1149" s="744">
        <v>1</v>
      </c>
      <c r="U1149" s="700">
        <v>1</v>
      </c>
    </row>
    <row r="1150" spans="1:21" ht="14.4" customHeight="1" x14ac:dyDescent="0.3">
      <c r="A1150" s="660">
        <v>32</v>
      </c>
      <c r="B1150" s="661" t="s">
        <v>573</v>
      </c>
      <c r="C1150" s="661" t="s">
        <v>3526</v>
      </c>
      <c r="D1150" s="742" t="s">
        <v>5499</v>
      </c>
      <c r="E1150" s="743" t="s">
        <v>3544</v>
      </c>
      <c r="F1150" s="661" t="s">
        <v>3521</v>
      </c>
      <c r="G1150" s="661" t="s">
        <v>3569</v>
      </c>
      <c r="H1150" s="661" t="s">
        <v>574</v>
      </c>
      <c r="I1150" s="661" t="s">
        <v>1255</v>
      </c>
      <c r="J1150" s="661" t="s">
        <v>4635</v>
      </c>
      <c r="K1150" s="661" t="s">
        <v>4636</v>
      </c>
      <c r="L1150" s="662">
        <v>0</v>
      </c>
      <c r="M1150" s="662">
        <v>0</v>
      </c>
      <c r="N1150" s="661">
        <v>1</v>
      </c>
      <c r="O1150" s="744">
        <v>0.5</v>
      </c>
      <c r="P1150" s="662">
        <v>0</v>
      </c>
      <c r="Q1150" s="677"/>
      <c r="R1150" s="661">
        <v>1</v>
      </c>
      <c r="S1150" s="677">
        <v>1</v>
      </c>
      <c r="T1150" s="744">
        <v>0.5</v>
      </c>
      <c r="U1150" s="700">
        <v>1</v>
      </c>
    </row>
    <row r="1151" spans="1:21" ht="14.4" customHeight="1" x14ac:dyDescent="0.3">
      <c r="A1151" s="660">
        <v>32</v>
      </c>
      <c r="B1151" s="661" t="s">
        <v>573</v>
      </c>
      <c r="C1151" s="661" t="s">
        <v>3526</v>
      </c>
      <c r="D1151" s="742" t="s">
        <v>5499</v>
      </c>
      <c r="E1151" s="743" t="s">
        <v>3544</v>
      </c>
      <c r="F1151" s="661" t="s">
        <v>3521</v>
      </c>
      <c r="G1151" s="661" t="s">
        <v>3569</v>
      </c>
      <c r="H1151" s="661" t="s">
        <v>574</v>
      </c>
      <c r="I1151" s="661" t="s">
        <v>2730</v>
      </c>
      <c r="J1151" s="661" t="s">
        <v>4635</v>
      </c>
      <c r="K1151" s="661" t="s">
        <v>4637</v>
      </c>
      <c r="L1151" s="662">
        <v>0</v>
      </c>
      <c r="M1151" s="662">
        <v>0</v>
      </c>
      <c r="N1151" s="661">
        <v>4</v>
      </c>
      <c r="O1151" s="744">
        <v>0.5</v>
      </c>
      <c r="P1151" s="662">
        <v>0</v>
      </c>
      <c r="Q1151" s="677"/>
      <c r="R1151" s="661">
        <v>4</v>
      </c>
      <c r="S1151" s="677">
        <v>1</v>
      </c>
      <c r="T1151" s="744">
        <v>0.5</v>
      </c>
      <c r="U1151" s="700">
        <v>1</v>
      </c>
    </row>
    <row r="1152" spans="1:21" ht="14.4" customHeight="1" x14ac:dyDescent="0.3">
      <c r="A1152" s="660">
        <v>32</v>
      </c>
      <c r="B1152" s="661" t="s">
        <v>573</v>
      </c>
      <c r="C1152" s="661" t="s">
        <v>3526</v>
      </c>
      <c r="D1152" s="742" t="s">
        <v>5499</v>
      </c>
      <c r="E1152" s="743" t="s">
        <v>3544</v>
      </c>
      <c r="F1152" s="661" t="s">
        <v>3521</v>
      </c>
      <c r="G1152" s="661" t="s">
        <v>3569</v>
      </c>
      <c r="H1152" s="661" t="s">
        <v>574</v>
      </c>
      <c r="I1152" s="661" t="s">
        <v>3811</v>
      </c>
      <c r="J1152" s="661" t="s">
        <v>1252</v>
      </c>
      <c r="K1152" s="661" t="s">
        <v>1253</v>
      </c>
      <c r="L1152" s="662">
        <v>263.26</v>
      </c>
      <c r="M1152" s="662">
        <v>1842.82</v>
      </c>
      <c r="N1152" s="661">
        <v>7</v>
      </c>
      <c r="O1152" s="744">
        <v>1.5</v>
      </c>
      <c r="P1152" s="662">
        <v>526.52</v>
      </c>
      <c r="Q1152" s="677">
        <v>0.2857142857142857</v>
      </c>
      <c r="R1152" s="661">
        <v>2</v>
      </c>
      <c r="S1152" s="677">
        <v>0.2857142857142857</v>
      </c>
      <c r="T1152" s="744">
        <v>0.5</v>
      </c>
      <c r="U1152" s="700">
        <v>0.33333333333333331</v>
      </c>
    </row>
    <row r="1153" spans="1:21" ht="14.4" customHeight="1" x14ac:dyDescent="0.3">
      <c r="A1153" s="660">
        <v>32</v>
      </c>
      <c r="B1153" s="661" t="s">
        <v>573</v>
      </c>
      <c r="C1153" s="661" t="s">
        <v>3526</v>
      </c>
      <c r="D1153" s="742" t="s">
        <v>5499</v>
      </c>
      <c r="E1153" s="743" t="s">
        <v>3544</v>
      </c>
      <c r="F1153" s="661" t="s">
        <v>3521</v>
      </c>
      <c r="G1153" s="661" t="s">
        <v>3569</v>
      </c>
      <c r="H1153" s="661" t="s">
        <v>574</v>
      </c>
      <c r="I1153" s="661" t="s">
        <v>3691</v>
      </c>
      <c r="J1153" s="661" t="s">
        <v>2622</v>
      </c>
      <c r="K1153" s="661" t="s">
        <v>3692</v>
      </c>
      <c r="L1153" s="662">
        <v>0</v>
      </c>
      <c r="M1153" s="662">
        <v>0</v>
      </c>
      <c r="N1153" s="661">
        <v>4</v>
      </c>
      <c r="O1153" s="744">
        <v>1</v>
      </c>
      <c r="P1153" s="662">
        <v>0</v>
      </c>
      <c r="Q1153" s="677"/>
      <c r="R1153" s="661">
        <v>2</v>
      </c>
      <c r="S1153" s="677">
        <v>0.5</v>
      </c>
      <c r="T1153" s="744">
        <v>0.5</v>
      </c>
      <c r="U1153" s="700">
        <v>0.5</v>
      </c>
    </row>
    <row r="1154" spans="1:21" ht="14.4" customHeight="1" x14ac:dyDescent="0.3">
      <c r="A1154" s="660">
        <v>32</v>
      </c>
      <c r="B1154" s="661" t="s">
        <v>573</v>
      </c>
      <c r="C1154" s="661" t="s">
        <v>3526</v>
      </c>
      <c r="D1154" s="742" t="s">
        <v>5499</v>
      </c>
      <c r="E1154" s="743" t="s">
        <v>3544</v>
      </c>
      <c r="F1154" s="661" t="s">
        <v>3521</v>
      </c>
      <c r="G1154" s="661" t="s">
        <v>3569</v>
      </c>
      <c r="H1154" s="661" t="s">
        <v>574</v>
      </c>
      <c r="I1154" s="661" t="s">
        <v>4098</v>
      </c>
      <c r="J1154" s="661" t="s">
        <v>2622</v>
      </c>
      <c r="K1154" s="661" t="s">
        <v>3692</v>
      </c>
      <c r="L1154" s="662">
        <v>0</v>
      </c>
      <c r="M1154" s="662">
        <v>0</v>
      </c>
      <c r="N1154" s="661">
        <v>1</v>
      </c>
      <c r="O1154" s="744">
        <v>0.5</v>
      </c>
      <c r="P1154" s="662">
        <v>0</v>
      </c>
      <c r="Q1154" s="677"/>
      <c r="R1154" s="661">
        <v>1</v>
      </c>
      <c r="S1154" s="677">
        <v>1</v>
      </c>
      <c r="T1154" s="744">
        <v>0.5</v>
      </c>
      <c r="U1154" s="700">
        <v>1</v>
      </c>
    </row>
    <row r="1155" spans="1:21" ht="14.4" customHeight="1" x14ac:dyDescent="0.3">
      <c r="A1155" s="660">
        <v>32</v>
      </c>
      <c r="B1155" s="661" t="s">
        <v>573</v>
      </c>
      <c r="C1155" s="661" t="s">
        <v>3526</v>
      </c>
      <c r="D1155" s="742" t="s">
        <v>5499</v>
      </c>
      <c r="E1155" s="743" t="s">
        <v>3544</v>
      </c>
      <c r="F1155" s="661" t="s">
        <v>3521</v>
      </c>
      <c r="G1155" s="661" t="s">
        <v>3571</v>
      </c>
      <c r="H1155" s="661" t="s">
        <v>574</v>
      </c>
      <c r="I1155" s="661" t="s">
        <v>3967</v>
      </c>
      <c r="J1155" s="661" t="s">
        <v>3968</v>
      </c>
      <c r="K1155" s="661" t="s">
        <v>3694</v>
      </c>
      <c r="L1155" s="662">
        <v>85.71</v>
      </c>
      <c r="M1155" s="662">
        <v>171.42</v>
      </c>
      <c r="N1155" s="661">
        <v>2</v>
      </c>
      <c r="O1155" s="744">
        <v>1.5</v>
      </c>
      <c r="P1155" s="662"/>
      <c r="Q1155" s="677">
        <v>0</v>
      </c>
      <c r="R1155" s="661"/>
      <c r="S1155" s="677">
        <v>0</v>
      </c>
      <c r="T1155" s="744"/>
      <c r="U1155" s="700">
        <v>0</v>
      </c>
    </row>
    <row r="1156" spans="1:21" ht="14.4" customHeight="1" x14ac:dyDescent="0.3">
      <c r="A1156" s="660">
        <v>32</v>
      </c>
      <c r="B1156" s="661" t="s">
        <v>573</v>
      </c>
      <c r="C1156" s="661" t="s">
        <v>3526</v>
      </c>
      <c r="D1156" s="742" t="s">
        <v>5499</v>
      </c>
      <c r="E1156" s="743" t="s">
        <v>3544</v>
      </c>
      <c r="F1156" s="661" t="s">
        <v>3521</v>
      </c>
      <c r="G1156" s="661" t="s">
        <v>3571</v>
      </c>
      <c r="H1156" s="661" t="s">
        <v>574</v>
      </c>
      <c r="I1156" s="661" t="s">
        <v>3693</v>
      </c>
      <c r="J1156" s="661" t="s">
        <v>3575</v>
      </c>
      <c r="K1156" s="661" t="s">
        <v>3694</v>
      </c>
      <c r="L1156" s="662">
        <v>0</v>
      </c>
      <c r="M1156" s="662">
        <v>0</v>
      </c>
      <c r="N1156" s="661">
        <v>5</v>
      </c>
      <c r="O1156" s="744">
        <v>3</v>
      </c>
      <c r="P1156" s="662">
        <v>0</v>
      </c>
      <c r="Q1156" s="677"/>
      <c r="R1156" s="661">
        <v>4</v>
      </c>
      <c r="S1156" s="677">
        <v>0.8</v>
      </c>
      <c r="T1156" s="744">
        <v>2.5</v>
      </c>
      <c r="U1156" s="700">
        <v>0.83333333333333337</v>
      </c>
    </row>
    <row r="1157" spans="1:21" ht="14.4" customHeight="1" x14ac:dyDescent="0.3">
      <c r="A1157" s="660">
        <v>32</v>
      </c>
      <c r="B1157" s="661" t="s">
        <v>573</v>
      </c>
      <c r="C1157" s="661" t="s">
        <v>3526</v>
      </c>
      <c r="D1157" s="742" t="s">
        <v>5499</v>
      </c>
      <c r="E1157" s="743" t="s">
        <v>3544</v>
      </c>
      <c r="F1157" s="661" t="s">
        <v>3521</v>
      </c>
      <c r="G1157" s="661" t="s">
        <v>3571</v>
      </c>
      <c r="H1157" s="661" t="s">
        <v>574</v>
      </c>
      <c r="I1157" s="661" t="s">
        <v>3573</v>
      </c>
      <c r="J1157" s="661" t="s">
        <v>684</v>
      </c>
      <c r="K1157" s="661" t="s">
        <v>3574</v>
      </c>
      <c r="L1157" s="662">
        <v>135.25</v>
      </c>
      <c r="M1157" s="662">
        <v>2975.5</v>
      </c>
      <c r="N1157" s="661">
        <v>22</v>
      </c>
      <c r="O1157" s="744">
        <v>16</v>
      </c>
      <c r="P1157" s="662">
        <v>1352.5</v>
      </c>
      <c r="Q1157" s="677">
        <v>0.45454545454545453</v>
      </c>
      <c r="R1157" s="661">
        <v>10</v>
      </c>
      <c r="S1157" s="677">
        <v>0.45454545454545453</v>
      </c>
      <c r="T1157" s="744">
        <v>8</v>
      </c>
      <c r="U1157" s="700">
        <v>0.5</v>
      </c>
    </row>
    <row r="1158" spans="1:21" ht="14.4" customHeight="1" x14ac:dyDescent="0.3">
      <c r="A1158" s="660">
        <v>32</v>
      </c>
      <c r="B1158" s="661" t="s">
        <v>573</v>
      </c>
      <c r="C1158" s="661" t="s">
        <v>3526</v>
      </c>
      <c r="D1158" s="742" t="s">
        <v>5499</v>
      </c>
      <c r="E1158" s="743" t="s">
        <v>3544</v>
      </c>
      <c r="F1158" s="661" t="s">
        <v>3521</v>
      </c>
      <c r="G1158" s="661" t="s">
        <v>3571</v>
      </c>
      <c r="H1158" s="661" t="s">
        <v>574</v>
      </c>
      <c r="I1158" s="661" t="s">
        <v>699</v>
      </c>
      <c r="J1158" s="661" t="s">
        <v>3575</v>
      </c>
      <c r="K1158" s="661" t="s">
        <v>1123</v>
      </c>
      <c r="L1158" s="662">
        <v>42.85</v>
      </c>
      <c r="M1158" s="662">
        <v>42.85</v>
      </c>
      <c r="N1158" s="661">
        <v>1</v>
      </c>
      <c r="O1158" s="744">
        <v>0.5</v>
      </c>
      <c r="P1158" s="662">
        <v>42.85</v>
      </c>
      <c r="Q1158" s="677">
        <v>1</v>
      </c>
      <c r="R1158" s="661">
        <v>1</v>
      </c>
      <c r="S1158" s="677">
        <v>1</v>
      </c>
      <c r="T1158" s="744">
        <v>0.5</v>
      </c>
      <c r="U1158" s="700">
        <v>1</v>
      </c>
    </row>
    <row r="1159" spans="1:21" ht="14.4" customHeight="1" x14ac:dyDescent="0.3">
      <c r="A1159" s="660">
        <v>32</v>
      </c>
      <c r="B1159" s="661" t="s">
        <v>573</v>
      </c>
      <c r="C1159" s="661" t="s">
        <v>3526</v>
      </c>
      <c r="D1159" s="742" t="s">
        <v>5499</v>
      </c>
      <c r="E1159" s="743" t="s">
        <v>3544</v>
      </c>
      <c r="F1159" s="661" t="s">
        <v>3521</v>
      </c>
      <c r="G1159" s="661" t="s">
        <v>3579</v>
      </c>
      <c r="H1159" s="661" t="s">
        <v>574</v>
      </c>
      <c r="I1159" s="661" t="s">
        <v>4638</v>
      </c>
      <c r="J1159" s="661" t="s">
        <v>4639</v>
      </c>
      <c r="K1159" s="661" t="s">
        <v>3651</v>
      </c>
      <c r="L1159" s="662">
        <v>77.680000000000007</v>
      </c>
      <c r="M1159" s="662">
        <v>155.36000000000001</v>
      </c>
      <c r="N1159" s="661">
        <v>2</v>
      </c>
      <c r="O1159" s="744">
        <v>0.5</v>
      </c>
      <c r="P1159" s="662"/>
      <c r="Q1159" s="677">
        <v>0</v>
      </c>
      <c r="R1159" s="661"/>
      <c r="S1159" s="677">
        <v>0</v>
      </c>
      <c r="T1159" s="744"/>
      <c r="U1159" s="700">
        <v>0</v>
      </c>
    </row>
    <row r="1160" spans="1:21" ht="14.4" customHeight="1" x14ac:dyDescent="0.3">
      <c r="A1160" s="660">
        <v>32</v>
      </c>
      <c r="B1160" s="661" t="s">
        <v>573</v>
      </c>
      <c r="C1160" s="661" t="s">
        <v>3526</v>
      </c>
      <c r="D1160" s="742" t="s">
        <v>5499</v>
      </c>
      <c r="E1160" s="743" t="s">
        <v>3544</v>
      </c>
      <c r="F1160" s="661" t="s">
        <v>3521</v>
      </c>
      <c r="G1160" s="661" t="s">
        <v>3582</v>
      </c>
      <c r="H1160" s="661" t="s">
        <v>1755</v>
      </c>
      <c r="I1160" s="661" t="s">
        <v>2158</v>
      </c>
      <c r="J1160" s="661" t="s">
        <v>617</v>
      </c>
      <c r="K1160" s="661" t="s">
        <v>3387</v>
      </c>
      <c r="L1160" s="662">
        <v>150.04</v>
      </c>
      <c r="M1160" s="662">
        <v>750.2</v>
      </c>
      <c r="N1160" s="661">
        <v>5</v>
      </c>
      <c r="O1160" s="744">
        <v>3</v>
      </c>
      <c r="P1160" s="662">
        <v>450.12</v>
      </c>
      <c r="Q1160" s="677">
        <v>0.6</v>
      </c>
      <c r="R1160" s="661">
        <v>3</v>
      </c>
      <c r="S1160" s="677">
        <v>0.6</v>
      </c>
      <c r="T1160" s="744">
        <v>1.5</v>
      </c>
      <c r="U1160" s="700">
        <v>0.5</v>
      </c>
    </row>
    <row r="1161" spans="1:21" ht="14.4" customHeight="1" x14ac:dyDescent="0.3">
      <c r="A1161" s="660">
        <v>32</v>
      </c>
      <c r="B1161" s="661" t="s">
        <v>573</v>
      </c>
      <c r="C1161" s="661" t="s">
        <v>3526</v>
      </c>
      <c r="D1161" s="742" t="s">
        <v>5499</v>
      </c>
      <c r="E1161" s="743" t="s">
        <v>3544</v>
      </c>
      <c r="F1161" s="661" t="s">
        <v>3521</v>
      </c>
      <c r="G1161" s="661" t="s">
        <v>3582</v>
      </c>
      <c r="H1161" s="661" t="s">
        <v>1755</v>
      </c>
      <c r="I1161" s="661" t="s">
        <v>2158</v>
      </c>
      <c r="J1161" s="661" t="s">
        <v>617</v>
      </c>
      <c r="K1161" s="661" t="s">
        <v>3387</v>
      </c>
      <c r="L1161" s="662">
        <v>154.36000000000001</v>
      </c>
      <c r="M1161" s="662">
        <v>2006.6800000000003</v>
      </c>
      <c r="N1161" s="661">
        <v>13</v>
      </c>
      <c r="O1161" s="744">
        <v>7.5</v>
      </c>
      <c r="P1161" s="662">
        <v>771.80000000000007</v>
      </c>
      <c r="Q1161" s="677">
        <v>0.38461538461538458</v>
      </c>
      <c r="R1161" s="661">
        <v>5</v>
      </c>
      <c r="S1161" s="677">
        <v>0.38461538461538464</v>
      </c>
      <c r="T1161" s="744">
        <v>4.5</v>
      </c>
      <c r="U1161" s="700">
        <v>0.6</v>
      </c>
    </row>
    <row r="1162" spans="1:21" ht="14.4" customHeight="1" x14ac:dyDescent="0.3">
      <c r="A1162" s="660">
        <v>32</v>
      </c>
      <c r="B1162" s="661" t="s">
        <v>573</v>
      </c>
      <c r="C1162" s="661" t="s">
        <v>3526</v>
      </c>
      <c r="D1162" s="742" t="s">
        <v>5499</v>
      </c>
      <c r="E1162" s="743" t="s">
        <v>3544</v>
      </c>
      <c r="F1162" s="661" t="s">
        <v>3521</v>
      </c>
      <c r="G1162" s="661" t="s">
        <v>3582</v>
      </c>
      <c r="H1162" s="661" t="s">
        <v>1755</v>
      </c>
      <c r="I1162" s="661" t="s">
        <v>3052</v>
      </c>
      <c r="J1162" s="661" t="s">
        <v>3483</v>
      </c>
      <c r="K1162" s="661" t="s">
        <v>3386</v>
      </c>
      <c r="L1162" s="662">
        <v>145.02000000000001</v>
      </c>
      <c r="M1162" s="662">
        <v>145.02000000000001</v>
      </c>
      <c r="N1162" s="661">
        <v>1</v>
      </c>
      <c r="O1162" s="744">
        <v>0.5</v>
      </c>
      <c r="P1162" s="662">
        <v>145.02000000000001</v>
      </c>
      <c r="Q1162" s="677">
        <v>1</v>
      </c>
      <c r="R1162" s="661">
        <v>1</v>
      </c>
      <c r="S1162" s="677">
        <v>1</v>
      </c>
      <c r="T1162" s="744">
        <v>0.5</v>
      </c>
      <c r="U1162" s="700">
        <v>1</v>
      </c>
    </row>
    <row r="1163" spans="1:21" ht="14.4" customHeight="1" x14ac:dyDescent="0.3">
      <c r="A1163" s="660">
        <v>32</v>
      </c>
      <c r="B1163" s="661" t="s">
        <v>573</v>
      </c>
      <c r="C1163" s="661" t="s">
        <v>3526</v>
      </c>
      <c r="D1163" s="742" t="s">
        <v>5499</v>
      </c>
      <c r="E1163" s="743" t="s">
        <v>3544</v>
      </c>
      <c r="F1163" s="661" t="s">
        <v>3521</v>
      </c>
      <c r="G1163" s="661" t="s">
        <v>4640</v>
      </c>
      <c r="H1163" s="661" t="s">
        <v>574</v>
      </c>
      <c r="I1163" s="661" t="s">
        <v>4641</v>
      </c>
      <c r="J1163" s="661" t="s">
        <v>4642</v>
      </c>
      <c r="K1163" s="661" t="s">
        <v>4643</v>
      </c>
      <c r="L1163" s="662">
        <v>450.81</v>
      </c>
      <c r="M1163" s="662">
        <v>450.81</v>
      </c>
      <c r="N1163" s="661">
        <v>1</v>
      </c>
      <c r="O1163" s="744">
        <v>1</v>
      </c>
      <c r="P1163" s="662">
        <v>450.81</v>
      </c>
      <c r="Q1163" s="677">
        <v>1</v>
      </c>
      <c r="R1163" s="661">
        <v>1</v>
      </c>
      <c r="S1163" s="677">
        <v>1</v>
      </c>
      <c r="T1163" s="744">
        <v>1</v>
      </c>
      <c r="U1163" s="700">
        <v>1</v>
      </c>
    </row>
    <row r="1164" spans="1:21" ht="14.4" customHeight="1" x14ac:dyDescent="0.3">
      <c r="A1164" s="660">
        <v>32</v>
      </c>
      <c r="B1164" s="661" t="s">
        <v>573</v>
      </c>
      <c r="C1164" s="661" t="s">
        <v>3526</v>
      </c>
      <c r="D1164" s="742" t="s">
        <v>5499</v>
      </c>
      <c r="E1164" s="743" t="s">
        <v>3544</v>
      </c>
      <c r="F1164" s="661" t="s">
        <v>3521</v>
      </c>
      <c r="G1164" s="661" t="s">
        <v>4106</v>
      </c>
      <c r="H1164" s="661" t="s">
        <v>1755</v>
      </c>
      <c r="I1164" s="661" t="s">
        <v>2170</v>
      </c>
      <c r="J1164" s="661" t="s">
        <v>2171</v>
      </c>
      <c r="K1164" s="661" t="s">
        <v>2172</v>
      </c>
      <c r="L1164" s="662">
        <v>119.7</v>
      </c>
      <c r="M1164" s="662">
        <v>718.2</v>
      </c>
      <c r="N1164" s="661">
        <v>6</v>
      </c>
      <c r="O1164" s="744">
        <v>4.5</v>
      </c>
      <c r="P1164" s="662">
        <v>718.2</v>
      </c>
      <c r="Q1164" s="677">
        <v>1</v>
      </c>
      <c r="R1164" s="661">
        <v>6</v>
      </c>
      <c r="S1164" s="677">
        <v>1</v>
      </c>
      <c r="T1164" s="744">
        <v>4.5</v>
      </c>
      <c r="U1164" s="700">
        <v>1</v>
      </c>
    </row>
    <row r="1165" spans="1:21" ht="14.4" customHeight="1" x14ac:dyDescent="0.3">
      <c r="A1165" s="660">
        <v>32</v>
      </c>
      <c r="B1165" s="661" t="s">
        <v>573</v>
      </c>
      <c r="C1165" s="661" t="s">
        <v>3526</v>
      </c>
      <c r="D1165" s="742" t="s">
        <v>5499</v>
      </c>
      <c r="E1165" s="743" t="s">
        <v>3544</v>
      </c>
      <c r="F1165" s="661" t="s">
        <v>3521</v>
      </c>
      <c r="G1165" s="661" t="s">
        <v>4238</v>
      </c>
      <c r="H1165" s="661" t="s">
        <v>574</v>
      </c>
      <c r="I1165" s="661" t="s">
        <v>2108</v>
      </c>
      <c r="J1165" s="661" t="s">
        <v>2109</v>
      </c>
      <c r="K1165" s="661" t="s">
        <v>4414</v>
      </c>
      <c r="L1165" s="662">
        <v>64.12</v>
      </c>
      <c r="M1165" s="662">
        <v>128.24</v>
      </c>
      <c r="N1165" s="661">
        <v>2</v>
      </c>
      <c r="O1165" s="744">
        <v>0.5</v>
      </c>
      <c r="P1165" s="662"/>
      <c r="Q1165" s="677">
        <v>0</v>
      </c>
      <c r="R1165" s="661"/>
      <c r="S1165" s="677">
        <v>0</v>
      </c>
      <c r="T1165" s="744"/>
      <c r="U1165" s="700">
        <v>0</v>
      </c>
    </row>
    <row r="1166" spans="1:21" ht="14.4" customHeight="1" x14ac:dyDescent="0.3">
      <c r="A1166" s="660">
        <v>32</v>
      </c>
      <c r="B1166" s="661" t="s">
        <v>573</v>
      </c>
      <c r="C1166" s="661" t="s">
        <v>3526</v>
      </c>
      <c r="D1166" s="742" t="s">
        <v>5499</v>
      </c>
      <c r="E1166" s="743" t="s">
        <v>3544</v>
      </c>
      <c r="F1166" s="661" t="s">
        <v>3521</v>
      </c>
      <c r="G1166" s="661" t="s">
        <v>3922</v>
      </c>
      <c r="H1166" s="661" t="s">
        <v>574</v>
      </c>
      <c r="I1166" s="661" t="s">
        <v>4644</v>
      </c>
      <c r="J1166" s="661" t="s">
        <v>3980</v>
      </c>
      <c r="K1166" s="661" t="s">
        <v>4645</v>
      </c>
      <c r="L1166" s="662">
        <v>0</v>
      </c>
      <c r="M1166" s="662">
        <v>0</v>
      </c>
      <c r="N1166" s="661">
        <v>1</v>
      </c>
      <c r="O1166" s="744">
        <v>0.5</v>
      </c>
      <c r="P1166" s="662">
        <v>0</v>
      </c>
      <c r="Q1166" s="677"/>
      <c r="R1166" s="661">
        <v>1</v>
      </c>
      <c r="S1166" s="677">
        <v>1</v>
      </c>
      <c r="T1166" s="744">
        <v>0.5</v>
      </c>
      <c r="U1166" s="700">
        <v>1</v>
      </c>
    </row>
    <row r="1167" spans="1:21" ht="14.4" customHeight="1" x14ac:dyDescent="0.3">
      <c r="A1167" s="660">
        <v>32</v>
      </c>
      <c r="B1167" s="661" t="s">
        <v>573</v>
      </c>
      <c r="C1167" s="661" t="s">
        <v>3526</v>
      </c>
      <c r="D1167" s="742" t="s">
        <v>5499</v>
      </c>
      <c r="E1167" s="743" t="s">
        <v>3544</v>
      </c>
      <c r="F1167" s="661" t="s">
        <v>3521</v>
      </c>
      <c r="G1167" s="661" t="s">
        <v>3583</v>
      </c>
      <c r="H1167" s="661" t="s">
        <v>574</v>
      </c>
      <c r="I1167" s="661" t="s">
        <v>890</v>
      </c>
      <c r="J1167" s="661" t="s">
        <v>3982</v>
      </c>
      <c r="K1167" s="661" t="s">
        <v>2909</v>
      </c>
      <c r="L1167" s="662">
        <v>0</v>
      </c>
      <c r="M1167" s="662">
        <v>0</v>
      </c>
      <c r="N1167" s="661">
        <v>1</v>
      </c>
      <c r="O1167" s="744">
        <v>0.5</v>
      </c>
      <c r="P1167" s="662"/>
      <c r="Q1167" s="677"/>
      <c r="R1167" s="661"/>
      <c r="S1167" s="677">
        <v>0</v>
      </c>
      <c r="T1167" s="744"/>
      <c r="U1167" s="700">
        <v>0</v>
      </c>
    </row>
    <row r="1168" spans="1:21" ht="14.4" customHeight="1" x14ac:dyDescent="0.3">
      <c r="A1168" s="660">
        <v>32</v>
      </c>
      <c r="B1168" s="661" t="s">
        <v>573</v>
      </c>
      <c r="C1168" s="661" t="s">
        <v>3526</v>
      </c>
      <c r="D1168" s="742" t="s">
        <v>5499</v>
      </c>
      <c r="E1168" s="743" t="s">
        <v>3544</v>
      </c>
      <c r="F1168" s="661" t="s">
        <v>3521</v>
      </c>
      <c r="G1168" s="661" t="s">
        <v>4387</v>
      </c>
      <c r="H1168" s="661" t="s">
        <v>574</v>
      </c>
      <c r="I1168" s="661" t="s">
        <v>4646</v>
      </c>
      <c r="J1168" s="661" t="s">
        <v>4647</v>
      </c>
      <c r="K1168" s="661" t="s">
        <v>4648</v>
      </c>
      <c r="L1168" s="662">
        <v>0</v>
      </c>
      <c r="M1168" s="662">
        <v>0</v>
      </c>
      <c r="N1168" s="661">
        <v>1</v>
      </c>
      <c r="O1168" s="744">
        <v>1</v>
      </c>
      <c r="P1168" s="662">
        <v>0</v>
      </c>
      <c r="Q1168" s="677"/>
      <c r="R1168" s="661">
        <v>1</v>
      </c>
      <c r="S1168" s="677">
        <v>1</v>
      </c>
      <c r="T1168" s="744">
        <v>1</v>
      </c>
      <c r="U1168" s="700">
        <v>1</v>
      </c>
    </row>
    <row r="1169" spans="1:21" ht="14.4" customHeight="1" x14ac:dyDescent="0.3">
      <c r="A1169" s="660">
        <v>32</v>
      </c>
      <c r="B1169" s="661" t="s">
        <v>573</v>
      </c>
      <c r="C1169" s="661" t="s">
        <v>3526</v>
      </c>
      <c r="D1169" s="742" t="s">
        <v>5499</v>
      </c>
      <c r="E1169" s="743" t="s">
        <v>3544</v>
      </c>
      <c r="F1169" s="661" t="s">
        <v>3521</v>
      </c>
      <c r="G1169" s="661" t="s">
        <v>3586</v>
      </c>
      <c r="H1169" s="661" t="s">
        <v>574</v>
      </c>
      <c r="I1169" s="661" t="s">
        <v>4649</v>
      </c>
      <c r="J1169" s="661" t="s">
        <v>4650</v>
      </c>
      <c r="K1169" s="661" t="s">
        <v>4501</v>
      </c>
      <c r="L1169" s="662">
        <v>85.27</v>
      </c>
      <c r="M1169" s="662">
        <v>85.27</v>
      </c>
      <c r="N1169" s="661">
        <v>1</v>
      </c>
      <c r="O1169" s="744">
        <v>1</v>
      </c>
      <c r="P1169" s="662">
        <v>85.27</v>
      </c>
      <c r="Q1169" s="677">
        <v>1</v>
      </c>
      <c r="R1169" s="661">
        <v>1</v>
      </c>
      <c r="S1169" s="677">
        <v>1</v>
      </c>
      <c r="T1169" s="744">
        <v>1</v>
      </c>
      <c r="U1169" s="700">
        <v>1</v>
      </c>
    </row>
    <row r="1170" spans="1:21" ht="14.4" customHeight="1" x14ac:dyDescent="0.3">
      <c r="A1170" s="660">
        <v>32</v>
      </c>
      <c r="B1170" s="661" t="s">
        <v>573</v>
      </c>
      <c r="C1170" s="661" t="s">
        <v>3526</v>
      </c>
      <c r="D1170" s="742" t="s">
        <v>5499</v>
      </c>
      <c r="E1170" s="743" t="s">
        <v>3544</v>
      </c>
      <c r="F1170" s="661" t="s">
        <v>3521</v>
      </c>
      <c r="G1170" s="661" t="s">
        <v>3586</v>
      </c>
      <c r="H1170" s="661" t="s">
        <v>574</v>
      </c>
      <c r="I1170" s="661" t="s">
        <v>2089</v>
      </c>
      <c r="J1170" s="661" t="s">
        <v>2090</v>
      </c>
      <c r="K1170" s="661" t="s">
        <v>3392</v>
      </c>
      <c r="L1170" s="662">
        <v>170.52</v>
      </c>
      <c r="M1170" s="662">
        <v>170.52</v>
      </c>
      <c r="N1170" s="661">
        <v>1</v>
      </c>
      <c r="O1170" s="744">
        <v>0.5</v>
      </c>
      <c r="P1170" s="662">
        <v>170.52</v>
      </c>
      <c r="Q1170" s="677">
        <v>1</v>
      </c>
      <c r="R1170" s="661">
        <v>1</v>
      </c>
      <c r="S1170" s="677">
        <v>1</v>
      </c>
      <c r="T1170" s="744">
        <v>0.5</v>
      </c>
      <c r="U1170" s="700">
        <v>1</v>
      </c>
    </row>
    <row r="1171" spans="1:21" ht="14.4" customHeight="1" x14ac:dyDescent="0.3">
      <c r="A1171" s="660">
        <v>32</v>
      </c>
      <c r="B1171" s="661" t="s">
        <v>573</v>
      </c>
      <c r="C1171" s="661" t="s">
        <v>3526</v>
      </c>
      <c r="D1171" s="742" t="s">
        <v>5499</v>
      </c>
      <c r="E1171" s="743" t="s">
        <v>3544</v>
      </c>
      <c r="F1171" s="661" t="s">
        <v>3521</v>
      </c>
      <c r="G1171" s="661" t="s">
        <v>3586</v>
      </c>
      <c r="H1171" s="661" t="s">
        <v>574</v>
      </c>
      <c r="I1171" s="661" t="s">
        <v>3906</v>
      </c>
      <c r="J1171" s="661" t="s">
        <v>2090</v>
      </c>
      <c r="K1171" s="661" t="s">
        <v>3016</v>
      </c>
      <c r="L1171" s="662">
        <v>0</v>
      </c>
      <c r="M1171" s="662">
        <v>0</v>
      </c>
      <c r="N1171" s="661">
        <v>3</v>
      </c>
      <c r="O1171" s="744">
        <v>2</v>
      </c>
      <c r="P1171" s="662">
        <v>0</v>
      </c>
      <c r="Q1171" s="677"/>
      <c r="R1171" s="661">
        <v>3</v>
      </c>
      <c r="S1171" s="677">
        <v>1</v>
      </c>
      <c r="T1171" s="744">
        <v>2</v>
      </c>
      <c r="U1171" s="700">
        <v>1</v>
      </c>
    </row>
    <row r="1172" spans="1:21" ht="14.4" customHeight="1" x14ac:dyDescent="0.3">
      <c r="A1172" s="660">
        <v>32</v>
      </c>
      <c r="B1172" s="661" t="s">
        <v>573</v>
      </c>
      <c r="C1172" s="661" t="s">
        <v>3526</v>
      </c>
      <c r="D1172" s="742" t="s">
        <v>5499</v>
      </c>
      <c r="E1172" s="743" t="s">
        <v>3544</v>
      </c>
      <c r="F1172" s="661" t="s">
        <v>3521</v>
      </c>
      <c r="G1172" s="661" t="s">
        <v>3587</v>
      </c>
      <c r="H1172" s="661" t="s">
        <v>1755</v>
      </c>
      <c r="I1172" s="661" t="s">
        <v>1757</v>
      </c>
      <c r="J1172" s="661" t="s">
        <v>1758</v>
      </c>
      <c r="K1172" s="661" t="s">
        <v>3452</v>
      </c>
      <c r="L1172" s="662">
        <v>227.32</v>
      </c>
      <c r="M1172" s="662">
        <v>227.32</v>
      </c>
      <c r="N1172" s="661">
        <v>1</v>
      </c>
      <c r="O1172" s="744">
        <v>0.5</v>
      </c>
      <c r="P1172" s="662">
        <v>227.32</v>
      </c>
      <c r="Q1172" s="677">
        <v>1</v>
      </c>
      <c r="R1172" s="661">
        <v>1</v>
      </c>
      <c r="S1172" s="677">
        <v>1</v>
      </c>
      <c r="T1172" s="744">
        <v>0.5</v>
      </c>
      <c r="U1172" s="700">
        <v>1</v>
      </c>
    </row>
    <row r="1173" spans="1:21" ht="14.4" customHeight="1" x14ac:dyDescent="0.3">
      <c r="A1173" s="660">
        <v>32</v>
      </c>
      <c r="B1173" s="661" t="s">
        <v>573</v>
      </c>
      <c r="C1173" s="661" t="s">
        <v>3526</v>
      </c>
      <c r="D1173" s="742" t="s">
        <v>5499</v>
      </c>
      <c r="E1173" s="743" t="s">
        <v>3544</v>
      </c>
      <c r="F1173" s="661" t="s">
        <v>3521</v>
      </c>
      <c r="G1173" s="661" t="s">
        <v>3796</v>
      </c>
      <c r="H1173" s="661" t="s">
        <v>574</v>
      </c>
      <c r="I1173" s="661" t="s">
        <v>2093</v>
      </c>
      <c r="J1173" s="661" t="s">
        <v>2094</v>
      </c>
      <c r="K1173" s="661" t="s">
        <v>3392</v>
      </c>
      <c r="L1173" s="662">
        <v>66.819999999999993</v>
      </c>
      <c r="M1173" s="662">
        <v>133.63999999999999</v>
      </c>
      <c r="N1173" s="661">
        <v>2</v>
      </c>
      <c r="O1173" s="744">
        <v>1</v>
      </c>
      <c r="P1173" s="662">
        <v>133.63999999999999</v>
      </c>
      <c r="Q1173" s="677">
        <v>1</v>
      </c>
      <c r="R1173" s="661">
        <v>2</v>
      </c>
      <c r="S1173" s="677">
        <v>1</v>
      </c>
      <c r="T1173" s="744">
        <v>1</v>
      </c>
      <c r="U1173" s="700">
        <v>1</v>
      </c>
    </row>
    <row r="1174" spans="1:21" ht="14.4" customHeight="1" x14ac:dyDescent="0.3">
      <c r="A1174" s="660">
        <v>32</v>
      </c>
      <c r="B1174" s="661" t="s">
        <v>573</v>
      </c>
      <c r="C1174" s="661" t="s">
        <v>3526</v>
      </c>
      <c r="D1174" s="742" t="s">
        <v>5499</v>
      </c>
      <c r="E1174" s="743" t="s">
        <v>3544</v>
      </c>
      <c r="F1174" s="661" t="s">
        <v>3521</v>
      </c>
      <c r="G1174" s="661" t="s">
        <v>3796</v>
      </c>
      <c r="H1174" s="661" t="s">
        <v>574</v>
      </c>
      <c r="I1174" s="661" t="s">
        <v>2093</v>
      </c>
      <c r="J1174" s="661" t="s">
        <v>2094</v>
      </c>
      <c r="K1174" s="661" t="s">
        <v>3392</v>
      </c>
      <c r="L1174" s="662">
        <v>78.33</v>
      </c>
      <c r="M1174" s="662">
        <v>234.99</v>
      </c>
      <c r="N1174" s="661">
        <v>3</v>
      </c>
      <c r="O1174" s="744">
        <v>2</v>
      </c>
      <c r="P1174" s="662">
        <v>234.99</v>
      </c>
      <c r="Q1174" s="677">
        <v>1</v>
      </c>
      <c r="R1174" s="661">
        <v>3</v>
      </c>
      <c r="S1174" s="677">
        <v>1</v>
      </c>
      <c r="T1174" s="744">
        <v>2</v>
      </c>
      <c r="U1174" s="700">
        <v>1</v>
      </c>
    </row>
    <row r="1175" spans="1:21" ht="14.4" customHeight="1" x14ac:dyDescent="0.3">
      <c r="A1175" s="660">
        <v>32</v>
      </c>
      <c r="B1175" s="661" t="s">
        <v>573</v>
      </c>
      <c r="C1175" s="661" t="s">
        <v>3526</v>
      </c>
      <c r="D1175" s="742" t="s">
        <v>5499</v>
      </c>
      <c r="E1175" s="743" t="s">
        <v>3544</v>
      </c>
      <c r="F1175" s="661" t="s">
        <v>3521</v>
      </c>
      <c r="G1175" s="661" t="s">
        <v>3588</v>
      </c>
      <c r="H1175" s="661" t="s">
        <v>1755</v>
      </c>
      <c r="I1175" s="661" t="s">
        <v>1877</v>
      </c>
      <c r="J1175" s="661" t="s">
        <v>1878</v>
      </c>
      <c r="K1175" s="661" t="s">
        <v>3441</v>
      </c>
      <c r="L1175" s="662">
        <v>65.989999999999995</v>
      </c>
      <c r="M1175" s="662">
        <v>65.989999999999995</v>
      </c>
      <c r="N1175" s="661">
        <v>1</v>
      </c>
      <c r="O1175" s="744">
        <v>1</v>
      </c>
      <c r="P1175" s="662">
        <v>65.989999999999995</v>
      </c>
      <c r="Q1175" s="677">
        <v>1</v>
      </c>
      <c r="R1175" s="661">
        <v>1</v>
      </c>
      <c r="S1175" s="677">
        <v>1</v>
      </c>
      <c r="T1175" s="744">
        <v>1</v>
      </c>
      <c r="U1175" s="700">
        <v>1</v>
      </c>
    </row>
    <row r="1176" spans="1:21" ht="14.4" customHeight="1" x14ac:dyDescent="0.3">
      <c r="A1176" s="660">
        <v>32</v>
      </c>
      <c r="B1176" s="661" t="s">
        <v>573</v>
      </c>
      <c r="C1176" s="661" t="s">
        <v>3526</v>
      </c>
      <c r="D1176" s="742" t="s">
        <v>5499</v>
      </c>
      <c r="E1176" s="743" t="s">
        <v>3544</v>
      </c>
      <c r="F1176" s="661" t="s">
        <v>3521</v>
      </c>
      <c r="G1176" s="661" t="s">
        <v>3588</v>
      </c>
      <c r="H1176" s="661" t="s">
        <v>1755</v>
      </c>
      <c r="I1176" s="661" t="s">
        <v>2872</v>
      </c>
      <c r="J1176" s="661" t="s">
        <v>1952</v>
      </c>
      <c r="K1176" s="661" t="s">
        <v>3496</v>
      </c>
      <c r="L1176" s="662">
        <v>264</v>
      </c>
      <c r="M1176" s="662">
        <v>528</v>
      </c>
      <c r="N1176" s="661">
        <v>2</v>
      </c>
      <c r="O1176" s="744">
        <v>1</v>
      </c>
      <c r="P1176" s="662">
        <v>264</v>
      </c>
      <c r="Q1176" s="677">
        <v>0.5</v>
      </c>
      <c r="R1176" s="661">
        <v>1</v>
      </c>
      <c r="S1176" s="677">
        <v>0.5</v>
      </c>
      <c r="T1176" s="744">
        <v>0.5</v>
      </c>
      <c r="U1176" s="700">
        <v>0.5</v>
      </c>
    </row>
    <row r="1177" spans="1:21" ht="14.4" customHeight="1" x14ac:dyDescent="0.3">
      <c r="A1177" s="660">
        <v>32</v>
      </c>
      <c r="B1177" s="661" t="s">
        <v>573</v>
      </c>
      <c r="C1177" s="661" t="s">
        <v>3526</v>
      </c>
      <c r="D1177" s="742" t="s">
        <v>5499</v>
      </c>
      <c r="E1177" s="743" t="s">
        <v>3544</v>
      </c>
      <c r="F1177" s="661" t="s">
        <v>3521</v>
      </c>
      <c r="G1177" s="661" t="s">
        <v>3877</v>
      </c>
      <c r="H1177" s="661" t="s">
        <v>574</v>
      </c>
      <c r="I1177" s="661" t="s">
        <v>2374</v>
      </c>
      <c r="J1177" s="661" t="s">
        <v>2375</v>
      </c>
      <c r="K1177" s="661" t="s">
        <v>2376</v>
      </c>
      <c r="L1177" s="662">
        <v>0</v>
      </c>
      <c r="M1177" s="662">
        <v>0</v>
      </c>
      <c r="N1177" s="661">
        <v>2</v>
      </c>
      <c r="O1177" s="744">
        <v>1.5</v>
      </c>
      <c r="P1177" s="662">
        <v>0</v>
      </c>
      <c r="Q1177" s="677"/>
      <c r="R1177" s="661">
        <v>2</v>
      </c>
      <c r="S1177" s="677">
        <v>1</v>
      </c>
      <c r="T1177" s="744">
        <v>1.5</v>
      </c>
      <c r="U1177" s="700">
        <v>1</v>
      </c>
    </row>
    <row r="1178" spans="1:21" ht="14.4" customHeight="1" x14ac:dyDescent="0.3">
      <c r="A1178" s="660">
        <v>32</v>
      </c>
      <c r="B1178" s="661" t="s">
        <v>573</v>
      </c>
      <c r="C1178" s="661" t="s">
        <v>3526</v>
      </c>
      <c r="D1178" s="742" t="s">
        <v>5499</v>
      </c>
      <c r="E1178" s="743" t="s">
        <v>3544</v>
      </c>
      <c r="F1178" s="661" t="s">
        <v>3521</v>
      </c>
      <c r="G1178" s="661" t="s">
        <v>3814</v>
      </c>
      <c r="H1178" s="661" t="s">
        <v>574</v>
      </c>
      <c r="I1178" s="661" t="s">
        <v>1530</v>
      </c>
      <c r="J1178" s="661" t="s">
        <v>3815</v>
      </c>
      <c r="K1178" s="661" t="s">
        <v>3816</v>
      </c>
      <c r="L1178" s="662">
        <v>968.92</v>
      </c>
      <c r="M1178" s="662">
        <v>2906.7599999999998</v>
      </c>
      <c r="N1178" s="661">
        <v>3</v>
      </c>
      <c r="O1178" s="744">
        <v>1.5</v>
      </c>
      <c r="P1178" s="662">
        <v>2906.7599999999998</v>
      </c>
      <c r="Q1178" s="677">
        <v>1</v>
      </c>
      <c r="R1178" s="661">
        <v>3</v>
      </c>
      <c r="S1178" s="677">
        <v>1</v>
      </c>
      <c r="T1178" s="744">
        <v>1.5</v>
      </c>
      <c r="U1178" s="700">
        <v>1</v>
      </c>
    </row>
    <row r="1179" spans="1:21" ht="14.4" customHeight="1" x14ac:dyDescent="0.3">
      <c r="A1179" s="660">
        <v>32</v>
      </c>
      <c r="B1179" s="661" t="s">
        <v>573</v>
      </c>
      <c r="C1179" s="661" t="s">
        <v>3526</v>
      </c>
      <c r="D1179" s="742" t="s">
        <v>5499</v>
      </c>
      <c r="E1179" s="743" t="s">
        <v>3544</v>
      </c>
      <c r="F1179" s="661" t="s">
        <v>3521</v>
      </c>
      <c r="G1179" s="661" t="s">
        <v>3814</v>
      </c>
      <c r="H1179" s="661" t="s">
        <v>574</v>
      </c>
      <c r="I1179" s="661" t="s">
        <v>3817</v>
      </c>
      <c r="J1179" s="661" t="s">
        <v>3818</v>
      </c>
      <c r="K1179" s="661" t="s">
        <v>3819</v>
      </c>
      <c r="L1179" s="662">
        <v>1937.84</v>
      </c>
      <c r="M1179" s="662">
        <v>3875.68</v>
      </c>
      <c r="N1179" s="661">
        <v>2</v>
      </c>
      <c r="O1179" s="744">
        <v>1</v>
      </c>
      <c r="P1179" s="662">
        <v>3875.68</v>
      </c>
      <c r="Q1179" s="677">
        <v>1</v>
      </c>
      <c r="R1179" s="661">
        <v>2</v>
      </c>
      <c r="S1179" s="677">
        <v>1</v>
      </c>
      <c r="T1179" s="744">
        <v>1</v>
      </c>
      <c r="U1179" s="700">
        <v>1</v>
      </c>
    </row>
    <row r="1180" spans="1:21" ht="14.4" customHeight="1" x14ac:dyDescent="0.3">
      <c r="A1180" s="660">
        <v>32</v>
      </c>
      <c r="B1180" s="661" t="s">
        <v>573</v>
      </c>
      <c r="C1180" s="661" t="s">
        <v>3526</v>
      </c>
      <c r="D1180" s="742" t="s">
        <v>5499</v>
      </c>
      <c r="E1180" s="743" t="s">
        <v>3544</v>
      </c>
      <c r="F1180" s="661" t="s">
        <v>3521</v>
      </c>
      <c r="G1180" s="661" t="s">
        <v>3814</v>
      </c>
      <c r="H1180" s="661" t="s">
        <v>574</v>
      </c>
      <c r="I1180" s="661" t="s">
        <v>2689</v>
      </c>
      <c r="J1180" s="661" t="s">
        <v>2690</v>
      </c>
      <c r="K1180" s="661" t="s">
        <v>3820</v>
      </c>
      <c r="L1180" s="662">
        <v>1937.84</v>
      </c>
      <c r="M1180" s="662">
        <v>3875.68</v>
      </c>
      <c r="N1180" s="661">
        <v>2</v>
      </c>
      <c r="O1180" s="744">
        <v>2</v>
      </c>
      <c r="P1180" s="662">
        <v>3875.68</v>
      </c>
      <c r="Q1180" s="677">
        <v>1</v>
      </c>
      <c r="R1180" s="661">
        <v>2</v>
      </c>
      <c r="S1180" s="677">
        <v>1</v>
      </c>
      <c r="T1180" s="744">
        <v>2</v>
      </c>
      <c r="U1180" s="700">
        <v>1</v>
      </c>
    </row>
    <row r="1181" spans="1:21" ht="14.4" customHeight="1" x14ac:dyDescent="0.3">
      <c r="A1181" s="660">
        <v>32</v>
      </c>
      <c r="B1181" s="661" t="s">
        <v>573</v>
      </c>
      <c r="C1181" s="661" t="s">
        <v>3526</v>
      </c>
      <c r="D1181" s="742" t="s">
        <v>5499</v>
      </c>
      <c r="E1181" s="743" t="s">
        <v>3544</v>
      </c>
      <c r="F1181" s="661" t="s">
        <v>3521</v>
      </c>
      <c r="G1181" s="661" t="s">
        <v>4306</v>
      </c>
      <c r="H1181" s="661" t="s">
        <v>574</v>
      </c>
      <c r="I1181" s="661" t="s">
        <v>4416</v>
      </c>
      <c r="J1181" s="661" t="s">
        <v>4417</v>
      </c>
      <c r="K1181" s="661" t="s">
        <v>4418</v>
      </c>
      <c r="L1181" s="662">
        <v>6210.27</v>
      </c>
      <c r="M1181" s="662">
        <v>18630.810000000001</v>
      </c>
      <c r="N1181" s="661">
        <v>3</v>
      </c>
      <c r="O1181" s="744">
        <v>1</v>
      </c>
      <c r="P1181" s="662">
        <v>18630.810000000001</v>
      </c>
      <c r="Q1181" s="677">
        <v>1</v>
      </c>
      <c r="R1181" s="661">
        <v>3</v>
      </c>
      <c r="S1181" s="677">
        <v>1</v>
      </c>
      <c r="T1181" s="744">
        <v>1</v>
      </c>
      <c r="U1181" s="700">
        <v>1</v>
      </c>
    </row>
    <row r="1182" spans="1:21" ht="14.4" customHeight="1" x14ac:dyDescent="0.3">
      <c r="A1182" s="660">
        <v>32</v>
      </c>
      <c r="B1182" s="661" t="s">
        <v>573</v>
      </c>
      <c r="C1182" s="661" t="s">
        <v>3526</v>
      </c>
      <c r="D1182" s="742" t="s">
        <v>5499</v>
      </c>
      <c r="E1182" s="743" t="s">
        <v>3544</v>
      </c>
      <c r="F1182" s="661" t="s">
        <v>3521</v>
      </c>
      <c r="G1182" s="661" t="s">
        <v>4631</v>
      </c>
      <c r="H1182" s="661" t="s">
        <v>574</v>
      </c>
      <c r="I1182" s="661" t="s">
        <v>2655</v>
      </c>
      <c r="J1182" s="661" t="s">
        <v>2565</v>
      </c>
      <c r="K1182" s="661" t="s">
        <v>4651</v>
      </c>
      <c r="L1182" s="662">
        <v>43.76</v>
      </c>
      <c r="M1182" s="662">
        <v>131.28</v>
      </c>
      <c r="N1182" s="661">
        <v>3</v>
      </c>
      <c r="O1182" s="744">
        <v>2</v>
      </c>
      <c r="P1182" s="662">
        <v>43.76</v>
      </c>
      <c r="Q1182" s="677">
        <v>0.33333333333333331</v>
      </c>
      <c r="R1182" s="661">
        <v>1</v>
      </c>
      <c r="S1182" s="677">
        <v>0.33333333333333331</v>
      </c>
      <c r="T1182" s="744">
        <v>0.5</v>
      </c>
      <c r="U1182" s="700">
        <v>0.25</v>
      </c>
    </row>
    <row r="1183" spans="1:21" ht="14.4" customHeight="1" x14ac:dyDescent="0.3">
      <c r="A1183" s="660">
        <v>32</v>
      </c>
      <c r="B1183" s="661" t="s">
        <v>573</v>
      </c>
      <c r="C1183" s="661" t="s">
        <v>3526</v>
      </c>
      <c r="D1183" s="742" t="s">
        <v>5499</v>
      </c>
      <c r="E1183" s="743" t="s">
        <v>3544</v>
      </c>
      <c r="F1183" s="661" t="s">
        <v>3521</v>
      </c>
      <c r="G1183" s="661" t="s">
        <v>3985</v>
      </c>
      <c r="H1183" s="661" t="s">
        <v>574</v>
      </c>
      <c r="I1183" s="661" t="s">
        <v>4652</v>
      </c>
      <c r="J1183" s="661" t="s">
        <v>4653</v>
      </c>
      <c r="K1183" s="661" t="s">
        <v>4434</v>
      </c>
      <c r="L1183" s="662">
        <v>0</v>
      </c>
      <c r="M1183" s="662">
        <v>0</v>
      </c>
      <c r="N1183" s="661">
        <v>2</v>
      </c>
      <c r="O1183" s="744">
        <v>1</v>
      </c>
      <c r="P1183" s="662">
        <v>0</v>
      </c>
      <c r="Q1183" s="677"/>
      <c r="R1183" s="661">
        <v>2</v>
      </c>
      <c r="S1183" s="677">
        <v>1</v>
      </c>
      <c r="T1183" s="744">
        <v>1</v>
      </c>
      <c r="U1183" s="700">
        <v>1</v>
      </c>
    </row>
    <row r="1184" spans="1:21" ht="14.4" customHeight="1" x14ac:dyDescent="0.3">
      <c r="A1184" s="660">
        <v>32</v>
      </c>
      <c r="B1184" s="661" t="s">
        <v>573</v>
      </c>
      <c r="C1184" s="661" t="s">
        <v>3526</v>
      </c>
      <c r="D1184" s="742" t="s">
        <v>5499</v>
      </c>
      <c r="E1184" s="743" t="s">
        <v>3544</v>
      </c>
      <c r="F1184" s="661" t="s">
        <v>3521</v>
      </c>
      <c r="G1184" s="661" t="s">
        <v>3985</v>
      </c>
      <c r="H1184" s="661" t="s">
        <v>574</v>
      </c>
      <c r="I1184" s="661" t="s">
        <v>4654</v>
      </c>
      <c r="J1184" s="661" t="s">
        <v>4653</v>
      </c>
      <c r="K1184" s="661" t="s">
        <v>4655</v>
      </c>
      <c r="L1184" s="662">
        <v>0</v>
      </c>
      <c r="M1184" s="662">
        <v>0</v>
      </c>
      <c r="N1184" s="661">
        <v>2</v>
      </c>
      <c r="O1184" s="744">
        <v>0.5</v>
      </c>
      <c r="P1184" s="662">
        <v>0</v>
      </c>
      <c r="Q1184" s="677"/>
      <c r="R1184" s="661">
        <v>2</v>
      </c>
      <c r="S1184" s="677">
        <v>1</v>
      </c>
      <c r="T1184" s="744">
        <v>0.5</v>
      </c>
      <c r="U1184" s="700">
        <v>1</v>
      </c>
    </row>
    <row r="1185" spans="1:21" ht="14.4" customHeight="1" x14ac:dyDescent="0.3">
      <c r="A1185" s="660">
        <v>32</v>
      </c>
      <c r="B1185" s="661" t="s">
        <v>573</v>
      </c>
      <c r="C1185" s="661" t="s">
        <v>3526</v>
      </c>
      <c r="D1185" s="742" t="s">
        <v>5499</v>
      </c>
      <c r="E1185" s="743" t="s">
        <v>3544</v>
      </c>
      <c r="F1185" s="661" t="s">
        <v>3521</v>
      </c>
      <c r="G1185" s="661" t="s">
        <v>3985</v>
      </c>
      <c r="H1185" s="661" t="s">
        <v>574</v>
      </c>
      <c r="I1185" s="661" t="s">
        <v>4656</v>
      </c>
      <c r="J1185" s="661" t="s">
        <v>4653</v>
      </c>
      <c r="K1185" s="661" t="s">
        <v>4657</v>
      </c>
      <c r="L1185" s="662">
        <v>0</v>
      </c>
      <c r="M1185" s="662">
        <v>0</v>
      </c>
      <c r="N1185" s="661">
        <v>1</v>
      </c>
      <c r="O1185" s="744">
        <v>1</v>
      </c>
      <c r="P1185" s="662">
        <v>0</v>
      </c>
      <c r="Q1185" s="677"/>
      <c r="R1185" s="661">
        <v>1</v>
      </c>
      <c r="S1185" s="677">
        <v>1</v>
      </c>
      <c r="T1185" s="744">
        <v>1</v>
      </c>
      <c r="U1185" s="700">
        <v>1</v>
      </c>
    </row>
    <row r="1186" spans="1:21" ht="14.4" customHeight="1" x14ac:dyDescent="0.3">
      <c r="A1186" s="660">
        <v>32</v>
      </c>
      <c r="B1186" s="661" t="s">
        <v>573</v>
      </c>
      <c r="C1186" s="661" t="s">
        <v>3526</v>
      </c>
      <c r="D1186" s="742" t="s">
        <v>5499</v>
      </c>
      <c r="E1186" s="743" t="s">
        <v>3544</v>
      </c>
      <c r="F1186" s="661" t="s">
        <v>3521</v>
      </c>
      <c r="G1186" s="661" t="s">
        <v>3727</v>
      </c>
      <c r="H1186" s="661" t="s">
        <v>574</v>
      </c>
      <c r="I1186" s="661" t="s">
        <v>727</v>
      </c>
      <c r="J1186" s="661" t="s">
        <v>728</v>
      </c>
      <c r="K1186" s="661" t="s">
        <v>3354</v>
      </c>
      <c r="L1186" s="662">
        <v>110.28</v>
      </c>
      <c r="M1186" s="662">
        <v>330.84000000000003</v>
      </c>
      <c r="N1186" s="661">
        <v>3</v>
      </c>
      <c r="O1186" s="744">
        <v>2.5</v>
      </c>
      <c r="P1186" s="662">
        <v>220.56</v>
      </c>
      <c r="Q1186" s="677">
        <v>0.66666666666666663</v>
      </c>
      <c r="R1186" s="661">
        <v>2</v>
      </c>
      <c r="S1186" s="677">
        <v>0.66666666666666663</v>
      </c>
      <c r="T1186" s="744">
        <v>1.5</v>
      </c>
      <c r="U1186" s="700">
        <v>0.6</v>
      </c>
    </row>
    <row r="1187" spans="1:21" ht="14.4" customHeight="1" x14ac:dyDescent="0.3">
      <c r="A1187" s="660">
        <v>32</v>
      </c>
      <c r="B1187" s="661" t="s">
        <v>573</v>
      </c>
      <c r="C1187" s="661" t="s">
        <v>3526</v>
      </c>
      <c r="D1187" s="742" t="s">
        <v>5499</v>
      </c>
      <c r="E1187" s="743" t="s">
        <v>3544</v>
      </c>
      <c r="F1187" s="661" t="s">
        <v>3521</v>
      </c>
      <c r="G1187" s="661" t="s">
        <v>3594</v>
      </c>
      <c r="H1187" s="661" t="s">
        <v>574</v>
      </c>
      <c r="I1187" s="661" t="s">
        <v>1004</v>
      </c>
      <c r="J1187" s="661" t="s">
        <v>1005</v>
      </c>
      <c r="K1187" s="661" t="s">
        <v>3595</v>
      </c>
      <c r="L1187" s="662">
        <v>923.74</v>
      </c>
      <c r="M1187" s="662">
        <v>4618.7000000000007</v>
      </c>
      <c r="N1187" s="661">
        <v>5</v>
      </c>
      <c r="O1187" s="744">
        <v>1.5</v>
      </c>
      <c r="P1187" s="662">
        <v>4618.7000000000007</v>
      </c>
      <c r="Q1187" s="677">
        <v>1</v>
      </c>
      <c r="R1187" s="661">
        <v>5</v>
      </c>
      <c r="S1187" s="677">
        <v>1</v>
      </c>
      <c r="T1187" s="744">
        <v>1.5</v>
      </c>
      <c r="U1187" s="700">
        <v>1</v>
      </c>
    </row>
    <row r="1188" spans="1:21" ht="14.4" customHeight="1" x14ac:dyDescent="0.3">
      <c r="A1188" s="660">
        <v>32</v>
      </c>
      <c r="B1188" s="661" t="s">
        <v>573</v>
      </c>
      <c r="C1188" s="661" t="s">
        <v>3526</v>
      </c>
      <c r="D1188" s="742" t="s">
        <v>5499</v>
      </c>
      <c r="E1188" s="743" t="s">
        <v>3544</v>
      </c>
      <c r="F1188" s="661" t="s">
        <v>3521</v>
      </c>
      <c r="G1188" s="661" t="s">
        <v>4129</v>
      </c>
      <c r="H1188" s="661" t="s">
        <v>1755</v>
      </c>
      <c r="I1188" s="661" t="s">
        <v>1914</v>
      </c>
      <c r="J1188" s="661" t="s">
        <v>1915</v>
      </c>
      <c r="K1188" s="661" t="s">
        <v>1916</v>
      </c>
      <c r="L1188" s="662">
        <v>132</v>
      </c>
      <c r="M1188" s="662">
        <v>132</v>
      </c>
      <c r="N1188" s="661">
        <v>1</v>
      </c>
      <c r="O1188" s="744">
        <v>0.5</v>
      </c>
      <c r="P1188" s="662"/>
      <c r="Q1188" s="677">
        <v>0</v>
      </c>
      <c r="R1188" s="661"/>
      <c r="S1188" s="677">
        <v>0</v>
      </c>
      <c r="T1188" s="744"/>
      <c r="U1188" s="700">
        <v>0</v>
      </c>
    </row>
    <row r="1189" spans="1:21" ht="14.4" customHeight="1" x14ac:dyDescent="0.3">
      <c r="A1189" s="660">
        <v>32</v>
      </c>
      <c r="B1189" s="661" t="s">
        <v>573</v>
      </c>
      <c r="C1189" s="661" t="s">
        <v>3526</v>
      </c>
      <c r="D1189" s="742" t="s">
        <v>5499</v>
      </c>
      <c r="E1189" s="743" t="s">
        <v>3544</v>
      </c>
      <c r="F1189" s="661" t="s">
        <v>3521</v>
      </c>
      <c r="G1189" s="661" t="s">
        <v>4425</v>
      </c>
      <c r="H1189" s="661" t="s">
        <v>1755</v>
      </c>
      <c r="I1189" s="661" t="s">
        <v>4658</v>
      </c>
      <c r="J1189" s="661" t="s">
        <v>4659</v>
      </c>
      <c r="K1189" s="661" t="s">
        <v>4660</v>
      </c>
      <c r="L1189" s="662">
        <v>556.04</v>
      </c>
      <c r="M1189" s="662">
        <v>556.04</v>
      </c>
      <c r="N1189" s="661">
        <v>1</v>
      </c>
      <c r="O1189" s="744">
        <v>1</v>
      </c>
      <c r="P1189" s="662"/>
      <c r="Q1189" s="677">
        <v>0</v>
      </c>
      <c r="R1189" s="661"/>
      <c r="S1189" s="677">
        <v>0</v>
      </c>
      <c r="T1189" s="744"/>
      <c r="U1189" s="700">
        <v>0</v>
      </c>
    </row>
    <row r="1190" spans="1:21" ht="14.4" customHeight="1" x14ac:dyDescent="0.3">
      <c r="A1190" s="660">
        <v>32</v>
      </c>
      <c r="B1190" s="661" t="s">
        <v>573</v>
      </c>
      <c r="C1190" s="661" t="s">
        <v>3526</v>
      </c>
      <c r="D1190" s="742" t="s">
        <v>5499</v>
      </c>
      <c r="E1190" s="743" t="s">
        <v>3544</v>
      </c>
      <c r="F1190" s="661" t="s">
        <v>3521</v>
      </c>
      <c r="G1190" s="661" t="s">
        <v>4661</v>
      </c>
      <c r="H1190" s="661" t="s">
        <v>574</v>
      </c>
      <c r="I1190" s="661" t="s">
        <v>4662</v>
      </c>
      <c r="J1190" s="661" t="s">
        <v>4663</v>
      </c>
      <c r="K1190" s="661" t="s">
        <v>4664</v>
      </c>
      <c r="L1190" s="662">
        <v>0</v>
      </c>
      <c r="M1190" s="662">
        <v>0</v>
      </c>
      <c r="N1190" s="661">
        <v>1</v>
      </c>
      <c r="O1190" s="744">
        <v>0.5</v>
      </c>
      <c r="P1190" s="662">
        <v>0</v>
      </c>
      <c r="Q1190" s="677"/>
      <c r="R1190" s="661">
        <v>1</v>
      </c>
      <c r="S1190" s="677">
        <v>1</v>
      </c>
      <c r="T1190" s="744">
        <v>0.5</v>
      </c>
      <c r="U1190" s="700">
        <v>1</v>
      </c>
    </row>
    <row r="1191" spans="1:21" ht="14.4" customHeight="1" x14ac:dyDescent="0.3">
      <c r="A1191" s="660">
        <v>32</v>
      </c>
      <c r="B1191" s="661" t="s">
        <v>573</v>
      </c>
      <c r="C1191" s="661" t="s">
        <v>3526</v>
      </c>
      <c r="D1191" s="742" t="s">
        <v>5499</v>
      </c>
      <c r="E1191" s="743" t="s">
        <v>3544</v>
      </c>
      <c r="F1191" s="661" t="s">
        <v>3521</v>
      </c>
      <c r="G1191" s="661" t="s">
        <v>3600</v>
      </c>
      <c r="H1191" s="661" t="s">
        <v>574</v>
      </c>
      <c r="I1191" s="661" t="s">
        <v>4665</v>
      </c>
      <c r="J1191" s="661" t="s">
        <v>3602</v>
      </c>
      <c r="K1191" s="661" t="s">
        <v>1667</v>
      </c>
      <c r="L1191" s="662">
        <v>13168.84</v>
      </c>
      <c r="M1191" s="662">
        <v>26337.68</v>
      </c>
      <c r="N1191" s="661">
        <v>2</v>
      </c>
      <c r="O1191" s="744">
        <v>1</v>
      </c>
      <c r="P1191" s="662">
        <v>26337.68</v>
      </c>
      <c r="Q1191" s="677">
        <v>1</v>
      </c>
      <c r="R1191" s="661">
        <v>2</v>
      </c>
      <c r="S1191" s="677">
        <v>1</v>
      </c>
      <c r="T1191" s="744">
        <v>1</v>
      </c>
      <c r="U1191" s="700">
        <v>1</v>
      </c>
    </row>
    <row r="1192" spans="1:21" ht="14.4" customHeight="1" x14ac:dyDescent="0.3">
      <c r="A1192" s="660">
        <v>32</v>
      </c>
      <c r="B1192" s="661" t="s">
        <v>573</v>
      </c>
      <c r="C1192" s="661" t="s">
        <v>3526</v>
      </c>
      <c r="D1192" s="742" t="s">
        <v>5499</v>
      </c>
      <c r="E1192" s="743" t="s">
        <v>3544</v>
      </c>
      <c r="F1192" s="661" t="s">
        <v>3521</v>
      </c>
      <c r="G1192" s="661" t="s">
        <v>3600</v>
      </c>
      <c r="H1192" s="661" t="s">
        <v>574</v>
      </c>
      <c r="I1192" s="661" t="s">
        <v>3601</v>
      </c>
      <c r="J1192" s="661" t="s">
        <v>3602</v>
      </c>
      <c r="K1192" s="661" t="s">
        <v>1667</v>
      </c>
      <c r="L1192" s="662">
        <v>12596.28</v>
      </c>
      <c r="M1192" s="662">
        <v>75577.680000000008</v>
      </c>
      <c r="N1192" s="661">
        <v>6</v>
      </c>
      <c r="O1192" s="744">
        <v>3.5</v>
      </c>
      <c r="P1192" s="662">
        <v>75577.680000000008</v>
      </c>
      <c r="Q1192" s="677">
        <v>1</v>
      </c>
      <c r="R1192" s="661">
        <v>6</v>
      </c>
      <c r="S1192" s="677">
        <v>1</v>
      </c>
      <c r="T1192" s="744">
        <v>3.5</v>
      </c>
      <c r="U1192" s="700">
        <v>1</v>
      </c>
    </row>
    <row r="1193" spans="1:21" ht="14.4" customHeight="1" x14ac:dyDescent="0.3">
      <c r="A1193" s="660">
        <v>32</v>
      </c>
      <c r="B1193" s="661" t="s">
        <v>573</v>
      </c>
      <c r="C1193" s="661" t="s">
        <v>3526</v>
      </c>
      <c r="D1193" s="742" t="s">
        <v>5499</v>
      </c>
      <c r="E1193" s="743" t="s">
        <v>3544</v>
      </c>
      <c r="F1193" s="661" t="s">
        <v>3521</v>
      </c>
      <c r="G1193" s="661" t="s">
        <v>3600</v>
      </c>
      <c r="H1193" s="661" t="s">
        <v>574</v>
      </c>
      <c r="I1193" s="661" t="s">
        <v>3603</v>
      </c>
      <c r="J1193" s="661" t="s">
        <v>3602</v>
      </c>
      <c r="K1193" s="661" t="s">
        <v>3604</v>
      </c>
      <c r="L1193" s="662">
        <v>0</v>
      </c>
      <c r="M1193" s="662">
        <v>0</v>
      </c>
      <c r="N1193" s="661">
        <v>1</v>
      </c>
      <c r="O1193" s="744">
        <v>1</v>
      </c>
      <c r="P1193" s="662">
        <v>0</v>
      </c>
      <c r="Q1193" s="677"/>
      <c r="R1193" s="661">
        <v>1</v>
      </c>
      <c r="S1193" s="677">
        <v>1</v>
      </c>
      <c r="T1193" s="744">
        <v>1</v>
      </c>
      <c r="U1193" s="700">
        <v>1</v>
      </c>
    </row>
    <row r="1194" spans="1:21" ht="14.4" customHeight="1" x14ac:dyDescent="0.3">
      <c r="A1194" s="660">
        <v>32</v>
      </c>
      <c r="B1194" s="661" t="s">
        <v>573</v>
      </c>
      <c r="C1194" s="661" t="s">
        <v>3526</v>
      </c>
      <c r="D1194" s="742" t="s">
        <v>5499</v>
      </c>
      <c r="E1194" s="743" t="s">
        <v>3544</v>
      </c>
      <c r="F1194" s="661" t="s">
        <v>3521</v>
      </c>
      <c r="G1194" s="661" t="s">
        <v>3605</v>
      </c>
      <c r="H1194" s="661" t="s">
        <v>574</v>
      </c>
      <c r="I1194" s="661" t="s">
        <v>2218</v>
      </c>
      <c r="J1194" s="661" t="s">
        <v>2219</v>
      </c>
      <c r="K1194" s="661" t="s">
        <v>3414</v>
      </c>
      <c r="L1194" s="662">
        <v>2991.23</v>
      </c>
      <c r="M1194" s="662">
        <v>113666.73999999998</v>
      </c>
      <c r="N1194" s="661">
        <v>38</v>
      </c>
      <c r="O1194" s="744">
        <v>24.5</v>
      </c>
      <c r="P1194" s="662">
        <v>98710.589999999982</v>
      </c>
      <c r="Q1194" s="677">
        <v>0.86842105263157898</v>
      </c>
      <c r="R1194" s="661">
        <v>33</v>
      </c>
      <c r="S1194" s="677">
        <v>0.86842105263157898</v>
      </c>
      <c r="T1194" s="744">
        <v>20.5</v>
      </c>
      <c r="U1194" s="700">
        <v>0.83673469387755106</v>
      </c>
    </row>
    <row r="1195" spans="1:21" ht="14.4" customHeight="1" x14ac:dyDescent="0.3">
      <c r="A1195" s="660">
        <v>32</v>
      </c>
      <c r="B1195" s="661" t="s">
        <v>573</v>
      </c>
      <c r="C1195" s="661" t="s">
        <v>3526</v>
      </c>
      <c r="D1195" s="742" t="s">
        <v>5499</v>
      </c>
      <c r="E1195" s="743" t="s">
        <v>3544</v>
      </c>
      <c r="F1195" s="661" t="s">
        <v>3521</v>
      </c>
      <c r="G1195" s="661" t="s">
        <v>3605</v>
      </c>
      <c r="H1195" s="661" t="s">
        <v>574</v>
      </c>
      <c r="I1195" s="661" t="s">
        <v>3728</v>
      </c>
      <c r="J1195" s="661" t="s">
        <v>2219</v>
      </c>
      <c r="K1195" s="661" t="s">
        <v>3729</v>
      </c>
      <c r="L1195" s="662">
        <v>748.21</v>
      </c>
      <c r="M1195" s="662">
        <v>2244.63</v>
      </c>
      <c r="N1195" s="661">
        <v>3</v>
      </c>
      <c r="O1195" s="744">
        <v>2.5</v>
      </c>
      <c r="P1195" s="662">
        <v>1496.42</v>
      </c>
      <c r="Q1195" s="677">
        <v>0.66666666666666663</v>
      </c>
      <c r="R1195" s="661">
        <v>2</v>
      </c>
      <c r="S1195" s="677">
        <v>0.66666666666666663</v>
      </c>
      <c r="T1195" s="744">
        <v>1.5</v>
      </c>
      <c r="U1195" s="700">
        <v>0.6</v>
      </c>
    </row>
    <row r="1196" spans="1:21" ht="14.4" customHeight="1" x14ac:dyDescent="0.3">
      <c r="A1196" s="660">
        <v>32</v>
      </c>
      <c r="B1196" s="661" t="s">
        <v>573</v>
      </c>
      <c r="C1196" s="661" t="s">
        <v>3526</v>
      </c>
      <c r="D1196" s="742" t="s">
        <v>5499</v>
      </c>
      <c r="E1196" s="743" t="s">
        <v>3544</v>
      </c>
      <c r="F1196" s="661" t="s">
        <v>3521</v>
      </c>
      <c r="G1196" s="661" t="s">
        <v>3610</v>
      </c>
      <c r="H1196" s="661" t="s">
        <v>574</v>
      </c>
      <c r="I1196" s="661" t="s">
        <v>3735</v>
      </c>
      <c r="J1196" s="661" t="s">
        <v>3736</v>
      </c>
      <c r="K1196" s="661" t="s">
        <v>3613</v>
      </c>
      <c r="L1196" s="662">
        <v>0</v>
      </c>
      <c r="M1196" s="662">
        <v>0</v>
      </c>
      <c r="N1196" s="661">
        <v>1</v>
      </c>
      <c r="O1196" s="744">
        <v>1</v>
      </c>
      <c r="P1196" s="662">
        <v>0</v>
      </c>
      <c r="Q1196" s="677"/>
      <c r="R1196" s="661">
        <v>1</v>
      </c>
      <c r="S1196" s="677">
        <v>1</v>
      </c>
      <c r="T1196" s="744">
        <v>1</v>
      </c>
      <c r="U1196" s="700">
        <v>1</v>
      </c>
    </row>
    <row r="1197" spans="1:21" ht="14.4" customHeight="1" x14ac:dyDescent="0.3">
      <c r="A1197" s="660">
        <v>32</v>
      </c>
      <c r="B1197" s="661" t="s">
        <v>573</v>
      </c>
      <c r="C1197" s="661" t="s">
        <v>3526</v>
      </c>
      <c r="D1197" s="742" t="s">
        <v>5499</v>
      </c>
      <c r="E1197" s="743" t="s">
        <v>3544</v>
      </c>
      <c r="F1197" s="661" t="s">
        <v>3521</v>
      </c>
      <c r="G1197" s="661" t="s">
        <v>3610</v>
      </c>
      <c r="H1197" s="661" t="s">
        <v>574</v>
      </c>
      <c r="I1197" s="661" t="s">
        <v>4248</v>
      </c>
      <c r="J1197" s="661" t="s">
        <v>3736</v>
      </c>
      <c r="K1197" s="661" t="s">
        <v>3614</v>
      </c>
      <c r="L1197" s="662">
        <v>63.7</v>
      </c>
      <c r="M1197" s="662">
        <v>63.7</v>
      </c>
      <c r="N1197" s="661">
        <v>1</v>
      </c>
      <c r="O1197" s="744">
        <v>0.5</v>
      </c>
      <c r="P1197" s="662">
        <v>63.7</v>
      </c>
      <c r="Q1197" s="677">
        <v>1</v>
      </c>
      <c r="R1197" s="661">
        <v>1</v>
      </c>
      <c r="S1197" s="677">
        <v>1</v>
      </c>
      <c r="T1197" s="744">
        <v>0.5</v>
      </c>
      <c r="U1197" s="700">
        <v>1</v>
      </c>
    </row>
    <row r="1198" spans="1:21" ht="14.4" customHeight="1" x14ac:dyDescent="0.3">
      <c r="A1198" s="660">
        <v>32</v>
      </c>
      <c r="B1198" s="661" t="s">
        <v>573</v>
      </c>
      <c r="C1198" s="661" t="s">
        <v>3526</v>
      </c>
      <c r="D1198" s="742" t="s">
        <v>5499</v>
      </c>
      <c r="E1198" s="743" t="s">
        <v>3544</v>
      </c>
      <c r="F1198" s="661" t="s">
        <v>3521</v>
      </c>
      <c r="G1198" s="661" t="s">
        <v>3610</v>
      </c>
      <c r="H1198" s="661" t="s">
        <v>574</v>
      </c>
      <c r="I1198" s="661" t="s">
        <v>3611</v>
      </c>
      <c r="J1198" s="661" t="s">
        <v>3612</v>
      </c>
      <c r="K1198" s="661" t="s">
        <v>3613</v>
      </c>
      <c r="L1198" s="662">
        <v>0</v>
      </c>
      <c r="M1198" s="662">
        <v>0</v>
      </c>
      <c r="N1198" s="661">
        <v>4</v>
      </c>
      <c r="O1198" s="744">
        <v>3</v>
      </c>
      <c r="P1198" s="662">
        <v>0</v>
      </c>
      <c r="Q1198" s="677"/>
      <c r="R1198" s="661">
        <v>3</v>
      </c>
      <c r="S1198" s="677">
        <v>0.75</v>
      </c>
      <c r="T1198" s="744">
        <v>2</v>
      </c>
      <c r="U1198" s="700">
        <v>0.66666666666666663</v>
      </c>
    </row>
    <row r="1199" spans="1:21" ht="14.4" customHeight="1" x14ac:dyDescent="0.3">
      <c r="A1199" s="660">
        <v>32</v>
      </c>
      <c r="B1199" s="661" t="s">
        <v>573</v>
      </c>
      <c r="C1199" s="661" t="s">
        <v>3526</v>
      </c>
      <c r="D1199" s="742" t="s">
        <v>5499</v>
      </c>
      <c r="E1199" s="743" t="s">
        <v>3544</v>
      </c>
      <c r="F1199" s="661" t="s">
        <v>3521</v>
      </c>
      <c r="G1199" s="661" t="s">
        <v>3610</v>
      </c>
      <c r="H1199" s="661" t="s">
        <v>574</v>
      </c>
      <c r="I1199" s="661" t="s">
        <v>934</v>
      </c>
      <c r="J1199" s="661" t="s">
        <v>3612</v>
      </c>
      <c r="K1199" s="661" t="s">
        <v>3614</v>
      </c>
      <c r="L1199" s="662">
        <v>63.7</v>
      </c>
      <c r="M1199" s="662">
        <v>191.10000000000002</v>
      </c>
      <c r="N1199" s="661">
        <v>3</v>
      </c>
      <c r="O1199" s="744">
        <v>1.5</v>
      </c>
      <c r="P1199" s="662">
        <v>127.4</v>
      </c>
      <c r="Q1199" s="677">
        <v>0.66666666666666663</v>
      </c>
      <c r="R1199" s="661">
        <v>2</v>
      </c>
      <c r="S1199" s="677">
        <v>0.66666666666666663</v>
      </c>
      <c r="T1199" s="744">
        <v>1</v>
      </c>
      <c r="U1199" s="700">
        <v>0.66666666666666663</v>
      </c>
    </row>
    <row r="1200" spans="1:21" ht="14.4" customHeight="1" x14ac:dyDescent="0.3">
      <c r="A1200" s="660">
        <v>32</v>
      </c>
      <c r="B1200" s="661" t="s">
        <v>573</v>
      </c>
      <c r="C1200" s="661" t="s">
        <v>3526</v>
      </c>
      <c r="D1200" s="742" t="s">
        <v>5499</v>
      </c>
      <c r="E1200" s="743" t="s">
        <v>3544</v>
      </c>
      <c r="F1200" s="661" t="s">
        <v>3521</v>
      </c>
      <c r="G1200" s="661" t="s">
        <v>3880</v>
      </c>
      <c r="H1200" s="661" t="s">
        <v>1755</v>
      </c>
      <c r="I1200" s="661" t="s">
        <v>1847</v>
      </c>
      <c r="J1200" s="661" t="s">
        <v>3430</v>
      </c>
      <c r="K1200" s="661" t="s">
        <v>3431</v>
      </c>
      <c r="L1200" s="662">
        <v>424.24</v>
      </c>
      <c r="M1200" s="662">
        <v>424.24</v>
      </c>
      <c r="N1200" s="661">
        <v>1</v>
      </c>
      <c r="O1200" s="744">
        <v>1</v>
      </c>
      <c r="P1200" s="662">
        <v>424.24</v>
      </c>
      <c r="Q1200" s="677">
        <v>1</v>
      </c>
      <c r="R1200" s="661">
        <v>1</v>
      </c>
      <c r="S1200" s="677">
        <v>1</v>
      </c>
      <c r="T1200" s="744">
        <v>1</v>
      </c>
      <c r="U1200" s="700">
        <v>1</v>
      </c>
    </row>
    <row r="1201" spans="1:21" ht="14.4" customHeight="1" x14ac:dyDescent="0.3">
      <c r="A1201" s="660">
        <v>32</v>
      </c>
      <c r="B1201" s="661" t="s">
        <v>573</v>
      </c>
      <c r="C1201" s="661" t="s">
        <v>3526</v>
      </c>
      <c r="D1201" s="742" t="s">
        <v>5499</v>
      </c>
      <c r="E1201" s="743" t="s">
        <v>3544</v>
      </c>
      <c r="F1201" s="661" t="s">
        <v>3521</v>
      </c>
      <c r="G1201" s="661" t="s">
        <v>4666</v>
      </c>
      <c r="H1201" s="661" t="s">
        <v>1755</v>
      </c>
      <c r="I1201" s="661" t="s">
        <v>1963</v>
      </c>
      <c r="J1201" s="661" t="s">
        <v>1964</v>
      </c>
      <c r="K1201" s="661" t="s">
        <v>3351</v>
      </c>
      <c r="L1201" s="662">
        <v>635.35</v>
      </c>
      <c r="M1201" s="662">
        <v>1270.7</v>
      </c>
      <c r="N1201" s="661">
        <v>2</v>
      </c>
      <c r="O1201" s="744">
        <v>2</v>
      </c>
      <c r="P1201" s="662">
        <v>1270.7</v>
      </c>
      <c r="Q1201" s="677">
        <v>1</v>
      </c>
      <c r="R1201" s="661">
        <v>2</v>
      </c>
      <c r="S1201" s="677">
        <v>1</v>
      </c>
      <c r="T1201" s="744">
        <v>2</v>
      </c>
      <c r="U1201" s="700">
        <v>1</v>
      </c>
    </row>
    <row r="1202" spans="1:21" ht="14.4" customHeight="1" x14ac:dyDescent="0.3">
      <c r="A1202" s="660">
        <v>32</v>
      </c>
      <c r="B1202" s="661" t="s">
        <v>573</v>
      </c>
      <c r="C1202" s="661" t="s">
        <v>3526</v>
      </c>
      <c r="D1202" s="742" t="s">
        <v>5499</v>
      </c>
      <c r="E1202" s="743" t="s">
        <v>3544</v>
      </c>
      <c r="F1202" s="661" t="s">
        <v>3521</v>
      </c>
      <c r="G1202" s="661" t="s">
        <v>4000</v>
      </c>
      <c r="H1202" s="661" t="s">
        <v>574</v>
      </c>
      <c r="I1202" s="661" t="s">
        <v>858</v>
      </c>
      <c r="J1202" s="661" t="s">
        <v>859</v>
      </c>
      <c r="K1202" s="661" t="s">
        <v>4001</v>
      </c>
      <c r="L1202" s="662">
        <v>156.77000000000001</v>
      </c>
      <c r="M1202" s="662">
        <v>1254.1600000000001</v>
      </c>
      <c r="N1202" s="661">
        <v>8</v>
      </c>
      <c r="O1202" s="744">
        <v>6.5</v>
      </c>
      <c r="P1202" s="662">
        <v>313.54000000000002</v>
      </c>
      <c r="Q1202" s="677">
        <v>0.25</v>
      </c>
      <c r="R1202" s="661">
        <v>2</v>
      </c>
      <c r="S1202" s="677">
        <v>0.25</v>
      </c>
      <c r="T1202" s="744">
        <v>2</v>
      </c>
      <c r="U1202" s="700">
        <v>0.30769230769230771</v>
      </c>
    </row>
    <row r="1203" spans="1:21" ht="14.4" customHeight="1" x14ac:dyDescent="0.3">
      <c r="A1203" s="660">
        <v>32</v>
      </c>
      <c r="B1203" s="661" t="s">
        <v>573</v>
      </c>
      <c r="C1203" s="661" t="s">
        <v>3526</v>
      </c>
      <c r="D1203" s="742" t="s">
        <v>5499</v>
      </c>
      <c r="E1203" s="743" t="s">
        <v>3544</v>
      </c>
      <c r="F1203" s="661" t="s">
        <v>3521</v>
      </c>
      <c r="G1203" s="661" t="s">
        <v>4143</v>
      </c>
      <c r="H1203" s="661" t="s">
        <v>574</v>
      </c>
      <c r="I1203" s="661" t="s">
        <v>4667</v>
      </c>
      <c r="J1203" s="661" t="s">
        <v>4668</v>
      </c>
      <c r="K1203" s="661" t="s">
        <v>1852</v>
      </c>
      <c r="L1203" s="662">
        <v>32.270000000000003</v>
      </c>
      <c r="M1203" s="662">
        <v>96.81</v>
      </c>
      <c r="N1203" s="661">
        <v>3</v>
      </c>
      <c r="O1203" s="744">
        <v>0.5</v>
      </c>
      <c r="P1203" s="662">
        <v>96.81</v>
      </c>
      <c r="Q1203" s="677">
        <v>1</v>
      </c>
      <c r="R1203" s="661">
        <v>3</v>
      </c>
      <c r="S1203" s="677">
        <v>1</v>
      </c>
      <c r="T1203" s="744">
        <v>0.5</v>
      </c>
      <c r="U1203" s="700">
        <v>1</v>
      </c>
    </row>
    <row r="1204" spans="1:21" ht="14.4" customHeight="1" x14ac:dyDescent="0.3">
      <c r="A1204" s="660">
        <v>32</v>
      </c>
      <c r="B1204" s="661" t="s">
        <v>573</v>
      </c>
      <c r="C1204" s="661" t="s">
        <v>3526</v>
      </c>
      <c r="D1204" s="742" t="s">
        <v>5499</v>
      </c>
      <c r="E1204" s="743" t="s">
        <v>3544</v>
      </c>
      <c r="F1204" s="661" t="s">
        <v>3521</v>
      </c>
      <c r="G1204" s="661" t="s">
        <v>4390</v>
      </c>
      <c r="H1204" s="661" t="s">
        <v>574</v>
      </c>
      <c r="I1204" s="661" t="s">
        <v>4669</v>
      </c>
      <c r="J1204" s="661" t="s">
        <v>4670</v>
      </c>
      <c r="K1204" s="661" t="s">
        <v>4671</v>
      </c>
      <c r="L1204" s="662">
        <v>0</v>
      </c>
      <c r="M1204" s="662">
        <v>0</v>
      </c>
      <c r="N1204" s="661">
        <v>12</v>
      </c>
      <c r="O1204" s="744">
        <v>1.5</v>
      </c>
      <c r="P1204" s="662">
        <v>0</v>
      </c>
      <c r="Q1204" s="677"/>
      <c r="R1204" s="661">
        <v>12</v>
      </c>
      <c r="S1204" s="677">
        <v>1</v>
      </c>
      <c r="T1204" s="744">
        <v>1.5</v>
      </c>
      <c r="U1204" s="700">
        <v>1</v>
      </c>
    </row>
    <row r="1205" spans="1:21" ht="14.4" customHeight="1" x14ac:dyDescent="0.3">
      <c r="A1205" s="660">
        <v>32</v>
      </c>
      <c r="B1205" s="661" t="s">
        <v>573</v>
      </c>
      <c r="C1205" s="661" t="s">
        <v>3526</v>
      </c>
      <c r="D1205" s="742" t="s">
        <v>5499</v>
      </c>
      <c r="E1205" s="743" t="s">
        <v>3544</v>
      </c>
      <c r="F1205" s="661" t="s">
        <v>3521</v>
      </c>
      <c r="G1205" s="661" t="s">
        <v>3737</v>
      </c>
      <c r="H1205" s="661" t="s">
        <v>574</v>
      </c>
      <c r="I1205" s="661" t="s">
        <v>1060</v>
      </c>
      <c r="J1205" s="661" t="s">
        <v>1061</v>
      </c>
      <c r="K1205" s="661" t="s">
        <v>3738</v>
      </c>
      <c r="L1205" s="662">
        <v>420.07</v>
      </c>
      <c r="M1205" s="662">
        <v>13862.309999999998</v>
      </c>
      <c r="N1205" s="661">
        <v>33</v>
      </c>
      <c r="O1205" s="744">
        <v>21</v>
      </c>
      <c r="P1205" s="662">
        <v>6721.1199999999981</v>
      </c>
      <c r="Q1205" s="677">
        <v>0.48484848484848481</v>
      </c>
      <c r="R1205" s="661">
        <v>16</v>
      </c>
      <c r="S1205" s="677">
        <v>0.48484848484848486</v>
      </c>
      <c r="T1205" s="744">
        <v>11</v>
      </c>
      <c r="U1205" s="700">
        <v>0.52380952380952384</v>
      </c>
    </row>
    <row r="1206" spans="1:21" ht="14.4" customHeight="1" x14ac:dyDescent="0.3">
      <c r="A1206" s="660">
        <v>32</v>
      </c>
      <c r="B1206" s="661" t="s">
        <v>573</v>
      </c>
      <c r="C1206" s="661" t="s">
        <v>3526</v>
      </c>
      <c r="D1206" s="742" t="s">
        <v>5499</v>
      </c>
      <c r="E1206" s="743" t="s">
        <v>3544</v>
      </c>
      <c r="F1206" s="661" t="s">
        <v>3521</v>
      </c>
      <c r="G1206" s="661" t="s">
        <v>3695</v>
      </c>
      <c r="H1206" s="661" t="s">
        <v>574</v>
      </c>
      <c r="I1206" s="661" t="s">
        <v>981</v>
      </c>
      <c r="J1206" s="661" t="s">
        <v>982</v>
      </c>
      <c r="K1206" s="661" t="s">
        <v>983</v>
      </c>
      <c r="L1206" s="662">
        <v>33</v>
      </c>
      <c r="M1206" s="662">
        <v>132</v>
      </c>
      <c r="N1206" s="661">
        <v>4</v>
      </c>
      <c r="O1206" s="744">
        <v>1.5</v>
      </c>
      <c r="P1206" s="662">
        <v>66</v>
      </c>
      <c r="Q1206" s="677">
        <v>0.5</v>
      </c>
      <c r="R1206" s="661">
        <v>2</v>
      </c>
      <c r="S1206" s="677">
        <v>0.5</v>
      </c>
      <c r="T1206" s="744">
        <v>1</v>
      </c>
      <c r="U1206" s="700">
        <v>0.66666666666666663</v>
      </c>
    </row>
    <row r="1207" spans="1:21" ht="14.4" customHeight="1" x14ac:dyDescent="0.3">
      <c r="A1207" s="660">
        <v>32</v>
      </c>
      <c r="B1207" s="661" t="s">
        <v>573</v>
      </c>
      <c r="C1207" s="661" t="s">
        <v>3526</v>
      </c>
      <c r="D1207" s="742" t="s">
        <v>5499</v>
      </c>
      <c r="E1207" s="743" t="s">
        <v>3544</v>
      </c>
      <c r="F1207" s="661" t="s">
        <v>3521</v>
      </c>
      <c r="G1207" s="661" t="s">
        <v>3741</v>
      </c>
      <c r="H1207" s="661" t="s">
        <v>574</v>
      </c>
      <c r="I1207" s="661" t="s">
        <v>4518</v>
      </c>
      <c r="J1207" s="661" t="s">
        <v>4006</v>
      </c>
      <c r="K1207" s="661" t="s">
        <v>999</v>
      </c>
      <c r="L1207" s="662">
        <v>0</v>
      </c>
      <c r="M1207" s="662">
        <v>0</v>
      </c>
      <c r="N1207" s="661">
        <v>1</v>
      </c>
      <c r="O1207" s="744">
        <v>0.5</v>
      </c>
      <c r="P1207" s="662">
        <v>0</v>
      </c>
      <c r="Q1207" s="677"/>
      <c r="R1207" s="661">
        <v>1</v>
      </c>
      <c r="S1207" s="677">
        <v>1</v>
      </c>
      <c r="T1207" s="744">
        <v>0.5</v>
      </c>
      <c r="U1207" s="700">
        <v>1</v>
      </c>
    </row>
    <row r="1208" spans="1:21" ht="14.4" customHeight="1" x14ac:dyDescent="0.3">
      <c r="A1208" s="660">
        <v>32</v>
      </c>
      <c r="B1208" s="661" t="s">
        <v>573</v>
      </c>
      <c r="C1208" s="661" t="s">
        <v>3526</v>
      </c>
      <c r="D1208" s="742" t="s">
        <v>5499</v>
      </c>
      <c r="E1208" s="743" t="s">
        <v>3544</v>
      </c>
      <c r="F1208" s="661" t="s">
        <v>3521</v>
      </c>
      <c r="G1208" s="661" t="s">
        <v>4672</v>
      </c>
      <c r="H1208" s="661" t="s">
        <v>574</v>
      </c>
      <c r="I1208" s="661" t="s">
        <v>2214</v>
      </c>
      <c r="J1208" s="661" t="s">
        <v>2215</v>
      </c>
      <c r="K1208" s="661" t="s">
        <v>2216</v>
      </c>
      <c r="L1208" s="662">
        <v>0</v>
      </c>
      <c r="M1208" s="662">
        <v>0</v>
      </c>
      <c r="N1208" s="661">
        <v>4</v>
      </c>
      <c r="O1208" s="744">
        <v>2</v>
      </c>
      <c r="P1208" s="662">
        <v>0</v>
      </c>
      <c r="Q1208" s="677"/>
      <c r="R1208" s="661">
        <v>4</v>
      </c>
      <c r="S1208" s="677">
        <v>1</v>
      </c>
      <c r="T1208" s="744">
        <v>2</v>
      </c>
      <c r="U1208" s="700">
        <v>1</v>
      </c>
    </row>
    <row r="1209" spans="1:21" ht="14.4" customHeight="1" x14ac:dyDescent="0.3">
      <c r="A1209" s="660">
        <v>32</v>
      </c>
      <c r="B1209" s="661" t="s">
        <v>573</v>
      </c>
      <c r="C1209" s="661" t="s">
        <v>3526</v>
      </c>
      <c r="D1209" s="742" t="s">
        <v>5499</v>
      </c>
      <c r="E1209" s="743" t="s">
        <v>3544</v>
      </c>
      <c r="F1209" s="661" t="s">
        <v>3521</v>
      </c>
      <c r="G1209" s="661" t="s">
        <v>4431</v>
      </c>
      <c r="H1209" s="661" t="s">
        <v>574</v>
      </c>
      <c r="I1209" s="661" t="s">
        <v>4673</v>
      </c>
      <c r="J1209" s="661" t="s">
        <v>4674</v>
      </c>
      <c r="K1209" s="661" t="s">
        <v>4675</v>
      </c>
      <c r="L1209" s="662">
        <v>30.46</v>
      </c>
      <c r="M1209" s="662">
        <v>30.46</v>
      </c>
      <c r="N1209" s="661">
        <v>1</v>
      </c>
      <c r="O1209" s="744">
        <v>1</v>
      </c>
      <c r="P1209" s="662">
        <v>30.46</v>
      </c>
      <c r="Q1209" s="677">
        <v>1</v>
      </c>
      <c r="R1209" s="661">
        <v>1</v>
      </c>
      <c r="S1209" s="677">
        <v>1</v>
      </c>
      <c r="T1209" s="744">
        <v>1</v>
      </c>
      <c r="U1209" s="700">
        <v>1</v>
      </c>
    </row>
    <row r="1210" spans="1:21" ht="14.4" customHeight="1" x14ac:dyDescent="0.3">
      <c r="A1210" s="660">
        <v>32</v>
      </c>
      <c r="B1210" s="661" t="s">
        <v>573</v>
      </c>
      <c r="C1210" s="661" t="s">
        <v>3526</v>
      </c>
      <c r="D1210" s="742" t="s">
        <v>5499</v>
      </c>
      <c r="E1210" s="743" t="s">
        <v>3544</v>
      </c>
      <c r="F1210" s="661" t="s">
        <v>3521</v>
      </c>
      <c r="G1210" s="661" t="s">
        <v>4008</v>
      </c>
      <c r="H1210" s="661" t="s">
        <v>1755</v>
      </c>
      <c r="I1210" s="661" t="s">
        <v>4009</v>
      </c>
      <c r="J1210" s="661" t="s">
        <v>4010</v>
      </c>
      <c r="K1210" s="661" t="s">
        <v>4011</v>
      </c>
      <c r="L1210" s="662">
        <v>2179.9299999999998</v>
      </c>
      <c r="M1210" s="662">
        <v>30519.019999999997</v>
      </c>
      <c r="N1210" s="661">
        <v>14</v>
      </c>
      <c r="O1210" s="744">
        <v>1.5</v>
      </c>
      <c r="P1210" s="662">
        <v>30519.019999999997</v>
      </c>
      <c r="Q1210" s="677">
        <v>1</v>
      </c>
      <c r="R1210" s="661">
        <v>14</v>
      </c>
      <c r="S1210" s="677">
        <v>1</v>
      </c>
      <c r="T1210" s="744">
        <v>1.5</v>
      </c>
      <c r="U1210" s="700">
        <v>1</v>
      </c>
    </row>
    <row r="1211" spans="1:21" ht="14.4" customHeight="1" x14ac:dyDescent="0.3">
      <c r="A1211" s="660">
        <v>32</v>
      </c>
      <c r="B1211" s="661" t="s">
        <v>573</v>
      </c>
      <c r="C1211" s="661" t="s">
        <v>3526</v>
      </c>
      <c r="D1211" s="742" t="s">
        <v>5499</v>
      </c>
      <c r="E1211" s="743" t="s">
        <v>3544</v>
      </c>
      <c r="F1211" s="661" t="s">
        <v>3521</v>
      </c>
      <c r="G1211" s="661" t="s">
        <v>4012</v>
      </c>
      <c r="H1211" s="661" t="s">
        <v>574</v>
      </c>
      <c r="I1211" s="661" t="s">
        <v>4013</v>
      </c>
      <c r="J1211" s="661" t="s">
        <v>744</v>
      </c>
      <c r="K1211" s="661" t="s">
        <v>4014</v>
      </c>
      <c r="L1211" s="662">
        <v>0</v>
      </c>
      <c r="M1211" s="662">
        <v>0</v>
      </c>
      <c r="N1211" s="661">
        <v>1</v>
      </c>
      <c r="O1211" s="744">
        <v>0.5</v>
      </c>
      <c r="P1211" s="662">
        <v>0</v>
      </c>
      <c r="Q1211" s="677"/>
      <c r="R1211" s="661">
        <v>1</v>
      </c>
      <c r="S1211" s="677">
        <v>1</v>
      </c>
      <c r="T1211" s="744">
        <v>0.5</v>
      </c>
      <c r="U1211" s="700">
        <v>1</v>
      </c>
    </row>
    <row r="1212" spans="1:21" ht="14.4" customHeight="1" x14ac:dyDescent="0.3">
      <c r="A1212" s="660">
        <v>32</v>
      </c>
      <c r="B1212" s="661" t="s">
        <v>573</v>
      </c>
      <c r="C1212" s="661" t="s">
        <v>3526</v>
      </c>
      <c r="D1212" s="742" t="s">
        <v>5499</v>
      </c>
      <c r="E1212" s="743" t="s">
        <v>3544</v>
      </c>
      <c r="F1212" s="661" t="s">
        <v>3521</v>
      </c>
      <c r="G1212" s="661" t="s">
        <v>3618</v>
      </c>
      <c r="H1212" s="661" t="s">
        <v>574</v>
      </c>
      <c r="I1212" s="661" t="s">
        <v>2241</v>
      </c>
      <c r="J1212" s="661" t="s">
        <v>2242</v>
      </c>
      <c r="K1212" s="661" t="s">
        <v>3414</v>
      </c>
      <c r="L1212" s="662">
        <v>588.04999999999995</v>
      </c>
      <c r="M1212" s="662">
        <v>1176.0999999999999</v>
      </c>
      <c r="N1212" s="661">
        <v>2</v>
      </c>
      <c r="O1212" s="744">
        <v>1.5</v>
      </c>
      <c r="P1212" s="662">
        <v>588.04999999999995</v>
      </c>
      <c r="Q1212" s="677">
        <v>0.5</v>
      </c>
      <c r="R1212" s="661">
        <v>1</v>
      </c>
      <c r="S1212" s="677">
        <v>0.5</v>
      </c>
      <c r="T1212" s="744">
        <v>0.5</v>
      </c>
      <c r="U1212" s="700">
        <v>0.33333333333333331</v>
      </c>
    </row>
    <row r="1213" spans="1:21" ht="14.4" customHeight="1" x14ac:dyDescent="0.3">
      <c r="A1213" s="660">
        <v>32</v>
      </c>
      <c r="B1213" s="661" t="s">
        <v>573</v>
      </c>
      <c r="C1213" s="661" t="s">
        <v>3526</v>
      </c>
      <c r="D1213" s="742" t="s">
        <v>5499</v>
      </c>
      <c r="E1213" s="743" t="s">
        <v>3544</v>
      </c>
      <c r="F1213" s="661" t="s">
        <v>3521</v>
      </c>
      <c r="G1213" s="661" t="s">
        <v>3700</v>
      </c>
      <c r="H1213" s="661" t="s">
        <v>574</v>
      </c>
      <c r="I1213" s="661" t="s">
        <v>3745</v>
      </c>
      <c r="J1213" s="661" t="s">
        <v>3702</v>
      </c>
      <c r="K1213" s="661"/>
      <c r="L1213" s="662">
        <v>170.52</v>
      </c>
      <c r="M1213" s="662">
        <v>341.04</v>
      </c>
      <c r="N1213" s="661">
        <v>2</v>
      </c>
      <c r="O1213" s="744">
        <v>1.5</v>
      </c>
      <c r="P1213" s="662">
        <v>341.04</v>
      </c>
      <c r="Q1213" s="677">
        <v>1</v>
      </c>
      <c r="R1213" s="661">
        <v>2</v>
      </c>
      <c r="S1213" s="677">
        <v>1</v>
      </c>
      <c r="T1213" s="744">
        <v>1.5</v>
      </c>
      <c r="U1213" s="700">
        <v>1</v>
      </c>
    </row>
    <row r="1214" spans="1:21" ht="14.4" customHeight="1" x14ac:dyDescent="0.3">
      <c r="A1214" s="660">
        <v>32</v>
      </c>
      <c r="B1214" s="661" t="s">
        <v>573</v>
      </c>
      <c r="C1214" s="661" t="s">
        <v>3526</v>
      </c>
      <c r="D1214" s="742" t="s">
        <v>5499</v>
      </c>
      <c r="E1214" s="743" t="s">
        <v>3544</v>
      </c>
      <c r="F1214" s="661" t="s">
        <v>3521</v>
      </c>
      <c r="G1214" s="661" t="s">
        <v>3700</v>
      </c>
      <c r="H1214" s="661" t="s">
        <v>574</v>
      </c>
      <c r="I1214" s="661" t="s">
        <v>4676</v>
      </c>
      <c r="J1214" s="661" t="s">
        <v>3702</v>
      </c>
      <c r="K1214" s="661"/>
      <c r="L1214" s="662">
        <v>0</v>
      </c>
      <c r="M1214" s="662">
        <v>0</v>
      </c>
      <c r="N1214" s="661">
        <v>1</v>
      </c>
      <c r="O1214" s="744">
        <v>1</v>
      </c>
      <c r="P1214" s="662">
        <v>0</v>
      </c>
      <c r="Q1214" s="677"/>
      <c r="R1214" s="661">
        <v>1</v>
      </c>
      <c r="S1214" s="677">
        <v>1</v>
      </c>
      <c r="T1214" s="744">
        <v>1</v>
      </c>
      <c r="U1214" s="700">
        <v>1</v>
      </c>
    </row>
    <row r="1215" spans="1:21" ht="14.4" customHeight="1" x14ac:dyDescent="0.3">
      <c r="A1215" s="660">
        <v>32</v>
      </c>
      <c r="B1215" s="661" t="s">
        <v>573</v>
      </c>
      <c r="C1215" s="661" t="s">
        <v>3526</v>
      </c>
      <c r="D1215" s="742" t="s">
        <v>5499</v>
      </c>
      <c r="E1215" s="743" t="s">
        <v>3544</v>
      </c>
      <c r="F1215" s="661" t="s">
        <v>3521</v>
      </c>
      <c r="G1215" s="661" t="s">
        <v>3627</v>
      </c>
      <c r="H1215" s="661" t="s">
        <v>574</v>
      </c>
      <c r="I1215" s="661" t="s">
        <v>2096</v>
      </c>
      <c r="J1215" s="661" t="s">
        <v>2097</v>
      </c>
      <c r="K1215" s="661" t="s">
        <v>3016</v>
      </c>
      <c r="L1215" s="662">
        <v>111.72</v>
      </c>
      <c r="M1215" s="662">
        <v>558.59999999999991</v>
      </c>
      <c r="N1215" s="661">
        <v>5</v>
      </c>
      <c r="O1215" s="744">
        <v>2.5</v>
      </c>
      <c r="P1215" s="662">
        <v>335.15999999999997</v>
      </c>
      <c r="Q1215" s="677">
        <v>0.60000000000000009</v>
      </c>
      <c r="R1215" s="661">
        <v>3</v>
      </c>
      <c r="S1215" s="677">
        <v>0.6</v>
      </c>
      <c r="T1215" s="744">
        <v>1.5</v>
      </c>
      <c r="U1215" s="700">
        <v>0.6</v>
      </c>
    </row>
    <row r="1216" spans="1:21" ht="14.4" customHeight="1" x14ac:dyDescent="0.3">
      <c r="A1216" s="660">
        <v>32</v>
      </c>
      <c r="B1216" s="661" t="s">
        <v>573</v>
      </c>
      <c r="C1216" s="661" t="s">
        <v>3526</v>
      </c>
      <c r="D1216" s="742" t="s">
        <v>5499</v>
      </c>
      <c r="E1216" s="743" t="s">
        <v>3544</v>
      </c>
      <c r="F1216" s="661" t="s">
        <v>3521</v>
      </c>
      <c r="G1216" s="661" t="s">
        <v>3627</v>
      </c>
      <c r="H1216" s="661" t="s">
        <v>574</v>
      </c>
      <c r="I1216" s="661" t="s">
        <v>4677</v>
      </c>
      <c r="J1216" s="661" t="s">
        <v>4258</v>
      </c>
      <c r="K1216" s="661" t="s">
        <v>4501</v>
      </c>
      <c r="L1216" s="662">
        <v>59.85</v>
      </c>
      <c r="M1216" s="662">
        <v>59.85</v>
      </c>
      <c r="N1216" s="661">
        <v>1</v>
      </c>
      <c r="O1216" s="744">
        <v>1</v>
      </c>
      <c r="P1216" s="662"/>
      <c r="Q1216" s="677">
        <v>0</v>
      </c>
      <c r="R1216" s="661"/>
      <c r="S1216" s="677">
        <v>0</v>
      </c>
      <c r="T1216" s="744"/>
      <c r="U1216" s="700">
        <v>0</v>
      </c>
    </row>
    <row r="1217" spans="1:21" ht="14.4" customHeight="1" x14ac:dyDescent="0.3">
      <c r="A1217" s="660">
        <v>32</v>
      </c>
      <c r="B1217" s="661" t="s">
        <v>573</v>
      </c>
      <c r="C1217" s="661" t="s">
        <v>3526</v>
      </c>
      <c r="D1217" s="742" t="s">
        <v>5499</v>
      </c>
      <c r="E1217" s="743" t="s">
        <v>3544</v>
      </c>
      <c r="F1217" s="661" t="s">
        <v>3521</v>
      </c>
      <c r="G1217" s="661" t="s">
        <v>3627</v>
      </c>
      <c r="H1217" s="661" t="s">
        <v>574</v>
      </c>
      <c r="I1217" s="661" t="s">
        <v>4525</v>
      </c>
      <c r="J1217" s="661" t="s">
        <v>2097</v>
      </c>
      <c r="K1217" s="661" t="s">
        <v>4526</v>
      </c>
      <c r="L1217" s="662">
        <v>0</v>
      </c>
      <c r="M1217" s="662">
        <v>0</v>
      </c>
      <c r="N1217" s="661">
        <v>9</v>
      </c>
      <c r="O1217" s="744">
        <v>5</v>
      </c>
      <c r="P1217" s="662">
        <v>0</v>
      </c>
      <c r="Q1217" s="677"/>
      <c r="R1217" s="661">
        <v>6</v>
      </c>
      <c r="S1217" s="677">
        <v>0.66666666666666663</v>
      </c>
      <c r="T1217" s="744">
        <v>3</v>
      </c>
      <c r="U1217" s="700">
        <v>0.6</v>
      </c>
    </row>
    <row r="1218" spans="1:21" ht="14.4" customHeight="1" x14ac:dyDescent="0.3">
      <c r="A1218" s="660">
        <v>32</v>
      </c>
      <c r="B1218" s="661" t="s">
        <v>573</v>
      </c>
      <c r="C1218" s="661" t="s">
        <v>3526</v>
      </c>
      <c r="D1218" s="742" t="s">
        <v>5499</v>
      </c>
      <c r="E1218" s="743" t="s">
        <v>3544</v>
      </c>
      <c r="F1218" s="661" t="s">
        <v>3521</v>
      </c>
      <c r="G1218" s="661" t="s">
        <v>3627</v>
      </c>
      <c r="H1218" s="661" t="s">
        <v>574</v>
      </c>
      <c r="I1218" s="661" t="s">
        <v>4257</v>
      </c>
      <c r="J1218" s="661" t="s">
        <v>4258</v>
      </c>
      <c r="K1218" s="661" t="s">
        <v>4259</v>
      </c>
      <c r="L1218" s="662">
        <v>83.79</v>
      </c>
      <c r="M1218" s="662">
        <v>83.79</v>
      </c>
      <c r="N1218" s="661">
        <v>1</v>
      </c>
      <c r="O1218" s="744">
        <v>0.5</v>
      </c>
      <c r="P1218" s="662">
        <v>83.79</v>
      </c>
      <c r="Q1218" s="677">
        <v>1</v>
      </c>
      <c r="R1218" s="661">
        <v>1</v>
      </c>
      <c r="S1218" s="677">
        <v>1</v>
      </c>
      <c r="T1218" s="744">
        <v>0.5</v>
      </c>
      <c r="U1218" s="700">
        <v>1</v>
      </c>
    </row>
    <row r="1219" spans="1:21" ht="14.4" customHeight="1" x14ac:dyDescent="0.3">
      <c r="A1219" s="660">
        <v>32</v>
      </c>
      <c r="B1219" s="661" t="s">
        <v>573</v>
      </c>
      <c r="C1219" s="661" t="s">
        <v>3526</v>
      </c>
      <c r="D1219" s="742" t="s">
        <v>5499</v>
      </c>
      <c r="E1219" s="743" t="s">
        <v>3544</v>
      </c>
      <c r="F1219" s="661" t="s">
        <v>3521</v>
      </c>
      <c r="G1219" s="661" t="s">
        <v>4159</v>
      </c>
      <c r="H1219" s="661" t="s">
        <v>1755</v>
      </c>
      <c r="I1219" s="661" t="s">
        <v>4355</v>
      </c>
      <c r="J1219" s="661" t="s">
        <v>4356</v>
      </c>
      <c r="K1219" s="661" t="s">
        <v>4357</v>
      </c>
      <c r="L1219" s="662">
        <v>186.87</v>
      </c>
      <c r="M1219" s="662">
        <v>373.74</v>
      </c>
      <c r="N1219" s="661">
        <v>2</v>
      </c>
      <c r="O1219" s="744">
        <v>1.5</v>
      </c>
      <c r="P1219" s="662"/>
      <c r="Q1219" s="677">
        <v>0</v>
      </c>
      <c r="R1219" s="661"/>
      <c r="S1219" s="677">
        <v>0</v>
      </c>
      <c r="T1219" s="744"/>
      <c r="U1219" s="700">
        <v>0</v>
      </c>
    </row>
    <row r="1220" spans="1:21" ht="14.4" customHeight="1" x14ac:dyDescent="0.3">
      <c r="A1220" s="660">
        <v>32</v>
      </c>
      <c r="B1220" s="661" t="s">
        <v>573</v>
      </c>
      <c r="C1220" s="661" t="s">
        <v>3526</v>
      </c>
      <c r="D1220" s="742" t="s">
        <v>5499</v>
      </c>
      <c r="E1220" s="743" t="s">
        <v>3544</v>
      </c>
      <c r="F1220" s="661" t="s">
        <v>3521</v>
      </c>
      <c r="G1220" s="661" t="s">
        <v>3832</v>
      </c>
      <c r="H1220" s="661" t="s">
        <v>574</v>
      </c>
      <c r="I1220" s="661" t="s">
        <v>824</v>
      </c>
      <c r="J1220" s="661" t="s">
        <v>4169</v>
      </c>
      <c r="K1220" s="661" t="s">
        <v>4170</v>
      </c>
      <c r="L1220" s="662">
        <v>73.989999999999995</v>
      </c>
      <c r="M1220" s="662">
        <v>73.989999999999995</v>
      </c>
      <c r="N1220" s="661">
        <v>1</v>
      </c>
      <c r="O1220" s="744">
        <v>0.5</v>
      </c>
      <c r="P1220" s="662">
        <v>73.989999999999995</v>
      </c>
      <c r="Q1220" s="677">
        <v>1</v>
      </c>
      <c r="R1220" s="661">
        <v>1</v>
      </c>
      <c r="S1220" s="677">
        <v>1</v>
      </c>
      <c r="T1220" s="744">
        <v>0.5</v>
      </c>
      <c r="U1220" s="700">
        <v>1</v>
      </c>
    </row>
    <row r="1221" spans="1:21" ht="14.4" customHeight="1" x14ac:dyDescent="0.3">
      <c r="A1221" s="660">
        <v>32</v>
      </c>
      <c r="B1221" s="661" t="s">
        <v>573</v>
      </c>
      <c r="C1221" s="661" t="s">
        <v>3526</v>
      </c>
      <c r="D1221" s="742" t="s">
        <v>5499</v>
      </c>
      <c r="E1221" s="743" t="s">
        <v>3544</v>
      </c>
      <c r="F1221" s="661" t="s">
        <v>3521</v>
      </c>
      <c r="G1221" s="661" t="s">
        <v>3832</v>
      </c>
      <c r="H1221" s="661" t="s">
        <v>574</v>
      </c>
      <c r="I1221" s="661" t="s">
        <v>4168</v>
      </c>
      <c r="J1221" s="661" t="s">
        <v>4169</v>
      </c>
      <c r="K1221" s="661" t="s">
        <v>4170</v>
      </c>
      <c r="L1221" s="662">
        <v>0</v>
      </c>
      <c r="M1221" s="662">
        <v>0</v>
      </c>
      <c r="N1221" s="661">
        <v>1</v>
      </c>
      <c r="O1221" s="744">
        <v>0.5</v>
      </c>
      <c r="P1221" s="662">
        <v>0</v>
      </c>
      <c r="Q1221" s="677"/>
      <c r="R1221" s="661">
        <v>1</v>
      </c>
      <c r="S1221" s="677">
        <v>1</v>
      </c>
      <c r="T1221" s="744">
        <v>0.5</v>
      </c>
      <c r="U1221" s="700">
        <v>1</v>
      </c>
    </row>
    <row r="1222" spans="1:21" ht="14.4" customHeight="1" x14ac:dyDescent="0.3">
      <c r="A1222" s="660">
        <v>32</v>
      </c>
      <c r="B1222" s="661" t="s">
        <v>573</v>
      </c>
      <c r="C1222" s="661" t="s">
        <v>3526</v>
      </c>
      <c r="D1222" s="742" t="s">
        <v>5499</v>
      </c>
      <c r="E1222" s="743" t="s">
        <v>3544</v>
      </c>
      <c r="F1222" s="661" t="s">
        <v>3521</v>
      </c>
      <c r="G1222" s="661" t="s">
        <v>4029</v>
      </c>
      <c r="H1222" s="661" t="s">
        <v>574</v>
      </c>
      <c r="I1222" s="661" t="s">
        <v>667</v>
      </c>
      <c r="J1222" s="661" t="s">
        <v>4030</v>
      </c>
      <c r="K1222" s="661" t="s">
        <v>4031</v>
      </c>
      <c r="L1222" s="662">
        <v>40.01</v>
      </c>
      <c r="M1222" s="662">
        <v>40.01</v>
      </c>
      <c r="N1222" s="661">
        <v>1</v>
      </c>
      <c r="O1222" s="744">
        <v>0.5</v>
      </c>
      <c r="P1222" s="662"/>
      <c r="Q1222" s="677">
        <v>0</v>
      </c>
      <c r="R1222" s="661"/>
      <c r="S1222" s="677">
        <v>0</v>
      </c>
      <c r="T1222" s="744"/>
      <c r="U1222" s="700">
        <v>0</v>
      </c>
    </row>
    <row r="1223" spans="1:21" ht="14.4" customHeight="1" x14ac:dyDescent="0.3">
      <c r="A1223" s="660">
        <v>32</v>
      </c>
      <c r="B1223" s="661" t="s">
        <v>573</v>
      </c>
      <c r="C1223" s="661" t="s">
        <v>3526</v>
      </c>
      <c r="D1223" s="742" t="s">
        <v>5499</v>
      </c>
      <c r="E1223" s="743" t="s">
        <v>3544</v>
      </c>
      <c r="F1223" s="661" t="s">
        <v>3521</v>
      </c>
      <c r="G1223" s="661" t="s">
        <v>4029</v>
      </c>
      <c r="H1223" s="661" t="s">
        <v>574</v>
      </c>
      <c r="I1223" s="661" t="s">
        <v>667</v>
      </c>
      <c r="J1223" s="661" t="s">
        <v>4030</v>
      </c>
      <c r="K1223" s="661" t="s">
        <v>4031</v>
      </c>
      <c r="L1223" s="662">
        <v>44.59</v>
      </c>
      <c r="M1223" s="662">
        <v>44.59</v>
      </c>
      <c r="N1223" s="661">
        <v>1</v>
      </c>
      <c r="O1223" s="744">
        <v>0.5</v>
      </c>
      <c r="P1223" s="662"/>
      <c r="Q1223" s="677">
        <v>0</v>
      </c>
      <c r="R1223" s="661"/>
      <c r="S1223" s="677">
        <v>0</v>
      </c>
      <c r="T1223" s="744"/>
      <c r="U1223" s="700">
        <v>0</v>
      </c>
    </row>
    <row r="1224" spans="1:21" ht="14.4" customHeight="1" x14ac:dyDescent="0.3">
      <c r="A1224" s="660">
        <v>32</v>
      </c>
      <c r="B1224" s="661" t="s">
        <v>573</v>
      </c>
      <c r="C1224" s="661" t="s">
        <v>3526</v>
      </c>
      <c r="D1224" s="742" t="s">
        <v>5499</v>
      </c>
      <c r="E1224" s="743" t="s">
        <v>3544</v>
      </c>
      <c r="F1224" s="661" t="s">
        <v>3521</v>
      </c>
      <c r="G1224" s="661" t="s">
        <v>3752</v>
      </c>
      <c r="H1224" s="661" t="s">
        <v>574</v>
      </c>
      <c r="I1224" s="661" t="s">
        <v>2534</v>
      </c>
      <c r="J1224" s="661" t="s">
        <v>2535</v>
      </c>
      <c r="K1224" s="661" t="s">
        <v>2536</v>
      </c>
      <c r="L1224" s="662">
        <v>52.75</v>
      </c>
      <c r="M1224" s="662">
        <v>52.75</v>
      </c>
      <c r="N1224" s="661">
        <v>1</v>
      </c>
      <c r="O1224" s="744">
        <v>0.5</v>
      </c>
      <c r="P1224" s="662"/>
      <c r="Q1224" s="677">
        <v>0</v>
      </c>
      <c r="R1224" s="661"/>
      <c r="S1224" s="677">
        <v>0</v>
      </c>
      <c r="T1224" s="744"/>
      <c r="U1224" s="700">
        <v>0</v>
      </c>
    </row>
    <row r="1225" spans="1:21" ht="14.4" customHeight="1" x14ac:dyDescent="0.3">
      <c r="A1225" s="660">
        <v>32</v>
      </c>
      <c r="B1225" s="661" t="s">
        <v>573</v>
      </c>
      <c r="C1225" s="661" t="s">
        <v>3526</v>
      </c>
      <c r="D1225" s="742" t="s">
        <v>5499</v>
      </c>
      <c r="E1225" s="743" t="s">
        <v>3544</v>
      </c>
      <c r="F1225" s="661" t="s">
        <v>3521</v>
      </c>
      <c r="G1225" s="661" t="s">
        <v>3752</v>
      </c>
      <c r="H1225" s="661" t="s">
        <v>574</v>
      </c>
      <c r="I1225" s="661" t="s">
        <v>4678</v>
      </c>
      <c r="J1225" s="661" t="s">
        <v>3754</v>
      </c>
      <c r="K1225" s="661" t="s">
        <v>4679</v>
      </c>
      <c r="L1225" s="662">
        <v>0</v>
      </c>
      <c r="M1225" s="662">
        <v>0</v>
      </c>
      <c r="N1225" s="661">
        <v>1</v>
      </c>
      <c r="O1225" s="744">
        <v>1</v>
      </c>
      <c r="P1225" s="662"/>
      <c r="Q1225" s="677"/>
      <c r="R1225" s="661"/>
      <c r="S1225" s="677">
        <v>0</v>
      </c>
      <c r="T1225" s="744"/>
      <c r="U1225" s="700">
        <v>0</v>
      </c>
    </row>
    <row r="1226" spans="1:21" ht="14.4" customHeight="1" x14ac:dyDescent="0.3">
      <c r="A1226" s="660">
        <v>32</v>
      </c>
      <c r="B1226" s="661" t="s">
        <v>573</v>
      </c>
      <c r="C1226" s="661" t="s">
        <v>3526</v>
      </c>
      <c r="D1226" s="742" t="s">
        <v>5499</v>
      </c>
      <c r="E1226" s="743" t="s">
        <v>3544</v>
      </c>
      <c r="F1226" s="661" t="s">
        <v>3521</v>
      </c>
      <c r="G1226" s="661" t="s">
        <v>3752</v>
      </c>
      <c r="H1226" s="661" t="s">
        <v>574</v>
      </c>
      <c r="I1226" s="661" t="s">
        <v>3753</v>
      </c>
      <c r="J1226" s="661" t="s">
        <v>3754</v>
      </c>
      <c r="K1226" s="661" t="s">
        <v>3755</v>
      </c>
      <c r="L1226" s="662">
        <v>29.54</v>
      </c>
      <c r="M1226" s="662">
        <v>354.47999999999996</v>
      </c>
      <c r="N1226" s="661">
        <v>12</v>
      </c>
      <c r="O1226" s="744">
        <v>4</v>
      </c>
      <c r="P1226" s="662">
        <v>88.62</v>
      </c>
      <c r="Q1226" s="677">
        <v>0.25000000000000006</v>
      </c>
      <c r="R1226" s="661">
        <v>3</v>
      </c>
      <c r="S1226" s="677">
        <v>0.25</v>
      </c>
      <c r="T1226" s="744">
        <v>1</v>
      </c>
      <c r="U1226" s="700">
        <v>0.25</v>
      </c>
    </row>
    <row r="1227" spans="1:21" ht="14.4" customHeight="1" x14ac:dyDescent="0.3">
      <c r="A1227" s="660">
        <v>32</v>
      </c>
      <c r="B1227" s="661" t="s">
        <v>573</v>
      </c>
      <c r="C1227" s="661" t="s">
        <v>3526</v>
      </c>
      <c r="D1227" s="742" t="s">
        <v>5499</v>
      </c>
      <c r="E1227" s="743" t="s">
        <v>3544</v>
      </c>
      <c r="F1227" s="661" t="s">
        <v>3521</v>
      </c>
      <c r="G1227" s="661" t="s">
        <v>4680</v>
      </c>
      <c r="H1227" s="661" t="s">
        <v>574</v>
      </c>
      <c r="I1227" s="661" t="s">
        <v>4681</v>
      </c>
      <c r="J1227" s="661" t="s">
        <v>1671</v>
      </c>
      <c r="K1227" s="661" t="s">
        <v>1672</v>
      </c>
      <c r="L1227" s="662">
        <v>0</v>
      </c>
      <c r="M1227" s="662">
        <v>0</v>
      </c>
      <c r="N1227" s="661">
        <v>4</v>
      </c>
      <c r="O1227" s="744">
        <v>1</v>
      </c>
      <c r="P1227" s="662"/>
      <c r="Q1227" s="677"/>
      <c r="R1227" s="661"/>
      <c r="S1227" s="677">
        <v>0</v>
      </c>
      <c r="T1227" s="744"/>
      <c r="U1227" s="700">
        <v>0</v>
      </c>
    </row>
    <row r="1228" spans="1:21" ht="14.4" customHeight="1" x14ac:dyDescent="0.3">
      <c r="A1228" s="660">
        <v>32</v>
      </c>
      <c r="B1228" s="661" t="s">
        <v>573</v>
      </c>
      <c r="C1228" s="661" t="s">
        <v>3526</v>
      </c>
      <c r="D1228" s="742" t="s">
        <v>5499</v>
      </c>
      <c r="E1228" s="743" t="s">
        <v>3544</v>
      </c>
      <c r="F1228" s="661" t="s">
        <v>3521</v>
      </c>
      <c r="G1228" s="661" t="s">
        <v>4038</v>
      </c>
      <c r="H1228" s="661" t="s">
        <v>574</v>
      </c>
      <c r="I1228" s="661" t="s">
        <v>4535</v>
      </c>
      <c r="J1228" s="661" t="s">
        <v>4040</v>
      </c>
      <c r="K1228" s="661" t="s">
        <v>4041</v>
      </c>
      <c r="L1228" s="662">
        <v>5927.29</v>
      </c>
      <c r="M1228" s="662">
        <v>5927.29</v>
      </c>
      <c r="N1228" s="661">
        <v>1</v>
      </c>
      <c r="O1228" s="744">
        <v>0.5</v>
      </c>
      <c r="P1228" s="662">
        <v>5927.29</v>
      </c>
      <c r="Q1228" s="677">
        <v>1</v>
      </c>
      <c r="R1228" s="661">
        <v>1</v>
      </c>
      <c r="S1228" s="677">
        <v>1</v>
      </c>
      <c r="T1228" s="744">
        <v>0.5</v>
      </c>
      <c r="U1228" s="700">
        <v>1</v>
      </c>
    </row>
    <row r="1229" spans="1:21" ht="14.4" customHeight="1" x14ac:dyDescent="0.3">
      <c r="A1229" s="660">
        <v>32</v>
      </c>
      <c r="B1229" s="661" t="s">
        <v>573</v>
      </c>
      <c r="C1229" s="661" t="s">
        <v>3526</v>
      </c>
      <c r="D1229" s="742" t="s">
        <v>5499</v>
      </c>
      <c r="E1229" s="743" t="s">
        <v>3544</v>
      </c>
      <c r="F1229" s="661" t="s">
        <v>3521</v>
      </c>
      <c r="G1229" s="661" t="s">
        <v>3632</v>
      </c>
      <c r="H1229" s="661" t="s">
        <v>574</v>
      </c>
      <c r="I1229" s="661" t="s">
        <v>862</v>
      </c>
      <c r="J1229" s="661" t="s">
        <v>3633</v>
      </c>
      <c r="K1229" s="661" t="s">
        <v>3634</v>
      </c>
      <c r="L1229" s="662">
        <v>88.76</v>
      </c>
      <c r="M1229" s="662">
        <v>2396.5200000000004</v>
      </c>
      <c r="N1229" s="661">
        <v>27</v>
      </c>
      <c r="O1229" s="744">
        <v>12.5</v>
      </c>
      <c r="P1229" s="662">
        <v>1153.8800000000001</v>
      </c>
      <c r="Q1229" s="677">
        <v>0.48148148148148145</v>
      </c>
      <c r="R1229" s="661">
        <v>13</v>
      </c>
      <c r="S1229" s="677">
        <v>0.48148148148148145</v>
      </c>
      <c r="T1229" s="744">
        <v>7</v>
      </c>
      <c r="U1229" s="700">
        <v>0.56000000000000005</v>
      </c>
    </row>
    <row r="1230" spans="1:21" ht="14.4" customHeight="1" x14ac:dyDescent="0.3">
      <c r="A1230" s="660">
        <v>32</v>
      </c>
      <c r="B1230" s="661" t="s">
        <v>573</v>
      </c>
      <c r="C1230" s="661" t="s">
        <v>3526</v>
      </c>
      <c r="D1230" s="742" t="s">
        <v>5499</v>
      </c>
      <c r="E1230" s="743" t="s">
        <v>3544</v>
      </c>
      <c r="F1230" s="661" t="s">
        <v>3521</v>
      </c>
      <c r="G1230" s="661" t="s">
        <v>3756</v>
      </c>
      <c r="H1230" s="661" t="s">
        <v>574</v>
      </c>
      <c r="I1230" s="661" t="s">
        <v>3835</v>
      </c>
      <c r="J1230" s="661" t="s">
        <v>724</v>
      </c>
      <c r="K1230" s="661" t="s">
        <v>3836</v>
      </c>
      <c r="L1230" s="662">
        <v>0</v>
      </c>
      <c r="M1230" s="662">
        <v>0</v>
      </c>
      <c r="N1230" s="661">
        <v>1</v>
      </c>
      <c r="O1230" s="744">
        <v>0.5</v>
      </c>
      <c r="P1230" s="662"/>
      <c r="Q1230" s="677"/>
      <c r="R1230" s="661"/>
      <c r="S1230" s="677">
        <v>0</v>
      </c>
      <c r="T1230" s="744"/>
      <c r="U1230" s="700">
        <v>0</v>
      </c>
    </row>
    <row r="1231" spans="1:21" ht="14.4" customHeight="1" x14ac:dyDescent="0.3">
      <c r="A1231" s="660">
        <v>32</v>
      </c>
      <c r="B1231" s="661" t="s">
        <v>573</v>
      </c>
      <c r="C1231" s="661" t="s">
        <v>3526</v>
      </c>
      <c r="D1231" s="742" t="s">
        <v>5499</v>
      </c>
      <c r="E1231" s="743" t="s">
        <v>3544</v>
      </c>
      <c r="F1231" s="661" t="s">
        <v>3521</v>
      </c>
      <c r="G1231" s="661" t="s">
        <v>3758</v>
      </c>
      <c r="H1231" s="661" t="s">
        <v>1755</v>
      </c>
      <c r="I1231" s="661" t="s">
        <v>1806</v>
      </c>
      <c r="J1231" s="661" t="s">
        <v>1807</v>
      </c>
      <c r="K1231" s="661" t="s">
        <v>1808</v>
      </c>
      <c r="L1231" s="662">
        <v>0</v>
      </c>
      <c r="M1231" s="662">
        <v>0</v>
      </c>
      <c r="N1231" s="661">
        <v>1</v>
      </c>
      <c r="O1231" s="744">
        <v>0.5</v>
      </c>
      <c r="P1231" s="662"/>
      <c r="Q1231" s="677"/>
      <c r="R1231" s="661"/>
      <c r="S1231" s="677">
        <v>0</v>
      </c>
      <c r="T1231" s="744"/>
      <c r="U1231" s="700">
        <v>0</v>
      </c>
    </row>
    <row r="1232" spans="1:21" ht="14.4" customHeight="1" x14ac:dyDescent="0.3">
      <c r="A1232" s="660">
        <v>32</v>
      </c>
      <c r="B1232" s="661" t="s">
        <v>573</v>
      </c>
      <c r="C1232" s="661" t="s">
        <v>3526</v>
      </c>
      <c r="D1232" s="742" t="s">
        <v>5499</v>
      </c>
      <c r="E1232" s="743" t="s">
        <v>3544</v>
      </c>
      <c r="F1232" s="661" t="s">
        <v>3521</v>
      </c>
      <c r="G1232" s="661" t="s">
        <v>3840</v>
      </c>
      <c r="H1232" s="661" t="s">
        <v>574</v>
      </c>
      <c r="I1232" s="661" t="s">
        <v>948</v>
      </c>
      <c r="J1232" s="661" t="s">
        <v>1118</v>
      </c>
      <c r="K1232" s="661" t="s">
        <v>3841</v>
      </c>
      <c r="L1232" s="662">
        <v>0</v>
      </c>
      <c r="M1232" s="662">
        <v>0</v>
      </c>
      <c r="N1232" s="661">
        <v>2</v>
      </c>
      <c r="O1232" s="744">
        <v>1.5</v>
      </c>
      <c r="P1232" s="662">
        <v>0</v>
      </c>
      <c r="Q1232" s="677"/>
      <c r="R1232" s="661">
        <v>2</v>
      </c>
      <c r="S1232" s="677">
        <v>1</v>
      </c>
      <c r="T1232" s="744">
        <v>1.5</v>
      </c>
      <c r="U1232" s="700">
        <v>1</v>
      </c>
    </row>
    <row r="1233" spans="1:21" ht="14.4" customHeight="1" x14ac:dyDescent="0.3">
      <c r="A1233" s="660">
        <v>32</v>
      </c>
      <c r="B1233" s="661" t="s">
        <v>573</v>
      </c>
      <c r="C1233" s="661" t="s">
        <v>3526</v>
      </c>
      <c r="D1233" s="742" t="s">
        <v>5499</v>
      </c>
      <c r="E1233" s="743" t="s">
        <v>3544</v>
      </c>
      <c r="F1233" s="661" t="s">
        <v>3521</v>
      </c>
      <c r="G1233" s="661" t="s">
        <v>3912</v>
      </c>
      <c r="H1233" s="661" t="s">
        <v>574</v>
      </c>
      <c r="I1233" s="661" t="s">
        <v>4682</v>
      </c>
      <c r="J1233" s="661" t="s">
        <v>3914</v>
      </c>
      <c r="K1233" s="661" t="s">
        <v>4683</v>
      </c>
      <c r="L1233" s="662">
        <v>0</v>
      </c>
      <c r="M1233" s="662">
        <v>0</v>
      </c>
      <c r="N1233" s="661">
        <v>1</v>
      </c>
      <c r="O1233" s="744">
        <v>0.5</v>
      </c>
      <c r="P1233" s="662">
        <v>0</v>
      </c>
      <c r="Q1233" s="677"/>
      <c r="R1233" s="661">
        <v>1</v>
      </c>
      <c r="S1233" s="677">
        <v>1</v>
      </c>
      <c r="T1233" s="744">
        <v>0.5</v>
      </c>
      <c r="U1233" s="700">
        <v>1</v>
      </c>
    </row>
    <row r="1234" spans="1:21" ht="14.4" customHeight="1" x14ac:dyDescent="0.3">
      <c r="A1234" s="660">
        <v>32</v>
      </c>
      <c r="B1234" s="661" t="s">
        <v>573</v>
      </c>
      <c r="C1234" s="661" t="s">
        <v>3526</v>
      </c>
      <c r="D1234" s="742" t="s">
        <v>5499</v>
      </c>
      <c r="E1234" s="743" t="s">
        <v>3544</v>
      </c>
      <c r="F1234" s="661" t="s">
        <v>3521</v>
      </c>
      <c r="G1234" s="661" t="s">
        <v>4684</v>
      </c>
      <c r="H1234" s="661" t="s">
        <v>574</v>
      </c>
      <c r="I1234" s="661" t="s">
        <v>4685</v>
      </c>
      <c r="J1234" s="661" t="s">
        <v>4686</v>
      </c>
      <c r="K1234" s="661" t="s">
        <v>4687</v>
      </c>
      <c r="L1234" s="662">
        <v>0</v>
      </c>
      <c r="M1234" s="662">
        <v>0</v>
      </c>
      <c r="N1234" s="661">
        <v>1</v>
      </c>
      <c r="O1234" s="744">
        <v>0.5</v>
      </c>
      <c r="P1234" s="662">
        <v>0</v>
      </c>
      <c r="Q1234" s="677"/>
      <c r="R1234" s="661">
        <v>1</v>
      </c>
      <c r="S1234" s="677">
        <v>1</v>
      </c>
      <c r="T1234" s="744">
        <v>0.5</v>
      </c>
      <c r="U1234" s="700">
        <v>1</v>
      </c>
    </row>
    <row r="1235" spans="1:21" ht="14.4" customHeight="1" x14ac:dyDescent="0.3">
      <c r="A1235" s="660">
        <v>32</v>
      </c>
      <c r="B1235" s="661" t="s">
        <v>573</v>
      </c>
      <c r="C1235" s="661" t="s">
        <v>3526</v>
      </c>
      <c r="D1235" s="742" t="s">
        <v>5499</v>
      </c>
      <c r="E1235" s="743" t="s">
        <v>3544</v>
      </c>
      <c r="F1235" s="661" t="s">
        <v>3521</v>
      </c>
      <c r="G1235" s="661" t="s">
        <v>4684</v>
      </c>
      <c r="H1235" s="661" t="s">
        <v>574</v>
      </c>
      <c r="I1235" s="661" t="s">
        <v>4688</v>
      </c>
      <c r="J1235" s="661" t="s">
        <v>4686</v>
      </c>
      <c r="K1235" s="661" t="s">
        <v>4689</v>
      </c>
      <c r="L1235" s="662">
        <v>0</v>
      </c>
      <c r="M1235" s="662">
        <v>0</v>
      </c>
      <c r="N1235" s="661">
        <v>1</v>
      </c>
      <c r="O1235" s="744">
        <v>0.5</v>
      </c>
      <c r="P1235" s="662">
        <v>0</v>
      </c>
      <c r="Q1235" s="677"/>
      <c r="R1235" s="661">
        <v>1</v>
      </c>
      <c r="S1235" s="677">
        <v>1</v>
      </c>
      <c r="T1235" s="744">
        <v>0.5</v>
      </c>
      <c r="U1235" s="700">
        <v>1</v>
      </c>
    </row>
    <row r="1236" spans="1:21" ht="14.4" customHeight="1" x14ac:dyDescent="0.3">
      <c r="A1236" s="660">
        <v>32</v>
      </c>
      <c r="B1236" s="661" t="s">
        <v>573</v>
      </c>
      <c r="C1236" s="661" t="s">
        <v>3526</v>
      </c>
      <c r="D1236" s="742" t="s">
        <v>5499</v>
      </c>
      <c r="E1236" s="743" t="s">
        <v>3544</v>
      </c>
      <c r="F1236" s="661" t="s">
        <v>3521</v>
      </c>
      <c r="G1236" s="661" t="s">
        <v>3635</v>
      </c>
      <c r="H1236" s="661" t="s">
        <v>574</v>
      </c>
      <c r="I1236" s="661" t="s">
        <v>751</v>
      </c>
      <c r="J1236" s="661" t="s">
        <v>3759</v>
      </c>
      <c r="K1236" s="661" t="s">
        <v>3760</v>
      </c>
      <c r="L1236" s="662">
        <v>0</v>
      </c>
      <c r="M1236" s="662">
        <v>0</v>
      </c>
      <c r="N1236" s="661">
        <v>1</v>
      </c>
      <c r="O1236" s="744">
        <v>1</v>
      </c>
      <c r="P1236" s="662"/>
      <c r="Q1236" s="677"/>
      <c r="R1236" s="661"/>
      <c r="S1236" s="677">
        <v>0</v>
      </c>
      <c r="T1236" s="744"/>
      <c r="U1236" s="700">
        <v>0</v>
      </c>
    </row>
    <row r="1237" spans="1:21" ht="14.4" customHeight="1" x14ac:dyDescent="0.3">
      <c r="A1237" s="660">
        <v>32</v>
      </c>
      <c r="B1237" s="661" t="s">
        <v>573</v>
      </c>
      <c r="C1237" s="661" t="s">
        <v>3526</v>
      </c>
      <c r="D1237" s="742" t="s">
        <v>5499</v>
      </c>
      <c r="E1237" s="743" t="s">
        <v>3544</v>
      </c>
      <c r="F1237" s="661" t="s">
        <v>3521</v>
      </c>
      <c r="G1237" s="661" t="s">
        <v>3638</v>
      </c>
      <c r="H1237" s="661" t="s">
        <v>574</v>
      </c>
      <c r="I1237" s="661" t="s">
        <v>3639</v>
      </c>
      <c r="J1237" s="661" t="s">
        <v>1753</v>
      </c>
      <c r="K1237" s="661" t="s">
        <v>1754</v>
      </c>
      <c r="L1237" s="662">
        <v>1121.25</v>
      </c>
      <c r="M1237" s="662">
        <v>1121.25</v>
      </c>
      <c r="N1237" s="661">
        <v>1</v>
      </c>
      <c r="O1237" s="744">
        <v>1</v>
      </c>
      <c r="P1237" s="662">
        <v>1121.25</v>
      </c>
      <c r="Q1237" s="677">
        <v>1</v>
      </c>
      <c r="R1237" s="661">
        <v>1</v>
      </c>
      <c r="S1237" s="677">
        <v>1</v>
      </c>
      <c r="T1237" s="744">
        <v>1</v>
      </c>
      <c r="U1237" s="700">
        <v>1</v>
      </c>
    </row>
    <row r="1238" spans="1:21" ht="14.4" customHeight="1" x14ac:dyDescent="0.3">
      <c r="A1238" s="660">
        <v>32</v>
      </c>
      <c r="B1238" s="661" t="s">
        <v>573</v>
      </c>
      <c r="C1238" s="661" t="s">
        <v>3526</v>
      </c>
      <c r="D1238" s="742" t="s">
        <v>5499</v>
      </c>
      <c r="E1238" s="743" t="s">
        <v>3544</v>
      </c>
      <c r="F1238" s="661" t="s">
        <v>3521</v>
      </c>
      <c r="G1238" s="661" t="s">
        <v>4322</v>
      </c>
      <c r="H1238" s="661" t="s">
        <v>574</v>
      </c>
      <c r="I1238" s="661" t="s">
        <v>4323</v>
      </c>
      <c r="J1238" s="661" t="s">
        <v>4324</v>
      </c>
      <c r="K1238" s="661" t="s">
        <v>4325</v>
      </c>
      <c r="L1238" s="662">
        <v>2252.17</v>
      </c>
      <c r="M1238" s="662">
        <v>6756.51</v>
      </c>
      <c r="N1238" s="661">
        <v>3</v>
      </c>
      <c r="O1238" s="744">
        <v>1</v>
      </c>
      <c r="P1238" s="662">
        <v>6756.51</v>
      </c>
      <c r="Q1238" s="677">
        <v>1</v>
      </c>
      <c r="R1238" s="661">
        <v>3</v>
      </c>
      <c r="S1238" s="677">
        <v>1</v>
      </c>
      <c r="T1238" s="744">
        <v>1</v>
      </c>
      <c r="U1238" s="700">
        <v>1</v>
      </c>
    </row>
    <row r="1239" spans="1:21" ht="14.4" customHeight="1" x14ac:dyDescent="0.3">
      <c r="A1239" s="660">
        <v>32</v>
      </c>
      <c r="B1239" s="661" t="s">
        <v>573</v>
      </c>
      <c r="C1239" s="661" t="s">
        <v>3526</v>
      </c>
      <c r="D1239" s="742" t="s">
        <v>5499</v>
      </c>
      <c r="E1239" s="743" t="s">
        <v>3544</v>
      </c>
      <c r="F1239" s="661" t="s">
        <v>3521</v>
      </c>
      <c r="G1239" s="661" t="s">
        <v>4690</v>
      </c>
      <c r="H1239" s="661" t="s">
        <v>574</v>
      </c>
      <c r="I1239" s="661" t="s">
        <v>4691</v>
      </c>
      <c r="J1239" s="661" t="s">
        <v>1548</v>
      </c>
      <c r="K1239" s="661" t="s">
        <v>3698</v>
      </c>
      <c r="L1239" s="662">
        <v>552.41</v>
      </c>
      <c r="M1239" s="662">
        <v>2762.0499999999997</v>
      </c>
      <c r="N1239" s="661">
        <v>5</v>
      </c>
      <c r="O1239" s="744">
        <v>0.5</v>
      </c>
      <c r="P1239" s="662">
        <v>2762.0499999999997</v>
      </c>
      <c r="Q1239" s="677">
        <v>1</v>
      </c>
      <c r="R1239" s="661">
        <v>5</v>
      </c>
      <c r="S1239" s="677">
        <v>1</v>
      </c>
      <c r="T1239" s="744">
        <v>0.5</v>
      </c>
      <c r="U1239" s="700">
        <v>1</v>
      </c>
    </row>
    <row r="1240" spans="1:21" ht="14.4" customHeight="1" x14ac:dyDescent="0.3">
      <c r="A1240" s="660">
        <v>32</v>
      </c>
      <c r="B1240" s="661" t="s">
        <v>573</v>
      </c>
      <c r="C1240" s="661" t="s">
        <v>3526</v>
      </c>
      <c r="D1240" s="742" t="s">
        <v>5499</v>
      </c>
      <c r="E1240" s="743" t="s">
        <v>3544</v>
      </c>
      <c r="F1240" s="661" t="s">
        <v>3521</v>
      </c>
      <c r="G1240" s="661" t="s">
        <v>4690</v>
      </c>
      <c r="H1240" s="661" t="s">
        <v>574</v>
      </c>
      <c r="I1240" s="661" t="s">
        <v>4692</v>
      </c>
      <c r="J1240" s="661" t="s">
        <v>4693</v>
      </c>
      <c r="K1240" s="661" t="s">
        <v>4694</v>
      </c>
      <c r="L1240" s="662">
        <v>0</v>
      </c>
      <c r="M1240" s="662">
        <v>0</v>
      </c>
      <c r="N1240" s="661">
        <v>1</v>
      </c>
      <c r="O1240" s="744">
        <v>0.5</v>
      </c>
      <c r="P1240" s="662">
        <v>0</v>
      </c>
      <c r="Q1240" s="677"/>
      <c r="R1240" s="661">
        <v>1</v>
      </c>
      <c r="S1240" s="677">
        <v>1</v>
      </c>
      <c r="T1240" s="744">
        <v>0.5</v>
      </c>
      <c r="U1240" s="700">
        <v>1</v>
      </c>
    </row>
    <row r="1241" spans="1:21" ht="14.4" customHeight="1" x14ac:dyDescent="0.3">
      <c r="A1241" s="660">
        <v>32</v>
      </c>
      <c r="B1241" s="661" t="s">
        <v>573</v>
      </c>
      <c r="C1241" s="661" t="s">
        <v>3526</v>
      </c>
      <c r="D1241" s="742" t="s">
        <v>5499</v>
      </c>
      <c r="E1241" s="743" t="s">
        <v>3544</v>
      </c>
      <c r="F1241" s="661" t="s">
        <v>3521</v>
      </c>
      <c r="G1241" s="661" t="s">
        <v>4326</v>
      </c>
      <c r="H1241" s="661" t="s">
        <v>1755</v>
      </c>
      <c r="I1241" s="661" t="s">
        <v>4554</v>
      </c>
      <c r="J1241" s="661" t="s">
        <v>1823</v>
      </c>
      <c r="K1241" s="661" t="s">
        <v>1653</v>
      </c>
      <c r="L1241" s="662">
        <v>101.69</v>
      </c>
      <c r="M1241" s="662">
        <v>101.69</v>
      </c>
      <c r="N1241" s="661">
        <v>1</v>
      </c>
      <c r="O1241" s="744">
        <v>0.5</v>
      </c>
      <c r="P1241" s="662">
        <v>101.69</v>
      </c>
      <c r="Q1241" s="677">
        <v>1</v>
      </c>
      <c r="R1241" s="661">
        <v>1</v>
      </c>
      <c r="S1241" s="677">
        <v>1</v>
      </c>
      <c r="T1241" s="744">
        <v>0.5</v>
      </c>
      <c r="U1241" s="700">
        <v>1</v>
      </c>
    </row>
    <row r="1242" spans="1:21" ht="14.4" customHeight="1" x14ac:dyDescent="0.3">
      <c r="A1242" s="660">
        <v>32</v>
      </c>
      <c r="B1242" s="661" t="s">
        <v>573</v>
      </c>
      <c r="C1242" s="661" t="s">
        <v>3526</v>
      </c>
      <c r="D1242" s="742" t="s">
        <v>5499</v>
      </c>
      <c r="E1242" s="743" t="s">
        <v>3544</v>
      </c>
      <c r="F1242" s="661" t="s">
        <v>3521</v>
      </c>
      <c r="G1242" s="661" t="s">
        <v>4270</v>
      </c>
      <c r="H1242" s="661" t="s">
        <v>1755</v>
      </c>
      <c r="I1242" s="661" t="s">
        <v>1802</v>
      </c>
      <c r="J1242" s="661" t="s">
        <v>1803</v>
      </c>
      <c r="K1242" s="661" t="s">
        <v>2916</v>
      </c>
      <c r="L1242" s="662">
        <v>37.159999999999997</v>
      </c>
      <c r="M1242" s="662">
        <v>37.159999999999997</v>
      </c>
      <c r="N1242" s="661">
        <v>1</v>
      </c>
      <c r="O1242" s="744">
        <v>0.5</v>
      </c>
      <c r="P1242" s="662">
        <v>37.159999999999997</v>
      </c>
      <c r="Q1242" s="677">
        <v>1</v>
      </c>
      <c r="R1242" s="661">
        <v>1</v>
      </c>
      <c r="S1242" s="677">
        <v>1</v>
      </c>
      <c r="T1242" s="744">
        <v>0.5</v>
      </c>
      <c r="U1242" s="700">
        <v>1</v>
      </c>
    </row>
    <row r="1243" spans="1:21" ht="14.4" customHeight="1" x14ac:dyDescent="0.3">
      <c r="A1243" s="660">
        <v>32</v>
      </c>
      <c r="B1243" s="661" t="s">
        <v>573</v>
      </c>
      <c r="C1243" s="661" t="s">
        <v>3526</v>
      </c>
      <c r="D1243" s="742" t="s">
        <v>5499</v>
      </c>
      <c r="E1243" s="743" t="s">
        <v>3544</v>
      </c>
      <c r="F1243" s="661" t="s">
        <v>3521</v>
      </c>
      <c r="G1243" s="661" t="s">
        <v>3844</v>
      </c>
      <c r="H1243" s="661" t="s">
        <v>574</v>
      </c>
      <c r="I1243" s="661" t="s">
        <v>4695</v>
      </c>
      <c r="J1243" s="661" t="s">
        <v>3849</v>
      </c>
      <c r="K1243" s="661" t="s">
        <v>4696</v>
      </c>
      <c r="L1243" s="662">
        <v>0</v>
      </c>
      <c r="M1243" s="662">
        <v>0</v>
      </c>
      <c r="N1243" s="661">
        <v>1</v>
      </c>
      <c r="O1243" s="744">
        <v>1</v>
      </c>
      <c r="P1243" s="662"/>
      <c r="Q1243" s="677"/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32</v>
      </c>
      <c r="B1244" s="661" t="s">
        <v>573</v>
      </c>
      <c r="C1244" s="661" t="s">
        <v>3526</v>
      </c>
      <c r="D1244" s="742" t="s">
        <v>5499</v>
      </c>
      <c r="E1244" s="743" t="s">
        <v>3544</v>
      </c>
      <c r="F1244" s="661" t="s">
        <v>3521</v>
      </c>
      <c r="G1244" s="661" t="s">
        <v>3844</v>
      </c>
      <c r="H1244" s="661" t="s">
        <v>574</v>
      </c>
      <c r="I1244" s="661" t="s">
        <v>4697</v>
      </c>
      <c r="J1244" s="661" t="s">
        <v>4698</v>
      </c>
      <c r="K1244" s="661" t="s">
        <v>4699</v>
      </c>
      <c r="L1244" s="662">
        <v>234.07</v>
      </c>
      <c r="M1244" s="662">
        <v>234.07</v>
      </c>
      <c r="N1244" s="661">
        <v>1</v>
      </c>
      <c r="O1244" s="744">
        <v>0.5</v>
      </c>
      <c r="P1244" s="662">
        <v>234.07</v>
      </c>
      <c r="Q1244" s="677">
        <v>1</v>
      </c>
      <c r="R1244" s="661">
        <v>1</v>
      </c>
      <c r="S1244" s="677">
        <v>1</v>
      </c>
      <c r="T1244" s="744">
        <v>0.5</v>
      </c>
      <c r="U1244" s="700">
        <v>1</v>
      </c>
    </row>
    <row r="1245" spans="1:21" ht="14.4" customHeight="1" x14ac:dyDescent="0.3">
      <c r="A1245" s="660">
        <v>32</v>
      </c>
      <c r="B1245" s="661" t="s">
        <v>573</v>
      </c>
      <c r="C1245" s="661" t="s">
        <v>3526</v>
      </c>
      <c r="D1245" s="742" t="s">
        <v>5499</v>
      </c>
      <c r="E1245" s="743" t="s">
        <v>3544</v>
      </c>
      <c r="F1245" s="661" t="s">
        <v>3521</v>
      </c>
      <c r="G1245" s="661" t="s">
        <v>3844</v>
      </c>
      <c r="H1245" s="661" t="s">
        <v>574</v>
      </c>
      <c r="I1245" s="661" t="s">
        <v>4700</v>
      </c>
      <c r="J1245" s="661" t="s">
        <v>4701</v>
      </c>
      <c r="K1245" s="661" t="s">
        <v>4702</v>
      </c>
      <c r="L1245" s="662">
        <v>16.5</v>
      </c>
      <c r="M1245" s="662">
        <v>16.5</v>
      </c>
      <c r="N1245" s="661">
        <v>1</v>
      </c>
      <c r="O1245" s="744">
        <v>0.5</v>
      </c>
      <c r="P1245" s="662"/>
      <c r="Q1245" s="677">
        <v>0</v>
      </c>
      <c r="R1245" s="661"/>
      <c r="S1245" s="677">
        <v>0</v>
      </c>
      <c r="T1245" s="744"/>
      <c r="U1245" s="700">
        <v>0</v>
      </c>
    </row>
    <row r="1246" spans="1:21" ht="14.4" customHeight="1" x14ac:dyDescent="0.3">
      <c r="A1246" s="660">
        <v>32</v>
      </c>
      <c r="B1246" s="661" t="s">
        <v>573</v>
      </c>
      <c r="C1246" s="661" t="s">
        <v>3526</v>
      </c>
      <c r="D1246" s="742" t="s">
        <v>5499</v>
      </c>
      <c r="E1246" s="743" t="s">
        <v>3544</v>
      </c>
      <c r="F1246" s="661" t="s">
        <v>3521</v>
      </c>
      <c r="G1246" s="661" t="s">
        <v>3844</v>
      </c>
      <c r="H1246" s="661" t="s">
        <v>574</v>
      </c>
      <c r="I1246" s="661" t="s">
        <v>4703</v>
      </c>
      <c r="J1246" s="661" t="s">
        <v>4698</v>
      </c>
      <c r="K1246" s="661" t="s">
        <v>4225</v>
      </c>
      <c r="L1246" s="662">
        <v>0</v>
      </c>
      <c r="M1246" s="662">
        <v>0</v>
      </c>
      <c r="N1246" s="661">
        <v>1</v>
      </c>
      <c r="O1246" s="744">
        <v>0.5</v>
      </c>
      <c r="P1246" s="662">
        <v>0</v>
      </c>
      <c r="Q1246" s="677"/>
      <c r="R1246" s="661">
        <v>1</v>
      </c>
      <c r="S1246" s="677">
        <v>1</v>
      </c>
      <c r="T1246" s="744">
        <v>0.5</v>
      </c>
      <c r="U1246" s="700">
        <v>1</v>
      </c>
    </row>
    <row r="1247" spans="1:21" ht="14.4" customHeight="1" x14ac:dyDescent="0.3">
      <c r="A1247" s="660">
        <v>32</v>
      </c>
      <c r="B1247" s="661" t="s">
        <v>573</v>
      </c>
      <c r="C1247" s="661" t="s">
        <v>3526</v>
      </c>
      <c r="D1247" s="742" t="s">
        <v>5499</v>
      </c>
      <c r="E1247" s="743" t="s">
        <v>3544</v>
      </c>
      <c r="F1247" s="661" t="s">
        <v>3521</v>
      </c>
      <c r="G1247" s="661" t="s">
        <v>3851</v>
      </c>
      <c r="H1247" s="661" t="s">
        <v>574</v>
      </c>
      <c r="I1247" s="661" t="s">
        <v>3852</v>
      </c>
      <c r="J1247" s="661" t="s">
        <v>692</v>
      </c>
      <c r="K1247" s="661" t="s">
        <v>3853</v>
      </c>
      <c r="L1247" s="662">
        <v>0</v>
      </c>
      <c r="M1247" s="662">
        <v>0</v>
      </c>
      <c r="N1247" s="661">
        <v>1</v>
      </c>
      <c r="O1247" s="744">
        <v>0.5</v>
      </c>
      <c r="P1247" s="662">
        <v>0</v>
      </c>
      <c r="Q1247" s="677"/>
      <c r="R1247" s="661">
        <v>1</v>
      </c>
      <c r="S1247" s="677">
        <v>1</v>
      </c>
      <c r="T1247" s="744">
        <v>0.5</v>
      </c>
      <c r="U1247" s="700">
        <v>1</v>
      </c>
    </row>
    <row r="1248" spans="1:21" ht="14.4" customHeight="1" x14ac:dyDescent="0.3">
      <c r="A1248" s="660">
        <v>32</v>
      </c>
      <c r="B1248" s="661" t="s">
        <v>573</v>
      </c>
      <c r="C1248" s="661" t="s">
        <v>3526</v>
      </c>
      <c r="D1248" s="742" t="s">
        <v>5499</v>
      </c>
      <c r="E1248" s="743" t="s">
        <v>3544</v>
      </c>
      <c r="F1248" s="661" t="s">
        <v>3521</v>
      </c>
      <c r="G1248" s="661" t="s">
        <v>4455</v>
      </c>
      <c r="H1248" s="661" t="s">
        <v>574</v>
      </c>
      <c r="I1248" s="661" t="s">
        <v>2104</v>
      </c>
      <c r="J1248" s="661" t="s">
        <v>2105</v>
      </c>
      <c r="K1248" s="661" t="s">
        <v>2106</v>
      </c>
      <c r="L1248" s="662">
        <v>115.13</v>
      </c>
      <c r="M1248" s="662">
        <v>460.52</v>
      </c>
      <c r="N1248" s="661">
        <v>4</v>
      </c>
      <c r="O1248" s="744">
        <v>1</v>
      </c>
      <c r="P1248" s="662"/>
      <c r="Q1248" s="677">
        <v>0</v>
      </c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32</v>
      </c>
      <c r="B1249" s="661" t="s">
        <v>573</v>
      </c>
      <c r="C1249" s="661" t="s">
        <v>3526</v>
      </c>
      <c r="D1249" s="742" t="s">
        <v>5499</v>
      </c>
      <c r="E1249" s="743" t="s">
        <v>3544</v>
      </c>
      <c r="F1249" s="661" t="s">
        <v>3521</v>
      </c>
      <c r="G1249" s="661" t="s">
        <v>3647</v>
      </c>
      <c r="H1249" s="661" t="s">
        <v>1755</v>
      </c>
      <c r="I1249" s="661" t="s">
        <v>1924</v>
      </c>
      <c r="J1249" s="661" t="s">
        <v>1781</v>
      </c>
      <c r="K1249" s="661" t="s">
        <v>1925</v>
      </c>
      <c r="L1249" s="662">
        <v>407.55</v>
      </c>
      <c r="M1249" s="662">
        <v>407.55</v>
      </c>
      <c r="N1249" s="661">
        <v>1</v>
      </c>
      <c r="O1249" s="744">
        <v>0.5</v>
      </c>
      <c r="P1249" s="662">
        <v>407.55</v>
      </c>
      <c r="Q1249" s="677">
        <v>1</v>
      </c>
      <c r="R1249" s="661">
        <v>1</v>
      </c>
      <c r="S1249" s="677">
        <v>1</v>
      </c>
      <c r="T1249" s="744">
        <v>0.5</v>
      </c>
      <c r="U1249" s="700">
        <v>1</v>
      </c>
    </row>
    <row r="1250" spans="1:21" ht="14.4" customHeight="1" x14ac:dyDescent="0.3">
      <c r="A1250" s="660">
        <v>32</v>
      </c>
      <c r="B1250" s="661" t="s">
        <v>573</v>
      </c>
      <c r="C1250" s="661" t="s">
        <v>3526</v>
      </c>
      <c r="D1250" s="742" t="s">
        <v>5499</v>
      </c>
      <c r="E1250" s="743" t="s">
        <v>3544</v>
      </c>
      <c r="F1250" s="661" t="s">
        <v>3521</v>
      </c>
      <c r="G1250" s="661" t="s">
        <v>3647</v>
      </c>
      <c r="H1250" s="661" t="s">
        <v>1755</v>
      </c>
      <c r="I1250" s="661" t="s">
        <v>1927</v>
      </c>
      <c r="J1250" s="661" t="s">
        <v>1781</v>
      </c>
      <c r="K1250" s="661" t="s">
        <v>1928</v>
      </c>
      <c r="L1250" s="662">
        <v>543.39</v>
      </c>
      <c r="M1250" s="662">
        <v>1630.17</v>
      </c>
      <c r="N1250" s="661">
        <v>3</v>
      </c>
      <c r="O1250" s="744">
        <v>0.5</v>
      </c>
      <c r="P1250" s="662"/>
      <c r="Q1250" s="677">
        <v>0</v>
      </c>
      <c r="R1250" s="661"/>
      <c r="S1250" s="677">
        <v>0</v>
      </c>
      <c r="T1250" s="744"/>
      <c r="U1250" s="700">
        <v>0</v>
      </c>
    </row>
    <row r="1251" spans="1:21" ht="14.4" customHeight="1" x14ac:dyDescent="0.3">
      <c r="A1251" s="660">
        <v>32</v>
      </c>
      <c r="B1251" s="661" t="s">
        <v>573</v>
      </c>
      <c r="C1251" s="661" t="s">
        <v>3526</v>
      </c>
      <c r="D1251" s="742" t="s">
        <v>5499</v>
      </c>
      <c r="E1251" s="743" t="s">
        <v>3544</v>
      </c>
      <c r="F1251" s="661" t="s">
        <v>3521</v>
      </c>
      <c r="G1251" s="661" t="s">
        <v>3647</v>
      </c>
      <c r="H1251" s="661" t="s">
        <v>1755</v>
      </c>
      <c r="I1251" s="661" t="s">
        <v>1780</v>
      </c>
      <c r="J1251" s="661" t="s">
        <v>1781</v>
      </c>
      <c r="K1251" s="661" t="s">
        <v>1782</v>
      </c>
      <c r="L1251" s="662">
        <v>815.1</v>
      </c>
      <c r="M1251" s="662">
        <v>7335.9</v>
      </c>
      <c r="N1251" s="661">
        <v>9</v>
      </c>
      <c r="O1251" s="744">
        <v>3</v>
      </c>
      <c r="P1251" s="662">
        <v>4075.5</v>
      </c>
      <c r="Q1251" s="677">
        <v>0.55555555555555558</v>
      </c>
      <c r="R1251" s="661">
        <v>5</v>
      </c>
      <c r="S1251" s="677">
        <v>0.55555555555555558</v>
      </c>
      <c r="T1251" s="744">
        <v>2</v>
      </c>
      <c r="U1251" s="700">
        <v>0.66666666666666663</v>
      </c>
    </row>
    <row r="1252" spans="1:21" ht="14.4" customHeight="1" x14ac:dyDescent="0.3">
      <c r="A1252" s="660">
        <v>32</v>
      </c>
      <c r="B1252" s="661" t="s">
        <v>573</v>
      </c>
      <c r="C1252" s="661" t="s">
        <v>3526</v>
      </c>
      <c r="D1252" s="742" t="s">
        <v>5499</v>
      </c>
      <c r="E1252" s="743" t="s">
        <v>3544</v>
      </c>
      <c r="F1252" s="661" t="s">
        <v>3521</v>
      </c>
      <c r="G1252" s="661" t="s">
        <v>3647</v>
      </c>
      <c r="H1252" s="661" t="s">
        <v>1755</v>
      </c>
      <c r="I1252" s="661" t="s">
        <v>1784</v>
      </c>
      <c r="J1252" s="661" t="s">
        <v>1781</v>
      </c>
      <c r="K1252" s="661" t="s">
        <v>1785</v>
      </c>
      <c r="L1252" s="662">
        <v>923.74</v>
      </c>
      <c r="M1252" s="662">
        <v>3694.96</v>
      </c>
      <c r="N1252" s="661">
        <v>4</v>
      </c>
      <c r="O1252" s="744">
        <v>1.5</v>
      </c>
      <c r="P1252" s="662">
        <v>1847.48</v>
      </c>
      <c r="Q1252" s="677">
        <v>0.5</v>
      </c>
      <c r="R1252" s="661">
        <v>2</v>
      </c>
      <c r="S1252" s="677">
        <v>0.5</v>
      </c>
      <c r="T1252" s="744">
        <v>1</v>
      </c>
      <c r="U1252" s="700">
        <v>0.66666666666666663</v>
      </c>
    </row>
    <row r="1253" spans="1:21" ht="14.4" customHeight="1" x14ac:dyDescent="0.3">
      <c r="A1253" s="660">
        <v>32</v>
      </c>
      <c r="B1253" s="661" t="s">
        <v>573</v>
      </c>
      <c r="C1253" s="661" t="s">
        <v>3526</v>
      </c>
      <c r="D1253" s="742" t="s">
        <v>5499</v>
      </c>
      <c r="E1253" s="743" t="s">
        <v>3544</v>
      </c>
      <c r="F1253" s="661" t="s">
        <v>3521</v>
      </c>
      <c r="G1253" s="661" t="s">
        <v>3647</v>
      </c>
      <c r="H1253" s="661" t="s">
        <v>1755</v>
      </c>
      <c r="I1253" s="661" t="s">
        <v>1787</v>
      </c>
      <c r="J1253" s="661" t="s">
        <v>1781</v>
      </c>
      <c r="K1253" s="661" t="s">
        <v>1788</v>
      </c>
      <c r="L1253" s="662">
        <v>1154.68</v>
      </c>
      <c r="M1253" s="662">
        <v>2309.36</v>
      </c>
      <c r="N1253" s="661">
        <v>2</v>
      </c>
      <c r="O1253" s="744">
        <v>1</v>
      </c>
      <c r="P1253" s="662">
        <v>2309.36</v>
      </c>
      <c r="Q1253" s="677">
        <v>1</v>
      </c>
      <c r="R1253" s="661">
        <v>2</v>
      </c>
      <c r="S1253" s="677">
        <v>1</v>
      </c>
      <c r="T1253" s="744">
        <v>1</v>
      </c>
      <c r="U1253" s="700">
        <v>1</v>
      </c>
    </row>
    <row r="1254" spans="1:21" ht="14.4" customHeight="1" x14ac:dyDescent="0.3">
      <c r="A1254" s="660">
        <v>32</v>
      </c>
      <c r="B1254" s="661" t="s">
        <v>573</v>
      </c>
      <c r="C1254" s="661" t="s">
        <v>3526</v>
      </c>
      <c r="D1254" s="742" t="s">
        <v>5499</v>
      </c>
      <c r="E1254" s="743" t="s">
        <v>3544</v>
      </c>
      <c r="F1254" s="661" t="s">
        <v>3521</v>
      </c>
      <c r="G1254" s="661" t="s">
        <v>3647</v>
      </c>
      <c r="H1254" s="661" t="s">
        <v>1755</v>
      </c>
      <c r="I1254" s="661" t="s">
        <v>2882</v>
      </c>
      <c r="J1254" s="661" t="s">
        <v>2883</v>
      </c>
      <c r="K1254" s="661" t="s">
        <v>1782</v>
      </c>
      <c r="L1254" s="662">
        <v>1385.62</v>
      </c>
      <c r="M1254" s="662">
        <v>11084.96</v>
      </c>
      <c r="N1254" s="661">
        <v>8</v>
      </c>
      <c r="O1254" s="744">
        <v>4.5</v>
      </c>
      <c r="P1254" s="662">
        <v>11084.96</v>
      </c>
      <c r="Q1254" s="677">
        <v>1</v>
      </c>
      <c r="R1254" s="661">
        <v>8</v>
      </c>
      <c r="S1254" s="677">
        <v>1</v>
      </c>
      <c r="T1254" s="744">
        <v>4.5</v>
      </c>
      <c r="U1254" s="700">
        <v>1</v>
      </c>
    </row>
    <row r="1255" spans="1:21" ht="14.4" customHeight="1" x14ac:dyDescent="0.3">
      <c r="A1255" s="660">
        <v>32</v>
      </c>
      <c r="B1255" s="661" t="s">
        <v>573</v>
      </c>
      <c r="C1255" s="661" t="s">
        <v>3526</v>
      </c>
      <c r="D1255" s="742" t="s">
        <v>5499</v>
      </c>
      <c r="E1255" s="743" t="s">
        <v>3544</v>
      </c>
      <c r="F1255" s="661" t="s">
        <v>3521</v>
      </c>
      <c r="G1255" s="661" t="s">
        <v>4704</v>
      </c>
      <c r="H1255" s="661" t="s">
        <v>574</v>
      </c>
      <c r="I1255" s="661" t="s">
        <v>4705</v>
      </c>
      <c r="J1255" s="661" t="s">
        <v>4706</v>
      </c>
      <c r="K1255" s="661" t="s">
        <v>4707</v>
      </c>
      <c r="L1255" s="662">
        <v>32.76</v>
      </c>
      <c r="M1255" s="662">
        <v>32.76</v>
      </c>
      <c r="N1255" s="661">
        <v>1</v>
      </c>
      <c r="O1255" s="744">
        <v>0.5</v>
      </c>
      <c r="P1255" s="662"/>
      <c r="Q1255" s="677">
        <v>0</v>
      </c>
      <c r="R1255" s="661"/>
      <c r="S1255" s="677">
        <v>0</v>
      </c>
      <c r="T1255" s="744"/>
      <c r="U1255" s="700">
        <v>0</v>
      </c>
    </row>
    <row r="1256" spans="1:21" ht="14.4" customHeight="1" x14ac:dyDescent="0.3">
      <c r="A1256" s="660">
        <v>32</v>
      </c>
      <c r="B1256" s="661" t="s">
        <v>573</v>
      </c>
      <c r="C1256" s="661" t="s">
        <v>3526</v>
      </c>
      <c r="D1256" s="742" t="s">
        <v>5499</v>
      </c>
      <c r="E1256" s="743" t="s">
        <v>3544</v>
      </c>
      <c r="F1256" s="661" t="s">
        <v>3521</v>
      </c>
      <c r="G1256" s="661" t="s">
        <v>3857</v>
      </c>
      <c r="H1256" s="661" t="s">
        <v>1755</v>
      </c>
      <c r="I1256" s="661" t="s">
        <v>2868</v>
      </c>
      <c r="J1256" s="661" t="s">
        <v>2869</v>
      </c>
      <c r="K1256" s="661" t="s">
        <v>3495</v>
      </c>
      <c r="L1256" s="662">
        <v>48.42</v>
      </c>
      <c r="M1256" s="662">
        <v>96.84</v>
      </c>
      <c r="N1256" s="661">
        <v>2</v>
      </c>
      <c r="O1256" s="744">
        <v>0.5</v>
      </c>
      <c r="P1256" s="662"/>
      <c r="Q1256" s="677">
        <v>0</v>
      </c>
      <c r="R1256" s="661"/>
      <c r="S1256" s="677">
        <v>0</v>
      </c>
      <c r="T1256" s="744"/>
      <c r="U1256" s="700">
        <v>0</v>
      </c>
    </row>
    <row r="1257" spans="1:21" ht="14.4" customHeight="1" x14ac:dyDescent="0.3">
      <c r="A1257" s="660">
        <v>32</v>
      </c>
      <c r="B1257" s="661" t="s">
        <v>573</v>
      </c>
      <c r="C1257" s="661" t="s">
        <v>3526</v>
      </c>
      <c r="D1257" s="742" t="s">
        <v>5499</v>
      </c>
      <c r="E1257" s="743" t="s">
        <v>3544</v>
      </c>
      <c r="F1257" s="661" t="s">
        <v>3521</v>
      </c>
      <c r="G1257" s="661" t="s">
        <v>3652</v>
      </c>
      <c r="H1257" s="661" t="s">
        <v>574</v>
      </c>
      <c r="I1257" s="661" t="s">
        <v>2100</v>
      </c>
      <c r="J1257" s="661" t="s">
        <v>2101</v>
      </c>
      <c r="K1257" s="661" t="s">
        <v>3653</v>
      </c>
      <c r="L1257" s="662">
        <v>66.819999999999993</v>
      </c>
      <c r="M1257" s="662">
        <v>66.819999999999993</v>
      </c>
      <c r="N1257" s="661">
        <v>1</v>
      </c>
      <c r="O1257" s="744">
        <v>1</v>
      </c>
      <c r="P1257" s="662">
        <v>66.819999999999993</v>
      </c>
      <c r="Q1257" s="677">
        <v>1</v>
      </c>
      <c r="R1257" s="661">
        <v>1</v>
      </c>
      <c r="S1257" s="677">
        <v>1</v>
      </c>
      <c r="T1257" s="744">
        <v>1</v>
      </c>
      <c r="U1257" s="700">
        <v>1</v>
      </c>
    </row>
    <row r="1258" spans="1:21" ht="14.4" customHeight="1" x14ac:dyDescent="0.3">
      <c r="A1258" s="660">
        <v>32</v>
      </c>
      <c r="B1258" s="661" t="s">
        <v>573</v>
      </c>
      <c r="C1258" s="661" t="s">
        <v>3526</v>
      </c>
      <c r="D1258" s="742" t="s">
        <v>5499</v>
      </c>
      <c r="E1258" s="743" t="s">
        <v>3544</v>
      </c>
      <c r="F1258" s="661" t="s">
        <v>3521</v>
      </c>
      <c r="G1258" s="661" t="s">
        <v>3652</v>
      </c>
      <c r="H1258" s="661" t="s">
        <v>574</v>
      </c>
      <c r="I1258" s="661" t="s">
        <v>2100</v>
      </c>
      <c r="J1258" s="661" t="s">
        <v>2101</v>
      </c>
      <c r="K1258" s="661" t="s">
        <v>3653</v>
      </c>
      <c r="L1258" s="662">
        <v>78.33</v>
      </c>
      <c r="M1258" s="662">
        <v>78.33</v>
      </c>
      <c r="N1258" s="661">
        <v>1</v>
      </c>
      <c r="O1258" s="744">
        <v>0.5</v>
      </c>
      <c r="P1258" s="662"/>
      <c r="Q1258" s="677">
        <v>0</v>
      </c>
      <c r="R1258" s="661"/>
      <c r="S1258" s="677">
        <v>0</v>
      </c>
      <c r="T1258" s="744"/>
      <c r="U1258" s="700">
        <v>0</v>
      </c>
    </row>
    <row r="1259" spans="1:21" ht="14.4" customHeight="1" x14ac:dyDescent="0.3">
      <c r="A1259" s="660">
        <v>32</v>
      </c>
      <c r="B1259" s="661" t="s">
        <v>573</v>
      </c>
      <c r="C1259" s="661" t="s">
        <v>3526</v>
      </c>
      <c r="D1259" s="742" t="s">
        <v>5499</v>
      </c>
      <c r="E1259" s="743" t="s">
        <v>3544</v>
      </c>
      <c r="F1259" s="661" t="s">
        <v>3521</v>
      </c>
      <c r="G1259" s="661" t="s">
        <v>3652</v>
      </c>
      <c r="H1259" s="661" t="s">
        <v>574</v>
      </c>
      <c r="I1259" s="661" t="s">
        <v>3807</v>
      </c>
      <c r="J1259" s="661" t="s">
        <v>2101</v>
      </c>
      <c r="K1259" s="661" t="s">
        <v>3416</v>
      </c>
      <c r="L1259" s="662">
        <v>0</v>
      </c>
      <c r="M1259" s="662">
        <v>0</v>
      </c>
      <c r="N1259" s="661">
        <v>1</v>
      </c>
      <c r="O1259" s="744">
        <v>0.5</v>
      </c>
      <c r="P1259" s="662">
        <v>0</v>
      </c>
      <c r="Q1259" s="677"/>
      <c r="R1259" s="661">
        <v>1</v>
      </c>
      <c r="S1259" s="677">
        <v>1</v>
      </c>
      <c r="T1259" s="744">
        <v>0.5</v>
      </c>
      <c r="U1259" s="700">
        <v>1</v>
      </c>
    </row>
    <row r="1260" spans="1:21" ht="14.4" customHeight="1" x14ac:dyDescent="0.3">
      <c r="A1260" s="660">
        <v>32</v>
      </c>
      <c r="B1260" s="661" t="s">
        <v>573</v>
      </c>
      <c r="C1260" s="661" t="s">
        <v>3526</v>
      </c>
      <c r="D1260" s="742" t="s">
        <v>5499</v>
      </c>
      <c r="E1260" s="743" t="s">
        <v>3544</v>
      </c>
      <c r="F1260" s="661" t="s">
        <v>3521</v>
      </c>
      <c r="G1260" s="661" t="s">
        <v>3654</v>
      </c>
      <c r="H1260" s="661" t="s">
        <v>574</v>
      </c>
      <c r="I1260" s="661" t="s">
        <v>4559</v>
      </c>
      <c r="J1260" s="661" t="s">
        <v>759</v>
      </c>
      <c r="K1260" s="661" t="s">
        <v>760</v>
      </c>
      <c r="L1260" s="662">
        <v>0</v>
      </c>
      <c r="M1260" s="662">
        <v>0</v>
      </c>
      <c r="N1260" s="661">
        <v>1</v>
      </c>
      <c r="O1260" s="744">
        <v>0.5</v>
      </c>
      <c r="P1260" s="662"/>
      <c r="Q1260" s="677"/>
      <c r="R1260" s="661"/>
      <c r="S1260" s="677">
        <v>0</v>
      </c>
      <c r="T1260" s="744"/>
      <c r="U1260" s="700">
        <v>0</v>
      </c>
    </row>
    <row r="1261" spans="1:21" ht="14.4" customHeight="1" x14ac:dyDescent="0.3">
      <c r="A1261" s="660">
        <v>32</v>
      </c>
      <c r="B1261" s="661" t="s">
        <v>573</v>
      </c>
      <c r="C1261" s="661" t="s">
        <v>3526</v>
      </c>
      <c r="D1261" s="742" t="s">
        <v>5499</v>
      </c>
      <c r="E1261" s="743" t="s">
        <v>3544</v>
      </c>
      <c r="F1261" s="661" t="s">
        <v>3521</v>
      </c>
      <c r="G1261" s="661" t="s">
        <v>3654</v>
      </c>
      <c r="H1261" s="661" t="s">
        <v>574</v>
      </c>
      <c r="I1261" s="661" t="s">
        <v>3703</v>
      </c>
      <c r="J1261" s="661" t="s">
        <v>3656</v>
      </c>
      <c r="K1261" s="661" t="s">
        <v>760</v>
      </c>
      <c r="L1261" s="662">
        <v>301.2</v>
      </c>
      <c r="M1261" s="662">
        <v>301.2</v>
      </c>
      <c r="N1261" s="661">
        <v>1</v>
      </c>
      <c r="O1261" s="744">
        <v>1</v>
      </c>
      <c r="P1261" s="662">
        <v>301.2</v>
      </c>
      <c r="Q1261" s="677">
        <v>1</v>
      </c>
      <c r="R1261" s="661">
        <v>1</v>
      </c>
      <c r="S1261" s="677">
        <v>1</v>
      </c>
      <c r="T1261" s="744">
        <v>1</v>
      </c>
      <c r="U1261" s="700">
        <v>1</v>
      </c>
    </row>
    <row r="1262" spans="1:21" ht="14.4" customHeight="1" x14ac:dyDescent="0.3">
      <c r="A1262" s="660">
        <v>32</v>
      </c>
      <c r="B1262" s="661" t="s">
        <v>573</v>
      </c>
      <c r="C1262" s="661" t="s">
        <v>3526</v>
      </c>
      <c r="D1262" s="742" t="s">
        <v>5499</v>
      </c>
      <c r="E1262" s="743" t="s">
        <v>3544</v>
      </c>
      <c r="F1262" s="661" t="s">
        <v>3521</v>
      </c>
      <c r="G1262" s="661" t="s">
        <v>3654</v>
      </c>
      <c r="H1262" s="661" t="s">
        <v>574</v>
      </c>
      <c r="I1262" s="661" t="s">
        <v>3703</v>
      </c>
      <c r="J1262" s="661" t="s">
        <v>3656</v>
      </c>
      <c r="K1262" s="661" t="s">
        <v>760</v>
      </c>
      <c r="L1262" s="662">
        <v>185.26</v>
      </c>
      <c r="M1262" s="662">
        <v>185.26</v>
      </c>
      <c r="N1262" s="661">
        <v>1</v>
      </c>
      <c r="O1262" s="744">
        <v>0.5</v>
      </c>
      <c r="P1262" s="662"/>
      <c r="Q1262" s="677">
        <v>0</v>
      </c>
      <c r="R1262" s="661"/>
      <c r="S1262" s="677">
        <v>0</v>
      </c>
      <c r="T1262" s="744"/>
      <c r="U1262" s="700">
        <v>0</v>
      </c>
    </row>
    <row r="1263" spans="1:21" ht="14.4" customHeight="1" x14ac:dyDescent="0.3">
      <c r="A1263" s="660">
        <v>32</v>
      </c>
      <c r="B1263" s="661" t="s">
        <v>573</v>
      </c>
      <c r="C1263" s="661" t="s">
        <v>3526</v>
      </c>
      <c r="D1263" s="742" t="s">
        <v>5499</v>
      </c>
      <c r="E1263" s="743" t="s">
        <v>3544</v>
      </c>
      <c r="F1263" s="661" t="s">
        <v>3521</v>
      </c>
      <c r="G1263" s="661" t="s">
        <v>3654</v>
      </c>
      <c r="H1263" s="661" t="s">
        <v>574</v>
      </c>
      <c r="I1263" s="661" t="s">
        <v>758</v>
      </c>
      <c r="J1263" s="661" t="s">
        <v>759</v>
      </c>
      <c r="K1263" s="661" t="s">
        <v>760</v>
      </c>
      <c r="L1263" s="662">
        <v>301.2</v>
      </c>
      <c r="M1263" s="662">
        <v>6626.3999999999987</v>
      </c>
      <c r="N1263" s="661">
        <v>22</v>
      </c>
      <c r="O1263" s="744">
        <v>15</v>
      </c>
      <c r="P1263" s="662">
        <v>3915.599999999999</v>
      </c>
      <c r="Q1263" s="677">
        <v>0.59090909090909083</v>
      </c>
      <c r="R1263" s="661">
        <v>13</v>
      </c>
      <c r="S1263" s="677">
        <v>0.59090909090909094</v>
      </c>
      <c r="T1263" s="744">
        <v>8</v>
      </c>
      <c r="U1263" s="700">
        <v>0.53333333333333333</v>
      </c>
    </row>
    <row r="1264" spans="1:21" ht="14.4" customHeight="1" x14ac:dyDescent="0.3">
      <c r="A1264" s="660">
        <v>32</v>
      </c>
      <c r="B1264" s="661" t="s">
        <v>573</v>
      </c>
      <c r="C1264" s="661" t="s">
        <v>3526</v>
      </c>
      <c r="D1264" s="742" t="s">
        <v>5499</v>
      </c>
      <c r="E1264" s="743" t="s">
        <v>3544</v>
      </c>
      <c r="F1264" s="661" t="s">
        <v>3521</v>
      </c>
      <c r="G1264" s="661" t="s">
        <v>3654</v>
      </c>
      <c r="H1264" s="661" t="s">
        <v>574</v>
      </c>
      <c r="I1264" s="661" t="s">
        <v>758</v>
      </c>
      <c r="J1264" s="661" t="s">
        <v>759</v>
      </c>
      <c r="K1264" s="661" t="s">
        <v>760</v>
      </c>
      <c r="L1264" s="662">
        <v>185.26</v>
      </c>
      <c r="M1264" s="662">
        <v>555.78</v>
      </c>
      <c r="N1264" s="661">
        <v>3</v>
      </c>
      <c r="O1264" s="744">
        <v>1.5</v>
      </c>
      <c r="P1264" s="662">
        <v>185.26</v>
      </c>
      <c r="Q1264" s="677">
        <v>0.33333333333333331</v>
      </c>
      <c r="R1264" s="661">
        <v>1</v>
      </c>
      <c r="S1264" s="677">
        <v>0.33333333333333331</v>
      </c>
      <c r="T1264" s="744">
        <v>0.5</v>
      </c>
      <c r="U1264" s="700">
        <v>0.33333333333333331</v>
      </c>
    </row>
    <row r="1265" spans="1:21" ht="14.4" customHeight="1" x14ac:dyDescent="0.3">
      <c r="A1265" s="660">
        <v>32</v>
      </c>
      <c r="B1265" s="661" t="s">
        <v>573</v>
      </c>
      <c r="C1265" s="661" t="s">
        <v>3526</v>
      </c>
      <c r="D1265" s="742" t="s">
        <v>5499</v>
      </c>
      <c r="E1265" s="743" t="s">
        <v>3544</v>
      </c>
      <c r="F1265" s="661" t="s">
        <v>3521</v>
      </c>
      <c r="G1265" s="661" t="s">
        <v>3654</v>
      </c>
      <c r="H1265" s="661" t="s">
        <v>574</v>
      </c>
      <c r="I1265" s="661" t="s">
        <v>4708</v>
      </c>
      <c r="J1265" s="661" t="s">
        <v>4709</v>
      </c>
      <c r="K1265" s="661" t="s">
        <v>4710</v>
      </c>
      <c r="L1265" s="662">
        <v>0</v>
      </c>
      <c r="M1265" s="662">
        <v>0</v>
      </c>
      <c r="N1265" s="661">
        <v>1</v>
      </c>
      <c r="O1265" s="744">
        <v>1</v>
      </c>
      <c r="P1265" s="662"/>
      <c r="Q1265" s="677"/>
      <c r="R1265" s="661"/>
      <c r="S1265" s="677">
        <v>0</v>
      </c>
      <c r="T1265" s="744"/>
      <c r="U1265" s="700">
        <v>0</v>
      </c>
    </row>
    <row r="1266" spans="1:21" ht="14.4" customHeight="1" x14ac:dyDescent="0.3">
      <c r="A1266" s="660">
        <v>32</v>
      </c>
      <c r="B1266" s="661" t="s">
        <v>573</v>
      </c>
      <c r="C1266" s="661" t="s">
        <v>3526</v>
      </c>
      <c r="D1266" s="742" t="s">
        <v>5499</v>
      </c>
      <c r="E1266" s="743" t="s">
        <v>3544</v>
      </c>
      <c r="F1266" s="661" t="s">
        <v>3521</v>
      </c>
      <c r="G1266" s="661" t="s">
        <v>3658</v>
      </c>
      <c r="H1266" s="661" t="s">
        <v>1755</v>
      </c>
      <c r="I1266" s="661" t="s">
        <v>1940</v>
      </c>
      <c r="J1266" s="661" t="s">
        <v>1941</v>
      </c>
      <c r="K1266" s="661" t="s">
        <v>1942</v>
      </c>
      <c r="L1266" s="662">
        <v>475.77</v>
      </c>
      <c r="M1266" s="662">
        <v>3330.39</v>
      </c>
      <c r="N1266" s="661">
        <v>7</v>
      </c>
      <c r="O1266" s="744">
        <v>5.5</v>
      </c>
      <c r="P1266" s="662">
        <v>2378.85</v>
      </c>
      <c r="Q1266" s="677">
        <v>0.7142857142857143</v>
      </c>
      <c r="R1266" s="661">
        <v>5</v>
      </c>
      <c r="S1266" s="677">
        <v>0.7142857142857143</v>
      </c>
      <c r="T1266" s="744">
        <v>4</v>
      </c>
      <c r="U1266" s="700">
        <v>0.72727272727272729</v>
      </c>
    </row>
    <row r="1267" spans="1:21" ht="14.4" customHeight="1" x14ac:dyDescent="0.3">
      <c r="A1267" s="660">
        <v>32</v>
      </c>
      <c r="B1267" s="661" t="s">
        <v>573</v>
      </c>
      <c r="C1267" s="661" t="s">
        <v>3526</v>
      </c>
      <c r="D1267" s="742" t="s">
        <v>5499</v>
      </c>
      <c r="E1267" s="743" t="s">
        <v>3544</v>
      </c>
      <c r="F1267" s="661" t="s">
        <v>3521</v>
      </c>
      <c r="G1267" s="661" t="s">
        <v>3658</v>
      </c>
      <c r="H1267" s="661" t="s">
        <v>1755</v>
      </c>
      <c r="I1267" s="661" t="s">
        <v>2954</v>
      </c>
      <c r="J1267" s="661" t="s">
        <v>2955</v>
      </c>
      <c r="K1267" s="661" t="s">
        <v>3459</v>
      </c>
      <c r="L1267" s="662">
        <v>1300.49</v>
      </c>
      <c r="M1267" s="662">
        <v>1300.49</v>
      </c>
      <c r="N1267" s="661">
        <v>1</v>
      </c>
      <c r="O1267" s="744">
        <v>1</v>
      </c>
      <c r="P1267" s="662">
        <v>1300.49</v>
      </c>
      <c r="Q1267" s="677">
        <v>1</v>
      </c>
      <c r="R1267" s="661">
        <v>1</v>
      </c>
      <c r="S1267" s="677">
        <v>1</v>
      </c>
      <c r="T1267" s="744">
        <v>1</v>
      </c>
      <c r="U1267" s="700">
        <v>1</v>
      </c>
    </row>
    <row r="1268" spans="1:21" ht="14.4" customHeight="1" x14ac:dyDescent="0.3">
      <c r="A1268" s="660">
        <v>32</v>
      </c>
      <c r="B1268" s="661" t="s">
        <v>573</v>
      </c>
      <c r="C1268" s="661" t="s">
        <v>3526</v>
      </c>
      <c r="D1268" s="742" t="s">
        <v>5499</v>
      </c>
      <c r="E1268" s="743" t="s">
        <v>3544</v>
      </c>
      <c r="F1268" s="661" t="s">
        <v>3521</v>
      </c>
      <c r="G1268" s="661" t="s">
        <v>3658</v>
      </c>
      <c r="H1268" s="661" t="s">
        <v>1755</v>
      </c>
      <c r="I1268" s="661" t="s">
        <v>3659</v>
      </c>
      <c r="J1268" s="661" t="s">
        <v>3660</v>
      </c>
      <c r="K1268" s="661" t="s">
        <v>3661</v>
      </c>
      <c r="L1268" s="662">
        <v>974.8</v>
      </c>
      <c r="M1268" s="662">
        <v>974.8</v>
      </c>
      <c r="N1268" s="661">
        <v>1</v>
      </c>
      <c r="O1268" s="744">
        <v>1</v>
      </c>
      <c r="P1268" s="662">
        <v>974.8</v>
      </c>
      <c r="Q1268" s="677">
        <v>1</v>
      </c>
      <c r="R1268" s="661">
        <v>1</v>
      </c>
      <c r="S1268" s="677">
        <v>1</v>
      </c>
      <c r="T1268" s="744">
        <v>1</v>
      </c>
      <c r="U1268" s="700">
        <v>1</v>
      </c>
    </row>
    <row r="1269" spans="1:21" ht="14.4" customHeight="1" x14ac:dyDescent="0.3">
      <c r="A1269" s="660">
        <v>32</v>
      </c>
      <c r="B1269" s="661" t="s">
        <v>573</v>
      </c>
      <c r="C1269" s="661" t="s">
        <v>3526</v>
      </c>
      <c r="D1269" s="742" t="s">
        <v>5499</v>
      </c>
      <c r="E1269" s="743" t="s">
        <v>3544</v>
      </c>
      <c r="F1269" s="661" t="s">
        <v>3521</v>
      </c>
      <c r="G1269" s="661" t="s">
        <v>3714</v>
      </c>
      <c r="H1269" s="661" t="s">
        <v>1755</v>
      </c>
      <c r="I1269" s="661" t="s">
        <v>3916</v>
      </c>
      <c r="J1269" s="661" t="s">
        <v>3716</v>
      </c>
      <c r="K1269" s="661" t="s">
        <v>3917</v>
      </c>
      <c r="L1269" s="662">
        <v>102.93</v>
      </c>
      <c r="M1269" s="662">
        <v>102.93</v>
      </c>
      <c r="N1269" s="661">
        <v>1</v>
      </c>
      <c r="O1269" s="744">
        <v>1</v>
      </c>
      <c r="P1269" s="662">
        <v>102.93</v>
      </c>
      <c r="Q1269" s="677">
        <v>1</v>
      </c>
      <c r="R1269" s="661">
        <v>1</v>
      </c>
      <c r="S1269" s="677">
        <v>1</v>
      </c>
      <c r="T1269" s="744">
        <v>1</v>
      </c>
      <c r="U1269" s="700">
        <v>1</v>
      </c>
    </row>
    <row r="1270" spans="1:21" ht="14.4" customHeight="1" x14ac:dyDescent="0.3">
      <c r="A1270" s="660">
        <v>32</v>
      </c>
      <c r="B1270" s="661" t="s">
        <v>573</v>
      </c>
      <c r="C1270" s="661" t="s">
        <v>3526</v>
      </c>
      <c r="D1270" s="742" t="s">
        <v>5499</v>
      </c>
      <c r="E1270" s="743" t="s">
        <v>3544</v>
      </c>
      <c r="F1270" s="661" t="s">
        <v>3521</v>
      </c>
      <c r="G1270" s="661" t="s">
        <v>4332</v>
      </c>
      <c r="H1270" s="661" t="s">
        <v>1755</v>
      </c>
      <c r="I1270" s="661" t="s">
        <v>2948</v>
      </c>
      <c r="J1270" s="661" t="s">
        <v>2912</v>
      </c>
      <c r="K1270" s="661" t="s">
        <v>1072</v>
      </c>
      <c r="L1270" s="662">
        <v>583.62</v>
      </c>
      <c r="M1270" s="662">
        <v>583.62</v>
      </c>
      <c r="N1270" s="661">
        <v>1</v>
      </c>
      <c r="O1270" s="744">
        <v>0.5</v>
      </c>
      <c r="P1270" s="662"/>
      <c r="Q1270" s="677">
        <v>0</v>
      </c>
      <c r="R1270" s="661"/>
      <c r="S1270" s="677">
        <v>0</v>
      </c>
      <c r="T1270" s="744"/>
      <c r="U1270" s="700">
        <v>0</v>
      </c>
    </row>
    <row r="1271" spans="1:21" ht="14.4" customHeight="1" x14ac:dyDescent="0.3">
      <c r="A1271" s="660">
        <v>32</v>
      </c>
      <c r="B1271" s="661" t="s">
        <v>573</v>
      </c>
      <c r="C1271" s="661" t="s">
        <v>3526</v>
      </c>
      <c r="D1271" s="742" t="s">
        <v>5499</v>
      </c>
      <c r="E1271" s="743" t="s">
        <v>3544</v>
      </c>
      <c r="F1271" s="661" t="s">
        <v>3521</v>
      </c>
      <c r="G1271" s="661" t="s">
        <v>4203</v>
      </c>
      <c r="H1271" s="661" t="s">
        <v>574</v>
      </c>
      <c r="I1271" s="661" t="s">
        <v>1632</v>
      </c>
      <c r="J1271" s="661" t="s">
        <v>1633</v>
      </c>
      <c r="K1271" s="661" t="s">
        <v>1083</v>
      </c>
      <c r="L1271" s="662">
        <v>108.44</v>
      </c>
      <c r="M1271" s="662">
        <v>108.44</v>
      </c>
      <c r="N1271" s="661">
        <v>1</v>
      </c>
      <c r="O1271" s="744">
        <v>1</v>
      </c>
      <c r="P1271" s="662">
        <v>108.44</v>
      </c>
      <c r="Q1271" s="677">
        <v>1</v>
      </c>
      <c r="R1271" s="661">
        <v>1</v>
      </c>
      <c r="S1271" s="677">
        <v>1</v>
      </c>
      <c r="T1271" s="744">
        <v>1</v>
      </c>
      <c r="U1271" s="700">
        <v>1</v>
      </c>
    </row>
    <row r="1272" spans="1:21" ht="14.4" customHeight="1" x14ac:dyDescent="0.3">
      <c r="A1272" s="660">
        <v>32</v>
      </c>
      <c r="B1272" s="661" t="s">
        <v>573</v>
      </c>
      <c r="C1272" s="661" t="s">
        <v>3526</v>
      </c>
      <c r="D1272" s="742" t="s">
        <v>5499</v>
      </c>
      <c r="E1272" s="743" t="s">
        <v>3544</v>
      </c>
      <c r="F1272" s="661" t="s">
        <v>3521</v>
      </c>
      <c r="G1272" s="661" t="s">
        <v>4203</v>
      </c>
      <c r="H1272" s="661" t="s">
        <v>574</v>
      </c>
      <c r="I1272" s="661" t="s">
        <v>4204</v>
      </c>
      <c r="J1272" s="661" t="s">
        <v>1633</v>
      </c>
      <c r="K1272" s="661" t="s">
        <v>1274</v>
      </c>
      <c r="L1272" s="662">
        <v>54.23</v>
      </c>
      <c r="M1272" s="662">
        <v>108.46</v>
      </c>
      <c r="N1272" s="661">
        <v>2</v>
      </c>
      <c r="O1272" s="744">
        <v>0.5</v>
      </c>
      <c r="P1272" s="662">
        <v>108.46</v>
      </c>
      <c r="Q1272" s="677">
        <v>1</v>
      </c>
      <c r="R1272" s="661">
        <v>2</v>
      </c>
      <c r="S1272" s="677">
        <v>1</v>
      </c>
      <c r="T1272" s="744">
        <v>0.5</v>
      </c>
      <c r="U1272" s="700">
        <v>1</v>
      </c>
    </row>
    <row r="1273" spans="1:21" ht="14.4" customHeight="1" x14ac:dyDescent="0.3">
      <c r="A1273" s="660">
        <v>32</v>
      </c>
      <c r="B1273" s="661" t="s">
        <v>573</v>
      </c>
      <c r="C1273" s="661" t="s">
        <v>3526</v>
      </c>
      <c r="D1273" s="742" t="s">
        <v>5499</v>
      </c>
      <c r="E1273" s="743" t="s">
        <v>3544</v>
      </c>
      <c r="F1273" s="661" t="s">
        <v>3521</v>
      </c>
      <c r="G1273" s="661" t="s">
        <v>3887</v>
      </c>
      <c r="H1273" s="661" t="s">
        <v>1755</v>
      </c>
      <c r="I1273" s="661" t="s">
        <v>2020</v>
      </c>
      <c r="J1273" s="661" t="s">
        <v>2021</v>
      </c>
      <c r="K1273" s="661" t="s">
        <v>2022</v>
      </c>
      <c r="L1273" s="662">
        <v>127.34</v>
      </c>
      <c r="M1273" s="662">
        <v>2164.7799999999997</v>
      </c>
      <c r="N1273" s="661">
        <v>17</v>
      </c>
      <c r="O1273" s="744">
        <v>4</v>
      </c>
      <c r="P1273" s="662">
        <v>2164.7799999999997</v>
      </c>
      <c r="Q1273" s="677">
        <v>1</v>
      </c>
      <c r="R1273" s="661">
        <v>17</v>
      </c>
      <c r="S1273" s="677">
        <v>1</v>
      </c>
      <c r="T1273" s="744">
        <v>4</v>
      </c>
      <c r="U1273" s="700">
        <v>1</v>
      </c>
    </row>
    <row r="1274" spans="1:21" ht="14.4" customHeight="1" x14ac:dyDescent="0.3">
      <c r="A1274" s="660">
        <v>32</v>
      </c>
      <c r="B1274" s="661" t="s">
        <v>573</v>
      </c>
      <c r="C1274" s="661" t="s">
        <v>3526</v>
      </c>
      <c r="D1274" s="742" t="s">
        <v>5499</v>
      </c>
      <c r="E1274" s="743" t="s">
        <v>3544</v>
      </c>
      <c r="F1274" s="661" t="s">
        <v>3521</v>
      </c>
      <c r="G1274" s="661" t="s">
        <v>3887</v>
      </c>
      <c r="H1274" s="661" t="s">
        <v>1755</v>
      </c>
      <c r="I1274" s="661" t="s">
        <v>2025</v>
      </c>
      <c r="J1274" s="661" t="s">
        <v>2026</v>
      </c>
      <c r="K1274" s="661" t="s">
        <v>2022</v>
      </c>
      <c r="L1274" s="662">
        <v>127.34</v>
      </c>
      <c r="M1274" s="662">
        <v>254.68</v>
      </c>
      <c r="N1274" s="661">
        <v>2</v>
      </c>
      <c r="O1274" s="744">
        <v>0.5</v>
      </c>
      <c r="P1274" s="662">
        <v>254.68</v>
      </c>
      <c r="Q1274" s="677">
        <v>1</v>
      </c>
      <c r="R1274" s="661">
        <v>2</v>
      </c>
      <c r="S1274" s="677">
        <v>1</v>
      </c>
      <c r="T1274" s="744">
        <v>0.5</v>
      </c>
      <c r="U1274" s="700">
        <v>1</v>
      </c>
    </row>
    <row r="1275" spans="1:21" ht="14.4" customHeight="1" x14ac:dyDescent="0.3">
      <c r="A1275" s="660">
        <v>32</v>
      </c>
      <c r="B1275" s="661" t="s">
        <v>573</v>
      </c>
      <c r="C1275" s="661" t="s">
        <v>3526</v>
      </c>
      <c r="D1275" s="742" t="s">
        <v>5499</v>
      </c>
      <c r="E1275" s="743" t="s">
        <v>3544</v>
      </c>
      <c r="F1275" s="661" t="s">
        <v>3521</v>
      </c>
      <c r="G1275" s="661" t="s">
        <v>3887</v>
      </c>
      <c r="H1275" s="661" t="s">
        <v>1755</v>
      </c>
      <c r="I1275" s="661" t="s">
        <v>2027</v>
      </c>
      <c r="J1275" s="661" t="s">
        <v>2028</v>
      </c>
      <c r="K1275" s="661" t="s">
        <v>2022</v>
      </c>
      <c r="L1275" s="662">
        <v>127.34</v>
      </c>
      <c r="M1275" s="662">
        <v>509.36</v>
      </c>
      <c r="N1275" s="661">
        <v>4</v>
      </c>
      <c r="O1275" s="744">
        <v>0.5</v>
      </c>
      <c r="P1275" s="662">
        <v>509.36</v>
      </c>
      <c r="Q1275" s="677">
        <v>1</v>
      </c>
      <c r="R1275" s="661">
        <v>4</v>
      </c>
      <c r="S1275" s="677">
        <v>1</v>
      </c>
      <c r="T1275" s="744">
        <v>0.5</v>
      </c>
      <c r="U1275" s="700">
        <v>1</v>
      </c>
    </row>
    <row r="1276" spans="1:21" ht="14.4" customHeight="1" x14ac:dyDescent="0.3">
      <c r="A1276" s="660">
        <v>32</v>
      </c>
      <c r="B1276" s="661" t="s">
        <v>573</v>
      </c>
      <c r="C1276" s="661" t="s">
        <v>3526</v>
      </c>
      <c r="D1276" s="742" t="s">
        <v>5499</v>
      </c>
      <c r="E1276" s="743" t="s">
        <v>3544</v>
      </c>
      <c r="F1276" s="661" t="s">
        <v>3521</v>
      </c>
      <c r="G1276" s="661" t="s">
        <v>3662</v>
      </c>
      <c r="H1276" s="661" t="s">
        <v>574</v>
      </c>
      <c r="I1276" s="661" t="s">
        <v>647</v>
      </c>
      <c r="J1276" s="661" t="s">
        <v>3704</v>
      </c>
      <c r="K1276" s="661" t="s">
        <v>3646</v>
      </c>
      <c r="L1276" s="662">
        <v>24.78</v>
      </c>
      <c r="M1276" s="662">
        <v>247.8</v>
      </c>
      <c r="N1276" s="661">
        <v>10</v>
      </c>
      <c r="O1276" s="744">
        <v>4.5</v>
      </c>
      <c r="P1276" s="662">
        <v>49.56</v>
      </c>
      <c r="Q1276" s="677">
        <v>0.2</v>
      </c>
      <c r="R1276" s="661">
        <v>2</v>
      </c>
      <c r="S1276" s="677">
        <v>0.2</v>
      </c>
      <c r="T1276" s="744">
        <v>2</v>
      </c>
      <c r="U1276" s="700">
        <v>0.44444444444444442</v>
      </c>
    </row>
    <row r="1277" spans="1:21" ht="14.4" customHeight="1" x14ac:dyDescent="0.3">
      <c r="A1277" s="660">
        <v>32</v>
      </c>
      <c r="B1277" s="661" t="s">
        <v>573</v>
      </c>
      <c r="C1277" s="661" t="s">
        <v>3526</v>
      </c>
      <c r="D1277" s="742" t="s">
        <v>5499</v>
      </c>
      <c r="E1277" s="743" t="s">
        <v>3544</v>
      </c>
      <c r="F1277" s="661" t="s">
        <v>3521</v>
      </c>
      <c r="G1277" s="661" t="s">
        <v>3662</v>
      </c>
      <c r="H1277" s="661" t="s">
        <v>574</v>
      </c>
      <c r="I1277" s="661" t="s">
        <v>1160</v>
      </c>
      <c r="J1277" s="661" t="s">
        <v>3663</v>
      </c>
      <c r="K1277" s="661" t="s">
        <v>3664</v>
      </c>
      <c r="L1277" s="662">
        <v>99.11</v>
      </c>
      <c r="M1277" s="662">
        <v>3567.9599999999991</v>
      </c>
      <c r="N1277" s="661">
        <v>36</v>
      </c>
      <c r="O1277" s="744">
        <v>14</v>
      </c>
      <c r="P1277" s="662">
        <v>2081.3099999999995</v>
      </c>
      <c r="Q1277" s="677">
        <v>0.58333333333333337</v>
      </c>
      <c r="R1277" s="661">
        <v>21</v>
      </c>
      <c r="S1277" s="677">
        <v>0.58333333333333337</v>
      </c>
      <c r="T1277" s="744">
        <v>8</v>
      </c>
      <c r="U1277" s="700">
        <v>0.5714285714285714</v>
      </c>
    </row>
    <row r="1278" spans="1:21" ht="14.4" customHeight="1" x14ac:dyDescent="0.3">
      <c r="A1278" s="660">
        <v>32</v>
      </c>
      <c r="B1278" s="661" t="s">
        <v>573</v>
      </c>
      <c r="C1278" s="661" t="s">
        <v>3526</v>
      </c>
      <c r="D1278" s="742" t="s">
        <v>5499</v>
      </c>
      <c r="E1278" s="743" t="s">
        <v>3544</v>
      </c>
      <c r="F1278" s="661" t="s">
        <v>3521</v>
      </c>
      <c r="G1278" s="661" t="s">
        <v>3666</v>
      </c>
      <c r="H1278" s="661" t="s">
        <v>574</v>
      </c>
      <c r="I1278" s="661" t="s">
        <v>4070</v>
      </c>
      <c r="J1278" s="661" t="s">
        <v>855</v>
      </c>
      <c r="K1278" s="661" t="s">
        <v>2806</v>
      </c>
      <c r="L1278" s="662">
        <v>0</v>
      </c>
      <c r="M1278" s="662">
        <v>0</v>
      </c>
      <c r="N1278" s="661">
        <v>1</v>
      </c>
      <c r="O1278" s="744">
        <v>0.5</v>
      </c>
      <c r="P1278" s="662">
        <v>0</v>
      </c>
      <c r="Q1278" s="677"/>
      <c r="R1278" s="661">
        <v>1</v>
      </c>
      <c r="S1278" s="677">
        <v>1</v>
      </c>
      <c r="T1278" s="744">
        <v>0.5</v>
      </c>
      <c r="U1278" s="700">
        <v>1</v>
      </c>
    </row>
    <row r="1279" spans="1:21" ht="14.4" customHeight="1" x14ac:dyDescent="0.3">
      <c r="A1279" s="660">
        <v>32</v>
      </c>
      <c r="B1279" s="661" t="s">
        <v>573</v>
      </c>
      <c r="C1279" s="661" t="s">
        <v>3526</v>
      </c>
      <c r="D1279" s="742" t="s">
        <v>5499</v>
      </c>
      <c r="E1279" s="743" t="s">
        <v>3544</v>
      </c>
      <c r="F1279" s="661" t="s">
        <v>3521</v>
      </c>
      <c r="G1279" s="661" t="s">
        <v>3892</v>
      </c>
      <c r="H1279" s="661" t="s">
        <v>1755</v>
      </c>
      <c r="I1279" s="661" t="s">
        <v>4205</v>
      </c>
      <c r="J1279" s="661" t="s">
        <v>4206</v>
      </c>
      <c r="K1279" s="661" t="s">
        <v>4207</v>
      </c>
      <c r="L1279" s="662">
        <v>26.03</v>
      </c>
      <c r="M1279" s="662">
        <v>26.03</v>
      </c>
      <c r="N1279" s="661">
        <v>1</v>
      </c>
      <c r="O1279" s="744">
        <v>0.5</v>
      </c>
      <c r="P1279" s="662">
        <v>26.03</v>
      </c>
      <c r="Q1279" s="677">
        <v>1</v>
      </c>
      <c r="R1279" s="661">
        <v>1</v>
      </c>
      <c r="S1279" s="677">
        <v>1</v>
      </c>
      <c r="T1279" s="744">
        <v>0.5</v>
      </c>
      <c r="U1279" s="700">
        <v>1</v>
      </c>
    </row>
    <row r="1280" spans="1:21" ht="14.4" customHeight="1" x14ac:dyDescent="0.3">
      <c r="A1280" s="660">
        <v>32</v>
      </c>
      <c r="B1280" s="661" t="s">
        <v>573</v>
      </c>
      <c r="C1280" s="661" t="s">
        <v>3526</v>
      </c>
      <c r="D1280" s="742" t="s">
        <v>5499</v>
      </c>
      <c r="E1280" s="743" t="s">
        <v>3544</v>
      </c>
      <c r="F1280" s="661" t="s">
        <v>3521</v>
      </c>
      <c r="G1280" s="661" t="s">
        <v>4208</v>
      </c>
      <c r="H1280" s="661" t="s">
        <v>574</v>
      </c>
      <c r="I1280" s="661" t="s">
        <v>2152</v>
      </c>
      <c r="J1280" s="661" t="s">
        <v>2117</v>
      </c>
      <c r="K1280" s="661" t="s">
        <v>2153</v>
      </c>
      <c r="L1280" s="662">
        <v>453.8</v>
      </c>
      <c r="M1280" s="662">
        <v>453.8</v>
      </c>
      <c r="N1280" s="661">
        <v>1</v>
      </c>
      <c r="O1280" s="744">
        <v>1</v>
      </c>
      <c r="P1280" s="662"/>
      <c r="Q1280" s="677">
        <v>0</v>
      </c>
      <c r="R1280" s="661"/>
      <c r="S1280" s="677">
        <v>0</v>
      </c>
      <c r="T1280" s="744"/>
      <c r="U1280" s="700">
        <v>0</v>
      </c>
    </row>
    <row r="1281" spans="1:21" ht="14.4" customHeight="1" x14ac:dyDescent="0.3">
      <c r="A1281" s="660">
        <v>32</v>
      </c>
      <c r="B1281" s="661" t="s">
        <v>573</v>
      </c>
      <c r="C1281" s="661" t="s">
        <v>3526</v>
      </c>
      <c r="D1281" s="742" t="s">
        <v>5499</v>
      </c>
      <c r="E1281" s="743" t="s">
        <v>3544</v>
      </c>
      <c r="F1281" s="661" t="s">
        <v>3521</v>
      </c>
      <c r="G1281" s="661" t="s">
        <v>4074</v>
      </c>
      <c r="H1281" s="661" t="s">
        <v>574</v>
      </c>
      <c r="I1281" s="661" t="s">
        <v>4711</v>
      </c>
      <c r="J1281" s="661" t="s">
        <v>4712</v>
      </c>
      <c r="K1281" s="661" t="s">
        <v>1916</v>
      </c>
      <c r="L1281" s="662">
        <v>0</v>
      </c>
      <c r="M1281" s="662">
        <v>0</v>
      </c>
      <c r="N1281" s="661">
        <v>1</v>
      </c>
      <c r="O1281" s="744">
        <v>0.5</v>
      </c>
      <c r="P1281" s="662">
        <v>0</v>
      </c>
      <c r="Q1281" s="677"/>
      <c r="R1281" s="661">
        <v>1</v>
      </c>
      <c r="S1281" s="677">
        <v>1</v>
      </c>
      <c r="T1281" s="744">
        <v>0.5</v>
      </c>
      <c r="U1281" s="700">
        <v>1</v>
      </c>
    </row>
    <row r="1282" spans="1:21" ht="14.4" customHeight="1" x14ac:dyDescent="0.3">
      <c r="A1282" s="660">
        <v>32</v>
      </c>
      <c r="B1282" s="661" t="s">
        <v>573</v>
      </c>
      <c r="C1282" s="661" t="s">
        <v>3526</v>
      </c>
      <c r="D1282" s="742" t="s">
        <v>5499</v>
      </c>
      <c r="E1282" s="743" t="s">
        <v>3544</v>
      </c>
      <c r="F1282" s="661" t="s">
        <v>3521</v>
      </c>
      <c r="G1282" s="661" t="s">
        <v>3670</v>
      </c>
      <c r="H1282" s="661" t="s">
        <v>574</v>
      </c>
      <c r="I1282" s="661" t="s">
        <v>3718</v>
      </c>
      <c r="J1282" s="661" t="s">
        <v>2521</v>
      </c>
      <c r="K1282" s="661" t="s">
        <v>3719</v>
      </c>
      <c r="L1282" s="662">
        <v>0</v>
      </c>
      <c r="M1282" s="662">
        <v>0</v>
      </c>
      <c r="N1282" s="661">
        <v>10</v>
      </c>
      <c r="O1282" s="744">
        <v>5.5</v>
      </c>
      <c r="P1282" s="662">
        <v>0</v>
      </c>
      <c r="Q1282" s="677"/>
      <c r="R1282" s="661">
        <v>1</v>
      </c>
      <c r="S1282" s="677">
        <v>0.1</v>
      </c>
      <c r="T1282" s="744">
        <v>1</v>
      </c>
      <c r="U1282" s="700">
        <v>0.18181818181818182</v>
      </c>
    </row>
    <row r="1283" spans="1:21" ht="14.4" customHeight="1" x14ac:dyDescent="0.3">
      <c r="A1283" s="660">
        <v>32</v>
      </c>
      <c r="B1283" s="661" t="s">
        <v>573</v>
      </c>
      <c r="C1283" s="661" t="s">
        <v>3526</v>
      </c>
      <c r="D1283" s="742" t="s">
        <v>5499</v>
      </c>
      <c r="E1283" s="743" t="s">
        <v>3544</v>
      </c>
      <c r="F1283" s="661" t="s">
        <v>3521</v>
      </c>
      <c r="G1283" s="661" t="s">
        <v>4212</v>
      </c>
      <c r="H1283" s="661" t="s">
        <v>574</v>
      </c>
      <c r="I1283" s="661" t="s">
        <v>4213</v>
      </c>
      <c r="J1283" s="661" t="s">
        <v>4214</v>
      </c>
      <c r="K1283" s="661" t="s">
        <v>4215</v>
      </c>
      <c r="L1283" s="662">
        <v>111.45</v>
      </c>
      <c r="M1283" s="662">
        <v>111.45</v>
      </c>
      <c r="N1283" s="661">
        <v>1</v>
      </c>
      <c r="O1283" s="744">
        <v>1</v>
      </c>
      <c r="P1283" s="662">
        <v>111.45</v>
      </c>
      <c r="Q1283" s="677">
        <v>1</v>
      </c>
      <c r="R1283" s="661">
        <v>1</v>
      </c>
      <c r="S1283" s="677">
        <v>1</v>
      </c>
      <c r="T1283" s="744">
        <v>1</v>
      </c>
      <c r="U1283" s="700">
        <v>1</v>
      </c>
    </row>
    <row r="1284" spans="1:21" ht="14.4" customHeight="1" x14ac:dyDescent="0.3">
      <c r="A1284" s="660">
        <v>32</v>
      </c>
      <c r="B1284" s="661" t="s">
        <v>573</v>
      </c>
      <c r="C1284" s="661" t="s">
        <v>3526</v>
      </c>
      <c r="D1284" s="742" t="s">
        <v>5499</v>
      </c>
      <c r="E1284" s="743" t="s">
        <v>3544</v>
      </c>
      <c r="F1284" s="661" t="s">
        <v>3521</v>
      </c>
      <c r="G1284" s="661" t="s">
        <v>3672</v>
      </c>
      <c r="H1284" s="661" t="s">
        <v>574</v>
      </c>
      <c r="I1284" s="661" t="s">
        <v>817</v>
      </c>
      <c r="J1284" s="661" t="s">
        <v>3673</v>
      </c>
      <c r="K1284" s="661" t="s">
        <v>3674</v>
      </c>
      <c r="L1284" s="662">
        <v>0</v>
      </c>
      <c r="M1284" s="662">
        <v>0</v>
      </c>
      <c r="N1284" s="661">
        <v>5</v>
      </c>
      <c r="O1284" s="744">
        <v>2.5</v>
      </c>
      <c r="P1284" s="662">
        <v>0</v>
      </c>
      <c r="Q1284" s="677"/>
      <c r="R1284" s="661">
        <v>3</v>
      </c>
      <c r="S1284" s="677">
        <v>0.6</v>
      </c>
      <c r="T1284" s="744">
        <v>1.5</v>
      </c>
      <c r="U1284" s="700">
        <v>0.6</v>
      </c>
    </row>
    <row r="1285" spans="1:21" ht="14.4" customHeight="1" x14ac:dyDescent="0.3">
      <c r="A1285" s="660">
        <v>32</v>
      </c>
      <c r="B1285" s="661" t="s">
        <v>573</v>
      </c>
      <c r="C1285" s="661" t="s">
        <v>3526</v>
      </c>
      <c r="D1285" s="742" t="s">
        <v>5499</v>
      </c>
      <c r="E1285" s="743" t="s">
        <v>3544</v>
      </c>
      <c r="F1285" s="661" t="s">
        <v>3521</v>
      </c>
      <c r="G1285" s="661" t="s">
        <v>3675</v>
      </c>
      <c r="H1285" s="661" t="s">
        <v>574</v>
      </c>
      <c r="I1285" s="661" t="s">
        <v>766</v>
      </c>
      <c r="J1285" s="661" t="s">
        <v>767</v>
      </c>
      <c r="K1285" s="661" t="s">
        <v>3676</v>
      </c>
      <c r="L1285" s="662">
        <v>152.33000000000001</v>
      </c>
      <c r="M1285" s="662">
        <v>152.33000000000001</v>
      </c>
      <c r="N1285" s="661">
        <v>1</v>
      </c>
      <c r="O1285" s="744">
        <v>0.5</v>
      </c>
      <c r="P1285" s="662">
        <v>152.33000000000001</v>
      </c>
      <c r="Q1285" s="677">
        <v>1</v>
      </c>
      <c r="R1285" s="661">
        <v>1</v>
      </c>
      <c r="S1285" s="677">
        <v>1</v>
      </c>
      <c r="T1285" s="744">
        <v>0.5</v>
      </c>
      <c r="U1285" s="700">
        <v>1</v>
      </c>
    </row>
    <row r="1286" spans="1:21" ht="14.4" customHeight="1" x14ac:dyDescent="0.3">
      <c r="A1286" s="660">
        <v>32</v>
      </c>
      <c r="B1286" s="661" t="s">
        <v>573</v>
      </c>
      <c r="C1286" s="661" t="s">
        <v>3526</v>
      </c>
      <c r="D1286" s="742" t="s">
        <v>5499</v>
      </c>
      <c r="E1286" s="743" t="s">
        <v>3544</v>
      </c>
      <c r="F1286" s="661" t="s">
        <v>3521</v>
      </c>
      <c r="G1286" s="661" t="s">
        <v>3677</v>
      </c>
      <c r="H1286" s="661" t="s">
        <v>574</v>
      </c>
      <c r="I1286" s="661" t="s">
        <v>2082</v>
      </c>
      <c r="J1286" s="661" t="s">
        <v>2083</v>
      </c>
      <c r="K1286" s="661" t="s">
        <v>3678</v>
      </c>
      <c r="L1286" s="662">
        <v>22.44</v>
      </c>
      <c r="M1286" s="662">
        <v>22.44</v>
      </c>
      <c r="N1286" s="661">
        <v>1</v>
      </c>
      <c r="O1286" s="744">
        <v>0.5</v>
      </c>
      <c r="P1286" s="662">
        <v>22.44</v>
      </c>
      <c r="Q1286" s="677">
        <v>1</v>
      </c>
      <c r="R1286" s="661">
        <v>1</v>
      </c>
      <c r="S1286" s="677">
        <v>1</v>
      </c>
      <c r="T1286" s="744">
        <v>0.5</v>
      </c>
      <c r="U1286" s="700">
        <v>1</v>
      </c>
    </row>
    <row r="1287" spans="1:21" ht="14.4" customHeight="1" x14ac:dyDescent="0.3">
      <c r="A1287" s="660">
        <v>32</v>
      </c>
      <c r="B1287" s="661" t="s">
        <v>573</v>
      </c>
      <c r="C1287" s="661" t="s">
        <v>3526</v>
      </c>
      <c r="D1287" s="742" t="s">
        <v>5499</v>
      </c>
      <c r="E1287" s="743" t="s">
        <v>3544</v>
      </c>
      <c r="F1287" s="661" t="s">
        <v>3521</v>
      </c>
      <c r="G1287" s="661" t="s">
        <v>3677</v>
      </c>
      <c r="H1287" s="661" t="s">
        <v>574</v>
      </c>
      <c r="I1287" s="661" t="s">
        <v>2120</v>
      </c>
      <c r="J1287" s="661" t="s">
        <v>2121</v>
      </c>
      <c r="K1287" s="661" t="s">
        <v>3680</v>
      </c>
      <c r="L1287" s="662">
        <v>51.21</v>
      </c>
      <c r="M1287" s="662">
        <v>819.36</v>
      </c>
      <c r="N1287" s="661">
        <v>16</v>
      </c>
      <c r="O1287" s="744">
        <v>10.5</v>
      </c>
      <c r="P1287" s="662">
        <v>614.52</v>
      </c>
      <c r="Q1287" s="677">
        <v>0.75</v>
      </c>
      <c r="R1287" s="661">
        <v>12</v>
      </c>
      <c r="S1287" s="677">
        <v>0.75</v>
      </c>
      <c r="T1287" s="744">
        <v>8.5</v>
      </c>
      <c r="U1287" s="700">
        <v>0.80952380952380953</v>
      </c>
    </row>
    <row r="1288" spans="1:21" ht="14.4" customHeight="1" x14ac:dyDescent="0.3">
      <c r="A1288" s="660">
        <v>32</v>
      </c>
      <c r="B1288" s="661" t="s">
        <v>573</v>
      </c>
      <c r="C1288" s="661" t="s">
        <v>3526</v>
      </c>
      <c r="D1288" s="742" t="s">
        <v>5499</v>
      </c>
      <c r="E1288" s="743" t="s">
        <v>3544</v>
      </c>
      <c r="F1288" s="661" t="s">
        <v>3521</v>
      </c>
      <c r="G1288" s="661" t="s">
        <v>3900</v>
      </c>
      <c r="H1288" s="661" t="s">
        <v>574</v>
      </c>
      <c r="I1288" s="661" t="s">
        <v>3901</v>
      </c>
      <c r="J1288" s="661" t="s">
        <v>3902</v>
      </c>
      <c r="K1288" s="661" t="s">
        <v>3903</v>
      </c>
      <c r="L1288" s="662">
        <v>657.67</v>
      </c>
      <c r="M1288" s="662">
        <v>1315.34</v>
      </c>
      <c r="N1288" s="661">
        <v>2</v>
      </c>
      <c r="O1288" s="744">
        <v>0.5</v>
      </c>
      <c r="P1288" s="662"/>
      <c r="Q1288" s="677">
        <v>0</v>
      </c>
      <c r="R1288" s="661"/>
      <c r="S1288" s="677">
        <v>0</v>
      </c>
      <c r="T1288" s="744"/>
      <c r="U1288" s="700">
        <v>0</v>
      </c>
    </row>
    <row r="1289" spans="1:21" ht="14.4" customHeight="1" x14ac:dyDescent="0.3">
      <c r="A1289" s="660">
        <v>32</v>
      </c>
      <c r="B1289" s="661" t="s">
        <v>573</v>
      </c>
      <c r="C1289" s="661" t="s">
        <v>3526</v>
      </c>
      <c r="D1289" s="742" t="s">
        <v>5499</v>
      </c>
      <c r="E1289" s="743" t="s">
        <v>3544</v>
      </c>
      <c r="F1289" s="661" t="s">
        <v>3521</v>
      </c>
      <c r="G1289" s="661" t="s">
        <v>4713</v>
      </c>
      <c r="H1289" s="661" t="s">
        <v>574</v>
      </c>
      <c r="I1289" s="661" t="s">
        <v>4714</v>
      </c>
      <c r="J1289" s="661" t="s">
        <v>4715</v>
      </c>
      <c r="K1289" s="661" t="s">
        <v>4716</v>
      </c>
      <c r="L1289" s="662">
        <v>72.58</v>
      </c>
      <c r="M1289" s="662">
        <v>72.58</v>
      </c>
      <c r="N1289" s="661">
        <v>1</v>
      </c>
      <c r="O1289" s="744">
        <v>0.5</v>
      </c>
      <c r="P1289" s="662">
        <v>72.58</v>
      </c>
      <c r="Q1289" s="677">
        <v>1</v>
      </c>
      <c r="R1289" s="661">
        <v>1</v>
      </c>
      <c r="S1289" s="677">
        <v>1</v>
      </c>
      <c r="T1289" s="744">
        <v>0.5</v>
      </c>
      <c r="U1289" s="700">
        <v>1</v>
      </c>
    </row>
    <row r="1290" spans="1:21" ht="14.4" customHeight="1" x14ac:dyDescent="0.3">
      <c r="A1290" s="660">
        <v>32</v>
      </c>
      <c r="B1290" s="661" t="s">
        <v>573</v>
      </c>
      <c r="C1290" s="661" t="s">
        <v>3526</v>
      </c>
      <c r="D1290" s="742" t="s">
        <v>5499</v>
      </c>
      <c r="E1290" s="743" t="s">
        <v>3544</v>
      </c>
      <c r="F1290" s="661" t="s">
        <v>3521</v>
      </c>
      <c r="G1290" s="661" t="s">
        <v>4284</v>
      </c>
      <c r="H1290" s="661" t="s">
        <v>574</v>
      </c>
      <c r="I1290" s="661" t="s">
        <v>3021</v>
      </c>
      <c r="J1290" s="661" t="s">
        <v>3022</v>
      </c>
      <c r="K1290" s="661" t="s">
        <v>4285</v>
      </c>
      <c r="L1290" s="662">
        <v>186.27</v>
      </c>
      <c r="M1290" s="662">
        <v>372.54</v>
      </c>
      <c r="N1290" s="661">
        <v>2</v>
      </c>
      <c r="O1290" s="744">
        <v>1.5</v>
      </c>
      <c r="P1290" s="662">
        <v>372.54</v>
      </c>
      <c r="Q1290" s="677">
        <v>1</v>
      </c>
      <c r="R1290" s="661">
        <v>2</v>
      </c>
      <c r="S1290" s="677">
        <v>1</v>
      </c>
      <c r="T1290" s="744">
        <v>1.5</v>
      </c>
      <c r="U1290" s="700">
        <v>1</v>
      </c>
    </row>
    <row r="1291" spans="1:21" ht="14.4" customHeight="1" x14ac:dyDescent="0.3">
      <c r="A1291" s="660">
        <v>32</v>
      </c>
      <c r="B1291" s="661" t="s">
        <v>573</v>
      </c>
      <c r="C1291" s="661" t="s">
        <v>3526</v>
      </c>
      <c r="D1291" s="742" t="s">
        <v>5499</v>
      </c>
      <c r="E1291" s="743" t="s">
        <v>3544</v>
      </c>
      <c r="F1291" s="661" t="s">
        <v>3521</v>
      </c>
      <c r="G1291" s="661" t="s">
        <v>3808</v>
      </c>
      <c r="H1291" s="661" t="s">
        <v>574</v>
      </c>
      <c r="I1291" s="661" t="s">
        <v>4717</v>
      </c>
      <c r="J1291" s="661" t="s">
        <v>4084</v>
      </c>
      <c r="K1291" s="661" t="s">
        <v>4085</v>
      </c>
      <c r="L1291" s="662">
        <v>80.959999999999994</v>
      </c>
      <c r="M1291" s="662">
        <v>80.959999999999994</v>
      </c>
      <c r="N1291" s="661">
        <v>1</v>
      </c>
      <c r="O1291" s="744">
        <v>1</v>
      </c>
      <c r="P1291" s="662"/>
      <c r="Q1291" s="677">
        <v>0</v>
      </c>
      <c r="R1291" s="661"/>
      <c r="S1291" s="677">
        <v>0</v>
      </c>
      <c r="T1291" s="744"/>
      <c r="U1291" s="700">
        <v>0</v>
      </c>
    </row>
    <row r="1292" spans="1:21" ht="14.4" customHeight="1" x14ac:dyDescent="0.3">
      <c r="A1292" s="660">
        <v>32</v>
      </c>
      <c r="B1292" s="661" t="s">
        <v>573</v>
      </c>
      <c r="C1292" s="661" t="s">
        <v>3526</v>
      </c>
      <c r="D1292" s="742" t="s">
        <v>5499</v>
      </c>
      <c r="E1292" s="743" t="s">
        <v>3544</v>
      </c>
      <c r="F1292" s="661" t="s">
        <v>3521</v>
      </c>
      <c r="G1292" s="661" t="s">
        <v>4470</v>
      </c>
      <c r="H1292" s="661" t="s">
        <v>574</v>
      </c>
      <c r="I1292" s="661" t="s">
        <v>4471</v>
      </c>
      <c r="J1292" s="661" t="s">
        <v>4472</v>
      </c>
      <c r="K1292" s="661" t="s">
        <v>4473</v>
      </c>
      <c r="L1292" s="662">
        <v>55.16</v>
      </c>
      <c r="M1292" s="662">
        <v>165.48</v>
      </c>
      <c r="N1292" s="661">
        <v>3</v>
      </c>
      <c r="O1292" s="744">
        <v>1.5</v>
      </c>
      <c r="P1292" s="662">
        <v>55.16</v>
      </c>
      <c r="Q1292" s="677">
        <v>0.33333333333333331</v>
      </c>
      <c r="R1292" s="661">
        <v>1</v>
      </c>
      <c r="S1292" s="677">
        <v>0.33333333333333331</v>
      </c>
      <c r="T1292" s="744">
        <v>1</v>
      </c>
      <c r="U1292" s="700">
        <v>0.66666666666666663</v>
      </c>
    </row>
    <row r="1293" spans="1:21" ht="14.4" customHeight="1" x14ac:dyDescent="0.3">
      <c r="A1293" s="660">
        <v>32</v>
      </c>
      <c r="B1293" s="661" t="s">
        <v>573</v>
      </c>
      <c r="C1293" s="661" t="s">
        <v>3526</v>
      </c>
      <c r="D1293" s="742" t="s">
        <v>5499</v>
      </c>
      <c r="E1293" s="743" t="s">
        <v>3544</v>
      </c>
      <c r="F1293" s="661" t="s">
        <v>3521</v>
      </c>
      <c r="G1293" s="661" t="s">
        <v>4219</v>
      </c>
      <c r="H1293" s="661" t="s">
        <v>574</v>
      </c>
      <c r="I1293" s="661" t="s">
        <v>4718</v>
      </c>
      <c r="J1293" s="661" t="s">
        <v>4221</v>
      </c>
      <c r="K1293" s="661" t="s">
        <v>4719</v>
      </c>
      <c r="L1293" s="662">
        <v>0</v>
      </c>
      <c r="M1293" s="662">
        <v>0</v>
      </c>
      <c r="N1293" s="661">
        <v>1</v>
      </c>
      <c r="O1293" s="744">
        <v>0.5</v>
      </c>
      <c r="P1293" s="662">
        <v>0</v>
      </c>
      <c r="Q1293" s="677"/>
      <c r="R1293" s="661">
        <v>1</v>
      </c>
      <c r="S1293" s="677">
        <v>1</v>
      </c>
      <c r="T1293" s="744">
        <v>0.5</v>
      </c>
      <c r="U1293" s="700">
        <v>1</v>
      </c>
    </row>
    <row r="1294" spans="1:21" ht="14.4" customHeight="1" x14ac:dyDescent="0.3">
      <c r="A1294" s="660">
        <v>32</v>
      </c>
      <c r="B1294" s="661" t="s">
        <v>573</v>
      </c>
      <c r="C1294" s="661" t="s">
        <v>3526</v>
      </c>
      <c r="D1294" s="742" t="s">
        <v>5499</v>
      </c>
      <c r="E1294" s="743" t="s">
        <v>3544</v>
      </c>
      <c r="F1294" s="661" t="s">
        <v>3521</v>
      </c>
      <c r="G1294" s="661" t="s">
        <v>3684</v>
      </c>
      <c r="H1294" s="661" t="s">
        <v>1755</v>
      </c>
      <c r="I1294" s="661" t="s">
        <v>1790</v>
      </c>
      <c r="J1294" s="661" t="s">
        <v>1791</v>
      </c>
      <c r="K1294" s="661" t="s">
        <v>1792</v>
      </c>
      <c r="L1294" s="662">
        <v>31.32</v>
      </c>
      <c r="M1294" s="662">
        <v>187.92</v>
      </c>
      <c r="N1294" s="661">
        <v>6</v>
      </c>
      <c r="O1294" s="744">
        <v>4.5</v>
      </c>
      <c r="P1294" s="662">
        <v>156.6</v>
      </c>
      <c r="Q1294" s="677">
        <v>0.83333333333333337</v>
      </c>
      <c r="R1294" s="661">
        <v>5</v>
      </c>
      <c r="S1294" s="677">
        <v>0.83333333333333337</v>
      </c>
      <c r="T1294" s="744">
        <v>3.5</v>
      </c>
      <c r="U1294" s="700">
        <v>0.77777777777777779</v>
      </c>
    </row>
    <row r="1295" spans="1:21" ht="14.4" customHeight="1" x14ac:dyDescent="0.3">
      <c r="A1295" s="660">
        <v>32</v>
      </c>
      <c r="B1295" s="661" t="s">
        <v>573</v>
      </c>
      <c r="C1295" s="661" t="s">
        <v>3526</v>
      </c>
      <c r="D1295" s="742" t="s">
        <v>5499</v>
      </c>
      <c r="E1295" s="743" t="s">
        <v>3544</v>
      </c>
      <c r="F1295" s="661" t="s">
        <v>3521</v>
      </c>
      <c r="G1295" s="661" t="s">
        <v>3684</v>
      </c>
      <c r="H1295" s="661" t="s">
        <v>574</v>
      </c>
      <c r="I1295" s="661" t="s">
        <v>4720</v>
      </c>
      <c r="J1295" s="661" t="s">
        <v>4721</v>
      </c>
      <c r="K1295" s="661" t="s">
        <v>4722</v>
      </c>
      <c r="L1295" s="662">
        <v>31.32</v>
      </c>
      <c r="M1295" s="662">
        <v>31.32</v>
      </c>
      <c r="N1295" s="661">
        <v>1</v>
      </c>
      <c r="O1295" s="744">
        <v>1</v>
      </c>
      <c r="P1295" s="662">
        <v>31.32</v>
      </c>
      <c r="Q1295" s="677">
        <v>1</v>
      </c>
      <c r="R1295" s="661">
        <v>1</v>
      </c>
      <c r="S1295" s="677">
        <v>1</v>
      </c>
      <c r="T1295" s="744">
        <v>1</v>
      </c>
      <c r="U1295" s="700">
        <v>1</v>
      </c>
    </row>
    <row r="1296" spans="1:21" ht="14.4" customHeight="1" x14ac:dyDescent="0.3">
      <c r="A1296" s="660">
        <v>32</v>
      </c>
      <c r="B1296" s="661" t="s">
        <v>573</v>
      </c>
      <c r="C1296" s="661" t="s">
        <v>3526</v>
      </c>
      <c r="D1296" s="742" t="s">
        <v>5499</v>
      </c>
      <c r="E1296" s="743" t="s">
        <v>3544</v>
      </c>
      <c r="F1296" s="661" t="s">
        <v>3521</v>
      </c>
      <c r="G1296" s="661" t="s">
        <v>3685</v>
      </c>
      <c r="H1296" s="661" t="s">
        <v>574</v>
      </c>
      <c r="I1296" s="661" t="s">
        <v>3919</v>
      </c>
      <c r="J1296" s="661" t="s">
        <v>1722</v>
      </c>
      <c r="K1296" s="661" t="s">
        <v>1030</v>
      </c>
      <c r="L1296" s="662">
        <v>75.22</v>
      </c>
      <c r="M1296" s="662">
        <v>75.22</v>
      </c>
      <c r="N1296" s="661">
        <v>1</v>
      </c>
      <c r="O1296" s="744">
        <v>0.5</v>
      </c>
      <c r="P1296" s="662">
        <v>75.22</v>
      </c>
      <c r="Q1296" s="677">
        <v>1</v>
      </c>
      <c r="R1296" s="661">
        <v>1</v>
      </c>
      <c r="S1296" s="677">
        <v>1</v>
      </c>
      <c r="T1296" s="744">
        <v>0.5</v>
      </c>
      <c r="U1296" s="700">
        <v>1</v>
      </c>
    </row>
    <row r="1297" spans="1:21" ht="14.4" customHeight="1" x14ac:dyDescent="0.3">
      <c r="A1297" s="660">
        <v>32</v>
      </c>
      <c r="B1297" s="661" t="s">
        <v>573</v>
      </c>
      <c r="C1297" s="661" t="s">
        <v>3526</v>
      </c>
      <c r="D1297" s="742" t="s">
        <v>5499</v>
      </c>
      <c r="E1297" s="743" t="s">
        <v>3544</v>
      </c>
      <c r="F1297" s="661" t="s">
        <v>3521</v>
      </c>
      <c r="G1297" s="661" t="s">
        <v>4337</v>
      </c>
      <c r="H1297" s="661" t="s">
        <v>574</v>
      </c>
      <c r="I1297" s="661" t="s">
        <v>2787</v>
      </c>
      <c r="J1297" s="661" t="s">
        <v>2788</v>
      </c>
      <c r="K1297" s="661" t="s">
        <v>4338</v>
      </c>
      <c r="L1297" s="662">
        <v>5354.94</v>
      </c>
      <c r="M1297" s="662">
        <v>5354.94</v>
      </c>
      <c r="N1297" s="661">
        <v>1</v>
      </c>
      <c r="O1297" s="744">
        <v>1</v>
      </c>
      <c r="P1297" s="662"/>
      <c r="Q1297" s="677">
        <v>0</v>
      </c>
      <c r="R1297" s="661"/>
      <c r="S1297" s="677">
        <v>0</v>
      </c>
      <c r="T1297" s="744"/>
      <c r="U1297" s="700">
        <v>0</v>
      </c>
    </row>
    <row r="1298" spans="1:21" ht="14.4" customHeight="1" x14ac:dyDescent="0.3">
      <c r="A1298" s="660">
        <v>32</v>
      </c>
      <c r="B1298" s="661" t="s">
        <v>573</v>
      </c>
      <c r="C1298" s="661" t="s">
        <v>3526</v>
      </c>
      <c r="D1298" s="742" t="s">
        <v>5499</v>
      </c>
      <c r="E1298" s="743" t="s">
        <v>3544</v>
      </c>
      <c r="F1298" s="661" t="s">
        <v>3521</v>
      </c>
      <c r="G1298" s="661" t="s">
        <v>3786</v>
      </c>
      <c r="H1298" s="661" t="s">
        <v>1755</v>
      </c>
      <c r="I1298" s="661" t="s">
        <v>1967</v>
      </c>
      <c r="J1298" s="661" t="s">
        <v>1968</v>
      </c>
      <c r="K1298" s="661" t="s">
        <v>2432</v>
      </c>
      <c r="L1298" s="662">
        <v>1427.23</v>
      </c>
      <c r="M1298" s="662">
        <v>7136.15</v>
      </c>
      <c r="N1298" s="661">
        <v>5</v>
      </c>
      <c r="O1298" s="744">
        <v>2.5</v>
      </c>
      <c r="P1298" s="662">
        <v>7136.15</v>
      </c>
      <c r="Q1298" s="677">
        <v>1</v>
      </c>
      <c r="R1298" s="661">
        <v>5</v>
      </c>
      <c r="S1298" s="677">
        <v>1</v>
      </c>
      <c r="T1298" s="744">
        <v>2.5</v>
      </c>
      <c r="U1298" s="700">
        <v>1</v>
      </c>
    </row>
    <row r="1299" spans="1:21" ht="14.4" customHeight="1" x14ac:dyDescent="0.3">
      <c r="A1299" s="660">
        <v>32</v>
      </c>
      <c r="B1299" s="661" t="s">
        <v>573</v>
      </c>
      <c r="C1299" s="661" t="s">
        <v>3526</v>
      </c>
      <c r="D1299" s="742" t="s">
        <v>5499</v>
      </c>
      <c r="E1299" s="743" t="s">
        <v>3544</v>
      </c>
      <c r="F1299" s="661" t="s">
        <v>3521</v>
      </c>
      <c r="G1299" s="661" t="s">
        <v>3904</v>
      </c>
      <c r="H1299" s="661" t="s">
        <v>574</v>
      </c>
      <c r="I1299" s="661" t="s">
        <v>1333</v>
      </c>
      <c r="J1299" s="661" t="s">
        <v>1334</v>
      </c>
      <c r="K1299" s="661" t="s">
        <v>3905</v>
      </c>
      <c r="L1299" s="662">
        <v>32709.68</v>
      </c>
      <c r="M1299" s="662">
        <v>32709.68</v>
      </c>
      <c r="N1299" s="661">
        <v>1</v>
      </c>
      <c r="O1299" s="744">
        <v>0.5</v>
      </c>
      <c r="P1299" s="662">
        <v>32709.68</v>
      </c>
      <c r="Q1299" s="677">
        <v>1</v>
      </c>
      <c r="R1299" s="661">
        <v>1</v>
      </c>
      <c r="S1299" s="677">
        <v>1</v>
      </c>
      <c r="T1299" s="744">
        <v>0.5</v>
      </c>
      <c r="U1299" s="700">
        <v>1</v>
      </c>
    </row>
    <row r="1300" spans="1:21" ht="14.4" customHeight="1" x14ac:dyDescent="0.3">
      <c r="A1300" s="660">
        <v>32</v>
      </c>
      <c r="B1300" s="661" t="s">
        <v>573</v>
      </c>
      <c r="C1300" s="661" t="s">
        <v>3526</v>
      </c>
      <c r="D1300" s="742" t="s">
        <v>5499</v>
      </c>
      <c r="E1300" s="743" t="s">
        <v>3544</v>
      </c>
      <c r="F1300" s="661" t="s">
        <v>3521</v>
      </c>
      <c r="G1300" s="661" t="s">
        <v>3688</v>
      </c>
      <c r="H1300" s="661" t="s">
        <v>574</v>
      </c>
      <c r="I1300" s="661" t="s">
        <v>3689</v>
      </c>
      <c r="J1300" s="661" t="s">
        <v>1071</v>
      </c>
      <c r="K1300" s="661" t="s">
        <v>729</v>
      </c>
      <c r="L1300" s="662">
        <v>0</v>
      </c>
      <c r="M1300" s="662">
        <v>0</v>
      </c>
      <c r="N1300" s="661">
        <v>1</v>
      </c>
      <c r="O1300" s="744">
        <v>0.5</v>
      </c>
      <c r="P1300" s="662">
        <v>0</v>
      </c>
      <c r="Q1300" s="677"/>
      <c r="R1300" s="661">
        <v>1</v>
      </c>
      <c r="S1300" s="677">
        <v>1</v>
      </c>
      <c r="T1300" s="744">
        <v>0.5</v>
      </c>
      <c r="U1300" s="700">
        <v>1</v>
      </c>
    </row>
    <row r="1301" spans="1:21" ht="14.4" customHeight="1" x14ac:dyDescent="0.3">
      <c r="A1301" s="660">
        <v>32</v>
      </c>
      <c r="B1301" s="661" t="s">
        <v>573</v>
      </c>
      <c r="C1301" s="661" t="s">
        <v>3526</v>
      </c>
      <c r="D1301" s="742" t="s">
        <v>5499</v>
      </c>
      <c r="E1301" s="743" t="s">
        <v>3544</v>
      </c>
      <c r="F1301" s="661" t="s">
        <v>3521</v>
      </c>
      <c r="G1301" s="661" t="s">
        <v>3690</v>
      </c>
      <c r="H1301" s="661" t="s">
        <v>1755</v>
      </c>
      <c r="I1301" s="661" t="s">
        <v>2253</v>
      </c>
      <c r="J1301" s="661" t="s">
        <v>2246</v>
      </c>
      <c r="K1301" s="661" t="s">
        <v>3416</v>
      </c>
      <c r="L1301" s="662">
        <v>13849.26</v>
      </c>
      <c r="M1301" s="662">
        <v>55397.04</v>
      </c>
      <c r="N1301" s="661">
        <v>4</v>
      </c>
      <c r="O1301" s="744">
        <v>3</v>
      </c>
      <c r="P1301" s="662">
        <v>55397.04</v>
      </c>
      <c r="Q1301" s="677">
        <v>1</v>
      </c>
      <c r="R1301" s="661">
        <v>4</v>
      </c>
      <c r="S1301" s="677">
        <v>1</v>
      </c>
      <c r="T1301" s="744">
        <v>3</v>
      </c>
      <c r="U1301" s="700">
        <v>1</v>
      </c>
    </row>
    <row r="1302" spans="1:21" ht="14.4" customHeight="1" x14ac:dyDescent="0.3">
      <c r="A1302" s="660">
        <v>32</v>
      </c>
      <c r="B1302" s="661" t="s">
        <v>573</v>
      </c>
      <c r="C1302" s="661" t="s">
        <v>3526</v>
      </c>
      <c r="D1302" s="742" t="s">
        <v>5499</v>
      </c>
      <c r="E1302" s="743" t="s">
        <v>3544</v>
      </c>
      <c r="F1302" s="661" t="s">
        <v>3521</v>
      </c>
      <c r="G1302" s="661" t="s">
        <v>4723</v>
      </c>
      <c r="H1302" s="661" t="s">
        <v>574</v>
      </c>
      <c r="I1302" s="661" t="s">
        <v>4724</v>
      </c>
      <c r="J1302" s="661" t="s">
        <v>4725</v>
      </c>
      <c r="K1302" s="661" t="s">
        <v>2574</v>
      </c>
      <c r="L1302" s="662">
        <v>0</v>
      </c>
      <c r="M1302" s="662">
        <v>0</v>
      </c>
      <c r="N1302" s="661">
        <v>1</v>
      </c>
      <c r="O1302" s="744">
        <v>0.5</v>
      </c>
      <c r="P1302" s="662">
        <v>0</v>
      </c>
      <c r="Q1302" s="677"/>
      <c r="R1302" s="661">
        <v>1</v>
      </c>
      <c r="S1302" s="677">
        <v>1</v>
      </c>
      <c r="T1302" s="744">
        <v>0.5</v>
      </c>
      <c r="U1302" s="700">
        <v>1</v>
      </c>
    </row>
    <row r="1303" spans="1:21" ht="14.4" customHeight="1" x14ac:dyDescent="0.3">
      <c r="A1303" s="660">
        <v>32</v>
      </c>
      <c r="B1303" s="661" t="s">
        <v>573</v>
      </c>
      <c r="C1303" s="661" t="s">
        <v>3526</v>
      </c>
      <c r="D1303" s="742" t="s">
        <v>5499</v>
      </c>
      <c r="E1303" s="743" t="s">
        <v>3544</v>
      </c>
      <c r="F1303" s="661" t="s">
        <v>3521</v>
      </c>
      <c r="G1303" s="661" t="s">
        <v>3952</v>
      </c>
      <c r="H1303" s="661" t="s">
        <v>574</v>
      </c>
      <c r="I1303" s="661" t="s">
        <v>4620</v>
      </c>
      <c r="J1303" s="661" t="s">
        <v>4481</v>
      </c>
      <c r="K1303" s="661" t="s">
        <v>1667</v>
      </c>
      <c r="L1303" s="662">
        <v>0</v>
      </c>
      <c r="M1303" s="662">
        <v>0</v>
      </c>
      <c r="N1303" s="661">
        <v>2</v>
      </c>
      <c r="O1303" s="744">
        <v>1</v>
      </c>
      <c r="P1303" s="662">
        <v>0</v>
      </c>
      <c r="Q1303" s="677"/>
      <c r="R1303" s="661">
        <v>2</v>
      </c>
      <c r="S1303" s="677">
        <v>1</v>
      </c>
      <c r="T1303" s="744">
        <v>1</v>
      </c>
      <c r="U1303" s="700">
        <v>1</v>
      </c>
    </row>
    <row r="1304" spans="1:21" ht="14.4" customHeight="1" x14ac:dyDescent="0.3">
      <c r="A1304" s="660">
        <v>32</v>
      </c>
      <c r="B1304" s="661" t="s">
        <v>573</v>
      </c>
      <c r="C1304" s="661" t="s">
        <v>3526</v>
      </c>
      <c r="D1304" s="742" t="s">
        <v>5499</v>
      </c>
      <c r="E1304" s="743" t="s">
        <v>3544</v>
      </c>
      <c r="F1304" s="661" t="s">
        <v>3521</v>
      </c>
      <c r="G1304" s="661" t="s">
        <v>3952</v>
      </c>
      <c r="H1304" s="661" t="s">
        <v>574</v>
      </c>
      <c r="I1304" s="661" t="s">
        <v>4726</v>
      </c>
      <c r="J1304" s="661" t="s">
        <v>4230</v>
      </c>
      <c r="K1304" s="661" t="s">
        <v>1667</v>
      </c>
      <c r="L1304" s="662">
        <v>0</v>
      </c>
      <c r="M1304" s="662">
        <v>0</v>
      </c>
      <c r="N1304" s="661">
        <v>1</v>
      </c>
      <c r="O1304" s="744">
        <v>1</v>
      </c>
      <c r="P1304" s="662">
        <v>0</v>
      </c>
      <c r="Q1304" s="677"/>
      <c r="R1304" s="661">
        <v>1</v>
      </c>
      <c r="S1304" s="677">
        <v>1</v>
      </c>
      <c r="T1304" s="744">
        <v>1</v>
      </c>
      <c r="U1304" s="700">
        <v>1</v>
      </c>
    </row>
    <row r="1305" spans="1:21" ht="14.4" customHeight="1" x14ac:dyDescent="0.3">
      <c r="A1305" s="660">
        <v>32</v>
      </c>
      <c r="B1305" s="661" t="s">
        <v>573</v>
      </c>
      <c r="C1305" s="661" t="s">
        <v>3526</v>
      </c>
      <c r="D1305" s="742" t="s">
        <v>5499</v>
      </c>
      <c r="E1305" s="743" t="s">
        <v>3544</v>
      </c>
      <c r="F1305" s="661" t="s">
        <v>3521</v>
      </c>
      <c r="G1305" s="661" t="s">
        <v>3952</v>
      </c>
      <c r="H1305" s="661" t="s">
        <v>574</v>
      </c>
      <c r="I1305" s="661" t="s">
        <v>4727</v>
      </c>
      <c r="J1305" s="661" t="s">
        <v>4728</v>
      </c>
      <c r="K1305" s="661" t="s">
        <v>1669</v>
      </c>
      <c r="L1305" s="662">
        <v>0</v>
      </c>
      <c r="M1305" s="662">
        <v>0</v>
      </c>
      <c r="N1305" s="661">
        <v>1</v>
      </c>
      <c r="O1305" s="744">
        <v>1</v>
      </c>
      <c r="P1305" s="662">
        <v>0</v>
      </c>
      <c r="Q1305" s="677"/>
      <c r="R1305" s="661">
        <v>1</v>
      </c>
      <c r="S1305" s="677">
        <v>1</v>
      </c>
      <c r="T1305" s="744">
        <v>1</v>
      </c>
      <c r="U1305" s="700">
        <v>1</v>
      </c>
    </row>
    <row r="1306" spans="1:21" ht="14.4" customHeight="1" x14ac:dyDescent="0.3">
      <c r="A1306" s="660">
        <v>32</v>
      </c>
      <c r="B1306" s="661" t="s">
        <v>573</v>
      </c>
      <c r="C1306" s="661" t="s">
        <v>3526</v>
      </c>
      <c r="D1306" s="742" t="s">
        <v>5499</v>
      </c>
      <c r="E1306" s="743" t="s">
        <v>3544</v>
      </c>
      <c r="F1306" s="661" t="s">
        <v>3521</v>
      </c>
      <c r="G1306" s="661" t="s">
        <v>3709</v>
      </c>
      <c r="H1306" s="661" t="s">
        <v>574</v>
      </c>
      <c r="I1306" s="661" t="s">
        <v>2237</v>
      </c>
      <c r="J1306" s="661" t="s">
        <v>3710</v>
      </c>
      <c r="K1306" s="661" t="s">
        <v>3711</v>
      </c>
      <c r="L1306" s="662">
        <v>10386.950000000001</v>
      </c>
      <c r="M1306" s="662">
        <v>10386.950000000001</v>
      </c>
      <c r="N1306" s="661">
        <v>1</v>
      </c>
      <c r="O1306" s="744">
        <v>1</v>
      </c>
      <c r="P1306" s="662">
        <v>10386.950000000001</v>
      </c>
      <c r="Q1306" s="677">
        <v>1</v>
      </c>
      <c r="R1306" s="661">
        <v>1</v>
      </c>
      <c r="S1306" s="677">
        <v>1</v>
      </c>
      <c r="T1306" s="744">
        <v>1</v>
      </c>
      <c r="U1306" s="700">
        <v>1</v>
      </c>
    </row>
    <row r="1307" spans="1:21" ht="14.4" customHeight="1" x14ac:dyDescent="0.3">
      <c r="A1307" s="660">
        <v>32</v>
      </c>
      <c r="B1307" s="661" t="s">
        <v>573</v>
      </c>
      <c r="C1307" s="661" t="s">
        <v>3526</v>
      </c>
      <c r="D1307" s="742" t="s">
        <v>5499</v>
      </c>
      <c r="E1307" s="743" t="s">
        <v>3544</v>
      </c>
      <c r="F1307" s="661" t="s">
        <v>3521</v>
      </c>
      <c r="G1307" s="661" t="s">
        <v>4729</v>
      </c>
      <c r="H1307" s="661" t="s">
        <v>1755</v>
      </c>
      <c r="I1307" s="661" t="s">
        <v>4730</v>
      </c>
      <c r="J1307" s="661" t="s">
        <v>1841</v>
      </c>
      <c r="K1307" s="661" t="s">
        <v>4643</v>
      </c>
      <c r="L1307" s="662">
        <v>133.94</v>
      </c>
      <c r="M1307" s="662">
        <v>133.94</v>
      </c>
      <c r="N1307" s="661">
        <v>1</v>
      </c>
      <c r="O1307" s="744">
        <v>0.5</v>
      </c>
      <c r="P1307" s="662">
        <v>133.94</v>
      </c>
      <c r="Q1307" s="677">
        <v>1</v>
      </c>
      <c r="R1307" s="661">
        <v>1</v>
      </c>
      <c r="S1307" s="677">
        <v>1</v>
      </c>
      <c r="T1307" s="744">
        <v>0.5</v>
      </c>
      <c r="U1307" s="700">
        <v>1</v>
      </c>
    </row>
    <row r="1308" spans="1:21" ht="14.4" customHeight="1" x14ac:dyDescent="0.3">
      <c r="A1308" s="660">
        <v>32</v>
      </c>
      <c r="B1308" s="661" t="s">
        <v>573</v>
      </c>
      <c r="C1308" s="661" t="s">
        <v>3526</v>
      </c>
      <c r="D1308" s="742" t="s">
        <v>5499</v>
      </c>
      <c r="E1308" s="743" t="s">
        <v>3545</v>
      </c>
      <c r="F1308" s="661" t="s">
        <v>3521</v>
      </c>
      <c r="G1308" s="661" t="s">
        <v>4301</v>
      </c>
      <c r="H1308" s="661" t="s">
        <v>574</v>
      </c>
      <c r="I1308" s="661" t="s">
        <v>2487</v>
      </c>
      <c r="J1308" s="661" t="s">
        <v>4302</v>
      </c>
      <c r="K1308" s="661" t="s">
        <v>1002</v>
      </c>
      <c r="L1308" s="662">
        <v>35.11</v>
      </c>
      <c r="M1308" s="662">
        <v>140.44</v>
      </c>
      <c r="N1308" s="661">
        <v>4</v>
      </c>
      <c r="O1308" s="744">
        <v>1</v>
      </c>
      <c r="P1308" s="662">
        <v>105.33</v>
      </c>
      <c r="Q1308" s="677">
        <v>0.75</v>
      </c>
      <c r="R1308" s="661">
        <v>3</v>
      </c>
      <c r="S1308" s="677">
        <v>0.75</v>
      </c>
      <c r="T1308" s="744">
        <v>0.5</v>
      </c>
      <c r="U1308" s="700">
        <v>0.5</v>
      </c>
    </row>
    <row r="1309" spans="1:21" ht="14.4" customHeight="1" x14ac:dyDescent="0.3">
      <c r="A1309" s="660">
        <v>32</v>
      </c>
      <c r="B1309" s="661" t="s">
        <v>573</v>
      </c>
      <c r="C1309" s="661" t="s">
        <v>3526</v>
      </c>
      <c r="D1309" s="742" t="s">
        <v>5499</v>
      </c>
      <c r="E1309" s="743" t="s">
        <v>3545</v>
      </c>
      <c r="F1309" s="661" t="s">
        <v>3521</v>
      </c>
      <c r="G1309" s="661" t="s">
        <v>3964</v>
      </c>
      <c r="H1309" s="661" t="s">
        <v>574</v>
      </c>
      <c r="I1309" s="661" t="s">
        <v>4731</v>
      </c>
      <c r="J1309" s="661" t="s">
        <v>3966</v>
      </c>
      <c r="K1309" s="661" t="s">
        <v>4732</v>
      </c>
      <c r="L1309" s="662">
        <v>32.28</v>
      </c>
      <c r="M1309" s="662">
        <v>32.28</v>
      </c>
      <c r="N1309" s="661">
        <v>1</v>
      </c>
      <c r="O1309" s="744">
        <v>1</v>
      </c>
      <c r="P1309" s="662"/>
      <c r="Q1309" s="677">
        <v>0</v>
      </c>
      <c r="R1309" s="661"/>
      <c r="S1309" s="677">
        <v>0</v>
      </c>
      <c r="T1309" s="744"/>
      <c r="U1309" s="700">
        <v>0</v>
      </c>
    </row>
    <row r="1310" spans="1:21" ht="14.4" customHeight="1" x14ac:dyDescent="0.3">
      <c r="A1310" s="660">
        <v>32</v>
      </c>
      <c r="B1310" s="661" t="s">
        <v>573</v>
      </c>
      <c r="C1310" s="661" t="s">
        <v>3526</v>
      </c>
      <c r="D1310" s="742" t="s">
        <v>5499</v>
      </c>
      <c r="E1310" s="743" t="s">
        <v>3545</v>
      </c>
      <c r="F1310" s="661" t="s">
        <v>3521</v>
      </c>
      <c r="G1310" s="661" t="s">
        <v>3964</v>
      </c>
      <c r="H1310" s="661" t="s">
        <v>574</v>
      </c>
      <c r="I1310" s="661" t="s">
        <v>4097</v>
      </c>
      <c r="J1310" s="661" t="s">
        <v>3966</v>
      </c>
      <c r="K1310" s="661" t="s">
        <v>3719</v>
      </c>
      <c r="L1310" s="662">
        <v>96.84</v>
      </c>
      <c r="M1310" s="662">
        <v>193.68</v>
      </c>
      <c r="N1310" s="661">
        <v>2</v>
      </c>
      <c r="O1310" s="744">
        <v>0.5</v>
      </c>
      <c r="P1310" s="662">
        <v>193.68</v>
      </c>
      <c r="Q1310" s="677">
        <v>1</v>
      </c>
      <c r="R1310" s="661">
        <v>2</v>
      </c>
      <c r="S1310" s="677">
        <v>1</v>
      </c>
      <c r="T1310" s="744">
        <v>0.5</v>
      </c>
      <c r="U1310" s="700">
        <v>1</v>
      </c>
    </row>
    <row r="1311" spans="1:21" ht="14.4" customHeight="1" x14ac:dyDescent="0.3">
      <c r="A1311" s="660">
        <v>32</v>
      </c>
      <c r="B1311" s="661" t="s">
        <v>573</v>
      </c>
      <c r="C1311" s="661" t="s">
        <v>3526</v>
      </c>
      <c r="D1311" s="742" t="s">
        <v>5499</v>
      </c>
      <c r="E1311" s="743" t="s">
        <v>3545</v>
      </c>
      <c r="F1311" s="661" t="s">
        <v>3521</v>
      </c>
      <c r="G1311" s="661" t="s">
        <v>3562</v>
      </c>
      <c r="H1311" s="661" t="s">
        <v>574</v>
      </c>
      <c r="I1311" s="661" t="s">
        <v>828</v>
      </c>
      <c r="J1311" s="661" t="s">
        <v>829</v>
      </c>
      <c r="K1311" s="661" t="s">
        <v>3870</v>
      </c>
      <c r="L1311" s="662">
        <v>0</v>
      </c>
      <c r="M1311" s="662">
        <v>0</v>
      </c>
      <c r="N1311" s="661">
        <v>1</v>
      </c>
      <c r="O1311" s="744">
        <v>0.5</v>
      </c>
      <c r="P1311" s="662">
        <v>0</v>
      </c>
      <c r="Q1311" s="677"/>
      <c r="R1311" s="661">
        <v>1</v>
      </c>
      <c r="S1311" s="677">
        <v>1</v>
      </c>
      <c r="T1311" s="744">
        <v>0.5</v>
      </c>
      <c r="U1311" s="700">
        <v>1</v>
      </c>
    </row>
    <row r="1312" spans="1:21" ht="14.4" customHeight="1" x14ac:dyDescent="0.3">
      <c r="A1312" s="660">
        <v>32</v>
      </c>
      <c r="B1312" s="661" t="s">
        <v>573</v>
      </c>
      <c r="C1312" s="661" t="s">
        <v>3526</v>
      </c>
      <c r="D1312" s="742" t="s">
        <v>5499</v>
      </c>
      <c r="E1312" s="743" t="s">
        <v>3545</v>
      </c>
      <c r="F1312" s="661" t="s">
        <v>3521</v>
      </c>
      <c r="G1312" s="661" t="s">
        <v>3569</v>
      </c>
      <c r="H1312" s="661" t="s">
        <v>574</v>
      </c>
      <c r="I1312" s="661" t="s">
        <v>1314</v>
      </c>
      <c r="J1312" s="661" t="s">
        <v>1315</v>
      </c>
      <c r="K1312" s="661" t="s">
        <v>3570</v>
      </c>
      <c r="L1312" s="662">
        <v>1295.6400000000001</v>
      </c>
      <c r="M1312" s="662">
        <v>18138.96</v>
      </c>
      <c r="N1312" s="661">
        <v>14</v>
      </c>
      <c r="O1312" s="744">
        <v>8.5</v>
      </c>
      <c r="P1312" s="662">
        <v>15547.679999999998</v>
      </c>
      <c r="Q1312" s="677">
        <v>0.8571428571428571</v>
      </c>
      <c r="R1312" s="661">
        <v>12</v>
      </c>
      <c r="S1312" s="677">
        <v>0.8571428571428571</v>
      </c>
      <c r="T1312" s="744">
        <v>6.5</v>
      </c>
      <c r="U1312" s="700">
        <v>0.76470588235294112</v>
      </c>
    </row>
    <row r="1313" spans="1:21" ht="14.4" customHeight="1" x14ac:dyDescent="0.3">
      <c r="A1313" s="660">
        <v>32</v>
      </c>
      <c r="B1313" s="661" t="s">
        <v>573</v>
      </c>
      <c r="C1313" s="661" t="s">
        <v>3526</v>
      </c>
      <c r="D1313" s="742" t="s">
        <v>5499</v>
      </c>
      <c r="E1313" s="743" t="s">
        <v>3545</v>
      </c>
      <c r="F1313" s="661" t="s">
        <v>3521</v>
      </c>
      <c r="G1313" s="661" t="s">
        <v>3569</v>
      </c>
      <c r="H1313" s="661" t="s">
        <v>574</v>
      </c>
      <c r="I1313" s="661" t="s">
        <v>3691</v>
      </c>
      <c r="J1313" s="661" t="s">
        <v>2622</v>
      </c>
      <c r="K1313" s="661" t="s">
        <v>3692</v>
      </c>
      <c r="L1313" s="662">
        <v>0</v>
      </c>
      <c r="M1313" s="662">
        <v>0</v>
      </c>
      <c r="N1313" s="661">
        <v>2</v>
      </c>
      <c r="O1313" s="744">
        <v>1.5</v>
      </c>
      <c r="P1313" s="662">
        <v>0</v>
      </c>
      <c r="Q1313" s="677"/>
      <c r="R1313" s="661">
        <v>2</v>
      </c>
      <c r="S1313" s="677">
        <v>1</v>
      </c>
      <c r="T1313" s="744">
        <v>1.5</v>
      </c>
      <c r="U1313" s="700">
        <v>1</v>
      </c>
    </row>
    <row r="1314" spans="1:21" ht="14.4" customHeight="1" x14ac:dyDescent="0.3">
      <c r="A1314" s="660">
        <v>32</v>
      </c>
      <c r="B1314" s="661" t="s">
        <v>573</v>
      </c>
      <c r="C1314" s="661" t="s">
        <v>3526</v>
      </c>
      <c r="D1314" s="742" t="s">
        <v>5499</v>
      </c>
      <c r="E1314" s="743" t="s">
        <v>3545</v>
      </c>
      <c r="F1314" s="661" t="s">
        <v>3521</v>
      </c>
      <c r="G1314" s="661" t="s">
        <v>3571</v>
      </c>
      <c r="H1314" s="661" t="s">
        <v>574</v>
      </c>
      <c r="I1314" s="661" t="s">
        <v>3967</v>
      </c>
      <c r="J1314" s="661" t="s">
        <v>3968</v>
      </c>
      <c r="K1314" s="661" t="s">
        <v>3694</v>
      </c>
      <c r="L1314" s="662">
        <v>85.71</v>
      </c>
      <c r="M1314" s="662">
        <v>85.71</v>
      </c>
      <c r="N1314" s="661">
        <v>1</v>
      </c>
      <c r="O1314" s="744">
        <v>0.5</v>
      </c>
      <c r="P1314" s="662">
        <v>85.71</v>
      </c>
      <c r="Q1314" s="677">
        <v>1</v>
      </c>
      <c r="R1314" s="661">
        <v>1</v>
      </c>
      <c r="S1314" s="677">
        <v>1</v>
      </c>
      <c r="T1314" s="744">
        <v>0.5</v>
      </c>
      <c r="U1314" s="700">
        <v>1</v>
      </c>
    </row>
    <row r="1315" spans="1:21" ht="14.4" customHeight="1" x14ac:dyDescent="0.3">
      <c r="A1315" s="660">
        <v>32</v>
      </c>
      <c r="B1315" s="661" t="s">
        <v>573</v>
      </c>
      <c r="C1315" s="661" t="s">
        <v>3526</v>
      </c>
      <c r="D1315" s="742" t="s">
        <v>5499</v>
      </c>
      <c r="E1315" s="743" t="s">
        <v>3545</v>
      </c>
      <c r="F1315" s="661" t="s">
        <v>3521</v>
      </c>
      <c r="G1315" s="661" t="s">
        <v>3571</v>
      </c>
      <c r="H1315" s="661" t="s">
        <v>574</v>
      </c>
      <c r="I1315" s="661" t="s">
        <v>3693</v>
      </c>
      <c r="J1315" s="661" t="s">
        <v>3575</v>
      </c>
      <c r="K1315" s="661" t="s">
        <v>3694</v>
      </c>
      <c r="L1315" s="662">
        <v>0</v>
      </c>
      <c r="M1315" s="662">
        <v>0</v>
      </c>
      <c r="N1315" s="661">
        <v>3</v>
      </c>
      <c r="O1315" s="744">
        <v>1.5</v>
      </c>
      <c r="P1315" s="662">
        <v>0</v>
      </c>
      <c r="Q1315" s="677"/>
      <c r="R1315" s="661">
        <v>3</v>
      </c>
      <c r="S1315" s="677">
        <v>1</v>
      </c>
      <c r="T1315" s="744">
        <v>1.5</v>
      </c>
      <c r="U1315" s="700">
        <v>1</v>
      </c>
    </row>
    <row r="1316" spans="1:21" ht="14.4" customHeight="1" x14ac:dyDescent="0.3">
      <c r="A1316" s="660">
        <v>32</v>
      </c>
      <c r="B1316" s="661" t="s">
        <v>573</v>
      </c>
      <c r="C1316" s="661" t="s">
        <v>3526</v>
      </c>
      <c r="D1316" s="742" t="s">
        <v>5499</v>
      </c>
      <c r="E1316" s="743" t="s">
        <v>3545</v>
      </c>
      <c r="F1316" s="661" t="s">
        <v>3521</v>
      </c>
      <c r="G1316" s="661" t="s">
        <v>3571</v>
      </c>
      <c r="H1316" s="661" t="s">
        <v>574</v>
      </c>
      <c r="I1316" s="661" t="s">
        <v>4733</v>
      </c>
      <c r="J1316" s="661" t="s">
        <v>4101</v>
      </c>
      <c r="K1316" s="661" t="s">
        <v>3495</v>
      </c>
      <c r="L1316" s="662">
        <v>0</v>
      </c>
      <c r="M1316" s="662">
        <v>0</v>
      </c>
      <c r="N1316" s="661">
        <v>3</v>
      </c>
      <c r="O1316" s="744">
        <v>0.5</v>
      </c>
      <c r="P1316" s="662">
        <v>0</v>
      </c>
      <c r="Q1316" s="677"/>
      <c r="R1316" s="661">
        <v>3</v>
      </c>
      <c r="S1316" s="677">
        <v>1</v>
      </c>
      <c r="T1316" s="744">
        <v>0.5</v>
      </c>
      <c r="U1316" s="700">
        <v>1</v>
      </c>
    </row>
    <row r="1317" spans="1:21" ht="14.4" customHeight="1" x14ac:dyDescent="0.3">
      <c r="A1317" s="660">
        <v>32</v>
      </c>
      <c r="B1317" s="661" t="s">
        <v>573</v>
      </c>
      <c r="C1317" s="661" t="s">
        <v>3526</v>
      </c>
      <c r="D1317" s="742" t="s">
        <v>5499</v>
      </c>
      <c r="E1317" s="743" t="s">
        <v>3545</v>
      </c>
      <c r="F1317" s="661" t="s">
        <v>3521</v>
      </c>
      <c r="G1317" s="661" t="s">
        <v>3571</v>
      </c>
      <c r="H1317" s="661" t="s">
        <v>574</v>
      </c>
      <c r="I1317" s="661" t="s">
        <v>4100</v>
      </c>
      <c r="J1317" s="661" t="s">
        <v>4101</v>
      </c>
      <c r="K1317" s="661" t="s">
        <v>3694</v>
      </c>
      <c r="L1317" s="662">
        <v>85.71</v>
      </c>
      <c r="M1317" s="662">
        <v>85.71</v>
      </c>
      <c r="N1317" s="661">
        <v>1</v>
      </c>
      <c r="O1317" s="744">
        <v>0.5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32</v>
      </c>
      <c r="B1318" s="661" t="s">
        <v>573</v>
      </c>
      <c r="C1318" s="661" t="s">
        <v>3526</v>
      </c>
      <c r="D1318" s="742" t="s">
        <v>5499</v>
      </c>
      <c r="E1318" s="743" t="s">
        <v>3545</v>
      </c>
      <c r="F1318" s="661" t="s">
        <v>3521</v>
      </c>
      <c r="G1318" s="661" t="s">
        <v>3571</v>
      </c>
      <c r="H1318" s="661" t="s">
        <v>574</v>
      </c>
      <c r="I1318" s="661" t="s">
        <v>683</v>
      </c>
      <c r="J1318" s="661" t="s">
        <v>684</v>
      </c>
      <c r="K1318" s="661" t="s">
        <v>3572</v>
      </c>
      <c r="L1318" s="662">
        <v>40.58</v>
      </c>
      <c r="M1318" s="662">
        <v>730.43999999999994</v>
      </c>
      <c r="N1318" s="661">
        <v>18</v>
      </c>
      <c r="O1318" s="744">
        <v>6</v>
      </c>
      <c r="P1318" s="662">
        <v>486.95999999999992</v>
      </c>
      <c r="Q1318" s="677">
        <v>0.66666666666666663</v>
      </c>
      <c r="R1318" s="661">
        <v>12</v>
      </c>
      <c r="S1318" s="677">
        <v>0.66666666666666663</v>
      </c>
      <c r="T1318" s="744">
        <v>4.5</v>
      </c>
      <c r="U1318" s="700">
        <v>0.75</v>
      </c>
    </row>
    <row r="1319" spans="1:21" ht="14.4" customHeight="1" x14ac:dyDescent="0.3">
      <c r="A1319" s="660">
        <v>32</v>
      </c>
      <c r="B1319" s="661" t="s">
        <v>573</v>
      </c>
      <c r="C1319" s="661" t="s">
        <v>3526</v>
      </c>
      <c r="D1319" s="742" t="s">
        <v>5499</v>
      </c>
      <c r="E1319" s="743" t="s">
        <v>3545</v>
      </c>
      <c r="F1319" s="661" t="s">
        <v>3521</v>
      </c>
      <c r="G1319" s="661" t="s">
        <v>3571</v>
      </c>
      <c r="H1319" s="661" t="s">
        <v>574</v>
      </c>
      <c r="I1319" s="661" t="s">
        <v>3573</v>
      </c>
      <c r="J1319" s="661" t="s">
        <v>684</v>
      </c>
      <c r="K1319" s="661" t="s">
        <v>3574</v>
      </c>
      <c r="L1319" s="662">
        <v>135.25</v>
      </c>
      <c r="M1319" s="662">
        <v>135.25</v>
      </c>
      <c r="N1319" s="661">
        <v>1</v>
      </c>
      <c r="O1319" s="744">
        <v>0.5</v>
      </c>
      <c r="P1319" s="662"/>
      <c r="Q1319" s="677">
        <v>0</v>
      </c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32</v>
      </c>
      <c r="B1320" s="661" t="s">
        <v>573</v>
      </c>
      <c r="C1320" s="661" t="s">
        <v>3526</v>
      </c>
      <c r="D1320" s="742" t="s">
        <v>5499</v>
      </c>
      <c r="E1320" s="743" t="s">
        <v>3545</v>
      </c>
      <c r="F1320" s="661" t="s">
        <v>3521</v>
      </c>
      <c r="G1320" s="661" t="s">
        <v>3571</v>
      </c>
      <c r="H1320" s="661" t="s">
        <v>574</v>
      </c>
      <c r="I1320" s="661" t="s">
        <v>699</v>
      </c>
      <c r="J1320" s="661" t="s">
        <v>3575</v>
      </c>
      <c r="K1320" s="661" t="s">
        <v>1123</v>
      </c>
      <c r="L1320" s="662">
        <v>42.85</v>
      </c>
      <c r="M1320" s="662">
        <v>299.95000000000005</v>
      </c>
      <c r="N1320" s="661">
        <v>7</v>
      </c>
      <c r="O1320" s="744">
        <v>1.5</v>
      </c>
      <c r="P1320" s="662">
        <v>171.4</v>
      </c>
      <c r="Q1320" s="677">
        <v>0.5714285714285714</v>
      </c>
      <c r="R1320" s="661">
        <v>4</v>
      </c>
      <c r="S1320" s="677">
        <v>0.5714285714285714</v>
      </c>
      <c r="T1320" s="744">
        <v>1</v>
      </c>
      <c r="U1320" s="700">
        <v>0.66666666666666663</v>
      </c>
    </row>
    <row r="1321" spans="1:21" ht="14.4" customHeight="1" x14ac:dyDescent="0.3">
      <c r="A1321" s="660">
        <v>32</v>
      </c>
      <c r="B1321" s="661" t="s">
        <v>573</v>
      </c>
      <c r="C1321" s="661" t="s">
        <v>3526</v>
      </c>
      <c r="D1321" s="742" t="s">
        <v>5499</v>
      </c>
      <c r="E1321" s="743" t="s">
        <v>3545</v>
      </c>
      <c r="F1321" s="661" t="s">
        <v>3521</v>
      </c>
      <c r="G1321" s="661" t="s">
        <v>3579</v>
      </c>
      <c r="H1321" s="661" t="s">
        <v>574</v>
      </c>
      <c r="I1321" s="661" t="s">
        <v>4734</v>
      </c>
      <c r="J1321" s="661" t="s">
        <v>1013</v>
      </c>
      <c r="K1321" s="661" t="s">
        <v>4573</v>
      </c>
      <c r="L1321" s="662">
        <v>0</v>
      </c>
      <c r="M1321" s="662">
        <v>0</v>
      </c>
      <c r="N1321" s="661">
        <v>1</v>
      </c>
      <c r="O1321" s="744">
        <v>0.5</v>
      </c>
      <c r="P1321" s="662">
        <v>0</v>
      </c>
      <c r="Q1321" s="677"/>
      <c r="R1321" s="661">
        <v>1</v>
      </c>
      <c r="S1321" s="677">
        <v>1</v>
      </c>
      <c r="T1321" s="744">
        <v>0.5</v>
      </c>
      <c r="U1321" s="700">
        <v>1</v>
      </c>
    </row>
    <row r="1322" spans="1:21" ht="14.4" customHeight="1" x14ac:dyDescent="0.3">
      <c r="A1322" s="660">
        <v>32</v>
      </c>
      <c r="B1322" s="661" t="s">
        <v>573</v>
      </c>
      <c r="C1322" s="661" t="s">
        <v>3526</v>
      </c>
      <c r="D1322" s="742" t="s">
        <v>5499</v>
      </c>
      <c r="E1322" s="743" t="s">
        <v>3545</v>
      </c>
      <c r="F1322" s="661" t="s">
        <v>3521</v>
      </c>
      <c r="G1322" s="661" t="s">
        <v>3579</v>
      </c>
      <c r="H1322" s="661" t="s">
        <v>574</v>
      </c>
      <c r="I1322" s="661" t="s">
        <v>4735</v>
      </c>
      <c r="J1322" s="661" t="s">
        <v>1013</v>
      </c>
      <c r="K1322" s="661" t="s">
        <v>4736</v>
      </c>
      <c r="L1322" s="662">
        <v>0</v>
      </c>
      <c r="M1322" s="662">
        <v>0</v>
      </c>
      <c r="N1322" s="661">
        <v>1</v>
      </c>
      <c r="O1322" s="744">
        <v>0.5</v>
      </c>
      <c r="P1322" s="662">
        <v>0</v>
      </c>
      <c r="Q1322" s="677"/>
      <c r="R1322" s="661">
        <v>1</v>
      </c>
      <c r="S1322" s="677">
        <v>1</v>
      </c>
      <c r="T1322" s="744">
        <v>0.5</v>
      </c>
      <c r="U1322" s="700">
        <v>1</v>
      </c>
    </row>
    <row r="1323" spans="1:21" ht="14.4" customHeight="1" x14ac:dyDescent="0.3">
      <c r="A1323" s="660">
        <v>32</v>
      </c>
      <c r="B1323" s="661" t="s">
        <v>573</v>
      </c>
      <c r="C1323" s="661" t="s">
        <v>3526</v>
      </c>
      <c r="D1323" s="742" t="s">
        <v>5499</v>
      </c>
      <c r="E1323" s="743" t="s">
        <v>3545</v>
      </c>
      <c r="F1323" s="661" t="s">
        <v>3521</v>
      </c>
      <c r="G1323" s="661" t="s">
        <v>3582</v>
      </c>
      <c r="H1323" s="661" t="s">
        <v>1755</v>
      </c>
      <c r="I1323" s="661" t="s">
        <v>2158</v>
      </c>
      <c r="J1323" s="661" t="s">
        <v>617</v>
      </c>
      <c r="K1323" s="661" t="s">
        <v>3387</v>
      </c>
      <c r="L1323" s="662">
        <v>150.04</v>
      </c>
      <c r="M1323" s="662">
        <v>150.04</v>
      </c>
      <c r="N1323" s="661">
        <v>1</v>
      </c>
      <c r="O1323" s="744">
        <v>0.5</v>
      </c>
      <c r="P1323" s="662"/>
      <c r="Q1323" s="677">
        <v>0</v>
      </c>
      <c r="R1323" s="661"/>
      <c r="S1323" s="677">
        <v>0</v>
      </c>
      <c r="T1323" s="744"/>
      <c r="U1323" s="700">
        <v>0</v>
      </c>
    </row>
    <row r="1324" spans="1:21" ht="14.4" customHeight="1" x14ac:dyDescent="0.3">
      <c r="A1324" s="660">
        <v>32</v>
      </c>
      <c r="B1324" s="661" t="s">
        <v>573</v>
      </c>
      <c r="C1324" s="661" t="s">
        <v>3526</v>
      </c>
      <c r="D1324" s="742" t="s">
        <v>5499</v>
      </c>
      <c r="E1324" s="743" t="s">
        <v>3545</v>
      </c>
      <c r="F1324" s="661" t="s">
        <v>3521</v>
      </c>
      <c r="G1324" s="661" t="s">
        <v>3582</v>
      </c>
      <c r="H1324" s="661" t="s">
        <v>1755</v>
      </c>
      <c r="I1324" s="661" t="s">
        <v>2158</v>
      </c>
      <c r="J1324" s="661" t="s">
        <v>617</v>
      </c>
      <c r="K1324" s="661" t="s">
        <v>3387</v>
      </c>
      <c r="L1324" s="662">
        <v>154.36000000000001</v>
      </c>
      <c r="M1324" s="662">
        <v>771.80000000000007</v>
      </c>
      <c r="N1324" s="661">
        <v>5</v>
      </c>
      <c r="O1324" s="744">
        <v>1.5</v>
      </c>
      <c r="P1324" s="662">
        <v>771.80000000000007</v>
      </c>
      <c r="Q1324" s="677">
        <v>1</v>
      </c>
      <c r="R1324" s="661">
        <v>5</v>
      </c>
      <c r="S1324" s="677">
        <v>1</v>
      </c>
      <c r="T1324" s="744">
        <v>1.5</v>
      </c>
      <c r="U1324" s="700">
        <v>1</v>
      </c>
    </row>
    <row r="1325" spans="1:21" ht="14.4" customHeight="1" x14ac:dyDescent="0.3">
      <c r="A1325" s="660">
        <v>32</v>
      </c>
      <c r="B1325" s="661" t="s">
        <v>573</v>
      </c>
      <c r="C1325" s="661" t="s">
        <v>3526</v>
      </c>
      <c r="D1325" s="742" t="s">
        <v>5499</v>
      </c>
      <c r="E1325" s="743" t="s">
        <v>3545</v>
      </c>
      <c r="F1325" s="661" t="s">
        <v>3521</v>
      </c>
      <c r="G1325" s="661" t="s">
        <v>3971</v>
      </c>
      <c r="H1325" s="661" t="s">
        <v>574</v>
      </c>
      <c r="I1325" s="661" t="s">
        <v>3972</v>
      </c>
      <c r="J1325" s="661" t="s">
        <v>3973</v>
      </c>
      <c r="K1325" s="661" t="s">
        <v>3974</v>
      </c>
      <c r="L1325" s="662">
        <v>10277.59</v>
      </c>
      <c r="M1325" s="662">
        <v>71943.13</v>
      </c>
      <c r="N1325" s="661">
        <v>7</v>
      </c>
      <c r="O1325" s="744">
        <v>1</v>
      </c>
      <c r="P1325" s="662">
        <v>30832.77</v>
      </c>
      <c r="Q1325" s="677">
        <v>0.42857142857142855</v>
      </c>
      <c r="R1325" s="661">
        <v>3</v>
      </c>
      <c r="S1325" s="677">
        <v>0.42857142857142855</v>
      </c>
      <c r="T1325" s="744">
        <v>0.5</v>
      </c>
      <c r="U1325" s="700">
        <v>0.5</v>
      </c>
    </row>
    <row r="1326" spans="1:21" ht="14.4" customHeight="1" x14ac:dyDescent="0.3">
      <c r="A1326" s="660">
        <v>32</v>
      </c>
      <c r="B1326" s="661" t="s">
        <v>573</v>
      </c>
      <c r="C1326" s="661" t="s">
        <v>3526</v>
      </c>
      <c r="D1326" s="742" t="s">
        <v>5499</v>
      </c>
      <c r="E1326" s="743" t="s">
        <v>3545</v>
      </c>
      <c r="F1326" s="661" t="s">
        <v>3521</v>
      </c>
      <c r="G1326" s="661" t="s">
        <v>3975</v>
      </c>
      <c r="H1326" s="661" t="s">
        <v>1755</v>
      </c>
      <c r="I1326" s="661" t="s">
        <v>3976</v>
      </c>
      <c r="J1326" s="661" t="s">
        <v>3977</v>
      </c>
      <c r="K1326" s="661" t="s">
        <v>1919</v>
      </c>
      <c r="L1326" s="662">
        <v>176.59</v>
      </c>
      <c r="M1326" s="662">
        <v>176.59</v>
      </c>
      <c r="N1326" s="661">
        <v>1</v>
      </c>
      <c r="O1326" s="744">
        <v>0.5</v>
      </c>
      <c r="P1326" s="662">
        <v>176.59</v>
      </c>
      <c r="Q1326" s="677">
        <v>1</v>
      </c>
      <c r="R1326" s="661">
        <v>1</v>
      </c>
      <c r="S1326" s="677">
        <v>1</v>
      </c>
      <c r="T1326" s="744">
        <v>0.5</v>
      </c>
      <c r="U1326" s="700">
        <v>1</v>
      </c>
    </row>
    <row r="1327" spans="1:21" ht="14.4" customHeight="1" x14ac:dyDescent="0.3">
      <c r="A1327" s="660">
        <v>32</v>
      </c>
      <c r="B1327" s="661" t="s">
        <v>573</v>
      </c>
      <c r="C1327" s="661" t="s">
        <v>3526</v>
      </c>
      <c r="D1327" s="742" t="s">
        <v>5499</v>
      </c>
      <c r="E1327" s="743" t="s">
        <v>3545</v>
      </c>
      <c r="F1327" s="661" t="s">
        <v>3521</v>
      </c>
      <c r="G1327" s="661" t="s">
        <v>3975</v>
      </c>
      <c r="H1327" s="661" t="s">
        <v>1755</v>
      </c>
      <c r="I1327" s="661" t="s">
        <v>3978</v>
      </c>
      <c r="J1327" s="661" t="s">
        <v>3476</v>
      </c>
      <c r="K1327" s="661" t="s">
        <v>1669</v>
      </c>
      <c r="L1327" s="662">
        <v>208.19</v>
      </c>
      <c r="M1327" s="662">
        <v>416.38</v>
      </c>
      <c r="N1327" s="661">
        <v>2</v>
      </c>
      <c r="O1327" s="744">
        <v>1.5</v>
      </c>
      <c r="P1327" s="662"/>
      <c r="Q1327" s="677">
        <v>0</v>
      </c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32</v>
      </c>
      <c r="B1328" s="661" t="s">
        <v>573</v>
      </c>
      <c r="C1328" s="661" t="s">
        <v>3526</v>
      </c>
      <c r="D1328" s="742" t="s">
        <v>5499</v>
      </c>
      <c r="E1328" s="743" t="s">
        <v>3545</v>
      </c>
      <c r="F1328" s="661" t="s">
        <v>3521</v>
      </c>
      <c r="G1328" s="661" t="s">
        <v>3975</v>
      </c>
      <c r="H1328" s="661" t="s">
        <v>1755</v>
      </c>
      <c r="I1328" s="661" t="s">
        <v>3978</v>
      </c>
      <c r="J1328" s="661" t="s">
        <v>3476</v>
      </c>
      <c r="K1328" s="661" t="s">
        <v>1669</v>
      </c>
      <c r="L1328" s="662">
        <v>196.21</v>
      </c>
      <c r="M1328" s="662">
        <v>196.21</v>
      </c>
      <c r="N1328" s="661">
        <v>1</v>
      </c>
      <c r="O1328" s="744">
        <v>0.5</v>
      </c>
      <c r="P1328" s="662">
        <v>196.21</v>
      </c>
      <c r="Q1328" s="677">
        <v>1</v>
      </c>
      <c r="R1328" s="661">
        <v>1</v>
      </c>
      <c r="S1328" s="677">
        <v>1</v>
      </c>
      <c r="T1328" s="744">
        <v>0.5</v>
      </c>
      <c r="U1328" s="700">
        <v>1</v>
      </c>
    </row>
    <row r="1329" spans="1:21" ht="14.4" customHeight="1" x14ac:dyDescent="0.3">
      <c r="A1329" s="660">
        <v>32</v>
      </c>
      <c r="B1329" s="661" t="s">
        <v>573</v>
      </c>
      <c r="C1329" s="661" t="s">
        <v>3526</v>
      </c>
      <c r="D1329" s="742" t="s">
        <v>5499</v>
      </c>
      <c r="E1329" s="743" t="s">
        <v>3545</v>
      </c>
      <c r="F1329" s="661" t="s">
        <v>3521</v>
      </c>
      <c r="G1329" s="661" t="s">
        <v>3975</v>
      </c>
      <c r="H1329" s="661" t="s">
        <v>1755</v>
      </c>
      <c r="I1329" s="661" t="s">
        <v>1858</v>
      </c>
      <c r="J1329" s="661" t="s">
        <v>2893</v>
      </c>
      <c r="K1329" s="661" t="s">
        <v>1993</v>
      </c>
      <c r="L1329" s="662">
        <v>124.91</v>
      </c>
      <c r="M1329" s="662">
        <v>374.73</v>
      </c>
      <c r="N1329" s="661">
        <v>3</v>
      </c>
      <c r="O1329" s="744">
        <v>0.5</v>
      </c>
      <c r="P1329" s="662">
        <v>374.73</v>
      </c>
      <c r="Q1329" s="677">
        <v>1</v>
      </c>
      <c r="R1329" s="661">
        <v>3</v>
      </c>
      <c r="S1329" s="677">
        <v>1</v>
      </c>
      <c r="T1329" s="744">
        <v>0.5</v>
      </c>
      <c r="U1329" s="700">
        <v>1</v>
      </c>
    </row>
    <row r="1330" spans="1:21" ht="14.4" customHeight="1" x14ac:dyDescent="0.3">
      <c r="A1330" s="660">
        <v>32</v>
      </c>
      <c r="B1330" s="661" t="s">
        <v>573</v>
      </c>
      <c r="C1330" s="661" t="s">
        <v>3526</v>
      </c>
      <c r="D1330" s="742" t="s">
        <v>5499</v>
      </c>
      <c r="E1330" s="743" t="s">
        <v>3545</v>
      </c>
      <c r="F1330" s="661" t="s">
        <v>3521</v>
      </c>
      <c r="G1330" s="661" t="s">
        <v>3975</v>
      </c>
      <c r="H1330" s="661" t="s">
        <v>1755</v>
      </c>
      <c r="I1330" s="661" t="s">
        <v>1858</v>
      </c>
      <c r="J1330" s="661" t="s">
        <v>2893</v>
      </c>
      <c r="K1330" s="661" t="s">
        <v>1993</v>
      </c>
      <c r="L1330" s="662">
        <v>117.73</v>
      </c>
      <c r="M1330" s="662">
        <v>1059.57</v>
      </c>
      <c r="N1330" s="661">
        <v>9</v>
      </c>
      <c r="O1330" s="744">
        <v>2</v>
      </c>
      <c r="P1330" s="662">
        <v>1059.57</v>
      </c>
      <c r="Q1330" s="677">
        <v>1</v>
      </c>
      <c r="R1330" s="661">
        <v>9</v>
      </c>
      <c r="S1330" s="677">
        <v>1</v>
      </c>
      <c r="T1330" s="744">
        <v>2</v>
      </c>
      <c r="U1330" s="700">
        <v>1</v>
      </c>
    </row>
    <row r="1331" spans="1:21" ht="14.4" customHeight="1" x14ac:dyDescent="0.3">
      <c r="A1331" s="660">
        <v>32</v>
      </c>
      <c r="B1331" s="661" t="s">
        <v>573</v>
      </c>
      <c r="C1331" s="661" t="s">
        <v>3526</v>
      </c>
      <c r="D1331" s="742" t="s">
        <v>5499</v>
      </c>
      <c r="E1331" s="743" t="s">
        <v>3545</v>
      </c>
      <c r="F1331" s="661" t="s">
        <v>3521</v>
      </c>
      <c r="G1331" s="661" t="s">
        <v>4106</v>
      </c>
      <c r="H1331" s="661" t="s">
        <v>1755</v>
      </c>
      <c r="I1331" s="661" t="s">
        <v>2170</v>
      </c>
      <c r="J1331" s="661" t="s">
        <v>2171</v>
      </c>
      <c r="K1331" s="661" t="s">
        <v>2172</v>
      </c>
      <c r="L1331" s="662">
        <v>119.7</v>
      </c>
      <c r="M1331" s="662">
        <v>478.8</v>
      </c>
      <c r="N1331" s="661">
        <v>4</v>
      </c>
      <c r="O1331" s="744">
        <v>2.5</v>
      </c>
      <c r="P1331" s="662">
        <v>478.8</v>
      </c>
      <c r="Q1331" s="677">
        <v>1</v>
      </c>
      <c r="R1331" s="661">
        <v>4</v>
      </c>
      <c r="S1331" s="677">
        <v>1</v>
      </c>
      <c r="T1331" s="744">
        <v>2.5</v>
      </c>
      <c r="U1331" s="700">
        <v>1</v>
      </c>
    </row>
    <row r="1332" spans="1:21" ht="14.4" customHeight="1" x14ac:dyDescent="0.3">
      <c r="A1332" s="660">
        <v>32</v>
      </c>
      <c r="B1332" s="661" t="s">
        <v>573</v>
      </c>
      <c r="C1332" s="661" t="s">
        <v>3526</v>
      </c>
      <c r="D1332" s="742" t="s">
        <v>5499</v>
      </c>
      <c r="E1332" s="743" t="s">
        <v>3545</v>
      </c>
      <c r="F1332" s="661" t="s">
        <v>3521</v>
      </c>
      <c r="G1332" s="661" t="s">
        <v>4106</v>
      </c>
      <c r="H1332" s="661" t="s">
        <v>1755</v>
      </c>
      <c r="I1332" s="661" t="s">
        <v>4382</v>
      </c>
      <c r="J1332" s="661" t="s">
        <v>4383</v>
      </c>
      <c r="K1332" s="661" t="s">
        <v>4384</v>
      </c>
      <c r="L1332" s="662">
        <v>119.7</v>
      </c>
      <c r="M1332" s="662">
        <v>239.4</v>
      </c>
      <c r="N1332" s="661">
        <v>2</v>
      </c>
      <c r="O1332" s="744">
        <v>0.5</v>
      </c>
      <c r="P1332" s="662">
        <v>239.4</v>
      </c>
      <c r="Q1332" s="677">
        <v>1</v>
      </c>
      <c r="R1332" s="661">
        <v>2</v>
      </c>
      <c r="S1332" s="677">
        <v>1</v>
      </c>
      <c r="T1332" s="744">
        <v>0.5</v>
      </c>
      <c r="U1332" s="700">
        <v>1</v>
      </c>
    </row>
    <row r="1333" spans="1:21" ht="14.4" customHeight="1" x14ac:dyDescent="0.3">
      <c r="A1333" s="660">
        <v>32</v>
      </c>
      <c r="B1333" s="661" t="s">
        <v>573</v>
      </c>
      <c r="C1333" s="661" t="s">
        <v>3526</v>
      </c>
      <c r="D1333" s="742" t="s">
        <v>5499</v>
      </c>
      <c r="E1333" s="743" t="s">
        <v>3545</v>
      </c>
      <c r="F1333" s="661" t="s">
        <v>3521</v>
      </c>
      <c r="G1333" s="661" t="s">
        <v>3583</v>
      </c>
      <c r="H1333" s="661" t="s">
        <v>574</v>
      </c>
      <c r="I1333" s="661" t="s">
        <v>890</v>
      </c>
      <c r="J1333" s="661" t="s">
        <v>3982</v>
      </c>
      <c r="K1333" s="661" t="s">
        <v>2909</v>
      </c>
      <c r="L1333" s="662">
        <v>0</v>
      </c>
      <c r="M1333" s="662">
        <v>0</v>
      </c>
      <c r="N1333" s="661">
        <v>2</v>
      </c>
      <c r="O1333" s="744">
        <v>0.5</v>
      </c>
      <c r="P1333" s="662"/>
      <c r="Q1333" s="677"/>
      <c r="R1333" s="661"/>
      <c r="S1333" s="677">
        <v>0</v>
      </c>
      <c r="T1333" s="744"/>
      <c r="U1333" s="700">
        <v>0</v>
      </c>
    </row>
    <row r="1334" spans="1:21" ht="14.4" customHeight="1" x14ac:dyDescent="0.3">
      <c r="A1334" s="660">
        <v>32</v>
      </c>
      <c r="B1334" s="661" t="s">
        <v>573</v>
      </c>
      <c r="C1334" s="661" t="s">
        <v>3526</v>
      </c>
      <c r="D1334" s="742" t="s">
        <v>5499</v>
      </c>
      <c r="E1334" s="743" t="s">
        <v>3545</v>
      </c>
      <c r="F1334" s="661" t="s">
        <v>3521</v>
      </c>
      <c r="G1334" s="661" t="s">
        <v>3583</v>
      </c>
      <c r="H1334" s="661" t="s">
        <v>574</v>
      </c>
      <c r="I1334" s="661" t="s">
        <v>4386</v>
      </c>
      <c r="J1334" s="661" t="s">
        <v>3584</v>
      </c>
      <c r="K1334" s="661" t="s">
        <v>3585</v>
      </c>
      <c r="L1334" s="662">
        <v>0</v>
      </c>
      <c r="M1334" s="662">
        <v>0</v>
      </c>
      <c r="N1334" s="661">
        <v>2</v>
      </c>
      <c r="O1334" s="744">
        <v>0.5</v>
      </c>
      <c r="P1334" s="662">
        <v>0</v>
      </c>
      <c r="Q1334" s="677"/>
      <c r="R1334" s="661">
        <v>2</v>
      </c>
      <c r="S1334" s="677">
        <v>1</v>
      </c>
      <c r="T1334" s="744">
        <v>0.5</v>
      </c>
      <c r="U1334" s="700">
        <v>1</v>
      </c>
    </row>
    <row r="1335" spans="1:21" ht="14.4" customHeight="1" x14ac:dyDescent="0.3">
      <c r="A1335" s="660">
        <v>32</v>
      </c>
      <c r="B1335" s="661" t="s">
        <v>573</v>
      </c>
      <c r="C1335" s="661" t="s">
        <v>3526</v>
      </c>
      <c r="D1335" s="742" t="s">
        <v>5499</v>
      </c>
      <c r="E1335" s="743" t="s">
        <v>3545</v>
      </c>
      <c r="F1335" s="661" t="s">
        <v>3521</v>
      </c>
      <c r="G1335" s="661" t="s">
        <v>3587</v>
      </c>
      <c r="H1335" s="661" t="s">
        <v>574</v>
      </c>
      <c r="I1335" s="661" t="s">
        <v>4737</v>
      </c>
      <c r="J1335" s="661" t="s">
        <v>4738</v>
      </c>
      <c r="K1335" s="661" t="s">
        <v>1919</v>
      </c>
      <c r="L1335" s="662">
        <v>340.97</v>
      </c>
      <c r="M1335" s="662">
        <v>340.97</v>
      </c>
      <c r="N1335" s="661">
        <v>1</v>
      </c>
      <c r="O1335" s="744">
        <v>1</v>
      </c>
      <c r="P1335" s="662">
        <v>340.97</v>
      </c>
      <c r="Q1335" s="677">
        <v>1</v>
      </c>
      <c r="R1335" s="661">
        <v>1</v>
      </c>
      <c r="S1335" s="677">
        <v>1</v>
      </c>
      <c r="T1335" s="744">
        <v>1</v>
      </c>
      <c r="U1335" s="700">
        <v>1</v>
      </c>
    </row>
    <row r="1336" spans="1:21" ht="14.4" customHeight="1" x14ac:dyDescent="0.3">
      <c r="A1336" s="660">
        <v>32</v>
      </c>
      <c r="B1336" s="661" t="s">
        <v>573</v>
      </c>
      <c r="C1336" s="661" t="s">
        <v>3526</v>
      </c>
      <c r="D1336" s="742" t="s">
        <v>5499</v>
      </c>
      <c r="E1336" s="743" t="s">
        <v>3545</v>
      </c>
      <c r="F1336" s="661" t="s">
        <v>3521</v>
      </c>
      <c r="G1336" s="661" t="s">
        <v>4739</v>
      </c>
      <c r="H1336" s="661" t="s">
        <v>574</v>
      </c>
      <c r="I1336" s="661" t="s">
        <v>4740</v>
      </c>
      <c r="J1336" s="661" t="s">
        <v>4741</v>
      </c>
      <c r="K1336" s="661" t="s">
        <v>4742</v>
      </c>
      <c r="L1336" s="662">
        <v>311.29000000000002</v>
      </c>
      <c r="M1336" s="662">
        <v>311.29000000000002</v>
      </c>
      <c r="N1336" s="661">
        <v>1</v>
      </c>
      <c r="O1336" s="744">
        <v>0.5</v>
      </c>
      <c r="P1336" s="662">
        <v>311.29000000000002</v>
      </c>
      <c r="Q1336" s="677">
        <v>1</v>
      </c>
      <c r="R1336" s="661">
        <v>1</v>
      </c>
      <c r="S1336" s="677">
        <v>1</v>
      </c>
      <c r="T1336" s="744">
        <v>0.5</v>
      </c>
      <c r="U1336" s="700">
        <v>1</v>
      </c>
    </row>
    <row r="1337" spans="1:21" ht="14.4" customHeight="1" x14ac:dyDescent="0.3">
      <c r="A1337" s="660">
        <v>32</v>
      </c>
      <c r="B1337" s="661" t="s">
        <v>573</v>
      </c>
      <c r="C1337" s="661" t="s">
        <v>3526</v>
      </c>
      <c r="D1337" s="742" t="s">
        <v>5499</v>
      </c>
      <c r="E1337" s="743" t="s">
        <v>3545</v>
      </c>
      <c r="F1337" s="661" t="s">
        <v>3521</v>
      </c>
      <c r="G1337" s="661" t="s">
        <v>4630</v>
      </c>
      <c r="H1337" s="661" t="s">
        <v>574</v>
      </c>
      <c r="I1337" s="661" t="s">
        <v>2456</v>
      </c>
      <c r="J1337" s="661" t="s">
        <v>1090</v>
      </c>
      <c r="K1337" s="661" t="s">
        <v>2457</v>
      </c>
      <c r="L1337" s="662">
        <v>0</v>
      </c>
      <c r="M1337" s="662">
        <v>0</v>
      </c>
      <c r="N1337" s="661">
        <v>2</v>
      </c>
      <c r="O1337" s="744">
        <v>1.5</v>
      </c>
      <c r="P1337" s="662">
        <v>0</v>
      </c>
      <c r="Q1337" s="677"/>
      <c r="R1337" s="661">
        <v>1</v>
      </c>
      <c r="S1337" s="677">
        <v>0.5</v>
      </c>
      <c r="T1337" s="744">
        <v>0.5</v>
      </c>
      <c r="U1337" s="700">
        <v>0.33333333333333331</v>
      </c>
    </row>
    <row r="1338" spans="1:21" ht="14.4" customHeight="1" x14ac:dyDescent="0.3">
      <c r="A1338" s="660">
        <v>32</v>
      </c>
      <c r="B1338" s="661" t="s">
        <v>573</v>
      </c>
      <c r="C1338" s="661" t="s">
        <v>3526</v>
      </c>
      <c r="D1338" s="742" t="s">
        <v>5499</v>
      </c>
      <c r="E1338" s="743" t="s">
        <v>3545</v>
      </c>
      <c r="F1338" s="661" t="s">
        <v>3521</v>
      </c>
      <c r="G1338" s="661" t="s">
        <v>3796</v>
      </c>
      <c r="H1338" s="661" t="s">
        <v>574</v>
      </c>
      <c r="I1338" s="661" t="s">
        <v>2093</v>
      </c>
      <c r="J1338" s="661" t="s">
        <v>2094</v>
      </c>
      <c r="K1338" s="661" t="s">
        <v>3392</v>
      </c>
      <c r="L1338" s="662">
        <v>66.819999999999993</v>
      </c>
      <c r="M1338" s="662">
        <v>400.91999999999996</v>
      </c>
      <c r="N1338" s="661">
        <v>6</v>
      </c>
      <c r="O1338" s="744">
        <v>3</v>
      </c>
      <c r="P1338" s="662">
        <v>400.91999999999996</v>
      </c>
      <c r="Q1338" s="677">
        <v>1</v>
      </c>
      <c r="R1338" s="661">
        <v>6</v>
      </c>
      <c r="S1338" s="677">
        <v>1</v>
      </c>
      <c r="T1338" s="744">
        <v>3</v>
      </c>
      <c r="U1338" s="700">
        <v>1</v>
      </c>
    </row>
    <row r="1339" spans="1:21" ht="14.4" customHeight="1" x14ac:dyDescent="0.3">
      <c r="A1339" s="660">
        <v>32</v>
      </c>
      <c r="B1339" s="661" t="s">
        <v>573</v>
      </c>
      <c r="C1339" s="661" t="s">
        <v>3526</v>
      </c>
      <c r="D1339" s="742" t="s">
        <v>5499</v>
      </c>
      <c r="E1339" s="743" t="s">
        <v>3545</v>
      </c>
      <c r="F1339" s="661" t="s">
        <v>3521</v>
      </c>
      <c r="G1339" s="661" t="s">
        <v>3588</v>
      </c>
      <c r="H1339" s="661" t="s">
        <v>1755</v>
      </c>
      <c r="I1339" s="661" t="s">
        <v>4743</v>
      </c>
      <c r="J1339" s="661" t="s">
        <v>1952</v>
      </c>
      <c r="K1339" s="661" t="s">
        <v>1993</v>
      </c>
      <c r="L1339" s="662">
        <v>132</v>
      </c>
      <c r="M1339" s="662">
        <v>396</v>
      </c>
      <c r="N1339" s="661">
        <v>3</v>
      </c>
      <c r="O1339" s="744">
        <v>1</v>
      </c>
      <c r="P1339" s="662"/>
      <c r="Q1339" s="677">
        <v>0</v>
      </c>
      <c r="R1339" s="661"/>
      <c r="S1339" s="677">
        <v>0</v>
      </c>
      <c r="T1339" s="744"/>
      <c r="U1339" s="700">
        <v>0</v>
      </c>
    </row>
    <row r="1340" spans="1:21" ht="14.4" customHeight="1" x14ac:dyDescent="0.3">
      <c r="A1340" s="660">
        <v>32</v>
      </c>
      <c r="B1340" s="661" t="s">
        <v>573</v>
      </c>
      <c r="C1340" s="661" t="s">
        <v>3526</v>
      </c>
      <c r="D1340" s="742" t="s">
        <v>5499</v>
      </c>
      <c r="E1340" s="743" t="s">
        <v>3545</v>
      </c>
      <c r="F1340" s="661" t="s">
        <v>3521</v>
      </c>
      <c r="G1340" s="661" t="s">
        <v>3588</v>
      </c>
      <c r="H1340" s="661" t="s">
        <v>1755</v>
      </c>
      <c r="I1340" s="661" t="s">
        <v>4107</v>
      </c>
      <c r="J1340" s="661" t="s">
        <v>1952</v>
      </c>
      <c r="K1340" s="661" t="s">
        <v>2873</v>
      </c>
      <c r="L1340" s="662">
        <v>264</v>
      </c>
      <c r="M1340" s="662">
        <v>528</v>
      </c>
      <c r="N1340" s="661">
        <v>2</v>
      </c>
      <c r="O1340" s="744">
        <v>1</v>
      </c>
      <c r="P1340" s="662">
        <v>264</v>
      </c>
      <c r="Q1340" s="677">
        <v>0.5</v>
      </c>
      <c r="R1340" s="661">
        <v>1</v>
      </c>
      <c r="S1340" s="677">
        <v>0.5</v>
      </c>
      <c r="T1340" s="744">
        <v>0.5</v>
      </c>
      <c r="U1340" s="700">
        <v>0.5</v>
      </c>
    </row>
    <row r="1341" spans="1:21" ht="14.4" customHeight="1" x14ac:dyDescent="0.3">
      <c r="A1341" s="660">
        <v>32</v>
      </c>
      <c r="B1341" s="661" t="s">
        <v>573</v>
      </c>
      <c r="C1341" s="661" t="s">
        <v>3526</v>
      </c>
      <c r="D1341" s="742" t="s">
        <v>5499</v>
      </c>
      <c r="E1341" s="743" t="s">
        <v>3545</v>
      </c>
      <c r="F1341" s="661" t="s">
        <v>3521</v>
      </c>
      <c r="G1341" s="661" t="s">
        <v>3588</v>
      </c>
      <c r="H1341" s="661" t="s">
        <v>1755</v>
      </c>
      <c r="I1341" s="661" t="s">
        <v>1877</v>
      </c>
      <c r="J1341" s="661" t="s">
        <v>1878</v>
      </c>
      <c r="K1341" s="661" t="s">
        <v>3441</v>
      </c>
      <c r="L1341" s="662">
        <v>65.989999999999995</v>
      </c>
      <c r="M1341" s="662">
        <v>65.989999999999995</v>
      </c>
      <c r="N1341" s="661">
        <v>1</v>
      </c>
      <c r="O1341" s="744">
        <v>0.5</v>
      </c>
      <c r="P1341" s="662"/>
      <c r="Q1341" s="677">
        <v>0</v>
      </c>
      <c r="R1341" s="661"/>
      <c r="S1341" s="677">
        <v>0</v>
      </c>
      <c r="T1341" s="744"/>
      <c r="U1341" s="700">
        <v>0</v>
      </c>
    </row>
    <row r="1342" spans="1:21" ht="14.4" customHeight="1" x14ac:dyDescent="0.3">
      <c r="A1342" s="660">
        <v>32</v>
      </c>
      <c r="B1342" s="661" t="s">
        <v>573</v>
      </c>
      <c r="C1342" s="661" t="s">
        <v>3526</v>
      </c>
      <c r="D1342" s="742" t="s">
        <v>5499</v>
      </c>
      <c r="E1342" s="743" t="s">
        <v>3545</v>
      </c>
      <c r="F1342" s="661" t="s">
        <v>3521</v>
      </c>
      <c r="G1342" s="661" t="s">
        <v>3588</v>
      </c>
      <c r="H1342" s="661" t="s">
        <v>1755</v>
      </c>
      <c r="I1342" s="661" t="s">
        <v>2872</v>
      </c>
      <c r="J1342" s="661" t="s">
        <v>1952</v>
      </c>
      <c r="K1342" s="661" t="s">
        <v>3496</v>
      </c>
      <c r="L1342" s="662">
        <v>264</v>
      </c>
      <c r="M1342" s="662">
        <v>528</v>
      </c>
      <c r="N1342" s="661">
        <v>2</v>
      </c>
      <c r="O1342" s="744">
        <v>1</v>
      </c>
      <c r="P1342" s="662">
        <v>528</v>
      </c>
      <c r="Q1342" s="677">
        <v>1</v>
      </c>
      <c r="R1342" s="661">
        <v>2</v>
      </c>
      <c r="S1342" s="677">
        <v>1</v>
      </c>
      <c r="T1342" s="744">
        <v>1</v>
      </c>
      <c r="U1342" s="700">
        <v>1</v>
      </c>
    </row>
    <row r="1343" spans="1:21" ht="14.4" customHeight="1" x14ac:dyDescent="0.3">
      <c r="A1343" s="660">
        <v>32</v>
      </c>
      <c r="B1343" s="661" t="s">
        <v>573</v>
      </c>
      <c r="C1343" s="661" t="s">
        <v>3526</v>
      </c>
      <c r="D1343" s="742" t="s">
        <v>5499</v>
      </c>
      <c r="E1343" s="743" t="s">
        <v>3545</v>
      </c>
      <c r="F1343" s="661" t="s">
        <v>3521</v>
      </c>
      <c r="G1343" s="661" t="s">
        <v>3588</v>
      </c>
      <c r="H1343" s="661" t="s">
        <v>1755</v>
      </c>
      <c r="I1343" s="661" t="s">
        <v>4504</v>
      </c>
      <c r="J1343" s="661" t="s">
        <v>1952</v>
      </c>
      <c r="K1343" s="661" t="s">
        <v>3496</v>
      </c>
      <c r="L1343" s="662">
        <v>264</v>
      </c>
      <c r="M1343" s="662">
        <v>264</v>
      </c>
      <c r="N1343" s="661">
        <v>1</v>
      </c>
      <c r="O1343" s="744">
        <v>0.5</v>
      </c>
      <c r="P1343" s="662">
        <v>264</v>
      </c>
      <c r="Q1343" s="677">
        <v>1</v>
      </c>
      <c r="R1343" s="661">
        <v>1</v>
      </c>
      <c r="S1343" s="677">
        <v>1</v>
      </c>
      <c r="T1343" s="744">
        <v>0.5</v>
      </c>
      <c r="U1343" s="700">
        <v>1</v>
      </c>
    </row>
    <row r="1344" spans="1:21" ht="14.4" customHeight="1" x14ac:dyDescent="0.3">
      <c r="A1344" s="660">
        <v>32</v>
      </c>
      <c r="B1344" s="661" t="s">
        <v>573</v>
      </c>
      <c r="C1344" s="661" t="s">
        <v>3526</v>
      </c>
      <c r="D1344" s="742" t="s">
        <v>5499</v>
      </c>
      <c r="E1344" s="743" t="s">
        <v>3545</v>
      </c>
      <c r="F1344" s="661" t="s">
        <v>3521</v>
      </c>
      <c r="G1344" s="661" t="s">
        <v>3814</v>
      </c>
      <c r="H1344" s="661" t="s">
        <v>574</v>
      </c>
      <c r="I1344" s="661" t="s">
        <v>4744</v>
      </c>
      <c r="J1344" s="661" t="s">
        <v>4745</v>
      </c>
      <c r="K1344" s="661" t="s">
        <v>3819</v>
      </c>
      <c r="L1344" s="662">
        <v>1937.84</v>
      </c>
      <c r="M1344" s="662">
        <v>1937.84</v>
      </c>
      <c r="N1344" s="661">
        <v>1</v>
      </c>
      <c r="O1344" s="744">
        <v>0.5</v>
      </c>
      <c r="P1344" s="662">
        <v>1937.84</v>
      </c>
      <c r="Q1344" s="677">
        <v>1</v>
      </c>
      <c r="R1344" s="661">
        <v>1</v>
      </c>
      <c r="S1344" s="677">
        <v>1</v>
      </c>
      <c r="T1344" s="744">
        <v>0.5</v>
      </c>
      <c r="U1344" s="700">
        <v>1</v>
      </c>
    </row>
    <row r="1345" spans="1:21" ht="14.4" customHeight="1" x14ac:dyDescent="0.3">
      <c r="A1345" s="660">
        <v>32</v>
      </c>
      <c r="B1345" s="661" t="s">
        <v>573</v>
      </c>
      <c r="C1345" s="661" t="s">
        <v>3526</v>
      </c>
      <c r="D1345" s="742" t="s">
        <v>5499</v>
      </c>
      <c r="E1345" s="743" t="s">
        <v>3545</v>
      </c>
      <c r="F1345" s="661" t="s">
        <v>3521</v>
      </c>
      <c r="G1345" s="661" t="s">
        <v>3814</v>
      </c>
      <c r="H1345" s="661" t="s">
        <v>574</v>
      </c>
      <c r="I1345" s="661" t="s">
        <v>1322</v>
      </c>
      <c r="J1345" s="661" t="s">
        <v>4113</v>
      </c>
      <c r="K1345" s="661" t="s">
        <v>4114</v>
      </c>
      <c r="L1345" s="662">
        <v>484.46</v>
      </c>
      <c r="M1345" s="662">
        <v>968.92</v>
      </c>
      <c r="N1345" s="661">
        <v>2</v>
      </c>
      <c r="O1345" s="744">
        <v>0.5</v>
      </c>
      <c r="P1345" s="662"/>
      <c r="Q1345" s="677">
        <v>0</v>
      </c>
      <c r="R1345" s="661"/>
      <c r="S1345" s="677">
        <v>0</v>
      </c>
      <c r="T1345" s="744"/>
      <c r="U1345" s="700">
        <v>0</v>
      </c>
    </row>
    <row r="1346" spans="1:21" ht="14.4" customHeight="1" x14ac:dyDescent="0.3">
      <c r="A1346" s="660">
        <v>32</v>
      </c>
      <c r="B1346" s="661" t="s">
        <v>573</v>
      </c>
      <c r="C1346" s="661" t="s">
        <v>3526</v>
      </c>
      <c r="D1346" s="742" t="s">
        <v>5499</v>
      </c>
      <c r="E1346" s="743" t="s">
        <v>3545</v>
      </c>
      <c r="F1346" s="661" t="s">
        <v>3521</v>
      </c>
      <c r="G1346" s="661" t="s">
        <v>3814</v>
      </c>
      <c r="H1346" s="661" t="s">
        <v>574</v>
      </c>
      <c r="I1346" s="661" t="s">
        <v>1530</v>
      </c>
      <c r="J1346" s="661" t="s">
        <v>3815</v>
      </c>
      <c r="K1346" s="661" t="s">
        <v>3816</v>
      </c>
      <c r="L1346" s="662">
        <v>968.92</v>
      </c>
      <c r="M1346" s="662">
        <v>2906.7599999999998</v>
      </c>
      <c r="N1346" s="661">
        <v>3</v>
      </c>
      <c r="O1346" s="744">
        <v>1</v>
      </c>
      <c r="P1346" s="662">
        <v>1937.84</v>
      </c>
      <c r="Q1346" s="677">
        <v>0.66666666666666674</v>
      </c>
      <c r="R1346" s="661">
        <v>2</v>
      </c>
      <c r="S1346" s="677">
        <v>0.66666666666666663</v>
      </c>
      <c r="T1346" s="744">
        <v>0.5</v>
      </c>
      <c r="U1346" s="700">
        <v>0.5</v>
      </c>
    </row>
    <row r="1347" spans="1:21" ht="14.4" customHeight="1" x14ac:dyDescent="0.3">
      <c r="A1347" s="660">
        <v>32</v>
      </c>
      <c r="B1347" s="661" t="s">
        <v>573</v>
      </c>
      <c r="C1347" s="661" t="s">
        <v>3526</v>
      </c>
      <c r="D1347" s="742" t="s">
        <v>5499</v>
      </c>
      <c r="E1347" s="743" t="s">
        <v>3545</v>
      </c>
      <c r="F1347" s="661" t="s">
        <v>3521</v>
      </c>
      <c r="G1347" s="661" t="s">
        <v>3814</v>
      </c>
      <c r="H1347" s="661" t="s">
        <v>574</v>
      </c>
      <c r="I1347" s="661" t="s">
        <v>3817</v>
      </c>
      <c r="J1347" s="661" t="s">
        <v>3818</v>
      </c>
      <c r="K1347" s="661" t="s">
        <v>3819</v>
      </c>
      <c r="L1347" s="662">
        <v>1937.84</v>
      </c>
      <c r="M1347" s="662">
        <v>3875.68</v>
      </c>
      <c r="N1347" s="661">
        <v>2</v>
      </c>
      <c r="O1347" s="744">
        <v>0.5</v>
      </c>
      <c r="P1347" s="662">
        <v>3875.68</v>
      </c>
      <c r="Q1347" s="677">
        <v>1</v>
      </c>
      <c r="R1347" s="661">
        <v>2</v>
      </c>
      <c r="S1347" s="677">
        <v>1</v>
      </c>
      <c r="T1347" s="744">
        <v>0.5</v>
      </c>
      <c r="U1347" s="700">
        <v>1</v>
      </c>
    </row>
    <row r="1348" spans="1:21" ht="14.4" customHeight="1" x14ac:dyDescent="0.3">
      <c r="A1348" s="660">
        <v>32</v>
      </c>
      <c r="B1348" s="661" t="s">
        <v>573</v>
      </c>
      <c r="C1348" s="661" t="s">
        <v>3526</v>
      </c>
      <c r="D1348" s="742" t="s">
        <v>5499</v>
      </c>
      <c r="E1348" s="743" t="s">
        <v>3545</v>
      </c>
      <c r="F1348" s="661" t="s">
        <v>3521</v>
      </c>
      <c r="G1348" s="661" t="s">
        <v>3814</v>
      </c>
      <c r="H1348" s="661" t="s">
        <v>574</v>
      </c>
      <c r="I1348" s="661" t="s">
        <v>4746</v>
      </c>
      <c r="J1348" s="661" t="s">
        <v>4745</v>
      </c>
      <c r="K1348" s="661" t="s">
        <v>4747</v>
      </c>
      <c r="L1348" s="662">
        <v>0</v>
      </c>
      <c r="M1348" s="662">
        <v>0</v>
      </c>
      <c r="N1348" s="661">
        <v>1</v>
      </c>
      <c r="O1348" s="744">
        <v>0.5</v>
      </c>
      <c r="P1348" s="662">
        <v>0</v>
      </c>
      <c r="Q1348" s="677"/>
      <c r="R1348" s="661">
        <v>1</v>
      </c>
      <c r="S1348" s="677">
        <v>1</v>
      </c>
      <c r="T1348" s="744">
        <v>0.5</v>
      </c>
      <c r="U1348" s="700">
        <v>1</v>
      </c>
    </row>
    <row r="1349" spans="1:21" ht="14.4" customHeight="1" x14ac:dyDescent="0.3">
      <c r="A1349" s="660">
        <v>32</v>
      </c>
      <c r="B1349" s="661" t="s">
        <v>573</v>
      </c>
      <c r="C1349" s="661" t="s">
        <v>3526</v>
      </c>
      <c r="D1349" s="742" t="s">
        <v>5499</v>
      </c>
      <c r="E1349" s="743" t="s">
        <v>3545</v>
      </c>
      <c r="F1349" s="661" t="s">
        <v>3521</v>
      </c>
      <c r="G1349" s="661" t="s">
        <v>3814</v>
      </c>
      <c r="H1349" s="661" t="s">
        <v>574</v>
      </c>
      <c r="I1349" s="661" t="s">
        <v>4748</v>
      </c>
      <c r="J1349" s="661" t="s">
        <v>4112</v>
      </c>
      <c r="K1349" s="661" t="s">
        <v>4749</v>
      </c>
      <c r="L1349" s="662">
        <v>0</v>
      </c>
      <c r="M1349" s="662">
        <v>0</v>
      </c>
      <c r="N1349" s="661">
        <v>1</v>
      </c>
      <c r="O1349" s="744">
        <v>0.5</v>
      </c>
      <c r="P1349" s="662">
        <v>0</v>
      </c>
      <c r="Q1349" s="677"/>
      <c r="R1349" s="661">
        <v>1</v>
      </c>
      <c r="S1349" s="677">
        <v>1</v>
      </c>
      <c r="T1349" s="744">
        <v>0.5</v>
      </c>
      <c r="U1349" s="700">
        <v>1</v>
      </c>
    </row>
    <row r="1350" spans="1:21" ht="14.4" customHeight="1" x14ac:dyDescent="0.3">
      <c r="A1350" s="660">
        <v>32</v>
      </c>
      <c r="B1350" s="661" t="s">
        <v>573</v>
      </c>
      <c r="C1350" s="661" t="s">
        <v>3526</v>
      </c>
      <c r="D1350" s="742" t="s">
        <v>5499</v>
      </c>
      <c r="E1350" s="743" t="s">
        <v>3545</v>
      </c>
      <c r="F1350" s="661" t="s">
        <v>3521</v>
      </c>
      <c r="G1350" s="661" t="s">
        <v>4115</v>
      </c>
      <c r="H1350" s="661" t="s">
        <v>574</v>
      </c>
      <c r="I1350" s="661" t="s">
        <v>4750</v>
      </c>
      <c r="J1350" s="661" t="s">
        <v>2460</v>
      </c>
      <c r="K1350" s="661" t="s">
        <v>4751</v>
      </c>
      <c r="L1350" s="662">
        <v>0</v>
      </c>
      <c r="M1350" s="662">
        <v>0</v>
      </c>
      <c r="N1350" s="661">
        <v>1</v>
      </c>
      <c r="O1350" s="744">
        <v>0.5</v>
      </c>
      <c r="P1350" s="662">
        <v>0</v>
      </c>
      <c r="Q1350" s="677"/>
      <c r="R1350" s="661">
        <v>1</v>
      </c>
      <c r="S1350" s="677">
        <v>1</v>
      </c>
      <c r="T1350" s="744">
        <v>0.5</v>
      </c>
      <c r="U1350" s="700">
        <v>1</v>
      </c>
    </row>
    <row r="1351" spans="1:21" ht="14.4" customHeight="1" x14ac:dyDescent="0.3">
      <c r="A1351" s="660">
        <v>32</v>
      </c>
      <c r="B1351" s="661" t="s">
        <v>573</v>
      </c>
      <c r="C1351" s="661" t="s">
        <v>3526</v>
      </c>
      <c r="D1351" s="742" t="s">
        <v>5499</v>
      </c>
      <c r="E1351" s="743" t="s">
        <v>3545</v>
      </c>
      <c r="F1351" s="661" t="s">
        <v>3521</v>
      </c>
      <c r="G1351" s="661" t="s">
        <v>3983</v>
      </c>
      <c r="H1351" s="661" t="s">
        <v>574</v>
      </c>
      <c r="I1351" s="661" t="s">
        <v>4505</v>
      </c>
      <c r="J1351" s="661" t="s">
        <v>4506</v>
      </c>
      <c r="K1351" s="661" t="s">
        <v>4507</v>
      </c>
      <c r="L1351" s="662">
        <v>18.11</v>
      </c>
      <c r="M1351" s="662">
        <v>36.22</v>
      </c>
      <c r="N1351" s="661">
        <v>2</v>
      </c>
      <c r="O1351" s="744">
        <v>0.5</v>
      </c>
      <c r="P1351" s="662">
        <v>36.22</v>
      </c>
      <c r="Q1351" s="677">
        <v>1</v>
      </c>
      <c r="R1351" s="661">
        <v>2</v>
      </c>
      <c r="S1351" s="677">
        <v>1</v>
      </c>
      <c r="T1351" s="744">
        <v>0.5</v>
      </c>
      <c r="U1351" s="700">
        <v>1</v>
      </c>
    </row>
    <row r="1352" spans="1:21" ht="14.4" customHeight="1" x14ac:dyDescent="0.3">
      <c r="A1352" s="660">
        <v>32</v>
      </c>
      <c r="B1352" s="661" t="s">
        <v>573</v>
      </c>
      <c r="C1352" s="661" t="s">
        <v>3526</v>
      </c>
      <c r="D1352" s="742" t="s">
        <v>5499</v>
      </c>
      <c r="E1352" s="743" t="s">
        <v>3545</v>
      </c>
      <c r="F1352" s="661" t="s">
        <v>3521</v>
      </c>
      <c r="G1352" s="661" t="s">
        <v>3985</v>
      </c>
      <c r="H1352" s="661" t="s">
        <v>574</v>
      </c>
      <c r="I1352" s="661" t="s">
        <v>4752</v>
      </c>
      <c r="J1352" s="661" t="s">
        <v>4753</v>
      </c>
      <c r="K1352" s="661" t="s">
        <v>4754</v>
      </c>
      <c r="L1352" s="662">
        <v>322.8</v>
      </c>
      <c r="M1352" s="662">
        <v>645.6</v>
      </c>
      <c r="N1352" s="661">
        <v>2</v>
      </c>
      <c r="O1352" s="744">
        <v>0.5</v>
      </c>
      <c r="P1352" s="662">
        <v>645.6</v>
      </c>
      <c r="Q1352" s="677">
        <v>1</v>
      </c>
      <c r="R1352" s="661">
        <v>2</v>
      </c>
      <c r="S1352" s="677">
        <v>1</v>
      </c>
      <c r="T1352" s="744">
        <v>0.5</v>
      </c>
      <c r="U1352" s="700">
        <v>1</v>
      </c>
    </row>
    <row r="1353" spans="1:21" ht="14.4" customHeight="1" x14ac:dyDescent="0.3">
      <c r="A1353" s="660">
        <v>32</v>
      </c>
      <c r="B1353" s="661" t="s">
        <v>573</v>
      </c>
      <c r="C1353" s="661" t="s">
        <v>3526</v>
      </c>
      <c r="D1353" s="742" t="s">
        <v>5499</v>
      </c>
      <c r="E1353" s="743" t="s">
        <v>3545</v>
      </c>
      <c r="F1353" s="661" t="s">
        <v>3521</v>
      </c>
      <c r="G1353" s="661" t="s">
        <v>3727</v>
      </c>
      <c r="H1353" s="661" t="s">
        <v>574</v>
      </c>
      <c r="I1353" s="661" t="s">
        <v>727</v>
      </c>
      <c r="J1353" s="661" t="s">
        <v>728</v>
      </c>
      <c r="K1353" s="661" t="s">
        <v>3354</v>
      </c>
      <c r="L1353" s="662">
        <v>110.28</v>
      </c>
      <c r="M1353" s="662">
        <v>110.28</v>
      </c>
      <c r="N1353" s="661">
        <v>1</v>
      </c>
      <c r="O1353" s="744">
        <v>0.5</v>
      </c>
      <c r="P1353" s="662">
        <v>110.28</v>
      </c>
      <c r="Q1353" s="677">
        <v>1</v>
      </c>
      <c r="R1353" s="661">
        <v>1</v>
      </c>
      <c r="S1353" s="677">
        <v>1</v>
      </c>
      <c r="T1353" s="744">
        <v>0.5</v>
      </c>
      <c r="U1353" s="700">
        <v>1</v>
      </c>
    </row>
    <row r="1354" spans="1:21" ht="14.4" customHeight="1" x14ac:dyDescent="0.3">
      <c r="A1354" s="660">
        <v>32</v>
      </c>
      <c r="B1354" s="661" t="s">
        <v>573</v>
      </c>
      <c r="C1354" s="661" t="s">
        <v>3526</v>
      </c>
      <c r="D1354" s="742" t="s">
        <v>5499</v>
      </c>
      <c r="E1354" s="743" t="s">
        <v>3545</v>
      </c>
      <c r="F1354" s="661" t="s">
        <v>3521</v>
      </c>
      <c r="G1354" s="661" t="s">
        <v>3727</v>
      </c>
      <c r="H1354" s="661" t="s">
        <v>574</v>
      </c>
      <c r="I1354" s="661" t="s">
        <v>4344</v>
      </c>
      <c r="J1354" s="661" t="s">
        <v>728</v>
      </c>
      <c r="K1354" s="661" t="s">
        <v>3354</v>
      </c>
      <c r="L1354" s="662">
        <v>110.28</v>
      </c>
      <c r="M1354" s="662">
        <v>771.96</v>
      </c>
      <c r="N1354" s="661">
        <v>7</v>
      </c>
      <c r="O1354" s="744">
        <v>2.5</v>
      </c>
      <c r="P1354" s="662">
        <v>771.96</v>
      </c>
      <c r="Q1354" s="677">
        <v>1</v>
      </c>
      <c r="R1354" s="661">
        <v>7</v>
      </c>
      <c r="S1354" s="677">
        <v>1</v>
      </c>
      <c r="T1354" s="744">
        <v>2.5</v>
      </c>
      <c r="U1354" s="700">
        <v>1</v>
      </c>
    </row>
    <row r="1355" spans="1:21" ht="14.4" customHeight="1" x14ac:dyDescent="0.3">
      <c r="A1355" s="660">
        <v>32</v>
      </c>
      <c r="B1355" s="661" t="s">
        <v>573</v>
      </c>
      <c r="C1355" s="661" t="s">
        <v>3526</v>
      </c>
      <c r="D1355" s="742" t="s">
        <v>5499</v>
      </c>
      <c r="E1355" s="743" t="s">
        <v>3545</v>
      </c>
      <c r="F1355" s="661" t="s">
        <v>3521</v>
      </c>
      <c r="G1355" s="661" t="s">
        <v>3596</v>
      </c>
      <c r="H1355" s="661" t="s">
        <v>574</v>
      </c>
      <c r="I1355" s="661" t="s">
        <v>3598</v>
      </c>
      <c r="J1355" s="661" t="s">
        <v>2524</v>
      </c>
      <c r="K1355" s="661" t="s">
        <v>3599</v>
      </c>
      <c r="L1355" s="662">
        <v>0</v>
      </c>
      <c r="M1355" s="662">
        <v>0</v>
      </c>
      <c r="N1355" s="661">
        <v>1</v>
      </c>
      <c r="O1355" s="744">
        <v>0.5</v>
      </c>
      <c r="P1355" s="662"/>
      <c r="Q1355" s="677"/>
      <c r="R1355" s="661"/>
      <c r="S1355" s="677">
        <v>0</v>
      </c>
      <c r="T1355" s="744"/>
      <c r="U1355" s="700">
        <v>0</v>
      </c>
    </row>
    <row r="1356" spans="1:21" ht="14.4" customHeight="1" x14ac:dyDescent="0.3">
      <c r="A1356" s="660">
        <v>32</v>
      </c>
      <c r="B1356" s="661" t="s">
        <v>573</v>
      </c>
      <c r="C1356" s="661" t="s">
        <v>3526</v>
      </c>
      <c r="D1356" s="742" t="s">
        <v>5499</v>
      </c>
      <c r="E1356" s="743" t="s">
        <v>3545</v>
      </c>
      <c r="F1356" s="661" t="s">
        <v>3521</v>
      </c>
      <c r="G1356" s="661" t="s">
        <v>4129</v>
      </c>
      <c r="H1356" s="661" t="s">
        <v>574</v>
      </c>
      <c r="I1356" s="661" t="s">
        <v>4755</v>
      </c>
      <c r="J1356" s="661" t="s">
        <v>4756</v>
      </c>
      <c r="K1356" s="661" t="s">
        <v>4757</v>
      </c>
      <c r="L1356" s="662">
        <v>0</v>
      </c>
      <c r="M1356" s="662">
        <v>0</v>
      </c>
      <c r="N1356" s="661">
        <v>1</v>
      </c>
      <c r="O1356" s="744">
        <v>1</v>
      </c>
      <c r="P1356" s="662">
        <v>0</v>
      </c>
      <c r="Q1356" s="677"/>
      <c r="R1356" s="661">
        <v>1</v>
      </c>
      <c r="S1356" s="677">
        <v>1</v>
      </c>
      <c r="T1356" s="744">
        <v>1</v>
      </c>
      <c r="U1356" s="700">
        <v>1</v>
      </c>
    </row>
    <row r="1357" spans="1:21" ht="14.4" customHeight="1" x14ac:dyDescent="0.3">
      <c r="A1357" s="660">
        <v>32</v>
      </c>
      <c r="B1357" s="661" t="s">
        <v>573</v>
      </c>
      <c r="C1357" s="661" t="s">
        <v>3526</v>
      </c>
      <c r="D1357" s="742" t="s">
        <v>5499</v>
      </c>
      <c r="E1357" s="743" t="s">
        <v>3545</v>
      </c>
      <c r="F1357" s="661" t="s">
        <v>3521</v>
      </c>
      <c r="G1357" s="661" t="s">
        <v>4129</v>
      </c>
      <c r="H1357" s="661" t="s">
        <v>574</v>
      </c>
      <c r="I1357" s="661" t="s">
        <v>4758</v>
      </c>
      <c r="J1357" s="661" t="s">
        <v>4756</v>
      </c>
      <c r="K1357" s="661" t="s">
        <v>4759</v>
      </c>
      <c r="L1357" s="662">
        <v>123.2</v>
      </c>
      <c r="M1357" s="662">
        <v>123.2</v>
      </c>
      <c r="N1357" s="661">
        <v>1</v>
      </c>
      <c r="O1357" s="744">
        <v>0.5</v>
      </c>
      <c r="P1357" s="662"/>
      <c r="Q1357" s="677">
        <v>0</v>
      </c>
      <c r="R1357" s="661"/>
      <c r="S1357" s="677">
        <v>0</v>
      </c>
      <c r="T1357" s="744"/>
      <c r="U1357" s="700">
        <v>0</v>
      </c>
    </row>
    <row r="1358" spans="1:21" ht="14.4" customHeight="1" x14ac:dyDescent="0.3">
      <c r="A1358" s="660">
        <v>32</v>
      </c>
      <c r="B1358" s="661" t="s">
        <v>573</v>
      </c>
      <c r="C1358" s="661" t="s">
        <v>3526</v>
      </c>
      <c r="D1358" s="742" t="s">
        <v>5499</v>
      </c>
      <c r="E1358" s="743" t="s">
        <v>3545</v>
      </c>
      <c r="F1358" s="661" t="s">
        <v>3521</v>
      </c>
      <c r="G1358" s="661" t="s">
        <v>3797</v>
      </c>
      <c r="H1358" s="661" t="s">
        <v>574</v>
      </c>
      <c r="I1358" s="661" t="s">
        <v>1310</v>
      </c>
      <c r="J1358" s="661" t="s">
        <v>3799</v>
      </c>
      <c r="K1358" s="661" t="s">
        <v>4760</v>
      </c>
      <c r="L1358" s="662">
        <v>0</v>
      </c>
      <c r="M1358" s="662">
        <v>0</v>
      </c>
      <c r="N1358" s="661">
        <v>1</v>
      </c>
      <c r="O1358" s="744">
        <v>0.5</v>
      </c>
      <c r="P1358" s="662">
        <v>0</v>
      </c>
      <c r="Q1358" s="677"/>
      <c r="R1358" s="661">
        <v>1</v>
      </c>
      <c r="S1358" s="677">
        <v>1</v>
      </c>
      <c r="T1358" s="744">
        <v>0.5</v>
      </c>
      <c r="U1358" s="700">
        <v>1</v>
      </c>
    </row>
    <row r="1359" spans="1:21" ht="14.4" customHeight="1" x14ac:dyDescent="0.3">
      <c r="A1359" s="660">
        <v>32</v>
      </c>
      <c r="B1359" s="661" t="s">
        <v>573</v>
      </c>
      <c r="C1359" s="661" t="s">
        <v>3526</v>
      </c>
      <c r="D1359" s="742" t="s">
        <v>5499</v>
      </c>
      <c r="E1359" s="743" t="s">
        <v>3545</v>
      </c>
      <c r="F1359" s="661" t="s">
        <v>3521</v>
      </c>
      <c r="G1359" s="661" t="s">
        <v>4132</v>
      </c>
      <c r="H1359" s="661" t="s">
        <v>574</v>
      </c>
      <c r="I1359" s="661" t="s">
        <v>4761</v>
      </c>
      <c r="J1359" s="661" t="s">
        <v>4762</v>
      </c>
      <c r="K1359" s="661" t="s">
        <v>1820</v>
      </c>
      <c r="L1359" s="662">
        <v>33.619999999999997</v>
      </c>
      <c r="M1359" s="662">
        <v>100.85999999999999</v>
      </c>
      <c r="N1359" s="661">
        <v>3</v>
      </c>
      <c r="O1359" s="744">
        <v>1</v>
      </c>
      <c r="P1359" s="662"/>
      <c r="Q1359" s="677">
        <v>0</v>
      </c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32</v>
      </c>
      <c r="B1360" s="661" t="s">
        <v>573</v>
      </c>
      <c r="C1360" s="661" t="s">
        <v>3526</v>
      </c>
      <c r="D1360" s="742" t="s">
        <v>5499</v>
      </c>
      <c r="E1360" s="743" t="s">
        <v>3545</v>
      </c>
      <c r="F1360" s="661" t="s">
        <v>3521</v>
      </c>
      <c r="G1360" s="661" t="s">
        <v>4140</v>
      </c>
      <c r="H1360" s="661" t="s">
        <v>574</v>
      </c>
      <c r="I1360" s="661" t="s">
        <v>2483</v>
      </c>
      <c r="J1360" s="661" t="s">
        <v>2484</v>
      </c>
      <c r="K1360" s="661" t="s">
        <v>705</v>
      </c>
      <c r="L1360" s="662">
        <v>80.599999999999994</v>
      </c>
      <c r="M1360" s="662">
        <v>80.599999999999994</v>
      </c>
      <c r="N1360" s="661">
        <v>1</v>
      </c>
      <c r="O1360" s="744"/>
      <c r="P1360" s="662"/>
      <c r="Q1360" s="677">
        <v>0</v>
      </c>
      <c r="R1360" s="661"/>
      <c r="S1360" s="677">
        <v>0</v>
      </c>
      <c r="T1360" s="744"/>
      <c r="U1360" s="700"/>
    </row>
    <row r="1361" spans="1:21" ht="14.4" customHeight="1" x14ac:dyDescent="0.3">
      <c r="A1361" s="660">
        <v>32</v>
      </c>
      <c r="B1361" s="661" t="s">
        <v>573</v>
      </c>
      <c r="C1361" s="661" t="s">
        <v>3526</v>
      </c>
      <c r="D1361" s="742" t="s">
        <v>5499</v>
      </c>
      <c r="E1361" s="743" t="s">
        <v>3545</v>
      </c>
      <c r="F1361" s="661" t="s">
        <v>3521</v>
      </c>
      <c r="G1361" s="661" t="s">
        <v>4661</v>
      </c>
      <c r="H1361" s="661" t="s">
        <v>574</v>
      </c>
      <c r="I1361" s="661" t="s">
        <v>4763</v>
      </c>
      <c r="J1361" s="661" t="s">
        <v>4764</v>
      </c>
      <c r="K1361" s="661" t="s">
        <v>4765</v>
      </c>
      <c r="L1361" s="662">
        <v>1454.23</v>
      </c>
      <c r="M1361" s="662">
        <v>4362.6900000000005</v>
      </c>
      <c r="N1361" s="661">
        <v>3</v>
      </c>
      <c r="O1361" s="744">
        <v>1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32</v>
      </c>
      <c r="B1362" s="661" t="s">
        <v>573</v>
      </c>
      <c r="C1362" s="661" t="s">
        <v>3526</v>
      </c>
      <c r="D1362" s="742" t="s">
        <v>5499</v>
      </c>
      <c r="E1362" s="743" t="s">
        <v>3545</v>
      </c>
      <c r="F1362" s="661" t="s">
        <v>3521</v>
      </c>
      <c r="G1362" s="661" t="s">
        <v>3605</v>
      </c>
      <c r="H1362" s="661" t="s">
        <v>574</v>
      </c>
      <c r="I1362" s="661" t="s">
        <v>2218</v>
      </c>
      <c r="J1362" s="661" t="s">
        <v>2219</v>
      </c>
      <c r="K1362" s="661" t="s">
        <v>3414</v>
      </c>
      <c r="L1362" s="662">
        <v>2991.23</v>
      </c>
      <c r="M1362" s="662">
        <v>41877.22</v>
      </c>
      <c r="N1362" s="661">
        <v>14</v>
      </c>
      <c r="O1362" s="744">
        <v>4.5</v>
      </c>
      <c r="P1362" s="662">
        <v>35894.76</v>
      </c>
      <c r="Q1362" s="677">
        <v>0.85714285714285721</v>
      </c>
      <c r="R1362" s="661">
        <v>12</v>
      </c>
      <c r="S1362" s="677">
        <v>0.8571428571428571</v>
      </c>
      <c r="T1362" s="744">
        <v>3.5</v>
      </c>
      <c r="U1362" s="700">
        <v>0.77777777777777779</v>
      </c>
    </row>
    <row r="1363" spans="1:21" ht="14.4" customHeight="1" x14ac:dyDescent="0.3">
      <c r="A1363" s="660">
        <v>32</v>
      </c>
      <c r="B1363" s="661" t="s">
        <v>573</v>
      </c>
      <c r="C1363" s="661" t="s">
        <v>3526</v>
      </c>
      <c r="D1363" s="742" t="s">
        <v>5499</v>
      </c>
      <c r="E1363" s="743" t="s">
        <v>3545</v>
      </c>
      <c r="F1363" s="661" t="s">
        <v>3521</v>
      </c>
      <c r="G1363" s="661" t="s">
        <v>3605</v>
      </c>
      <c r="H1363" s="661" t="s">
        <v>574</v>
      </c>
      <c r="I1363" s="661" t="s">
        <v>3728</v>
      </c>
      <c r="J1363" s="661" t="s">
        <v>2219</v>
      </c>
      <c r="K1363" s="661" t="s">
        <v>3729</v>
      </c>
      <c r="L1363" s="662">
        <v>748.21</v>
      </c>
      <c r="M1363" s="662">
        <v>3741.05</v>
      </c>
      <c r="N1363" s="661">
        <v>5</v>
      </c>
      <c r="O1363" s="744">
        <v>2</v>
      </c>
      <c r="P1363" s="662">
        <v>2992.84</v>
      </c>
      <c r="Q1363" s="677">
        <v>0.8</v>
      </c>
      <c r="R1363" s="661">
        <v>4</v>
      </c>
      <c r="S1363" s="677">
        <v>0.8</v>
      </c>
      <c r="T1363" s="744">
        <v>1.5</v>
      </c>
      <c r="U1363" s="700">
        <v>0.75</v>
      </c>
    </row>
    <row r="1364" spans="1:21" ht="14.4" customHeight="1" x14ac:dyDescent="0.3">
      <c r="A1364" s="660">
        <v>32</v>
      </c>
      <c r="B1364" s="661" t="s">
        <v>573</v>
      </c>
      <c r="C1364" s="661" t="s">
        <v>3526</v>
      </c>
      <c r="D1364" s="742" t="s">
        <v>5499</v>
      </c>
      <c r="E1364" s="743" t="s">
        <v>3545</v>
      </c>
      <c r="F1364" s="661" t="s">
        <v>3521</v>
      </c>
      <c r="G1364" s="661" t="s">
        <v>3731</v>
      </c>
      <c r="H1364" s="661" t="s">
        <v>574</v>
      </c>
      <c r="I1364" s="661" t="s">
        <v>4766</v>
      </c>
      <c r="J1364" s="661" t="s">
        <v>4767</v>
      </c>
      <c r="K1364" s="661" t="s">
        <v>4768</v>
      </c>
      <c r="L1364" s="662">
        <v>45.05</v>
      </c>
      <c r="M1364" s="662">
        <v>90.1</v>
      </c>
      <c r="N1364" s="661">
        <v>2</v>
      </c>
      <c r="O1364" s="744">
        <v>0.5</v>
      </c>
      <c r="P1364" s="662">
        <v>90.1</v>
      </c>
      <c r="Q1364" s="677">
        <v>1</v>
      </c>
      <c r="R1364" s="661">
        <v>2</v>
      </c>
      <c r="S1364" s="677">
        <v>1</v>
      </c>
      <c r="T1364" s="744">
        <v>0.5</v>
      </c>
      <c r="U1364" s="700">
        <v>1</v>
      </c>
    </row>
    <row r="1365" spans="1:21" ht="14.4" customHeight="1" x14ac:dyDescent="0.3">
      <c r="A1365" s="660">
        <v>32</v>
      </c>
      <c r="B1365" s="661" t="s">
        <v>573</v>
      </c>
      <c r="C1365" s="661" t="s">
        <v>3526</v>
      </c>
      <c r="D1365" s="742" t="s">
        <v>5499</v>
      </c>
      <c r="E1365" s="743" t="s">
        <v>3545</v>
      </c>
      <c r="F1365" s="661" t="s">
        <v>3521</v>
      </c>
      <c r="G1365" s="661" t="s">
        <v>3731</v>
      </c>
      <c r="H1365" s="661" t="s">
        <v>574</v>
      </c>
      <c r="I1365" s="661" t="s">
        <v>4769</v>
      </c>
      <c r="J1365" s="661" t="s">
        <v>4767</v>
      </c>
      <c r="K1365" s="661" t="s">
        <v>4768</v>
      </c>
      <c r="L1365" s="662">
        <v>45.05</v>
      </c>
      <c r="M1365" s="662">
        <v>45.05</v>
      </c>
      <c r="N1365" s="661">
        <v>1</v>
      </c>
      <c r="O1365" s="744">
        <v>0.5</v>
      </c>
      <c r="P1365" s="662"/>
      <c r="Q1365" s="677">
        <v>0</v>
      </c>
      <c r="R1365" s="661"/>
      <c r="S1365" s="677">
        <v>0</v>
      </c>
      <c r="T1365" s="744"/>
      <c r="U1365" s="700">
        <v>0</v>
      </c>
    </row>
    <row r="1366" spans="1:21" ht="14.4" customHeight="1" x14ac:dyDescent="0.3">
      <c r="A1366" s="660">
        <v>32</v>
      </c>
      <c r="B1366" s="661" t="s">
        <v>573</v>
      </c>
      <c r="C1366" s="661" t="s">
        <v>3526</v>
      </c>
      <c r="D1366" s="742" t="s">
        <v>5499</v>
      </c>
      <c r="E1366" s="743" t="s">
        <v>3545</v>
      </c>
      <c r="F1366" s="661" t="s">
        <v>3521</v>
      </c>
      <c r="G1366" s="661" t="s">
        <v>3610</v>
      </c>
      <c r="H1366" s="661" t="s">
        <v>574</v>
      </c>
      <c r="I1366" s="661" t="s">
        <v>3611</v>
      </c>
      <c r="J1366" s="661" t="s">
        <v>3612</v>
      </c>
      <c r="K1366" s="661" t="s">
        <v>3613</v>
      </c>
      <c r="L1366" s="662">
        <v>0</v>
      </c>
      <c r="M1366" s="662">
        <v>0</v>
      </c>
      <c r="N1366" s="661">
        <v>1</v>
      </c>
      <c r="O1366" s="744">
        <v>0.5</v>
      </c>
      <c r="P1366" s="662">
        <v>0</v>
      </c>
      <c r="Q1366" s="677"/>
      <c r="R1366" s="661">
        <v>1</v>
      </c>
      <c r="S1366" s="677">
        <v>1</v>
      </c>
      <c r="T1366" s="744">
        <v>0.5</v>
      </c>
      <c r="U1366" s="700">
        <v>1</v>
      </c>
    </row>
    <row r="1367" spans="1:21" ht="14.4" customHeight="1" x14ac:dyDescent="0.3">
      <c r="A1367" s="660">
        <v>32</v>
      </c>
      <c r="B1367" s="661" t="s">
        <v>573</v>
      </c>
      <c r="C1367" s="661" t="s">
        <v>3526</v>
      </c>
      <c r="D1367" s="742" t="s">
        <v>5499</v>
      </c>
      <c r="E1367" s="743" t="s">
        <v>3545</v>
      </c>
      <c r="F1367" s="661" t="s">
        <v>3521</v>
      </c>
      <c r="G1367" s="661" t="s">
        <v>4770</v>
      </c>
      <c r="H1367" s="661" t="s">
        <v>574</v>
      </c>
      <c r="I1367" s="661" t="s">
        <v>4771</v>
      </c>
      <c r="J1367" s="661" t="s">
        <v>4772</v>
      </c>
      <c r="K1367" s="661" t="s">
        <v>4773</v>
      </c>
      <c r="L1367" s="662">
        <v>0</v>
      </c>
      <c r="M1367" s="662">
        <v>0</v>
      </c>
      <c r="N1367" s="661">
        <v>1</v>
      </c>
      <c r="O1367" s="744">
        <v>1</v>
      </c>
      <c r="P1367" s="662">
        <v>0</v>
      </c>
      <c r="Q1367" s="677"/>
      <c r="R1367" s="661">
        <v>1</v>
      </c>
      <c r="S1367" s="677">
        <v>1</v>
      </c>
      <c r="T1367" s="744">
        <v>1</v>
      </c>
      <c r="U1367" s="700">
        <v>1</v>
      </c>
    </row>
    <row r="1368" spans="1:21" ht="14.4" customHeight="1" x14ac:dyDescent="0.3">
      <c r="A1368" s="660">
        <v>32</v>
      </c>
      <c r="B1368" s="661" t="s">
        <v>573</v>
      </c>
      <c r="C1368" s="661" t="s">
        <v>3526</v>
      </c>
      <c r="D1368" s="742" t="s">
        <v>5499</v>
      </c>
      <c r="E1368" s="743" t="s">
        <v>3545</v>
      </c>
      <c r="F1368" s="661" t="s">
        <v>3521</v>
      </c>
      <c r="G1368" s="661" t="s">
        <v>4666</v>
      </c>
      <c r="H1368" s="661" t="s">
        <v>1755</v>
      </c>
      <c r="I1368" s="661" t="s">
        <v>1963</v>
      </c>
      <c r="J1368" s="661" t="s">
        <v>1964</v>
      </c>
      <c r="K1368" s="661" t="s">
        <v>3351</v>
      </c>
      <c r="L1368" s="662">
        <v>635.35</v>
      </c>
      <c r="M1368" s="662">
        <v>635.35</v>
      </c>
      <c r="N1368" s="661">
        <v>1</v>
      </c>
      <c r="O1368" s="744">
        <v>0.5</v>
      </c>
      <c r="P1368" s="662">
        <v>635.35</v>
      </c>
      <c r="Q1368" s="677">
        <v>1</v>
      </c>
      <c r="R1368" s="661">
        <v>1</v>
      </c>
      <c r="S1368" s="677">
        <v>1</v>
      </c>
      <c r="T1368" s="744">
        <v>0.5</v>
      </c>
      <c r="U1368" s="700">
        <v>1</v>
      </c>
    </row>
    <row r="1369" spans="1:21" ht="14.4" customHeight="1" x14ac:dyDescent="0.3">
      <c r="A1369" s="660">
        <v>32</v>
      </c>
      <c r="B1369" s="661" t="s">
        <v>573</v>
      </c>
      <c r="C1369" s="661" t="s">
        <v>3526</v>
      </c>
      <c r="D1369" s="742" t="s">
        <v>5499</v>
      </c>
      <c r="E1369" s="743" t="s">
        <v>3545</v>
      </c>
      <c r="F1369" s="661" t="s">
        <v>3521</v>
      </c>
      <c r="G1369" s="661" t="s">
        <v>4000</v>
      </c>
      <c r="H1369" s="661" t="s">
        <v>574</v>
      </c>
      <c r="I1369" s="661" t="s">
        <v>858</v>
      </c>
      <c r="J1369" s="661" t="s">
        <v>859</v>
      </c>
      <c r="K1369" s="661" t="s">
        <v>4001</v>
      </c>
      <c r="L1369" s="662">
        <v>156.77000000000001</v>
      </c>
      <c r="M1369" s="662">
        <v>5643.72</v>
      </c>
      <c r="N1369" s="661">
        <v>36</v>
      </c>
      <c r="O1369" s="744">
        <v>9.5</v>
      </c>
      <c r="P1369" s="662">
        <v>2821.86</v>
      </c>
      <c r="Q1369" s="677">
        <v>0.5</v>
      </c>
      <c r="R1369" s="661">
        <v>18</v>
      </c>
      <c r="S1369" s="677">
        <v>0.5</v>
      </c>
      <c r="T1369" s="744">
        <v>4.5</v>
      </c>
      <c r="U1369" s="700">
        <v>0.47368421052631576</v>
      </c>
    </row>
    <row r="1370" spans="1:21" ht="14.4" customHeight="1" x14ac:dyDescent="0.3">
      <c r="A1370" s="660">
        <v>32</v>
      </c>
      <c r="B1370" s="661" t="s">
        <v>573</v>
      </c>
      <c r="C1370" s="661" t="s">
        <v>3526</v>
      </c>
      <c r="D1370" s="742" t="s">
        <v>5499</v>
      </c>
      <c r="E1370" s="743" t="s">
        <v>3545</v>
      </c>
      <c r="F1370" s="661" t="s">
        <v>3521</v>
      </c>
      <c r="G1370" s="661" t="s">
        <v>4143</v>
      </c>
      <c r="H1370" s="661" t="s">
        <v>574</v>
      </c>
      <c r="I1370" s="661" t="s">
        <v>2510</v>
      </c>
      <c r="J1370" s="661" t="s">
        <v>2511</v>
      </c>
      <c r="K1370" s="661" t="s">
        <v>1852</v>
      </c>
      <c r="L1370" s="662">
        <v>32.270000000000003</v>
      </c>
      <c r="M1370" s="662">
        <v>32.270000000000003</v>
      </c>
      <c r="N1370" s="661">
        <v>1</v>
      </c>
      <c r="O1370" s="744">
        <v>0.5</v>
      </c>
      <c r="P1370" s="662"/>
      <c r="Q1370" s="677">
        <v>0</v>
      </c>
      <c r="R1370" s="661"/>
      <c r="S1370" s="677">
        <v>0</v>
      </c>
      <c r="T1370" s="744"/>
      <c r="U1370" s="700">
        <v>0</v>
      </c>
    </row>
    <row r="1371" spans="1:21" ht="14.4" customHeight="1" x14ac:dyDescent="0.3">
      <c r="A1371" s="660">
        <v>32</v>
      </c>
      <c r="B1371" s="661" t="s">
        <v>573</v>
      </c>
      <c r="C1371" s="661" t="s">
        <v>3526</v>
      </c>
      <c r="D1371" s="742" t="s">
        <v>5499</v>
      </c>
      <c r="E1371" s="743" t="s">
        <v>3545</v>
      </c>
      <c r="F1371" s="661" t="s">
        <v>3521</v>
      </c>
      <c r="G1371" s="661" t="s">
        <v>4145</v>
      </c>
      <c r="H1371" s="661" t="s">
        <v>574</v>
      </c>
      <c r="I1371" s="661" t="s">
        <v>4146</v>
      </c>
      <c r="J1371" s="661" t="s">
        <v>1734</v>
      </c>
      <c r="K1371" s="661" t="s">
        <v>1735</v>
      </c>
      <c r="L1371" s="662">
        <v>1860.93</v>
      </c>
      <c r="M1371" s="662">
        <v>3721.86</v>
      </c>
      <c r="N1371" s="661">
        <v>2</v>
      </c>
      <c r="O1371" s="744">
        <v>2</v>
      </c>
      <c r="P1371" s="662">
        <v>3721.86</v>
      </c>
      <c r="Q1371" s="677">
        <v>1</v>
      </c>
      <c r="R1371" s="661">
        <v>2</v>
      </c>
      <c r="S1371" s="677">
        <v>1</v>
      </c>
      <c r="T1371" s="744">
        <v>2</v>
      </c>
      <c r="U1371" s="700">
        <v>1</v>
      </c>
    </row>
    <row r="1372" spans="1:21" ht="14.4" customHeight="1" x14ac:dyDescent="0.3">
      <c r="A1372" s="660">
        <v>32</v>
      </c>
      <c r="B1372" s="661" t="s">
        <v>573</v>
      </c>
      <c r="C1372" s="661" t="s">
        <v>3526</v>
      </c>
      <c r="D1372" s="742" t="s">
        <v>5499</v>
      </c>
      <c r="E1372" s="743" t="s">
        <v>3545</v>
      </c>
      <c r="F1372" s="661" t="s">
        <v>3521</v>
      </c>
      <c r="G1372" s="661" t="s">
        <v>4145</v>
      </c>
      <c r="H1372" s="661" t="s">
        <v>574</v>
      </c>
      <c r="I1372" s="661" t="s">
        <v>4774</v>
      </c>
      <c r="J1372" s="661" t="s">
        <v>1734</v>
      </c>
      <c r="K1372" s="661" t="s">
        <v>1735</v>
      </c>
      <c r="L1372" s="662">
        <v>1860.93</v>
      </c>
      <c r="M1372" s="662">
        <v>1860.93</v>
      </c>
      <c r="N1372" s="661">
        <v>1</v>
      </c>
      <c r="O1372" s="744">
        <v>1</v>
      </c>
      <c r="P1372" s="662">
        <v>1860.93</v>
      </c>
      <c r="Q1372" s="677">
        <v>1</v>
      </c>
      <c r="R1372" s="661">
        <v>1</v>
      </c>
      <c r="S1372" s="677">
        <v>1</v>
      </c>
      <c r="T1372" s="744">
        <v>1</v>
      </c>
      <c r="U1372" s="700">
        <v>1</v>
      </c>
    </row>
    <row r="1373" spans="1:21" ht="14.4" customHeight="1" x14ac:dyDescent="0.3">
      <c r="A1373" s="660">
        <v>32</v>
      </c>
      <c r="B1373" s="661" t="s">
        <v>573</v>
      </c>
      <c r="C1373" s="661" t="s">
        <v>3526</v>
      </c>
      <c r="D1373" s="742" t="s">
        <v>5499</v>
      </c>
      <c r="E1373" s="743" t="s">
        <v>3545</v>
      </c>
      <c r="F1373" s="661" t="s">
        <v>3521</v>
      </c>
      <c r="G1373" s="661" t="s">
        <v>3695</v>
      </c>
      <c r="H1373" s="661" t="s">
        <v>574</v>
      </c>
      <c r="I1373" s="661" t="s">
        <v>3699</v>
      </c>
      <c r="J1373" s="661" t="s">
        <v>982</v>
      </c>
      <c r="K1373" s="661" t="s">
        <v>983</v>
      </c>
      <c r="L1373" s="662">
        <v>33</v>
      </c>
      <c r="M1373" s="662">
        <v>99</v>
      </c>
      <c r="N1373" s="661">
        <v>3</v>
      </c>
      <c r="O1373" s="744">
        <v>1</v>
      </c>
      <c r="P1373" s="662">
        <v>99</v>
      </c>
      <c r="Q1373" s="677">
        <v>1</v>
      </c>
      <c r="R1373" s="661">
        <v>3</v>
      </c>
      <c r="S1373" s="677">
        <v>1</v>
      </c>
      <c r="T1373" s="744">
        <v>1</v>
      </c>
      <c r="U1373" s="700">
        <v>1</v>
      </c>
    </row>
    <row r="1374" spans="1:21" ht="14.4" customHeight="1" x14ac:dyDescent="0.3">
      <c r="A1374" s="660">
        <v>32</v>
      </c>
      <c r="B1374" s="661" t="s">
        <v>573</v>
      </c>
      <c r="C1374" s="661" t="s">
        <v>3526</v>
      </c>
      <c r="D1374" s="742" t="s">
        <v>5499</v>
      </c>
      <c r="E1374" s="743" t="s">
        <v>3545</v>
      </c>
      <c r="F1374" s="661" t="s">
        <v>3521</v>
      </c>
      <c r="G1374" s="661" t="s">
        <v>3824</v>
      </c>
      <c r="H1374" s="661" t="s">
        <v>574</v>
      </c>
      <c r="I1374" s="661" t="s">
        <v>3118</v>
      </c>
      <c r="J1374" s="661" t="s">
        <v>3119</v>
      </c>
      <c r="K1374" s="661" t="s">
        <v>3825</v>
      </c>
      <c r="L1374" s="662">
        <v>34.6</v>
      </c>
      <c r="M1374" s="662">
        <v>69.2</v>
      </c>
      <c r="N1374" s="661">
        <v>2</v>
      </c>
      <c r="O1374" s="744">
        <v>1</v>
      </c>
      <c r="P1374" s="662"/>
      <c r="Q1374" s="677">
        <v>0</v>
      </c>
      <c r="R1374" s="661"/>
      <c r="S1374" s="677">
        <v>0</v>
      </c>
      <c r="T1374" s="744"/>
      <c r="U1374" s="700">
        <v>0</v>
      </c>
    </row>
    <row r="1375" spans="1:21" ht="14.4" customHeight="1" x14ac:dyDescent="0.3">
      <c r="A1375" s="660">
        <v>32</v>
      </c>
      <c r="B1375" s="661" t="s">
        <v>573</v>
      </c>
      <c r="C1375" s="661" t="s">
        <v>3526</v>
      </c>
      <c r="D1375" s="742" t="s">
        <v>5499</v>
      </c>
      <c r="E1375" s="743" t="s">
        <v>3545</v>
      </c>
      <c r="F1375" s="661" t="s">
        <v>3521</v>
      </c>
      <c r="G1375" s="661" t="s">
        <v>4775</v>
      </c>
      <c r="H1375" s="661" t="s">
        <v>574</v>
      </c>
      <c r="I1375" s="661" t="s">
        <v>4776</v>
      </c>
      <c r="J1375" s="661" t="s">
        <v>4777</v>
      </c>
      <c r="K1375" s="661" t="s">
        <v>4778</v>
      </c>
      <c r="L1375" s="662">
        <v>0</v>
      </c>
      <c r="M1375" s="662">
        <v>0</v>
      </c>
      <c r="N1375" s="661">
        <v>1</v>
      </c>
      <c r="O1375" s="744">
        <v>0.5</v>
      </c>
      <c r="P1375" s="662">
        <v>0</v>
      </c>
      <c r="Q1375" s="677"/>
      <c r="R1375" s="661">
        <v>1</v>
      </c>
      <c r="S1375" s="677">
        <v>1</v>
      </c>
      <c r="T1375" s="744">
        <v>0.5</v>
      </c>
      <c r="U1375" s="700">
        <v>1</v>
      </c>
    </row>
    <row r="1376" spans="1:21" ht="14.4" customHeight="1" x14ac:dyDescent="0.3">
      <c r="A1376" s="660">
        <v>32</v>
      </c>
      <c r="B1376" s="661" t="s">
        <v>573</v>
      </c>
      <c r="C1376" s="661" t="s">
        <v>3526</v>
      </c>
      <c r="D1376" s="742" t="s">
        <v>5499</v>
      </c>
      <c r="E1376" s="743" t="s">
        <v>3545</v>
      </c>
      <c r="F1376" s="661" t="s">
        <v>3521</v>
      </c>
      <c r="G1376" s="661" t="s">
        <v>4779</v>
      </c>
      <c r="H1376" s="661" t="s">
        <v>574</v>
      </c>
      <c r="I1376" s="661" t="s">
        <v>4780</v>
      </c>
      <c r="J1376" s="661" t="s">
        <v>4781</v>
      </c>
      <c r="K1376" s="661" t="s">
        <v>4782</v>
      </c>
      <c r="L1376" s="662">
        <v>0</v>
      </c>
      <c r="M1376" s="662">
        <v>0</v>
      </c>
      <c r="N1376" s="661">
        <v>2</v>
      </c>
      <c r="O1376" s="744">
        <v>1</v>
      </c>
      <c r="P1376" s="662">
        <v>0</v>
      </c>
      <c r="Q1376" s="677"/>
      <c r="R1376" s="661">
        <v>2</v>
      </c>
      <c r="S1376" s="677">
        <v>1</v>
      </c>
      <c r="T1376" s="744">
        <v>1</v>
      </c>
      <c r="U1376" s="700">
        <v>1</v>
      </c>
    </row>
    <row r="1377" spans="1:21" ht="14.4" customHeight="1" x14ac:dyDescent="0.3">
      <c r="A1377" s="660">
        <v>32</v>
      </c>
      <c r="B1377" s="661" t="s">
        <v>573</v>
      </c>
      <c r="C1377" s="661" t="s">
        <v>3526</v>
      </c>
      <c r="D1377" s="742" t="s">
        <v>5499</v>
      </c>
      <c r="E1377" s="743" t="s">
        <v>3545</v>
      </c>
      <c r="F1377" s="661" t="s">
        <v>3521</v>
      </c>
      <c r="G1377" s="661" t="s">
        <v>4008</v>
      </c>
      <c r="H1377" s="661" t="s">
        <v>1755</v>
      </c>
      <c r="I1377" s="661" t="s">
        <v>4009</v>
      </c>
      <c r="J1377" s="661" t="s">
        <v>4010</v>
      </c>
      <c r="K1377" s="661" t="s">
        <v>4011</v>
      </c>
      <c r="L1377" s="662">
        <v>2179.9299999999998</v>
      </c>
      <c r="M1377" s="662">
        <v>10899.65</v>
      </c>
      <c r="N1377" s="661">
        <v>5</v>
      </c>
      <c r="O1377" s="744">
        <v>1</v>
      </c>
      <c r="P1377" s="662">
        <v>10899.65</v>
      </c>
      <c r="Q1377" s="677">
        <v>1</v>
      </c>
      <c r="R1377" s="661">
        <v>5</v>
      </c>
      <c r="S1377" s="677">
        <v>1</v>
      </c>
      <c r="T1377" s="744">
        <v>1</v>
      </c>
      <c r="U1377" s="700">
        <v>1</v>
      </c>
    </row>
    <row r="1378" spans="1:21" ht="14.4" customHeight="1" x14ac:dyDescent="0.3">
      <c r="A1378" s="660">
        <v>32</v>
      </c>
      <c r="B1378" s="661" t="s">
        <v>573</v>
      </c>
      <c r="C1378" s="661" t="s">
        <v>3526</v>
      </c>
      <c r="D1378" s="742" t="s">
        <v>5499</v>
      </c>
      <c r="E1378" s="743" t="s">
        <v>3545</v>
      </c>
      <c r="F1378" s="661" t="s">
        <v>3521</v>
      </c>
      <c r="G1378" s="661" t="s">
        <v>4783</v>
      </c>
      <c r="H1378" s="661" t="s">
        <v>574</v>
      </c>
      <c r="I1378" s="661" t="s">
        <v>4784</v>
      </c>
      <c r="J1378" s="661" t="s">
        <v>4785</v>
      </c>
      <c r="K1378" s="661" t="s">
        <v>4786</v>
      </c>
      <c r="L1378" s="662">
        <v>0</v>
      </c>
      <c r="M1378" s="662">
        <v>0</v>
      </c>
      <c r="N1378" s="661">
        <v>1</v>
      </c>
      <c r="O1378" s="744">
        <v>0.5</v>
      </c>
      <c r="P1378" s="662">
        <v>0</v>
      </c>
      <c r="Q1378" s="677"/>
      <c r="R1378" s="661">
        <v>1</v>
      </c>
      <c r="S1378" s="677">
        <v>1</v>
      </c>
      <c r="T1378" s="744">
        <v>0.5</v>
      </c>
      <c r="U1378" s="700">
        <v>1</v>
      </c>
    </row>
    <row r="1379" spans="1:21" ht="14.4" customHeight="1" x14ac:dyDescent="0.3">
      <c r="A1379" s="660">
        <v>32</v>
      </c>
      <c r="B1379" s="661" t="s">
        <v>573</v>
      </c>
      <c r="C1379" s="661" t="s">
        <v>3526</v>
      </c>
      <c r="D1379" s="742" t="s">
        <v>5499</v>
      </c>
      <c r="E1379" s="743" t="s">
        <v>3545</v>
      </c>
      <c r="F1379" s="661" t="s">
        <v>3521</v>
      </c>
      <c r="G1379" s="661" t="s">
        <v>4783</v>
      </c>
      <c r="H1379" s="661" t="s">
        <v>574</v>
      </c>
      <c r="I1379" s="661" t="s">
        <v>4787</v>
      </c>
      <c r="J1379" s="661" t="s">
        <v>4788</v>
      </c>
      <c r="K1379" s="661" t="s">
        <v>4789</v>
      </c>
      <c r="L1379" s="662">
        <v>848.35</v>
      </c>
      <c r="M1379" s="662">
        <v>848.35</v>
      </c>
      <c r="N1379" s="661">
        <v>1</v>
      </c>
      <c r="O1379" s="744">
        <v>0.5</v>
      </c>
      <c r="P1379" s="662">
        <v>848.35</v>
      </c>
      <c r="Q1379" s="677">
        <v>1</v>
      </c>
      <c r="R1379" s="661">
        <v>1</v>
      </c>
      <c r="S1379" s="677">
        <v>1</v>
      </c>
      <c r="T1379" s="744">
        <v>0.5</v>
      </c>
      <c r="U1379" s="700">
        <v>1</v>
      </c>
    </row>
    <row r="1380" spans="1:21" ht="14.4" customHeight="1" x14ac:dyDescent="0.3">
      <c r="A1380" s="660">
        <v>32</v>
      </c>
      <c r="B1380" s="661" t="s">
        <v>573</v>
      </c>
      <c r="C1380" s="661" t="s">
        <v>3526</v>
      </c>
      <c r="D1380" s="742" t="s">
        <v>5499</v>
      </c>
      <c r="E1380" s="743" t="s">
        <v>3545</v>
      </c>
      <c r="F1380" s="661" t="s">
        <v>3521</v>
      </c>
      <c r="G1380" s="661" t="s">
        <v>4783</v>
      </c>
      <c r="H1380" s="661" t="s">
        <v>574</v>
      </c>
      <c r="I1380" s="661" t="s">
        <v>4790</v>
      </c>
      <c r="J1380" s="661" t="s">
        <v>4785</v>
      </c>
      <c r="K1380" s="661" t="s">
        <v>4791</v>
      </c>
      <c r="L1380" s="662">
        <v>848.35</v>
      </c>
      <c r="M1380" s="662">
        <v>848.35</v>
      </c>
      <c r="N1380" s="661">
        <v>1</v>
      </c>
      <c r="O1380" s="744">
        <v>0.5</v>
      </c>
      <c r="P1380" s="662">
        <v>848.35</v>
      </c>
      <c r="Q1380" s="677">
        <v>1</v>
      </c>
      <c r="R1380" s="661">
        <v>1</v>
      </c>
      <c r="S1380" s="677">
        <v>1</v>
      </c>
      <c r="T1380" s="744">
        <v>0.5</v>
      </c>
      <c r="U1380" s="700">
        <v>1</v>
      </c>
    </row>
    <row r="1381" spans="1:21" ht="14.4" customHeight="1" x14ac:dyDescent="0.3">
      <c r="A1381" s="660">
        <v>32</v>
      </c>
      <c r="B1381" s="661" t="s">
        <v>573</v>
      </c>
      <c r="C1381" s="661" t="s">
        <v>3526</v>
      </c>
      <c r="D1381" s="742" t="s">
        <v>5499</v>
      </c>
      <c r="E1381" s="743" t="s">
        <v>3545</v>
      </c>
      <c r="F1381" s="661" t="s">
        <v>3521</v>
      </c>
      <c r="G1381" s="661" t="s">
        <v>3700</v>
      </c>
      <c r="H1381" s="661" t="s">
        <v>574</v>
      </c>
      <c r="I1381" s="661" t="s">
        <v>3701</v>
      </c>
      <c r="J1381" s="661" t="s">
        <v>3702</v>
      </c>
      <c r="K1381" s="661"/>
      <c r="L1381" s="662">
        <v>0</v>
      </c>
      <c r="M1381" s="662">
        <v>0</v>
      </c>
      <c r="N1381" s="661">
        <v>3</v>
      </c>
      <c r="O1381" s="744">
        <v>3</v>
      </c>
      <c r="P1381" s="662">
        <v>0</v>
      </c>
      <c r="Q1381" s="677"/>
      <c r="R1381" s="661">
        <v>3</v>
      </c>
      <c r="S1381" s="677">
        <v>1</v>
      </c>
      <c r="T1381" s="744">
        <v>3</v>
      </c>
      <c r="U1381" s="700">
        <v>1</v>
      </c>
    </row>
    <row r="1382" spans="1:21" ht="14.4" customHeight="1" x14ac:dyDescent="0.3">
      <c r="A1382" s="660">
        <v>32</v>
      </c>
      <c r="B1382" s="661" t="s">
        <v>573</v>
      </c>
      <c r="C1382" s="661" t="s">
        <v>3526</v>
      </c>
      <c r="D1382" s="742" t="s">
        <v>5499</v>
      </c>
      <c r="E1382" s="743" t="s">
        <v>3545</v>
      </c>
      <c r="F1382" s="661" t="s">
        <v>3521</v>
      </c>
      <c r="G1382" s="661" t="s">
        <v>4249</v>
      </c>
      <c r="H1382" s="661" t="s">
        <v>574</v>
      </c>
      <c r="I1382" s="661" t="s">
        <v>2075</v>
      </c>
      <c r="J1382" s="661" t="s">
        <v>2076</v>
      </c>
      <c r="K1382" s="661" t="s">
        <v>4792</v>
      </c>
      <c r="L1382" s="662">
        <v>48.09</v>
      </c>
      <c r="M1382" s="662">
        <v>48.09</v>
      </c>
      <c r="N1382" s="661">
        <v>1</v>
      </c>
      <c r="O1382" s="744">
        <v>1</v>
      </c>
      <c r="P1382" s="662"/>
      <c r="Q1382" s="677">
        <v>0</v>
      </c>
      <c r="R1382" s="661"/>
      <c r="S1382" s="677">
        <v>0</v>
      </c>
      <c r="T1382" s="744"/>
      <c r="U1382" s="700">
        <v>0</v>
      </c>
    </row>
    <row r="1383" spans="1:21" ht="14.4" customHeight="1" x14ac:dyDescent="0.3">
      <c r="A1383" s="660">
        <v>32</v>
      </c>
      <c r="B1383" s="661" t="s">
        <v>573</v>
      </c>
      <c r="C1383" s="661" t="s">
        <v>3526</v>
      </c>
      <c r="D1383" s="742" t="s">
        <v>5499</v>
      </c>
      <c r="E1383" s="743" t="s">
        <v>3545</v>
      </c>
      <c r="F1383" s="661" t="s">
        <v>3521</v>
      </c>
      <c r="G1383" s="661" t="s">
        <v>3746</v>
      </c>
      <c r="H1383" s="661" t="s">
        <v>574</v>
      </c>
      <c r="I1383" s="661" t="s">
        <v>695</v>
      </c>
      <c r="J1383" s="661" t="s">
        <v>696</v>
      </c>
      <c r="K1383" s="661" t="s">
        <v>3747</v>
      </c>
      <c r="L1383" s="662">
        <v>27.28</v>
      </c>
      <c r="M1383" s="662">
        <v>27.28</v>
      </c>
      <c r="N1383" s="661">
        <v>1</v>
      </c>
      <c r="O1383" s="744">
        <v>1</v>
      </c>
      <c r="P1383" s="662">
        <v>27.28</v>
      </c>
      <c r="Q1383" s="677">
        <v>1</v>
      </c>
      <c r="R1383" s="661">
        <v>1</v>
      </c>
      <c r="S1383" s="677">
        <v>1</v>
      </c>
      <c r="T1383" s="744">
        <v>1</v>
      </c>
      <c r="U1383" s="700">
        <v>1</v>
      </c>
    </row>
    <row r="1384" spans="1:21" ht="14.4" customHeight="1" x14ac:dyDescent="0.3">
      <c r="A1384" s="660">
        <v>32</v>
      </c>
      <c r="B1384" s="661" t="s">
        <v>573</v>
      </c>
      <c r="C1384" s="661" t="s">
        <v>3526</v>
      </c>
      <c r="D1384" s="742" t="s">
        <v>5499</v>
      </c>
      <c r="E1384" s="743" t="s">
        <v>3545</v>
      </c>
      <c r="F1384" s="661" t="s">
        <v>3521</v>
      </c>
      <c r="G1384" s="661" t="s">
        <v>4793</v>
      </c>
      <c r="H1384" s="661" t="s">
        <v>574</v>
      </c>
      <c r="I1384" s="661" t="s">
        <v>4794</v>
      </c>
      <c r="J1384" s="661" t="s">
        <v>4795</v>
      </c>
      <c r="K1384" s="661" t="s">
        <v>4281</v>
      </c>
      <c r="L1384" s="662">
        <v>253.41</v>
      </c>
      <c r="M1384" s="662">
        <v>253.41</v>
      </c>
      <c r="N1384" s="661">
        <v>1</v>
      </c>
      <c r="O1384" s="744">
        <v>0.5</v>
      </c>
      <c r="P1384" s="662"/>
      <c r="Q1384" s="677">
        <v>0</v>
      </c>
      <c r="R1384" s="661"/>
      <c r="S1384" s="677">
        <v>0</v>
      </c>
      <c r="T1384" s="744"/>
      <c r="U1384" s="700">
        <v>0</v>
      </c>
    </row>
    <row r="1385" spans="1:21" ht="14.4" customHeight="1" x14ac:dyDescent="0.3">
      <c r="A1385" s="660">
        <v>32</v>
      </c>
      <c r="B1385" s="661" t="s">
        <v>573</v>
      </c>
      <c r="C1385" s="661" t="s">
        <v>3526</v>
      </c>
      <c r="D1385" s="742" t="s">
        <v>5499</v>
      </c>
      <c r="E1385" s="743" t="s">
        <v>3545</v>
      </c>
      <c r="F1385" s="661" t="s">
        <v>3521</v>
      </c>
      <c r="G1385" s="661" t="s">
        <v>4796</v>
      </c>
      <c r="H1385" s="661" t="s">
        <v>574</v>
      </c>
      <c r="I1385" s="661" t="s">
        <v>4797</v>
      </c>
      <c r="J1385" s="661" t="s">
        <v>4798</v>
      </c>
      <c r="K1385" s="661" t="s">
        <v>3825</v>
      </c>
      <c r="L1385" s="662">
        <v>0</v>
      </c>
      <c r="M1385" s="662">
        <v>0</v>
      </c>
      <c r="N1385" s="661">
        <v>1</v>
      </c>
      <c r="O1385" s="744">
        <v>0.5</v>
      </c>
      <c r="P1385" s="662">
        <v>0</v>
      </c>
      <c r="Q1385" s="677"/>
      <c r="R1385" s="661">
        <v>1</v>
      </c>
      <c r="S1385" s="677">
        <v>1</v>
      </c>
      <c r="T1385" s="744">
        <v>0.5</v>
      </c>
      <c r="U1385" s="700">
        <v>1</v>
      </c>
    </row>
    <row r="1386" spans="1:21" ht="14.4" customHeight="1" x14ac:dyDescent="0.3">
      <c r="A1386" s="660">
        <v>32</v>
      </c>
      <c r="B1386" s="661" t="s">
        <v>573</v>
      </c>
      <c r="C1386" s="661" t="s">
        <v>3526</v>
      </c>
      <c r="D1386" s="742" t="s">
        <v>5499</v>
      </c>
      <c r="E1386" s="743" t="s">
        <v>3545</v>
      </c>
      <c r="F1386" s="661" t="s">
        <v>3521</v>
      </c>
      <c r="G1386" s="661" t="s">
        <v>3627</v>
      </c>
      <c r="H1386" s="661" t="s">
        <v>574</v>
      </c>
      <c r="I1386" s="661" t="s">
        <v>2096</v>
      </c>
      <c r="J1386" s="661" t="s">
        <v>2097</v>
      </c>
      <c r="K1386" s="661" t="s">
        <v>3016</v>
      </c>
      <c r="L1386" s="662">
        <v>111.72</v>
      </c>
      <c r="M1386" s="662">
        <v>111.72</v>
      </c>
      <c r="N1386" s="661">
        <v>1</v>
      </c>
      <c r="O1386" s="744">
        <v>0.5</v>
      </c>
      <c r="P1386" s="662"/>
      <c r="Q1386" s="677">
        <v>0</v>
      </c>
      <c r="R1386" s="661"/>
      <c r="S1386" s="677">
        <v>0</v>
      </c>
      <c r="T1386" s="744"/>
      <c r="U1386" s="700">
        <v>0</v>
      </c>
    </row>
    <row r="1387" spans="1:21" ht="14.4" customHeight="1" x14ac:dyDescent="0.3">
      <c r="A1387" s="660">
        <v>32</v>
      </c>
      <c r="B1387" s="661" t="s">
        <v>573</v>
      </c>
      <c r="C1387" s="661" t="s">
        <v>3526</v>
      </c>
      <c r="D1387" s="742" t="s">
        <v>5499</v>
      </c>
      <c r="E1387" s="743" t="s">
        <v>3545</v>
      </c>
      <c r="F1387" s="661" t="s">
        <v>3521</v>
      </c>
      <c r="G1387" s="661" t="s">
        <v>4025</v>
      </c>
      <c r="H1387" s="661" t="s">
        <v>574</v>
      </c>
      <c r="I1387" s="661" t="s">
        <v>4026</v>
      </c>
      <c r="J1387" s="661" t="s">
        <v>4027</v>
      </c>
      <c r="K1387" s="661" t="s">
        <v>4028</v>
      </c>
      <c r="L1387" s="662">
        <v>88.87</v>
      </c>
      <c r="M1387" s="662">
        <v>533.22</v>
      </c>
      <c r="N1387" s="661">
        <v>6</v>
      </c>
      <c r="O1387" s="744">
        <v>1.5</v>
      </c>
      <c r="P1387" s="662"/>
      <c r="Q1387" s="677">
        <v>0</v>
      </c>
      <c r="R1387" s="661"/>
      <c r="S1387" s="677">
        <v>0</v>
      </c>
      <c r="T1387" s="744"/>
      <c r="U1387" s="700">
        <v>0</v>
      </c>
    </row>
    <row r="1388" spans="1:21" ht="14.4" customHeight="1" x14ac:dyDescent="0.3">
      <c r="A1388" s="660">
        <v>32</v>
      </c>
      <c r="B1388" s="661" t="s">
        <v>573</v>
      </c>
      <c r="C1388" s="661" t="s">
        <v>3526</v>
      </c>
      <c r="D1388" s="742" t="s">
        <v>5499</v>
      </c>
      <c r="E1388" s="743" t="s">
        <v>3545</v>
      </c>
      <c r="F1388" s="661" t="s">
        <v>3521</v>
      </c>
      <c r="G1388" s="661" t="s">
        <v>4029</v>
      </c>
      <c r="H1388" s="661" t="s">
        <v>574</v>
      </c>
      <c r="I1388" s="661" t="s">
        <v>667</v>
      </c>
      <c r="J1388" s="661" t="s">
        <v>4030</v>
      </c>
      <c r="K1388" s="661" t="s">
        <v>4031</v>
      </c>
      <c r="L1388" s="662">
        <v>44.59</v>
      </c>
      <c r="M1388" s="662">
        <v>44.59</v>
      </c>
      <c r="N1388" s="661">
        <v>1</v>
      </c>
      <c r="O1388" s="744">
        <v>0.5</v>
      </c>
      <c r="P1388" s="662"/>
      <c r="Q1388" s="677">
        <v>0</v>
      </c>
      <c r="R1388" s="661"/>
      <c r="S1388" s="677">
        <v>0</v>
      </c>
      <c r="T1388" s="744"/>
      <c r="U1388" s="700">
        <v>0</v>
      </c>
    </row>
    <row r="1389" spans="1:21" ht="14.4" customHeight="1" x14ac:dyDescent="0.3">
      <c r="A1389" s="660">
        <v>32</v>
      </c>
      <c r="B1389" s="661" t="s">
        <v>573</v>
      </c>
      <c r="C1389" s="661" t="s">
        <v>3526</v>
      </c>
      <c r="D1389" s="742" t="s">
        <v>5499</v>
      </c>
      <c r="E1389" s="743" t="s">
        <v>3545</v>
      </c>
      <c r="F1389" s="661" t="s">
        <v>3521</v>
      </c>
      <c r="G1389" s="661" t="s">
        <v>3752</v>
      </c>
      <c r="H1389" s="661" t="s">
        <v>574</v>
      </c>
      <c r="I1389" s="661" t="s">
        <v>4264</v>
      </c>
      <c r="J1389" s="661" t="s">
        <v>2535</v>
      </c>
      <c r="K1389" s="661" t="s">
        <v>4265</v>
      </c>
      <c r="L1389" s="662">
        <v>26.37</v>
      </c>
      <c r="M1389" s="662">
        <v>52.74</v>
      </c>
      <c r="N1389" s="661">
        <v>2</v>
      </c>
      <c r="O1389" s="744">
        <v>1</v>
      </c>
      <c r="P1389" s="662">
        <v>26.37</v>
      </c>
      <c r="Q1389" s="677">
        <v>0.5</v>
      </c>
      <c r="R1389" s="661">
        <v>1</v>
      </c>
      <c r="S1389" s="677">
        <v>0.5</v>
      </c>
      <c r="T1389" s="744">
        <v>0.5</v>
      </c>
      <c r="U1389" s="700">
        <v>0.5</v>
      </c>
    </row>
    <row r="1390" spans="1:21" ht="14.4" customHeight="1" x14ac:dyDescent="0.3">
      <c r="A1390" s="660">
        <v>32</v>
      </c>
      <c r="B1390" s="661" t="s">
        <v>573</v>
      </c>
      <c r="C1390" s="661" t="s">
        <v>3526</v>
      </c>
      <c r="D1390" s="742" t="s">
        <v>5499</v>
      </c>
      <c r="E1390" s="743" t="s">
        <v>3545</v>
      </c>
      <c r="F1390" s="661" t="s">
        <v>3521</v>
      </c>
      <c r="G1390" s="661" t="s">
        <v>3752</v>
      </c>
      <c r="H1390" s="661" t="s">
        <v>574</v>
      </c>
      <c r="I1390" s="661" t="s">
        <v>2534</v>
      </c>
      <c r="J1390" s="661" t="s">
        <v>2535</v>
      </c>
      <c r="K1390" s="661" t="s">
        <v>2536</v>
      </c>
      <c r="L1390" s="662">
        <v>52.75</v>
      </c>
      <c r="M1390" s="662">
        <v>263.75</v>
      </c>
      <c r="N1390" s="661">
        <v>5</v>
      </c>
      <c r="O1390" s="744">
        <v>3.5</v>
      </c>
      <c r="P1390" s="662">
        <v>105.5</v>
      </c>
      <c r="Q1390" s="677">
        <v>0.4</v>
      </c>
      <c r="R1390" s="661">
        <v>2</v>
      </c>
      <c r="S1390" s="677">
        <v>0.4</v>
      </c>
      <c r="T1390" s="744">
        <v>2</v>
      </c>
      <c r="U1390" s="700">
        <v>0.5714285714285714</v>
      </c>
    </row>
    <row r="1391" spans="1:21" ht="14.4" customHeight="1" x14ac:dyDescent="0.3">
      <c r="A1391" s="660">
        <v>32</v>
      </c>
      <c r="B1391" s="661" t="s">
        <v>573</v>
      </c>
      <c r="C1391" s="661" t="s">
        <v>3526</v>
      </c>
      <c r="D1391" s="742" t="s">
        <v>5499</v>
      </c>
      <c r="E1391" s="743" t="s">
        <v>3545</v>
      </c>
      <c r="F1391" s="661" t="s">
        <v>3521</v>
      </c>
      <c r="G1391" s="661" t="s">
        <v>3752</v>
      </c>
      <c r="H1391" s="661" t="s">
        <v>574</v>
      </c>
      <c r="I1391" s="661" t="s">
        <v>3753</v>
      </c>
      <c r="J1391" s="661" t="s">
        <v>3754</v>
      </c>
      <c r="K1391" s="661" t="s">
        <v>3755</v>
      </c>
      <c r="L1391" s="662">
        <v>29.54</v>
      </c>
      <c r="M1391" s="662">
        <v>177.23999999999998</v>
      </c>
      <c r="N1391" s="661">
        <v>6</v>
      </c>
      <c r="O1391" s="744">
        <v>2</v>
      </c>
      <c r="P1391" s="662">
        <v>177.23999999999998</v>
      </c>
      <c r="Q1391" s="677">
        <v>1</v>
      </c>
      <c r="R1391" s="661">
        <v>6</v>
      </c>
      <c r="S1391" s="677">
        <v>1</v>
      </c>
      <c r="T1391" s="744">
        <v>2</v>
      </c>
      <c r="U1391" s="700">
        <v>1</v>
      </c>
    </row>
    <row r="1392" spans="1:21" ht="14.4" customHeight="1" x14ac:dyDescent="0.3">
      <c r="A1392" s="660">
        <v>32</v>
      </c>
      <c r="B1392" s="661" t="s">
        <v>573</v>
      </c>
      <c r="C1392" s="661" t="s">
        <v>3526</v>
      </c>
      <c r="D1392" s="742" t="s">
        <v>5499</v>
      </c>
      <c r="E1392" s="743" t="s">
        <v>3545</v>
      </c>
      <c r="F1392" s="661" t="s">
        <v>3521</v>
      </c>
      <c r="G1392" s="661" t="s">
        <v>4680</v>
      </c>
      <c r="H1392" s="661" t="s">
        <v>574</v>
      </c>
      <c r="I1392" s="661" t="s">
        <v>4681</v>
      </c>
      <c r="J1392" s="661" t="s">
        <v>1671</v>
      </c>
      <c r="K1392" s="661" t="s">
        <v>1672</v>
      </c>
      <c r="L1392" s="662">
        <v>0</v>
      </c>
      <c r="M1392" s="662">
        <v>0</v>
      </c>
      <c r="N1392" s="661">
        <v>4</v>
      </c>
      <c r="O1392" s="744">
        <v>1</v>
      </c>
      <c r="P1392" s="662"/>
      <c r="Q1392" s="677"/>
      <c r="R1392" s="661"/>
      <c r="S1392" s="677">
        <v>0</v>
      </c>
      <c r="T1392" s="744"/>
      <c r="U1392" s="700">
        <v>0</v>
      </c>
    </row>
    <row r="1393" spans="1:21" ht="14.4" customHeight="1" x14ac:dyDescent="0.3">
      <c r="A1393" s="660">
        <v>32</v>
      </c>
      <c r="B1393" s="661" t="s">
        <v>573</v>
      </c>
      <c r="C1393" s="661" t="s">
        <v>3526</v>
      </c>
      <c r="D1393" s="742" t="s">
        <v>5499</v>
      </c>
      <c r="E1393" s="743" t="s">
        <v>3545</v>
      </c>
      <c r="F1393" s="661" t="s">
        <v>3521</v>
      </c>
      <c r="G1393" s="661" t="s">
        <v>3632</v>
      </c>
      <c r="H1393" s="661" t="s">
        <v>574</v>
      </c>
      <c r="I1393" s="661" t="s">
        <v>862</v>
      </c>
      <c r="J1393" s="661" t="s">
        <v>3633</v>
      </c>
      <c r="K1393" s="661" t="s">
        <v>3634</v>
      </c>
      <c r="L1393" s="662">
        <v>88.76</v>
      </c>
      <c r="M1393" s="662">
        <v>443.80000000000007</v>
      </c>
      <c r="N1393" s="661">
        <v>5</v>
      </c>
      <c r="O1393" s="744">
        <v>1</v>
      </c>
      <c r="P1393" s="662">
        <v>443.80000000000007</v>
      </c>
      <c r="Q1393" s="677">
        <v>1</v>
      </c>
      <c r="R1393" s="661">
        <v>5</v>
      </c>
      <c r="S1393" s="677">
        <v>1</v>
      </c>
      <c r="T1393" s="744">
        <v>1</v>
      </c>
      <c r="U1393" s="700">
        <v>1</v>
      </c>
    </row>
    <row r="1394" spans="1:21" ht="14.4" customHeight="1" x14ac:dyDescent="0.3">
      <c r="A1394" s="660">
        <v>32</v>
      </c>
      <c r="B1394" s="661" t="s">
        <v>573</v>
      </c>
      <c r="C1394" s="661" t="s">
        <v>3526</v>
      </c>
      <c r="D1394" s="742" t="s">
        <v>5499</v>
      </c>
      <c r="E1394" s="743" t="s">
        <v>3545</v>
      </c>
      <c r="F1394" s="661" t="s">
        <v>3521</v>
      </c>
      <c r="G1394" s="661" t="s">
        <v>3756</v>
      </c>
      <c r="H1394" s="661" t="s">
        <v>574</v>
      </c>
      <c r="I1394" s="661" t="s">
        <v>723</v>
      </c>
      <c r="J1394" s="661" t="s">
        <v>724</v>
      </c>
      <c r="K1394" s="661" t="s">
        <v>3757</v>
      </c>
      <c r="L1394" s="662">
        <v>733.55</v>
      </c>
      <c r="M1394" s="662">
        <v>2200.6499999999996</v>
      </c>
      <c r="N1394" s="661">
        <v>3</v>
      </c>
      <c r="O1394" s="744">
        <v>1.5</v>
      </c>
      <c r="P1394" s="662">
        <v>1467.1</v>
      </c>
      <c r="Q1394" s="677">
        <v>0.66666666666666674</v>
      </c>
      <c r="R1394" s="661">
        <v>2</v>
      </c>
      <c r="S1394" s="677">
        <v>0.66666666666666663</v>
      </c>
      <c r="T1394" s="744">
        <v>1</v>
      </c>
      <c r="U1394" s="700">
        <v>0.66666666666666663</v>
      </c>
    </row>
    <row r="1395" spans="1:21" ht="14.4" customHeight="1" x14ac:dyDescent="0.3">
      <c r="A1395" s="660">
        <v>32</v>
      </c>
      <c r="B1395" s="661" t="s">
        <v>573</v>
      </c>
      <c r="C1395" s="661" t="s">
        <v>3526</v>
      </c>
      <c r="D1395" s="742" t="s">
        <v>5499</v>
      </c>
      <c r="E1395" s="743" t="s">
        <v>3545</v>
      </c>
      <c r="F1395" s="661" t="s">
        <v>3521</v>
      </c>
      <c r="G1395" s="661" t="s">
        <v>4043</v>
      </c>
      <c r="H1395" s="661" t="s">
        <v>1755</v>
      </c>
      <c r="I1395" s="661" t="s">
        <v>4044</v>
      </c>
      <c r="J1395" s="661" t="s">
        <v>4045</v>
      </c>
      <c r="K1395" s="661" t="s">
        <v>4046</v>
      </c>
      <c r="L1395" s="662">
        <v>187.41</v>
      </c>
      <c r="M1395" s="662">
        <v>187.41</v>
      </c>
      <c r="N1395" s="661">
        <v>1</v>
      </c>
      <c r="O1395" s="744">
        <v>0.5</v>
      </c>
      <c r="P1395" s="662"/>
      <c r="Q1395" s="677">
        <v>0</v>
      </c>
      <c r="R1395" s="661"/>
      <c r="S1395" s="677">
        <v>0</v>
      </c>
      <c r="T1395" s="744"/>
      <c r="U1395" s="700">
        <v>0</v>
      </c>
    </row>
    <row r="1396" spans="1:21" ht="14.4" customHeight="1" x14ac:dyDescent="0.3">
      <c r="A1396" s="660">
        <v>32</v>
      </c>
      <c r="B1396" s="661" t="s">
        <v>573</v>
      </c>
      <c r="C1396" s="661" t="s">
        <v>3526</v>
      </c>
      <c r="D1396" s="742" t="s">
        <v>5499</v>
      </c>
      <c r="E1396" s="743" t="s">
        <v>3545</v>
      </c>
      <c r="F1396" s="661" t="s">
        <v>3521</v>
      </c>
      <c r="G1396" s="661" t="s">
        <v>3840</v>
      </c>
      <c r="H1396" s="661" t="s">
        <v>574</v>
      </c>
      <c r="I1396" s="661" t="s">
        <v>1117</v>
      </c>
      <c r="J1396" s="661" t="s">
        <v>1118</v>
      </c>
      <c r="K1396" s="661" t="s">
        <v>1119</v>
      </c>
      <c r="L1396" s="662">
        <v>0</v>
      </c>
      <c r="M1396" s="662">
        <v>0</v>
      </c>
      <c r="N1396" s="661">
        <v>1</v>
      </c>
      <c r="O1396" s="744">
        <v>0.5</v>
      </c>
      <c r="P1396" s="662"/>
      <c r="Q1396" s="677"/>
      <c r="R1396" s="661"/>
      <c r="S1396" s="677">
        <v>0</v>
      </c>
      <c r="T1396" s="744"/>
      <c r="U1396" s="700">
        <v>0</v>
      </c>
    </row>
    <row r="1397" spans="1:21" ht="14.4" customHeight="1" x14ac:dyDescent="0.3">
      <c r="A1397" s="660">
        <v>32</v>
      </c>
      <c r="B1397" s="661" t="s">
        <v>573</v>
      </c>
      <c r="C1397" s="661" t="s">
        <v>3526</v>
      </c>
      <c r="D1397" s="742" t="s">
        <v>5499</v>
      </c>
      <c r="E1397" s="743" t="s">
        <v>3545</v>
      </c>
      <c r="F1397" s="661" t="s">
        <v>3521</v>
      </c>
      <c r="G1397" s="661" t="s">
        <v>3840</v>
      </c>
      <c r="H1397" s="661" t="s">
        <v>574</v>
      </c>
      <c r="I1397" s="661" t="s">
        <v>948</v>
      </c>
      <c r="J1397" s="661" t="s">
        <v>1118</v>
      </c>
      <c r="K1397" s="661" t="s">
        <v>3841</v>
      </c>
      <c r="L1397" s="662">
        <v>0</v>
      </c>
      <c r="M1397" s="662">
        <v>0</v>
      </c>
      <c r="N1397" s="661">
        <v>8</v>
      </c>
      <c r="O1397" s="744">
        <v>2.5</v>
      </c>
      <c r="P1397" s="662">
        <v>0</v>
      </c>
      <c r="Q1397" s="677"/>
      <c r="R1397" s="661">
        <v>4</v>
      </c>
      <c r="S1397" s="677">
        <v>0.5</v>
      </c>
      <c r="T1397" s="744">
        <v>1.5</v>
      </c>
      <c r="U1397" s="700">
        <v>0.6</v>
      </c>
    </row>
    <row r="1398" spans="1:21" ht="14.4" customHeight="1" x14ac:dyDescent="0.3">
      <c r="A1398" s="660">
        <v>32</v>
      </c>
      <c r="B1398" s="661" t="s">
        <v>573</v>
      </c>
      <c r="C1398" s="661" t="s">
        <v>3526</v>
      </c>
      <c r="D1398" s="742" t="s">
        <v>5499</v>
      </c>
      <c r="E1398" s="743" t="s">
        <v>3545</v>
      </c>
      <c r="F1398" s="661" t="s">
        <v>3521</v>
      </c>
      <c r="G1398" s="661" t="s">
        <v>4799</v>
      </c>
      <c r="H1398" s="661" t="s">
        <v>574</v>
      </c>
      <c r="I1398" s="661" t="s">
        <v>4800</v>
      </c>
      <c r="J1398" s="661" t="s">
        <v>4801</v>
      </c>
      <c r="K1398" s="661" t="s">
        <v>3354</v>
      </c>
      <c r="L1398" s="662">
        <v>0</v>
      </c>
      <c r="M1398" s="662">
        <v>0</v>
      </c>
      <c r="N1398" s="661">
        <v>3</v>
      </c>
      <c r="O1398" s="744">
        <v>1</v>
      </c>
      <c r="P1398" s="662">
        <v>0</v>
      </c>
      <c r="Q1398" s="677"/>
      <c r="R1398" s="661">
        <v>3</v>
      </c>
      <c r="S1398" s="677">
        <v>1</v>
      </c>
      <c r="T1398" s="744">
        <v>1</v>
      </c>
      <c r="U1398" s="700">
        <v>1</v>
      </c>
    </row>
    <row r="1399" spans="1:21" ht="14.4" customHeight="1" x14ac:dyDescent="0.3">
      <c r="A1399" s="660">
        <v>32</v>
      </c>
      <c r="B1399" s="661" t="s">
        <v>573</v>
      </c>
      <c r="C1399" s="661" t="s">
        <v>3526</v>
      </c>
      <c r="D1399" s="742" t="s">
        <v>5499</v>
      </c>
      <c r="E1399" s="743" t="s">
        <v>3545</v>
      </c>
      <c r="F1399" s="661" t="s">
        <v>3521</v>
      </c>
      <c r="G1399" s="661" t="s">
        <v>4799</v>
      </c>
      <c r="H1399" s="661" t="s">
        <v>574</v>
      </c>
      <c r="I1399" s="661" t="s">
        <v>4802</v>
      </c>
      <c r="J1399" s="661" t="s">
        <v>4801</v>
      </c>
      <c r="K1399" s="661" t="s">
        <v>4418</v>
      </c>
      <c r="L1399" s="662">
        <v>1170.93</v>
      </c>
      <c r="M1399" s="662">
        <v>2341.86</v>
      </c>
      <c r="N1399" s="661">
        <v>2</v>
      </c>
      <c r="O1399" s="744">
        <v>1</v>
      </c>
      <c r="P1399" s="662">
        <v>2341.86</v>
      </c>
      <c r="Q1399" s="677">
        <v>1</v>
      </c>
      <c r="R1399" s="661">
        <v>2</v>
      </c>
      <c r="S1399" s="677">
        <v>1</v>
      </c>
      <c r="T1399" s="744">
        <v>1</v>
      </c>
      <c r="U1399" s="700">
        <v>1</v>
      </c>
    </row>
    <row r="1400" spans="1:21" ht="14.4" customHeight="1" x14ac:dyDescent="0.3">
      <c r="A1400" s="660">
        <v>32</v>
      </c>
      <c r="B1400" s="661" t="s">
        <v>573</v>
      </c>
      <c r="C1400" s="661" t="s">
        <v>3526</v>
      </c>
      <c r="D1400" s="742" t="s">
        <v>5499</v>
      </c>
      <c r="E1400" s="743" t="s">
        <v>3545</v>
      </c>
      <c r="F1400" s="661" t="s">
        <v>3521</v>
      </c>
      <c r="G1400" s="661" t="s">
        <v>4047</v>
      </c>
      <c r="H1400" s="661" t="s">
        <v>1755</v>
      </c>
      <c r="I1400" s="661" t="s">
        <v>4803</v>
      </c>
      <c r="J1400" s="661" t="s">
        <v>4804</v>
      </c>
      <c r="K1400" s="661" t="s">
        <v>4805</v>
      </c>
      <c r="L1400" s="662">
        <v>62.24</v>
      </c>
      <c r="M1400" s="662">
        <v>124.48</v>
      </c>
      <c r="N1400" s="661">
        <v>2</v>
      </c>
      <c r="O1400" s="744">
        <v>1</v>
      </c>
      <c r="P1400" s="662"/>
      <c r="Q1400" s="677">
        <v>0</v>
      </c>
      <c r="R1400" s="661"/>
      <c r="S1400" s="677">
        <v>0</v>
      </c>
      <c r="T1400" s="744"/>
      <c r="U1400" s="700">
        <v>0</v>
      </c>
    </row>
    <row r="1401" spans="1:21" ht="14.4" customHeight="1" x14ac:dyDescent="0.3">
      <c r="A1401" s="660">
        <v>32</v>
      </c>
      <c r="B1401" s="661" t="s">
        <v>573</v>
      </c>
      <c r="C1401" s="661" t="s">
        <v>3526</v>
      </c>
      <c r="D1401" s="742" t="s">
        <v>5499</v>
      </c>
      <c r="E1401" s="743" t="s">
        <v>3545</v>
      </c>
      <c r="F1401" s="661" t="s">
        <v>3521</v>
      </c>
      <c r="G1401" s="661" t="s">
        <v>4047</v>
      </c>
      <c r="H1401" s="661" t="s">
        <v>574</v>
      </c>
      <c r="I1401" s="661" t="s">
        <v>4539</v>
      </c>
      <c r="J1401" s="661" t="s">
        <v>4540</v>
      </c>
      <c r="K1401" s="661" t="s">
        <v>4541</v>
      </c>
      <c r="L1401" s="662">
        <v>103.74</v>
      </c>
      <c r="M1401" s="662">
        <v>103.74</v>
      </c>
      <c r="N1401" s="661">
        <v>1</v>
      </c>
      <c r="O1401" s="744">
        <v>0.5</v>
      </c>
      <c r="P1401" s="662"/>
      <c r="Q1401" s="677">
        <v>0</v>
      </c>
      <c r="R1401" s="661"/>
      <c r="S1401" s="677">
        <v>0</v>
      </c>
      <c r="T1401" s="744"/>
      <c r="U1401" s="700">
        <v>0</v>
      </c>
    </row>
    <row r="1402" spans="1:21" ht="14.4" customHeight="1" x14ac:dyDescent="0.3">
      <c r="A1402" s="660">
        <v>32</v>
      </c>
      <c r="B1402" s="661" t="s">
        <v>573</v>
      </c>
      <c r="C1402" s="661" t="s">
        <v>3526</v>
      </c>
      <c r="D1402" s="742" t="s">
        <v>5499</v>
      </c>
      <c r="E1402" s="743" t="s">
        <v>3545</v>
      </c>
      <c r="F1402" s="661" t="s">
        <v>3521</v>
      </c>
      <c r="G1402" s="661" t="s">
        <v>4047</v>
      </c>
      <c r="H1402" s="661" t="s">
        <v>1755</v>
      </c>
      <c r="I1402" s="661" t="s">
        <v>1810</v>
      </c>
      <c r="J1402" s="661" t="s">
        <v>1811</v>
      </c>
      <c r="K1402" s="661" t="s">
        <v>3382</v>
      </c>
      <c r="L1402" s="662">
        <v>82.99</v>
      </c>
      <c r="M1402" s="662">
        <v>82.99</v>
      </c>
      <c r="N1402" s="661">
        <v>1</v>
      </c>
      <c r="O1402" s="744">
        <v>0.5</v>
      </c>
      <c r="P1402" s="662"/>
      <c r="Q1402" s="677">
        <v>0</v>
      </c>
      <c r="R1402" s="661"/>
      <c r="S1402" s="677">
        <v>0</v>
      </c>
      <c r="T1402" s="744"/>
      <c r="U1402" s="700">
        <v>0</v>
      </c>
    </row>
    <row r="1403" spans="1:21" ht="14.4" customHeight="1" x14ac:dyDescent="0.3">
      <c r="A1403" s="660">
        <v>32</v>
      </c>
      <c r="B1403" s="661" t="s">
        <v>573</v>
      </c>
      <c r="C1403" s="661" t="s">
        <v>3526</v>
      </c>
      <c r="D1403" s="742" t="s">
        <v>5499</v>
      </c>
      <c r="E1403" s="743" t="s">
        <v>3545</v>
      </c>
      <c r="F1403" s="661" t="s">
        <v>3521</v>
      </c>
      <c r="G1403" s="661" t="s">
        <v>4047</v>
      </c>
      <c r="H1403" s="661" t="s">
        <v>1755</v>
      </c>
      <c r="I1403" s="661" t="s">
        <v>4545</v>
      </c>
      <c r="J1403" s="661" t="s">
        <v>3383</v>
      </c>
      <c r="K1403" s="661" t="s">
        <v>4546</v>
      </c>
      <c r="L1403" s="662">
        <v>0</v>
      </c>
      <c r="M1403" s="662">
        <v>0</v>
      </c>
      <c r="N1403" s="661">
        <v>1</v>
      </c>
      <c r="O1403" s="744">
        <v>1</v>
      </c>
      <c r="P1403" s="662">
        <v>0</v>
      </c>
      <c r="Q1403" s="677"/>
      <c r="R1403" s="661">
        <v>1</v>
      </c>
      <c r="S1403" s="677">
        <v>1</v>
      </c>
      <c r="T1403" s="744">
        <v>1</v>
      </c>
      <c r="U1403" s="700">
        <v>1</v>
      </c>
    </row>
    <row r="1404" spans="1:21" ht="14.4" customHeight="1" x14ac:dyDescent="0.3">
      <c r="A1404" s="660">
        <v>32</v>
      </c>
      <c r="B1404" s="661" t="s">
        <v>573</v>
      </c>
      <c r="C1404" s="661" t="s">
        <v>3526</v>
      </c>
      <c r="D1404" s="742" t="s">
        <v>5499</v>
      </c>
      <c r="E1404" s="743" t="s">
        <v>3545</v>
      </c>
      <c r="F1404" s="661" t="s">
        <v>3521</v>
      </c>
      <c r="G1404" s="661" t="s">
        <v>4048</v>
      </c>
      <c r="H1404" s="661" t="s">
        <v>574</v>
      </c>
      <c r="I1404" s="661" t="s">
        <v>4806</v>
      </c>
      <c r="J1404" s="661" t="s">
        <v>4807</v>
      </c>
      <c r="K1404" s="661" t="s">
        <v>4808</v>
      </c>
      <c r="L1404" s="662">
        <v>0</v>
      </c>
      <c r="M1404" s="662">
        <v>0</v>
      </c>
      <c r="N1404" s="661">
        <v>1</v>
      </c>
      <c r="O1404" s="744">
        <v>0.5</v>
      </c>
      <c r="P1404" s="662"/>
      <c r="Q1404" s="677"/>
      <c r="R1404" s="661"/>
      <c r="S1404" s="677">
        <v>0</v>
      </c>
      <c r="T1404" s="744"/>
      <c r="U1404" s="700">
        <v>0</v>
      </c>
    </row>
    <row r="1405" spans="1:21" ht="14.4" customHeight="1" x14ac:dyDescent="0.3">
      <c r="A1405" s="660">
        <v>32</v>
      </c>
      <c r="B1405" s="661" t="s">
        <v>573</v>
      </c>
      <c r="C1405" s="661" t="s">
        <v>3526</v>
      </c>
      <c r="D1405" s="742" t="s">
        <v>5499</v>
      </c>
      <c r="E1405" s="743" t="s">
        <v>3545</v>
      </c>
      <c r="F1405" s="661" t="s">
        <v>3521</v>
      </c>
      <c r="G1405" s="661" t="s">
        <v>4049</v>
      </c>
      <c r="H1405" s="661" t="s">
        <v>1755</v>
      </c>
      <c r="I1405" s="661" t="s">
        <v>4809</v>
      </c>
      <c r="J1405" s="661" t="s">
        <v>1863</v>
      </c>
      <c r="K1405" s="661" t="s">
        <v>3370</v>
      </c>
      <c r="L1405" s="662">
        <v>0</v>
      </c>
      <c r="M1405" s="662">
        <v>0</v>
      </c>
      <c r="N1405" s="661">
        <v>2</v>
      </c>
      <c r="O1405" s="744">
        <v>1.5</v>
      </c>
      <c r="P1405" s="662">
        <v>0</v>
      </c>
      <c r="Q1405" s="677"/>
      <c r="R1405" s="661">
        <v>1</v>
      </c>
      <c r="S1405" s="677">
        <v>0.5</v>
      </c>
      <c r="T1405" s="744">
        <v>0.5</v>
      </c>
      <c r="U1405" s="700">
        <v>0.33333333333333331</v>
      </c>
    </row>
    <row r="1406" spans="1:21" ht="14.4" customHeight="1" x14ac:dyDescent="0.3">
      <c r="A1406" s="660">
        <v>32</v>
      </c>
      <c r="B1406" s="661" t="s">
        <v>573</v>
      </c>
      <c r="C1406" s="661" t="s">
        <v>3526</v>
      </c>
      <c r="D1406" s="742" t="s">
        <v>5499</v>
      </c>
      <c r="E1406" s="743" t="s">
        <v>3545</v>
      </c>
      <c r="F1406" s="661" t="s">
        <v>3521</v>
      </c>
      <c r="G1406" s="661" t="s">
        <v>3635</v>
      </c>
      <c r="H1406" s="661" t="s">
        <v>574</v>
      </c>
      <c r="I1406" s="661" t="s">
        <v>893</v>
      </c>
      <c r="J1406" s="661" t="s">
        <v>3636</v>
      </c>
      <c r="K1406" s="661" t="s">
        <v>3637</v>
      </c>
      <c r="L1406" s="662">
        <v>0</v>
      </c>
      <c r="M1406" s="662">
        <v>0</v>
      </c>
      <c r="N1406" s="661">
        <v>2</v>
      </c>
      <c r="O1406" s="744">
        <v>1.5</v>
      </c>
      <c r="P1406" s="662">
        <v>0</v>
      </c>
      <c r="Q1406" s="677"/>
      <c r="R1406" s="661">
        <v>2</v>
      </c>
      <c r="S1406" s="677">
        <v>1</v>
      </c>
      <c r="T1406" s="744">
        <v>1.5</v>
      </c>
      <c r="U1406" s="700">
        <v>1</v>
      </c>
    </row>
    <row r="1407" spans="1:21" ht="14.4" customHeight="1" x14ac:dyDescent="0.3">
      <c r="A1407" s="660">
        <v>32</v>
      </c>
      <c r="B1407" s="661" t="s">
        <v>573</v>
      </c>
      <c r="C1407" s="661" t="s">
        <v>3526</v>
      </c>
      <c r="D1407" s="742" t="s">
        <v>5499</v>
      </c>
      <c r="E1407" s="743" t="s">
        <v>3545</v>
      </c>
      <c r="F1407" s="661" t="s">
        <v>3521</v>
      </c>
      <c r="G1407" s="661" t="s">
        <v>3635</v>
      </c>
      <c r="H1407" s="661" t="s">
        <v>574</v>
      </c>
      <c r="I1407" s="661" t="s">
        <v>923</v>
      </c>
      <c r="J1407" s="661" t="s">
        <v>924</v>
      </c>
      <c r="K1407" s="661" t="s">
        <v>4051</v>
      </c>
      <c r="L1407" s="662">
        <v>0</v>
      </c>
      <c r="M1407" s="662">
        <v>0</v>
      </c>
      <c r="N1407" s="661">
        <v>3</v>
      </c>
      <c r="O1407" s="744">
        <v>1</v>
      </c>
      <c r="P1407" s="662"/>
      <c r="Q1407" s="677"/>
      <c r="R1407" s="661"/>
      <c r="S1407" s="677">
        <v>0</v>
      </c>
      <c r="T1407" s="744"/>
      <c r="U1407" s="700">
        <v>0</v>
      </c>
    </row>
    <row r="1408" spans="1:21" ht="14.4" customHeight="1" x14ac:dyDescent="0.3">
      <c r="A1408" s="660">
        <v>32</v>
      </c>
      <c r="B1408" s="661" t="s">
        <v>573</v>
      </c>
      <c r="C1408" s="661" t="s">
        <v>3526</v>
      </c>
      <c r="D1408" s="742" t="s">
        <v>5499</v>
      </c>
      <c r="E1408" s="743" t="s">
        <v>3545</v>
      </c>
      <c r="F1408" s="661" t="s">
        <v>3521</v>
      </c>
      <c r="G1408" s="661" t="s">
        <v>4181</v>
      </c>
      <c r="H1408" s="661" t="s">
        <v>574</v>
      </c>
      <c r="I1408" s="661" t="s">
        <v>846</v>
      </c>
      <c r="J1408" s="661" t="s">
        <v>847</v>
      </c>
      <c r="K1408" s="661" t="s">
        <v>4182</v>
      </c>
      <c r="L1408" s="662">
        <v>232.37</v>
      </c>
      <c r="M1408" s="662">
        <v>232.37</v>
      </c>
      <c r="N1408" s="661">
        <v>1</v>
      </c>
      <c r="O1408" s="744">
        <v>1</v>
      </c>
      <c r="P1408" s="662">
        <v>232.37</v>
      </c>
      <c r="Q1408" s="677">
        <v>1</v>
      </c>
      <c r="R1408" s="661">
        <v>1</v>
      </c>
      <c r="S1408" s="677">
        <v>1</v>
      </c>
      <c r="T1408" s="744">
        <v>1</v>
      </c>
      <c r="U1408" s="700">
        <v>1</v>
      </c>
    </row>
    <row r="1409" spans="1:21" ht="14.4" customHeight="1" x14ac:dyDescent="0.3">
      <c r="A1409" s="660">
        <v>32</v>
      </c>
      <c r="B1409" s="661" t="s">
        <v>573</v>
      </c>
      <c r="C1409" s="661" t="s">
        <v>3526</v>
      </c>
      <c r="D1409" s="742" t="s">
        <v>5499</v>
      </c>
      <c r="E1409" s="743" t="s">
        <v>3545</v>
      </c>
      <c r="F1409" s="661" t="s">
        <v>3521</v>
      </c>
      <c r="G1409" s="661" t="s">
        <v>3638</v>
      </c>
      <c r="H1409" s="661" t="s">
        <v>574</v>
      </c>
      <c r="I1409" s="661" t="s">
        <v>3639</v>
      </c>
      <c r="J1409" s="661" t="s">
        <v>1753</v>
      </c>
      <c r="K1409" s="661" t="s">
        <v>1754</v>
      </c>
      <c r="L1409" s="662">
        <v>1121.25</v>
      </c>
      <c r="M1409" s="662">
        <v>3363.75</v>
      </c>
      <c r="N1409" s="661">
        <v>3</v>
      </c>
      <c r="O1409" s="744">
        <v>0.5</v>
      </c>
      <c r="P1409" s="662"/>
      <c r="Q1409" s="677">
        <v>0</v>
      </c>
      <c r="R1409" s="661"/>
      <c r="S1409" s="677">
        <v>0</v>
      </c>
      <c r="T1409" s="744"/>
      <c r="U1409" s="700">
        <v>0</v>
      </c>
    </row>
    <row r="1410" spans="1:21" ht="14.4" customHeight="1" x14ac:dyDescent="0.3">
      <c r="A1410" s="660">
        <v>32</v>
      </c>
      <c r="B1410" s="661" t="s">
        <v>573</v>
      </c>
      <c r="C1410" s="661" t="s">
        <v>3526</v>
      </c>
      <c r="D1410" s="742" t="s">
        <v>5499</v>
      </c>
      <c r="E1410" s="743" t="s">
        <v>3545</v>
      </c>
      <c r="F1410" s="661" t="s">
        <v>3521</v>
      </c>
      <c r="G1410" s="661" t="s">
        <v>4326</v>
      </c>
      <c r="H1410" s="661" t="s">
        <v>574</v>
      </c>
      <c r="I1410" s="661" t="s">
        <v>4810</v>
      </c>
      <c r="J1410" s="661" t="s">
        <v>4811</v>
      </c>
      <c r="K1410" s="661" t="s">
        <v>4812</v>
      </c>
      <c r="L1410" s="662">
        <v>144.04</v>
      </c>
      <c r="M1410" s="662">
        <v>288.08</v>
      </c>
      <c r="N1410" s="661">
        <v>2</v>
      </c>
      <c r="O1410" s="744">
        <v>0.5</v>
      </c>
      <c r="P1410" s="662"/>
      <c r="Q1410" s="677">
        <v>0</v>
      </c>
      <c r="R1410" s="661"/>
      <c r="S1410" s="677">
        <v>0</v>
      </c>
      <c r="T1410" s="744"/>
      <c r="U1410" s="700">
        <v>0</v>
      </c>
    </row>
    <row r="1411" spans="1:21" ht="14.4" customHeight="1" x14ac:dyDescent="0.3">
      <c r="A1411" s="660">
        <v>32</v>
      </c>
      <c r="B1411" s="661" t="s">
        <v>573</v>
      </c>
      <c r="C1411" s="661" t="s">
        <v>3526</v>
      </c>
      <c r="D1411" s="742" t="s">
        <v>5499</v>
      </c>
      <c r="E1411" s="743" t="s">
        <v>3545</v>
      </c>
      <c r="F1411" s="661" t="s">
        <v>3521</v>
      </c>
      <c r="G1411" s="661" t="s">
        <v>4326</v>
      </c>
      <c r="H1411" s="661" t="s">
        <v>574</v>
      </c>
      <c r="I1411" s="661" t="s">
        <v>4327</v>
      </c>
      <c r="J1411" s="661" t="s">
        <v>4328</v>
      </c>
      <c r="K1411" s="661" t="s">
        <v>1986</v>
      </c>
      <c r="L1411" s="662">
        <v>101.68</v>
      </c>
      <c r="M1411" s="662">
        <v>305.04000000000002</v>
      </c>
      <c r="N1411" s="661">
        <v>3</v>
      </c>
      <c r="O1411" s="744">
        <v>1</v>
      </c>
      <c r="P1411" s="662">
        <v>305.04000000000002</v>
      </c>
      <c r="Q1411" s="677">
        <v>1</v>
      </c>
      <c r="R1411" s="661">
        <v>3</v>
      </c>
      <c r="S1411" s="677">
        <v>1</v>
      </c>
      <c r="T1411" s="744">
        <v>1</v>
      </c>
      <c r="U1411" s="700">
        <v>1</v>
      </c>
    </row>
    <row r="1412" spans="1:21" ht="14.4" customHeight="1" x14ac:dyDescent="0.3">
      <c r="A1412" s="660">
        <v>32</v>
      </c>
      <c r="B1412" s="661" t="s">
        <v>573</v>
      </c>
      <c r="C1412" s="661" t="s">
        <v>3526</v>
      </c>
      <c r="D1412" s="742" t="s">
        <v>5499</v>
      </c>
      <c r="E1412" s="743" t="s">
        <v>3545</v>
      </c>
      <c r="F1412" s="661" t="s">
        <v>3521</v>
      </c>
      <c r="G1412" s="661" t="s">
        <v>3640</v>
      </c>
      <c r="H1412" s="661" t="s">
        <v>574</v>
      </c>
      <c r="I1412" s="661" t="s">
        <v>908</v>
      </c>
      <c r="J1412" s="661" t="s">
        <v>3641</v>
      </c>
      <c r="K1412" s="661" t="s">
        <v>3642</v>
      </c>
      <c r="L1412" s="662">
        <v>53.57</v>
      </c>
      <c r="M1412" s="662">
        <v>107.14</v>
      </c>
      <c r="N1412" s="661">
        <v>2</v>
      </c>
      <c r="O1412" s="744">
        <v>0.5</v>
      </c>
      <c r="P1412" s="662">
        <v>107.14</v>
      </c>
      <c r="Q1412" s="677">
        <v>1</v>
      </c>
      <c r="R1412" s="661">
        <v>2</v>
      </c>
      <c r="S1412" s="677">
        <v>1</v>
      </c>
      <c r="T1412" s="744">
        <v>0.5</v>
      </c>
      <c r="U1412" s="700">
        <v>1</v>
      </c>
    </row>
    <row r="1413" spans="1:21" ht="14.4" customHeight="1" x14ac:dyDescent="0.3">
      <c r="A1413" s="660">
        <v>32</v>
      </c>
      <c r="B1413" s="661" t="s">
        <v>573</v>
      </c>
      <c r="C1413" s="661" t="s">
        <v>3526</v>
      </c>
      <c r="D1413" s="742" t="s">
        <v>5499</v>
      </c>
      <c r="E1413" s="743" t="s">
        <v>3545</v>
      </c>
      <c r="F1413" s="661" t="s">
        <v>3521</v>
      </c>
      <c r="G1413" s="661" t="s">
        <v>3844</v>
      </c>
      <c r="H1413" s="661" t="s">
        <v>574</v>
      </c>
      <c r="I1413" s="661" t="s">
        <v>4331</v>
      </c>
      <c r="J1413" s="661" t="s">
        <v>2539</v>
      </c>
      <c r="K1413" s="661" t="s">
        <v>2540</v>
      </c>
      <c r="L1413" s="662">
        <v>27.5</v>
      </c>
      <c r="M1413" s="662">
        <v>27.5</v>
      </c>
      <c r="N1413" s="661">
        <v>1</v>
      </c>
      <c r="O1413" s="744">
        <v>0.5</v>
      </c>
      <c r="P1413" s="662">
        <v>27.5</v>
      </c>
      <c r="Q1413" s="677">
        <v>1</v>
      </c>
      <c r="R1413" s="661">
        <v>1</v>
      </c>
      <c r="S1413" s="677">
        <v>1</v>
      </c>
      <c r="T1413" s="744">
        <v>0.5</v>
      </c>
      <c r="U1413" s="700">
        <v>1</v>
      </c>
    </row>
    <row r="1414" spans="1:21" ht="14.4" customHeight="1" x14ac:dyDescent="0.3">
      <c r="A1414" s="660">
        <v>32</v>
      </c>
      <c r="B1414" s="661" t="s">
        <v>573</v>
      </c>
      <c r="C1414" s="661" t="s">
        <v>3526</v>
      </c>
      <c r="D1414" s="742" t="s">
        <v>5499</v>
      </c>
      <c r="E1414" s="743" t="s">
        <v>3545</v>
      </c>
      <c r="F1414" s="661" t="s">
        <v>3521</v>
      </c>
      <c r="G1414" s="661" t="s">
        <v>3844</v>
      </c>
      <c r="H1414" s="661" t="s">
        <v>574</v>
      </c>
      <c r="I1414" s="661" t="s">
        <v>4813</v>
      </c>
      <c r="J1414" s="661" t="s">
        <v>4814</v>
      </c>
      <c r="K1414" s="661" t="s">
        <v>4288</v>
      </c>
      <c r="L1414" s="662">
        <v>35.11</v>
      </c>
      <c r="M1414" s="662">
        <v>140.44</v>
      </c>
      <c r="N1414" s="661">
        <v>4</v>
      </c>
      <c r="O1414" s="744">
        <v>1</v>
      </c>
      <c r="P1414" s="662">
        <v>140.44</v>
      </c>
      <c r="Q1414" s="677">
        <v>1</v>
      </c>
      <c r="R1414" s="661">
        <v>4</v>
      </c>
      <c r="S1414" s="677">
        <v>1</v>
      </c>
      <c r="T1414" s="744">
        <v>1</v>
      </c>
      <c r="U1414" s="700">
        <v>1</v>
      </c>
    </row>
    <row r="1415" spans="1:21" ht="14.4" customHeight="1" x14ac:dyDescent="0.3">
      <c r="A1415" s="660">
        <v>32</v>
      </c>
      <c r="B1415" s="661" t="s">
        <v>573</v>
      </c>
      <c r="C1415" s="661" t="s">
        <v>3526</v>
      </c>
      <c r="D1415" s="742" t="s">
        <v>5499</v>
      </c>
      <c r="E1415" s="743" t="s">
        <v>3545</v>
      </c>
      <c r="F1415" s="661" t="s">
        <v>3521</v>
      </c>
      <c r="G1415" s="661" t="s">
        <v>3844</v>
      </c>
      <c r="H1415" s="661" t="s">
        <v>574</v>
      </c>
      <c r="I1415" s="661" t="s">
        <v>4186</v>
      </c>
      <c r="J1415" s="661" t="s">
        <v>3846</v>
      </c>
      <c r="K1415" s="661" t="s">
        <v>4187</v>
      </c>
      <c r="L1415" s="662">
        <v>0</v>
      </c>
      <c r="M1415" s="662">
        <v>0</v>
      </c>
      <c r="N1415" s="661">
        <v>3</v>
      </c>
      <c r="O1415" s="744">
        <v>1</v>
      </c>
      <c r="P1415" s="662"/>
      <c r="Q1415" s="677"/>
      <c r="R1415" s="661"/>
      <c r="S1415" s="677">
        <v>0</v>
      </c>
      <c r="T1415" s="744"/>
      <c r="U1415" s="700">
        <v>0</v>
      </c>
    </row>
    <row r="1416" spans="1:21" ht="14.4" customHeight="1" x14ac:dyDescent="0.3">
      <c r="A1416" s="660">
        <v>32</v>
      </c>
      <c r="B1416" s="661" t="s">
        <v>573</v>
      </c>
      <c r="C1416" s="661" t="s">
        <v>3526</v>
      </c>
      <c r="D1416" s="742" t="s">
        <v>5499</v>
      </c>
      <c r="E1416" s="743" t="s">
        <v>3545</v>
      </c>
      <c r="F1416" s="661" t="s">
        <v>3521</v>
      </c>
      <c r="G1416" s="661" t="s">
        <v>3844</v>
      </c>
      <c r="H1416" s="661" t="s">
        <v>574</v>
      </c>
      <c r="I1416" s="661" t="s">
        <v>4815</v>
      </c>
      <c r="J1416" s="661" t="s">
        <v>4816</v>
      </c>
      <c r="K1416" s="661" t="s">
        <v>4817</v>
      </c>
      <c r="L1416" s="662">
        <v>58.52</v>
      </c>
      <c r="M1416" s="662">
        <v>58.52</v>
      </c>
      <c r="N1416" s="661">
        <v>1</v>
      </c>
      <c r="O1416" s="744">
        <v>0.5</v>
      </c>
      <c r="P1416" s="662">
        <v>58.52</v>
      </c>
      <c r="Q1416" s="677">
        <v>1</v>
      </c>
      <c r="R1416" s="661">
        <v>1</v>
      </c>
      <c r="S1416" s="677">
        <v>1</v>
      </c>
      <c r="T1416" s="744">
        <v>0.5</v>
      </c>
      <c r="U1416" s="700">
        <v>1</v>
      </c>
    </row>
    <row r="1417" spans="1:21" ht="14.4" customHeight="1" x14ac:dyDescent="0.3">
      <c r="A1417" s="660">
        <v>32</v>
      </c>
      <c r="B1417" s="661" t="s">
        <v>573</v>
      </c>
      <c r="C1417" s="661" t="s">
        <v>3526</v>
      </c>
      <c r="D1417" s="742" t="s">
        <v>5499</v>
      </c>
      <c r="E1417" s="743" t="s">
        <v>3545</v>
      </c>
      <c r="F1417" s="661" t="s">
        <v>3521</v>
      </c>
      <c r="G1417" s="661" t="s">
        <v>3647</v>
      </c>
      <c r="H1417" s="661" t="s">
        <v>1755</v>
      </c>
      <c r="I1417" s="661" t="s">
        <v>1780</v>
      </c>
      <c r="J1417" s="661" t="s">
        <v>1781</v>
      </c>
      <c r="K1417" s="661" t="s">
        <v>1782</v>
      </c>
      <c r="L1417" s="662">
        <v>815.1</v>
      </c>
      <c r="M1417" s="662">
        <v>4075.5</v>
      </c>
      <c r="N1417" s="661">
        <v>5</v>
      </c>
      <c r="O1417" s="744">
        <v>1.5</v>
      </c>
      <c r="P1417" s="662">
        <v>4075.5</v>
      </c>
      <c r="Q1417" s="677">
        <v>1</v>
      </c>
      <c r="R1417" s="661">
        <v>5</v>
      </c>
      <c r="S1417" s="677">
        <v>1</v>
      </c>
      <c r="T1417" s="744">
        <v>1.5</v>
      </c>
      <c r="U1417" s="700">
        <v>1</v>
      </c>
    </row>
    <row r="1418" spans="1:21" ht="14.4" customHeight="1" x14ac:dyDescent="0.3">
      <c r="A1418" s="660">
        <v>32</v>
      </c>
      <c r="B1418" s="661" t="s">
        <v>573</v>
      </c>
      <c r="C1418" s="661" t="s">
        <v>3526</v>
      </c>
      <c r="D1418" s="742" t="s">
        <v>5499</v>
      </c>
      <c r="E1418" s="743" t="s">
        <v>3545</v>
      </c>
      <c r="F1418" s="661" t="s">
        <v>3521</v>
      </c>
      <c r="G1418" s="661" t="s">
        <v>3769</v>
      </c>
      <c r="H1418" s="661" t="s">
        <v>574</v>
      </c>
      <c r="I1418" s="661" t="s">
        <v>3770</v>
      </c>
      <c r="J1418" s="661" t="s">
        <v>3771</v>
      </c>
      <c r="K1418" s="661" t="s">
        <v>3772</v>
      </c>
      <c r="L1418" s="662">
        <v>134.47999999999999</v>
      </c>
      <c r="M1418" s="662">
        <v>268.95999999999998</v>
      </c>
      <c r="N1418" s="661">
        <v>2</v>
      </c>
      <c r="O1418" s="744">
        <v>1</v>
      </c>
      <c r="P1418" s="662"/>
      <c r="Q1418" s="677">
        <v>0</v>
      </c>
      <c r="R1418" s="661"/>
      <c r="S1418" s="677">
        <v>0</v>
      </c>
      <c r="T1418" s="744"/>
      <c r="U1418" s="700">
        <v>0</v>
      </c>
    </row>
    <row r="1419" spans="1:21" ht="14.4" customHeight="1" x14ac:dyDescent="0.3">
      <c r="A1419" s="660">
        <v>32</v>
      </c>
      <c r="B1419" s="661" t="s">
        <v>573</v>
      </c>
      <c r="C1419" s="661" t="s">
        <v>3526</v>
      </c>
      <c r="D1419" s="742" t="s">
        <v>5499</v>
      </c>
      <c r="E1419" s="743" t="s">
        <v>3545</v>
      </c>
      <c r="F1419" s="661" t="s">
        <v>3521</v>
      </c>
      <c r="G1419" s="661" t="s">
        <v>3857</v>
      </c>
      <c r="H1419" s="661" t="s">
        <v>574</v>
      </c>
      <c r="I1419" s="661" t="s">
        <v>4193</v>
      </c>
      <c r="J1419" s="661" t="s">
        <v>2869</v>
      </c>
      <c r="K1419" s="661" t="s">
        <v>4194</v>
      </c>
      <c r="L1419" s="662">
        <v>48.42</v>
      </c>
      <c r="M1419" s="662">
        <v>96.84</v>
      </c>
      <c r="N1419" s="661">
        <v>2</v>
      </c>
      <c r="O1419" s="744">
        <v>0.5</v>
      </c>
      <c r="P1419" s="662"/>
      <c r="Q1419" s="677">
        <v>0</v>
      </c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32</v>
      </c>
      <c r="B1420" s="661" t="s">
        <v>573</v>
      </c>
      <c r="C1420" s="661" t="s">
        <v>3526</v>
      </c>
      <c r="D1420" s="742" t="s">
        <v>5499</v>
      </c>
      <c r="E1420" s="743" t="s">
        <v>3545</v>
      </c>
      <c r="F1420" s="661" t="s">
        <v>3521</v>
      </c>
      <c r="G1420" s="661" t="s">
        <v>3648</v>
      </c>
      <c r="H1420" s="661" t="s">
        <v>574</v>
      </c>
      <c r="I1420" s="661" t="s">
        <v>4818</v>
      </c>
      <c r="J1420" s="661" t="s">
        <v>4819</v>
      </c>
      <c r="K1420" s="661" t="s">
        <v>4768</v>
      </c>
      <c r="L1420" s="662">
        <v>49.45</v>
      </c>
      <c r="M1420" s="662">
        <v>148.35000000000002</v>
      </c>
      <c r="N1420" s="661">
        <v>3</v>
      </c>
      <c r="O1420" s="744">
        <v>0.5</v>
      </c>
      <c r="P1420" s="662">
        <v>148.35000000000002</v>
      </c>
      <c r="Q1420" s="677">
        <v>1</v>
      </c>
      <c r="R1420" s="661">
        <v>3</v>
      </c>
      <c r="S1420" s="677">
        <v>1</v>
      </c>
      <c r="T1420" s="744">
        <v>0.5</v>
      </c>
      <c r="U1420" s="700">
        <v>1</v>
      </c>
    </row>
    <row r="1421" spans="1:21" ht="14.4" customHeight="1" x14ac:dyDescent="0.3">
      <c r="A1421" s="660">
        <v>32</v>
      </c>
      <c r="B1421" s="661" t="s">
        <v>573</v>
      </c>
      <c r="C1421" s="661" t="s">
        <v>3526</v>
      </c>
      <c r="D1421" s="742" t="s">
        <v>5499</v>
      </c>
      <c r="E1421" s="743" t="s">
        <v>3545</v>
      </c>
      <c r="F1421" s="661" t="s">
        <v>3521</v>
      </c>
      <c r="G1421" s="661" t="s">
        <v>3652</v>
      </c>
      <c r="H1421" s="661" t="s">
        <v>574</v>
      </c>
      <c r="I1421" s="661" t="s">
        <v>2100</v>
      </c>
      <c r="J1421" s="661" t="s">
        <v>2101</v>
      </c>
      <c r="K1421" s="661" t="s">
        <v>3653</v>
      </c>
      <c r="L1421" s="662">
        <v>78.33</v>
      </c>
      <c r="M1421" s="662">
        <v>78.33</v>
      </c>
      <c r="N1421" s="661">
        <v>1</v>
      </c>
      <c r="O1421" s="744">
        <v>0.5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32</v>
      </c>
      <c r="B1422" s="661" t="s">
        <v>573</v>
      </c>
      <c r="C1422" s="661" t="s">
        <v>3526</v>
      </c>
      <c r="D1422" s="742" t="s">
        <v>5499</v>
      </c>
      <c r="E1422" s="743" t="s">
        <v>3545</v>
      </c>
      <c r="F1422" s="661" t="s">
        <v>3521</v>
      </c>
      <c r="G1422" s="661" t="s">
        <v>3654</v>
      </c>
      <c r="H1422" s="661" t="s">
        <v>574</v>
      </c>
      <c r="I1422" s="661" t="s">
        <v>4279</v>
      </c>
      <c r="J1422" s="661" t="s">
        <v>3774</v>
      </c>
      <c r="K1422" s="661" t="s">
        <v>4280</v>
      </c>
      <c r="L1422" s="662">
        <v>0</v>
      </c>
      <c r="M1422" s="662">
        <v>0</v>
      </c>
      <c r="N1422" s="661">
        <v>1</v>
      </c>
      <c r="O1422" s="744">
        <v>0.5</v>
      </c>
      <c r="P1422" s="662"/>
      <c r="Q1422" s="677"/>
      <c r="R1422" s="661"/>
      <c r="S1422" s="677">
        <v>0</v>
      </c>
      <c r="T1422" s="744"/>
      <c r="U1422" s="700">
        <v>0</v>
      </c>
    </row>
    <row r="1423" spans="1:21" ht="14.4" customHeight="1" x14ac:dyDescent="0.3">
      <c r="A1423" s="660">
        <v>32</v>
      </c>
      <c r="B1423" s="661" t="s">
        <v>573</v>
      </c>
      <c r="C1423" s="661" t="s">
        <v>3526</v>
      </c>
      <c r="D1423" s="742" t="s">
        <v>5499</v>
      </c>
      <c r="E1423" s="743" t="s">
        <v>3545</v>
      </c>
      <c r="F1423" s="661" t="s">
        <v>3521</v>
      </c>
      <c r="G1423" s="661" t="s">
        <v>3654</v>
      </c>
      <c r="H1423" s="661" t="s">
        <v>574</v>
      </c>
      <c r="I1423" s="661" t="s">
        <v>3703</v>
      </c>
      <c r="J1423" s="661" t="s">
        <v>3656</v>
      </c>
      <c r="K1423" s="661" t="s">
        <v>760</v>
      </c>
      <c r="L1423" s="662">
        <v>301.2</v>
      </c>
      <c r="M1423" s="662">
        <v>1807.1999999999998</v>
      </c>
      <c r="N1423" s="661">
        <v>6</v>
      </c>
      <c r="O1423" s="744">
        <v>3</v>
      </c>
      <c r="P1423" s="662">
        <v>602.4</v>
      </c>
      <c r="Q1423" s="677">
        <v>0.33333333333333337</v>
      </c>
      <c r="R1423" s="661">
        <v>2</v>
      </c>
      <c r="S1423" s="677">
        <v>0.33333333333333331</v>
      </c>
      <c r="T1423" s="744">
        <v>1</v>
      </c>
      <c r="U1423" s="700">
        <v>0.33333333333333331</v>
      </c>
    </row>
    <row r="1424" spans="1:21" ht="14.4" customHeight="1" x14ac:dyDescent="0.3">
      <c r="A1424" s="660">
        <v>32</v>
      </c>
      <c r="B1424" s="661" t="s">
        <v>573</v>
      </c>
      <c r="C1424" s="661" t="s">
        <v>3526</v>
      </c>
      <c r="D1424" s="742" t="s">
        <v>5499</v>
      </c>
      <c r="E1424" s="743" t="s">
        <v>3545</v>
      </c>
      <c r="F1424" s="661" t="s">
        <v>3521</v>
      </c>
      <c r="G1424" s="661" t="s">
        <v>3654</v>
      </c>
      <c r="H1424" s="661" t="s">
        <v>574</v>
      </c>
      <c r="I1424" s="661" t="s">
        <v>3703</v>
      </c>
      <c r="J1424" s="661" t="s">
        <v>3656</v>
      </c>
      <c r="K1424" s="661" t="s">
        <v>760</v>
      </c>
      <c r="L1424" s="662">
        <v>185.26</v>
      </c>
      <c r="M1424" s="662">
        <v>185.26</v>
      </c>
      <c r="N1424" s="661">
        <v>1</v>
      </c>
      <c r="O1424" s="744">
        <v>0.5</v>
      </c>
      <c r="P1424" s="662">
        <v>185.26</v>
      </c>
      <c r="Q1424" s="677">
        <v>1</v>
      </c>
      <c r="R1424" s="661">
        <v>1</v>
      </c>
      <c r="S1424" s="677">
        <v>1</v>
      </c>
      <c r="T1424" s="744">
        <v>0.5</v>
      </c>
      <c r="U1424" s="700">
        <v>1</v>
      </c>
    </row>
    <row r="1425" spans="1:21" ht="14.4" customHeight="1" x14ac:dyDescent="0.3">
      <c r="A1425" s="660">
        <v>32</v>
      </c>
      <c r="B1425" s="661" t="s">
        <v>573</v>
      </c>
      <c r="C1425" s="661" t="s">
        <v>3526</v>
      </c>
      <c r="D1425" s="742" t="s">
        <v>5499</v>
      </c>
      <c r="E1425" s="743" t="s">
        <v>3545</v>
      </c>
      <c r="F1425" s="661" t="s">
        <v>3521</v>
      </c>
      <c r="G1425" s="661" t="s">
        <v>3654</v>
      </c>
      <c r="H1425" s="661" t="s">
        <v>574</v>
      </c>
      <c r="I1425" s="661" t="s">
        <v>758</v>
      </c>
      <c r="J1425" s="661" t="s">
        <v>759</v>
      </c>
      <c r="K1425" s="661" t="s">
        <v>760</v>
      </c>
      <c r="L1425" s="662">
        <v>301.2</v>
      </c>
      <c r="M1425" s="662">
        <v>602.4</v>
      </c>
      <c r="N1425" s="661">
        <v>2</v>
      </c>
      <c r="O1425" s="744">
        <v>0.5</v>
      </c>
      <c r="P1425" s="662">
        <v>602.4</v>
      </c>
      <c r="Q1425" s="677">
        <v>1</v>
      </c>
      <c r="R1425" s="661">
        <v>2</v>
      </c>
      <c r="S1425" s="677">
        <v>1</v>
      </c>
      <c r="T1425" s="744">
        <v>0.5</v>
      </c>
      <c r="U1425" s="700">
        <v>1</v>
      </c>
    </row>
    <row r="1426" spans="1:21" ht="14.4" customHeight="1" x14ac:dyDescent="0.3">
      <c r="A1426" s="660">
        <v>32</v>
      </c>
      <c r="B1426" s="661" t="s">
        <v>573</v>
      </c>
      <c r="C1426" s="661" t="s">
        <v>3526</v>
      </c>
      <c r="D1426" s="742" t="s">
        <v>5499</v>
      </c>
      <c r="E1426" s="743" t="s">
        <v>3545</v>
      </c>
      <c r="F1426" s="661" t="s">
        <v>3521</v>
      </c>
      <c r="G1426" s="661" t="s">
        <v>3654</v>
      </c>
      <c r="H1426" s="661" t="s">
        <v>574</v>
      </c>
      <c r="I1426" s="661" t="s">
        <v>758</v>
      </c>
      <c r="J1426" s="661" t="s">
        <v>759</v>
      </c>
      <c r="K1426" s="661" t="s">
        <v>760</v>
      </c>
      <c r="L1426" s="662">
        <v>185.26</v>
      </c>
      <c r="M1426" s="662">
        <v>741.04</v>
      </c>
      <c r="N1426" s="661">
        <v>4</v>
      </c>
      <c r="O1426" s="744">
        <v>1.5</v>
      </c>
      <c r="P1426" s="662">
        <v>555.78</v>
      </c>
      <c r="Q1426" s="677">
        <v>0.75</v>
      </c>
      <c r="R1426" s="661">
        <v>3</v>
      </c>
      <c r="S1426" s="677">
        <v>0.75</v>
      </c>
      <c r="T1426" s="744">
        <v>1</v>
      </c>
      <c r="U1426" s="700">
        <v>0.66666666666666663</v>
      </c>
    </row>
    <row r="1427" spans="1:21" ht="14.4" customHeight="1" x14ac:dyDescent="0.3">
      <c r="A1427" s="660">
        <v>32</v>
      </c>
      <c r="B1427" s="661" t="s">
        <v>573</v>
      </c>
      <c r="C1427" s="661" t="s">
        <v>3526</v>
      </c>
      <c r="D1427" s="742" t="s">
        <v>5499</v>
      </c>
      <c r="E1427" s="743" t="s">
        <v>3545</v>
      </c>
      <c r="F1427" s="661" t="s">
        <v>3521</v>
      </c>
      <c r="G1427" s="661" t="s">
        <v>4820</v>
      </c>
      <c r="H1427" s="661" t="s">
        <v>574</v>
      </c>
      <c r="I1427" s="661" t="s">
        <v>1534</v>
      </c>
      <c r="J1427" s="661" t="s">
        <v>4821</v>
      </c>
      <c r="K1427" s="661" t="s">
        <v>4822</v>
      </c>
      <c r="L1427" s="662">
        <v>998.95</v>
      </c>
      <c r="M1427" s="662">
        <v>1997.9</v>
      </c>
      <c r="N1427" s="661">
        <v>2</v>
      </c>
      <c r="O1427" s="744">
        <v>1.5</v>
      </c>
      <c r="P1427" s="662">
        <v>1997.9</v>
      </c>
      <c r="Q1427" s="677">
        <v>1</v>
      </c>
      <c r="R1427" s="661">
        <v>2</v>
      </c>
      <c r="S1427" s="677">
        <v>1</v>
      </c>
      <c r="T1427" s="744">
        <v>1.5</v>
      </c>
      <c r="U1427" s="700">
        <v>1</v>
      </c>
    </row>
    <row r="1428" spans="1:21" ht="14.4" customHeight="1" x14ac:dyDescent="0.3">
      <c r="A1428" s="660">
        <v>32</v>
      </c>
      <c r="B1428" s="661" t="s">
        <v>573</v>
      </c>
      <c r="C1428" s="661" t="s">
        <v>3526</v>
      </c>
      <c r="D1428" s="742" t="s">
        <v>5499</v>
      </c>
      <c r="E1428" s="743" t="s">
        <v>3545</v>
      </c>
      <c r="F1428" s="661" t="s">
        <v>3521</v>
      </c>
      <c r="G1428" s="661" t="s">
        <v>3714</v>
      </c>
      <c r="H1428" s="661" t="s">
        <v>1755</v>
      </c>
      <c r="I1428" s="661" t="s">
        <v>4823</v>
      </c>
      <c r="J1428" s="661" t="s">
        <v>3716</v>
      </c>
      <c r="K1428" s="661" t="s">
        <v>4824</v>
      </c>
      <c r="L1428" s="662">
        <v>0</v>
      </c>
      <c r="M1428" s="662">
        <v>0</v>
      </c>
      <c r="N1428" s="661">
        <v>1</v>
      </c>
      <c r="O1428" s="744">
        <v>0.5</v>
      </c>
      <c r="P1428" s="662">
        <v>0</v>
      </c>
      <c r="Q1428" s="677"/>
      <c r="R1428" s="661">
        <v>1</v>
      </c>
      <c r="S1428" s="677">
        <v>1</v>
      </c>
      <c r="T1428" s="744">
        <v>0.5</v>
      </c>
      <c r="U1428" s="700">
        <v>1</v>
      </c>
    </row>
    <row r="1429" spans="1:21" ht="14.4" customHeight="1" x14ac:dyDescent="0.3">
      <c r="A1429" s="660">
        <v>32</v>
      </c>
      <c r="B1429" s="661" t="s">
        <v>573</v>
      </c>
      <c r="C1429" s="661" t="s">
        <v>3526</v>
      </c>
      <c r="D1429" s="742" t="s">
        <v>5499</v>
      </c>
      <c r="E1429" s="743" t="s">
        <v>3545</v>
      </c>
      <c r="F1429" s="661" t="s">
        <v>3521</v>
      </c>
      <c r="G1429" s="661" t="s">
        <v>3714</v>
      </c>
      <c r="H1429" s="661" t="s">
        <v>574</v>
      </c>
      <c r="I1429" s="661" t="s">
        <v>4825</v>
      </c>
      <c r="J1429" s="661" t="s">
        <v>4826</v>
      </c>
      <c r="K1429" s="661" t="s">
        <v>4827</v>
      </c>
      <c r="L1429" s="662">
        <v>0</v>
      </c>
      <c r="M1429" s="662">
        <v>0</v>
      </c>
      <c r="N1429" s="661">
        <v>1</v>
      </c>
      <c r="O1429" s="744">
        <v>0.5</v>
      </c>
      <c r="P1429" s="662"/>
      <c r="Q1429" s="677"/>
      <c r="R1429" s="661"/>
      <c r="S1429" s="677">
        <v>0</v>
      </c>
      <c r="T1429" s="744"/>
      <c r="U1429" s="700">
        <v>0</v>
      </c>
    </row>
    <row r="1430" spans="1:21" ht="14.4" customHeight="1" x14ac:dyDescent="0.3">
      <c r="A1430" s="660">
        <v>32</v>
      </c>
      <c r="B1430" s="661" t="s">
        <v>573</v>
      </c>
      <c r="C1430" s="661" t="s">
        <v>3526</v>
      </c>
      <c r="D1430" s="742" t="s">
        <v>5499</v>
      </c>
      <c r="E1430" s="743" t="s">
        <v>3545</v>
      </c>
      <c r="F1430" s="661" t="s">
        <v>3521</v>
      </c>
      <c r="G1430" s="661" t="s">
        <v>3776</v>
      </c>
      <c r="H1430" s="661" t="s">
        <v>1755</v>
      </c>
      <c r="I1430" s="661" t="s">
        <v>3777</v>
      </c>
      <c r="J1430" s="661" t="s">
        <v>1867</v>
      </c>
      <c r="K1430" s="661" t="s">
        <v>1938</v>
      </c>
      <c r="L1430" s="662">
        <v>144.81</v>
      </c>
      <c r="M1430" s="662">
        <v>144.81</v>
      </c>
      <c r="N1430" s="661">
        <v>1</v>
      </c>
      <c r="O1430" s="744">
        <v>0.5</v>
      </c>
      <c r="P1430" s="662">
        <v>144.81</v>
      </c>
      <c r="Q1430" s="677">
        <v>1</v>
      </c>
      <c r="R1430" s="661">
        <v>1</v>
      </c>
      <c r="S1430" s="677">
        <v>1</v>
      </c>
      <c r="T1430" s="744">
        <v>0.5</v>
      </c>
      <c r="U1430" s="700">
        <v>1</v>
      </c>
    </row>
    <row r="1431" spans="1:21" ht="14.4" customHeight="1" x14ac:dyDescent="0.3">
      <c r="A1431" s="660">
        <v>32</v>
      </c>
      <c r="B1431" s="661" t="s">
        <v>573</v>
      </c>
      <c r="C1431" s="661" t="s">
        <v>3526</v>
      </c>
      <c r="D1431" s="742" t="s">
        <v>5499</v>
      </c>
      <c r="E1431" s="743" t="s">
        <v>3545</v>
      </c>
      <c r="F1431" s="661" t="s">
        <v>3521</v>
      </c>
      <c r="G1431" s="661" t="s">
        <v>4332</v>
      </c>
      <c r="H1431" s="661" t="s">
        <v>1755</v>
      </c>
      <c r="I1431" s="661" t="s">
        <v>4333</v>
      </c>
      <c r="J1431" s="661" t="s">
        <v>4334</v>
      </c>
      <c r="K1431" s="661" t="s">
        <v>1030</v>
      </c>
      <c r="L1431" s="662">
        <v>97.26</v>
      </c>
      <c r="M1431" s="662">
        <v>97.26</v>
      </c>
      <c r="N1431" s="661">
        <v>1</v>
      </c>
      <c r="O1431" s="744">
        <v>0.5</v>
      </c>
      <c r="P1431" s="662">
        <v>97.26</v>
      </c>
      <c r="Q1431" s="677">
        <v>1</v>
      </c>
      <c r="R1431" s="661">
        <v>1</v>
      </c>
      <c r="S1431" s="677">
        <v>1</v>
      </c>
      <c r="T1431" s="744">
        <v>0.5</v>
      </c>
      <c r="U1431" s="700">
        <v>1</v>
      </c>
    </row>
    <row r="1432" spans="1:21" ht="14.4" customHeight="1" x14ac:dyDescent="0.3">
      <c r="A1432" s="660">
        <v>32</v>
      </c>
      <c r="B1432" s="661" t="s">
        <v>573</v>
      </c>
      <c r="C1432" s="661" t="s">
        <v>3526</v>
      </c>
      <c r="D1432" s="742" t="s">
        <v>5499</v>
      </c>
      <c r="E1432" s="743" t="s">
        <v>3545</v>
      </c>
      <c r="F1432" s="661" t="s">
        <v>3521</v>
      </c>
      <c r="G1432" s="661" t="s">
        <v>4332</v>
      </c>
      <c r="H1432" s="661" t="s">
        <v>1755</v>
      </c>
      <c r="I1432" s="661" t="s">
        <v>4566</v>
      </c>
      <c r="J1432" s="661" t="s">
        <v>4334</v>
      </c>
      <c r="K1432" s="661" t="s">
        <v>1072</v>
      </c>
      <c r="L1432" s="662">
        <v>291.82</v>
      </c>
      <c r="M1432" s="662">
        <v>583.64</v>
      </c>
      <c r="N1432" s="661">
        <v>2</v>
      </c>
      <c r="O1432" s="744">
        <v>1.5</v>
      </c>
      <c r="P1432" s="662">
        <v>291.82</v>
      </c>
      <c r="Q1432" s="677">
        <v>0.5</v>
      </c>
      <c r="R1432" s="661">
        <v>1</v>
      </c>
      <c r="S1432" s="677">
        <v>0.5</v>
      </c>
      <c r="T1432" s="744">
        <v>0.5</v>
      </c>
      <c r="U1432" s="700">
        <v>0.33333333333333331</v>
      </c>
    </row>
    <row r="1433" spans="1:21" ht="14.4" customHeight="1" x14ac:dyDescent="0.3">
      <c r="A1433" s="660">
        <v>32</v>
      </c>
      <c r="B1433" s="661" t="s">
        <v>573</v>
      </c>
      <c r="C1433" s="661" t="s">
        <v>3526</v>
      </c>
      <c r="D1433" s="742" t="s">
        <v>5499</v>
      </c>
      <c r="E1433" s="743" t="s">
        <v>3545</v>
      </c>
      <c r="F1433" s="661" t="s">
        <v>3521</v>
      </c>
      <c r="G1433" s="661" t="s">
        <v>4203</v>
      </c>
      <c r="H1433" s="661" t="s">
        <v>574</v>
      </c>
      <c r="I1433" s="661" t="s">
        <v>1632</v>
      </c>
      <c r="J1433" s="661" t="s">
        <v>1633</v>
      </c>
      <c r="K1433" s="661" t="s">
        <v>1083</v>
      </c>
      <c r="L1433" s="662">
        <v>108.44</v>
      </c>
      <c r="M1433" s="662">
        <v>216.88</v>
      </c>
      <c r="N1433" s="661">
        <v>2</v>
      </c>
      <c r="O1433" s="744">
        <v>1.5</v>
      </c>
      <c r="P1433" s="662">
        <v>216.88</v>
      </c>
      <c r="Q1433" s="677">
        <v>1</v>
      </c>
      <c r="R1433" s="661">
        <v>2</v>
      </c>
      <c r="S1433" s="677">
        <v>1</v>
      </c>
      <c r="T1433" s="744">
        <v>1.5</v>
      </c>
      <c r="U1433" s="700">
        <v>1</v>
      </c>
    </row>
    <row r="1434" spans="1:21" ht="14.4" customHeight="1" x14ac:dyDescent="0.3">
      <c r="A1434" s="660">
        <v>32</v>
      </c>
      <c r="B1434" s="661" t="s">
        <v>573</v>
      </c>
      <c r="C1434" s="661" t="s">
        <v>3526</v>
      </c>
      <c r="D1434" s="742" t="s">
        <v>5499</v>
      </c>
      <c r="E1434" s="743" t="s">
        <v>3545</v>
      </c>
      <c r="F1434" s="661" t="s">
        <v>3521</v>
      </c>
      <c r="G1434" s="661" t="s">
        <v>3662</v>
      </c>
      <c r="H1434" s="661" t="s">
        <v>574</v>
      </c>
      <c r="I1434" s="661" t="s">
        <v>1160</v>
      </c>
      <c r="J1434" s="661" t="s">
        <v>3663</v>
      </c>
      <c r="K1434" s="661" t="s">
        <v>3664</v>
      </c>
      <c r="L1434" s="662">
        <v>99.11</v>
      </c>
      <c r="M1434" s="662">
        <v>297.33</v>
      </c>
      <c r="N1434" s="661">
        <v>3</v>
      </c>
      <c r="O1434" s="744">
        <v>0.5</v>
      </c>
      <c r="P1434" s="662">
        <v>99.11</v>
      </c>
      <c r="Q1434" s="677">
        <v>0.33333333333333337</v>
      </c>
      <c r="R1434" s="661">
        <v>1</v>
      </c>
      <c r="S1434" s="677">
        <v>0.33333333333333331</v>
      </c>
      <c r="T1434" s="744">
        <v>0.5</v>
      </c>
      <c r="U1434" s="700">
        <v>1</v>
      </c>
    </row>
    <row r="1435" spans="1:21" ht="14.4" customHeight="1" x14ac:dyDescent="0.3">
      <c r="A1435" s="660">
        <v>32</v>
      </c>
      <c r="B1435" s="661" t="s">
        <v>573</v>
      </c>
      <c r="C1435" s="661" t="s">
        <v>3526</v>
      </c>
      <c r="D1435" s="742" t="s">
        <v>5499</v>
      </c>
      <c r="E1435" s="743" t="s">
        <v>3545</v>
      </c>
      <c r="F1435" s="661" t="s">
        <v>3521</v>
      </c>
      <c r="G1435" s="661" t="s">
        <v>4066</v>
      </c>
      <c r="H1435" s="661" t="s">
        <v>1755</v>
      </c>
      <c r="I1435" s="661" t="s">
        <v>4335</v>
      </c>
      <c r="J1435" s="661" t="s">
        <v>4336</v>
      </c>
      <c r="K1435" s="661" t="s">
        <v>3471</v>
      </c>
      <c r="L1435" s="662">
        <v>160.1</v>
      </c>
      <c r="M1435" s="662">
        <v>480.29999999999995</v>
      </c>
      <c r="N1435" s="661">
        <v>3</v>
      </c>
      <c r="O1435" s="744">
        <v>0.5</v>
      </c>
      <c r="P1435" s="662">
        <v>480.29999999999995</v>
      </c>
      <c r="Q1435" s="677">
        <v>1</v>
      </c>
      <c r="R1435" s="661">
        <v>3</v>
      </c>
      <c r="S1435" s="677">
        <v>1</v>
      </c>
      <c r="T1435" s="744">
        <v>0.5</v>
      </c>
      <c r="U1435" s="700">
        <v>1</v>
      </c>
    </row>
    <row r="1436" spans="1:21" ht="14.4" customHeight="1" x14ac:dyDescent="0.3">
      <c r="A1436" s="660">
        <v>32</v>
      </c>
      <c r="B1436" s="661" t="s">
        <v>573</v>
      </c>
      <c r="C1436" s="661" t="s">
        <v>3526</v>
      </c>
      <c r="D1436" s="742" t="s">
        <v>5499</v>
      </c>
      <c r="E1436" s="743" t="s">
        <v>3545</v>
      </c>
      <c r="F1436" s="661" t="s">
        <v>3521</v>
      </c>
      <c r="G1436" s="661" t="s">
        <v>3666</v>
      </c>
      <c r="H1436" s="661" t="s">
        <v>574</v>
      </c>
      <c r="I1436" s="661" t="s">
        <v>854</v>
      </c>
      <c r="J1436" s="661" t="s">
        <v>855</v>
      </c>
      <c r="K1436" s="661" t="s">
        <v>3667</v>
      </c>
      <c r="L1436" s="662">
        <v>0</v>
      </c>
      <c r="M1436" s="662">
        <v>0</v>
      </c>
      <c r="N1436" s="661">
        <v>2</v>
      </c>
      <c r="O1436" s="744">
        <v>1</v>
      </c>
      <c r="P1436" s="662">
        <v>0</v>
      </c>
      <c r="Q1436" s="677"/>
      <c r="R1436" s="661">
        <v>2</v>
      </c>
      <c r="S1436" s="677">
        <v>1</v>
      </c>
      <c r="T1436" s="744">
        <v>1</v>
      </c>
      <c r="U1436" s="700">
        <v>1</v>
      </c>
    </row>
    <row r="1437" spans="1:21" ht="14.4" customHeight="1" x14ac:dyDescent="0.3">
      <c r="A1437" s="660">
        <v>32</v>
      </c>
      <c r="B1437" s="661" t="s">
        <v>573</v>
      </c>
      <c r="C1437" s="661" t="s">
        <v>3526</v>
      </c>
      <c r="D1437" s="742" t="s">
        <v>5499</v>
      </c>
      <c r="E1437" s="743" t="s">
        <v>3545</v>
      </c>
      <c r="F1437" s="661" t="s">
        <v>3521</v>
      </c>
      <c r="G1437" s="661" t="s">
        <v>3666</v>
      </c>
      <c r="H1437" s="661" t="s">
        <v>574</v>
      </c>
      <c r="I1437" s="661" t="s">
        <v>4070</v>
      </c>
      <c r="J1437" s="661" t="s">
        <v>855</v>
      </c>
      <c r="K1437" s="661" t="s">
        <v>2806</v>
      </c>
      <c r="L1437" s="662">
        <v>0</v>
      </c>
      <c r="M1437" s="662">
        <v>0</v>
      </c>
      <c r="N1437" s="661">
        <v>3</v>
      </c>
      <c r="O1437" s="744">
        <v>2</v>
      </c>
      <c r="P1437" s="662">
        <v>0</v>
      </c>
      <c r="Q1437" s="677"/>
      <c r="R1437" s="661">
        <v>3</v>
      </c>
      <c r="S1437" s="677">
        <v>1</v>
      </c>
      <c r="T1437" s="744">
        <v>2</v>
      </c>
      <c r="U1437" s="700">
        <v>1</v>
      </c>
    </row>
    <row r="1438" spans="1:21" ht="14.4" customHeight="1" x14ac:dyDescent="0.3">
      <c r="A1438" s="660">
        <v>32</v>
      </c>
      <c r="B1438" s="661" t="s">
        <v>573</v>
      </c>
      <c r="C1438" s="661" t="s">
        <v>3526</v>
      </c>
      <c r="D1438" s="742" t="s">
        <v>5499</v>
      </c>
      <c r="E1438" s="743" t="s">
        <v>3545</v>
      </c>
      <c r="F1438" s="661" t="s">
        <v>3521</v>
      </c>
      <c r="G1438" s="661" t="s">
        <v>3858</v>
      </c>
      <c r="H1438" s="661" t="s">
        <v>574</v>
      </c>
      <c r="I1438" s="661" t="s">
        <v>919</v>
      </c>
      <c r="J1438" s="661" t="s">
        <v>3859</v>
      </c>
      <c r="K1438" s="661" t="s">
        <v>3860</v>
      </c>
      <c r="L1438" s="662">
        <v>0</v>
      </c>
      <c r="M1438" s="662">
        <v>0</v>
      </c>
      <c r="N1438" s="661">
        <v>5</v>
      </c>
      <c r="O1438" s="744">
        <v>1.5</v>
      </c>
      <c r="P1438" s="662">
        <v>0</v>
      </c>
      <c r="Q1438" s="677"/>
      <c r="R1438" s="661">
        <v>4</v>
      </c>
      <c r="S1438" s="677">
        <v>0.8</v>
      </c>
      <c r="T1438" s="744">
        <v>1</v>
      </c>
      <c r="U1438" s="700">
        <v>0.66666666666666663</v>
      </c>
    </row>
    <row r="1439" spans="1:21" ht="14.4" customHeight="1" x14ac:dyDescent="0.3">
      <c r="A1439" s="660">
        <v>32</v>
      </c>
      <c r="B1439" s="661" t="s">
        <v>573</v>
      </c>
      <c r="C1439" s="661" t="s">
        <v>3526</v>
      </c>
      <c r="D1439" s="742" t="s">
        <v>5499</v>
      </c>
      <c r="E1439" s="743" t="s">
        <v>3545</v>
      </c>
      <c r="F1439" s="661" t="s">
        <v>3521</v>
      </c>
      <c r="G1439" s="661" t="s">
        <v>3670</v>
      </c>
      <c r="H1439" s="661" t="s">
        <v>574</v>
      </c>
      <c r="I1439" s="661" t="s">
        <v>3898</v>
      </c>
      <c r="J1439" s="661" t="s">
        <v>2521</v>
      </c>
      <c r="K1439" s="661" t="s">
        <v>3899</v>
      </c>
      <c r="L1439" s="662">
        <v>214.5</v>
      </c>
      <c r="M1439" s="662">
        <v>1287</v>
      </c>
      <c r="N1439" s="661">
        <v>6</v>
      </c>
      <c r="O1439" s="744">
        <v>2.5</v>
      </c>
      <c r="P1439" s="662">
        <v>214.5</v>
      </c>
      <c r="Q1439" s="677">
        <v>0.16666666666666666</v>
      </c>
      <c r="R1439" s="661">
        <v>1</v>
      </c>
      <c r="S1439" s="677">
        <v>0.16666666666666666</v>
      </c>
      <c r="T1439" s="744">
        <v>1</v>
      </c>
      <c r="U1439" s="700">
        <v>0.4</v>
      </c>
    </row>
    <row r="1440" spans="1:21" ht="14.4" customHeight="1" x14ac:dyDescent="0.3">
      <c r="A1440" s="660">
        <v>32</v>
      </c>
      <c r="B1440" s="661" t="s">
        <v>573</v>
      </c>
      <c r="C1440" s="661" t="s">
        <v>3526</v>
      </c>
      <c r="D1440" s="742" t="s">
        <v>5499</v>
      </c>
      <c r="E1440" s="743" t="s">
        <v>3545</v>
      </c>
      <c r="F1440" s="661" t="s">
        <v>3521</v>
      </c>
      <c r="G1440" s="661" t="s">
        <v>3670</v>
      </c>
      <c r="H1440" s="661" t="s">
        <v>574</v>
      </c>
      <c r="I1440" s="661" t="s">
        <v>2520</v>
      </c>
      <c r="J1440" s="661" t="s">
        <v>2521</v>
      </c>
      <c r="K1440" s="661" t="s">
        <v>3671</v>
      </c>
      <c r="L1440" s="662">
        <v>107.25</v>
      </c>
      <c r="M1440" s="662">
        <v>107.25</v>
      </c>
      <c r="N1440" s="661">
        <v>1</v>
      </c>
      <c r="O1440" s="744">
        <v>1</v>
      </c>
      <c r="P1440" s="662">
        <v>107.25</v>
      </c>
      <c r="Q1440" s="677">
        <v>1</v>
      </c>
      <c r="R1440" s="661">
        <v>1</v>
      </c>
      <c r="S1440" s="677">
        <v>1</v>
      </c>
      <c r="T1440" s="744">
        <v>1</v>
      </c>
      <c r="U1440" s="700">
        <v>1</v>
      </c>
    </row>
    <row r="1441" spans="1:21" ht="14.4" customHeight="1" x14ac:dyDescent="0.3">
      <c r="A1441" s="660">
        <v>32</v>
      </c>
      <c r="B1441" s="661" t="s">
        <v>573</v>
      </c>
      <c r="C1441" s="661" t="s">
        <v>3526</v>
      </c>
      <c r="D1441" s="742" t="s">
        <v>5499</v>
      </c>
      <c r="E1441" s="743" t="s">
        <v>3545</v>
      </c>
      <c r="F1441" s="661" t="s">
        <v>3521</v>
      </c>
      <c r="G1441" s="661" t="s">
        <v>4212</v>
      </c>
      <c r="H1441" s="661" t="s">
        <v>574</v>
      </c>
      <c r="I1441" s="661" t="s">
        <v>4213</v>
      </c>
      <c r="J1441" s="661" t="s">
        <v>4214</v>
      </c>
      <c r="K1441" s="661" t="s">
        <v>4215</v>
      </c>
      <c r="L1441" s="662">
        <v>111.45</v>
      </c>
      <c r="M1441" s="662">
        <v>445.8</v>
      </c>
      <c r="N1441" s="661">
        <v>4</v>
      </c>
      <c r="O1441" s="744">
        <v>1</v>
      </c>
      <c r="P1441" s="662"/>
      <c r="Q1441" s="677">
        <v>0</v>
      </c>
      <c r="R1441" s="661"/>
      <c r="S1441" s="677">
        <v>0</v>
      </c>
      <c r="T1441" s="744"/>
      <c r="U1441" s="700">
        <v>0</v>
      </c>
    </row>
    <row r="1442" spans="1:21" ht="14.4" customHeight="1" x14ac:dyDescent="0.3">
      <c r="A1442" s="660">
        <v>32</v>
      </c>
      <c r="B1442" s="661" t="s">
        <v>573</v>
      </c>
      <c r="C1442" s="661" t="s">
        <v>3526</v>
      </c>
      <c r="D1442" s="742" t="s">
        <v>5499</v>
      </c>
      <c r="E1442" s="743" t="s">
        <v>3545</v>
      </c>
      <c r="F1442" s="661" t="s">
        <v>3521</v>
      </c>
      <c r="G1442" s="661" t="s">
        <v>4828</v>
      </c>
      <c r="H1442" s="661" t="s">
        <v>574</v>
      </c>
      <c r="I1442" s="661" t="s">
        <v>2305</v>
      </c>
      <c r="J1442" s="661" t="s">
        <v>4829</v>
      </c>
      <c r="K1442" s="661" t="s">
        <v>4830</v>
      </c>
      <c r="L1442" s="662">
        <v>54.13</v>
      </c>
      <c r="M1442" s="662">
        <v>108.26</v>
      </c>
      <c r="N1442" s="661">
        <v>2</v>
      </c>
      <c r="O1442" s="744">
        <v>0.5</v>
      </c>
      <c r="P1442" s="662"/>
      <c r="Q1442" s="677">
        <v>0</v>
      </c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32</v>
      </c>
      <c r="B1443" s="661" t="s">
        <v>573</v>
      </c>
      <c r="C1443" s="661" t="s">
        <v>3526</v>
      </c>
      <c r="D1443" s="742" t="s">
        <v>5499</v>
      </c>
      <c r="E1443" s="743" t="s">
        <v>3545</v>
      </c>
      <c r="F1443" s="661" t="s">
        <v>3521</v>
      </c>
      <c r="G1443" s="661" t="s">
        <v>3675</v>
      </c>
      <c r="H1443" s="661" t="s">
        <v>574</v>
      </c>
      <c r="I1443" s="661" t="s">
        <v>766</v>
      </c>
      <c r="J1443" s="661" t="s">
        <v>767</v>
      </c>
      <c r="K1443" s="661" t="s">
        <v>3676</v>
      </c>
      <c r="L1443" s="662">
        <v>152.33000000000001</v>
      </c>
      <c r="M1443" s="662">
        <v>304.66000000000003</v>
      </c>
      <c r="N1443" s="661">
        <v>2</v>
      </c>
      <c r="O1443" s="744">
        <v>1</v>
      </c>
      <c r="P1443" s="662">
        <v>152.33000000000001</v>
      </c>
      <c r="Q1443" s="677">
        <v>0.5</v>
      </c>
      <c r="R1443" s="661">
        <v>1</v>
      </c>
      <c r="S1443" s="677">
        <v>0.5</v>
      </c>
      <c r="T1443" s="744">
        <v>0.5</v>
      </c>
      <c r="U1443" s="700">
        <v>0.5</v>
      </c>
    </row>
    <row r="1444" spans="1:21" ht="14.4" customHeight="1" x14ac:dyDescent="0.3">
      <c r="A1444" s="660">
        <v>32</v>
      </c>
      <c r="B1444" s="661" t="s">
        <v>573</v>
      </c>
      <c r="C1444" s="661" t="s">
        <v>3526</v>
      </c>
      <c r="D1444" s="742" t="s">
        <v>5499</v>
      </c>
      <c r="E1444" s="743" t="s">
        <v>3545</v>
      </c>
      <c r="F1444" s="661" t="s">
        <v>3521</v>
      </c>
      <c r="G1444" s="661" t="s">
        <v>3677</v>
      </c>
      <c r="H1444" s="661" t="s">
        <v>574</v>
      </c>
      <c r="I1444" s="661" t="s">
        <v>3037</v>
      </c>
      <c r="J1444" s="661" t="s">
        <v>2121</v>
      </c>
      <c r="K1444" s="661" t="s">
        <v>3679</v>
      </c>
      <c r="L1444" s="662">
        <v>25.6</v>
      </c>
      <c r="M1444" s="662">
        <v>76.800000000000011</v>
      </c>
      <c r="N1444" s="661">
        <v>3</v>
      </c>
      <c r="O1444" s="744">
        <v>0.5</v>
      </c>
      <c r="P1444" s="662">
        <v>76.800000000000011</v>
      </c>
      <c r="Q1444" s="677">
        <v>1</v>
      </c>
      <c r="R1444" s="661">
        <v>3</v>
      </c>
      <c r="S1444" s="677">
        <v>1</v>
      </c>
      <c r="T1444" s="744">
        <v>0.5</v>
      </c>
      <c r="U1444" s="700">
        <v>1</v>
      </c>
    </row>
    <row r="1445" spans="1:21" ht="14.4" customHeight="1" x14ac:dyDescent="0.3">
      <c r="A1445" s="660">
        <v>32</v>
      </c>
      <c r="B1445" s="661" t="s">
        <v>573</v>
      </c>
      <c r="C1445" s="661" t="s">
        <v>3526</v>
      </c>
      <c r="D1445" s="742" t="s">
        <v>5499</v>
      </c>
      <c r="E1445" s="743" t="s">
        <v>3545</v>
      </c>
      <c r="F1445" s="661" t="s">
        <v>3521</v>
      </c>
      <c r="G1445" s="661" t="s">
        <v>3677</v>
      </c>
      <c r="H1445" s="661" t="s">
        <v>574</v>
      </c>
      <c r="I1445" s="661" t="s">
        <v>2120</v>
      </c>
      <c r="J1445" s="661" t="s">
        <v>2121</v>
      </c>
      <c r="K1445" s="661" t="s">
        <v>3680</v>
      </c>
      <c r="L1445" s="662">
        <v>51.21</v>
      </c>
      <c r="M1445" s="662">
        <v>358.46999999999997</v>
      </c>
      <c r="N1445" s="661">
        <v>7</v>
      </c>
      <c r="O1445" s="744">
        <v>2.5</v>
      </c>
      <c r="P1445" s="662">
        <v>307.26</v>
      </c>
      <c r="Q1445" s="677">
        <v>0.85714285714285721</v>
      </c>
      <c r="R1445" s="661">
        <v>6</v>
      </c>
      <c r="S1445" s="677">
        <v>0.8571428571428571</v>
      </c>
      <c r="T1445" s="744">
        <v>2</v>
      </c>
      <c r="U1445" s="700">
        <v>0.8</v>
      </c>
    </row>
    <row r="1446" spans="1:21" ht="14.4" customHeight="1" x14ac:dyDescent="0.3">
      <c r="A1446" s="660">
        <v>32</v>
      </c>
      <c r="B1446" s="661" t="s">
        <v>573</v>
      </c>
      <c r="C1446" s="661" t="s">
        <v>3526</v>
      </c>
      <c r="D1446" s="742" t="s">
        <v>5499</v>
      </c>
      <c r="E1446" s="743" t="s">
        <v>3545</v>
      </c>
      <c r="F1446" s="661" t="s">
        <v>3521</v>
      </c>
      <c r="G1446" s="661" t="s">
        <v>4831</v>
      </c>
      <c r="H1446" s="661" t="s">
        <v>574</v>
      </c>
      <c r="I1446" s="661" t="s">
        <v>4832</v>
      </c>
      <c r="J1446" s="661" t="s">
        <v>4833</v>
      </c>
      <c r="K1446" s="661" t="s">
        <v>4834</v>
      </c>
      <c r="L1446" s="662">
        <v>0</v>
      </c>
      <c r="M1446" s="662">
        <v>0</v>
      </c>
      <c r="N1446" s="661">
        <v>4</v>
      </c>
      <c r="O1446" s="744">
        <v>4</v>
      </c>
      <c r="P1446" s="662">
        <v>0</v>
      </c>
      <c r="Q1446" s="677"/>
      <c r="R1446" s="661">
        <v>2</v>
      </c>
      <c r="S1446" s="677">
        <v>0.5</v>
      </c>
      <c r="T1446" s="744">
        <v>2</v>
      </c>
      <c r="U1446" s="700">
        <v>0.5</v>
      </c>
    </row>
    <row r="1447" spans="1:21" ht="14.4" customHeight="1" x14ac:dyDescent="0.3">
      <c r="A1447" s="660">
        <v>32</v>
      </c>
      <c r="B1447" s="661" t="s">
        <v>573</v>
      </c>
      <c r="C1447" s="661" t="s">
        <v>3526</v>
      </c>
      <c r="D1447" s="742" t="s">
        <v>5499</v>
      </c>
      <c r="E1447" s="743" t="s">
        <v>3545</v>
      </c>
      <c r="F1447" s="661" t="s">
        <v>3521</v>
      </c>
      <c r="G1447" s="661" t="s">
        <v>4831</v>
      </c>
      <c r="H1447" s="661" t="s">
        <v>574</v>
      </c>
      <c r="I1447" s="661" t="s">
        <v>4835</v>
      </c>
      <c r="J1447" s="661" t="s">
        <v>4836</v>
      </c>
      <c r="K1447" s="661" t="s">
        <v>4837</v>
      </c>
      <c r="L1447" s="662">
        <v>0</v>
      </c>
      <c r="M1447" s="662">
        <v>0</v>
      </c>
      <c r="N1447" s="661">
        <v>1</v>
      </c>
      <c r="O1447" s="744">
        <v>0.5</v>
      </c>
      <c r="P1447" s="662">
        <v>0</v>
      </c>
      <c r="Q1447" s="677"/>
      <c r="R1447" s="661">
        <v>1</v>
      </c>
      <c r="S1447" s="677">
        <v>1</v>
      </c>
      <c r="T1447" s="744">
        <v>0.5</v>
      </c>
      <c r="U1447" s="700">
        <v>1</v>
      </c>
    </row>
    <row r="1448" spans="1:21" ht="14.4" customHeight="1" x14ac:dyDescent="0.3">
      <c r="A1448" s="660">
        <v>32</v>
      </c>
      <c r="B1448" s="661" t="s">
        <v>573</v>
      </c>
      <c r="C1448" s="661" t="s">
        <v>3526</v>
      </c>
      <c r="D1448" s="742" t="s">
        <v>5499</v>
      </c>
      <c r="E1448" s="743" t="s">
        <v>3545</v>
      </c>
      <c r="F1448" s="661" t="s">
        <v>3521</v>
      </c>
      <c r="G1448" s="661" t="s">
        <v>4831</v>
      </c>
      <c r="H1448" s="661" t="s">
        <v>574</v>
      </c>
      <c r="I1448" s="661" t="s">
        <v>4838</v>
      </c>
      <c r="J1448" s="661" t="s">
        <v>4836</v>
      </c>
      <c r="K1448" s="661" t="s">
        <v>4839</v>
      </c>
      <c r="L1448" s="662">
        <v>0</v>
      </c>
      <c r="M1448" s="662">
        <v>0</v>
      </c>
      <c r="N1448" s="661">
        <v>2</v>
      </c>
      <c r="O1448" s="744">
        <v>1</v>
      </c>
      <c r="P1448" s="662">
        <v>0</v>
      </c>
      <c r="Q1448" s="677"/>
      <c r="R1448" s="661">
        <v>2</v>
      </c>
      <c r="S1448" s="677">
        <v>1</v>
      </c>
      <c r="T1448" s="744">
        <v>1</v>
      </c>
      <c r="U1448" s="700">
        <v>1</v>
      </c>
    </row>
    <row r="1449" spans="1:21" ht="14.4" customHeight="1" x14ac:dyDescent="0.3">
      <c r="A1449" s="660">
        <v>32</v>
      </c>
      <c r="B1449" s="661" t="s">
        <v>573</v>
      </c>
      <c r="C1449" s="661" t="s">
        <v>3526</v>
      </c>
      <c r="D1449" s="742" t="s">
        <v>5499</v>
      </c>
      <c r="E1449" s="743" t="s">
        <v>3545</v>
      </c>
      <c r="F1449" s="661" t="s">
        <v>3521</v>
      </c>
      <c r="G1449" s="661" t="s">
        <v>4580</v>
      </c>
      <c r="H1449" s="661" t="s">
        <v>574</v>
      </c>
      <c r="I1449" s="661" t="s">
        <v>4840</v>
      </c>
      <c r="J1449" s="661" t="s">
        <v>4841</v>
      </c>
      <c r="K1449" s="661" t="s">
        <v>4842</v>
      </c>
      <c r="L1449" s="662">
        <v>131.54</v>
      </c>
      <c r="M1449" s="662">
        <v>789.24</v>
      </c>
      <c r="N1449" s="661">
        <v>6</v>
      </c>
      <c r="O1449" s="744">
        <v>1</v>
      </c>
      <c r="P1449" s="662">
        <v>789.24</v>
      </c>
      <c r="Q1449" s="677">
        <v>1</v>
      </c>
      <c r="R1449" s="661">
        <v>6</v>
      </c>
      <c r="S1449" s="677">
        <v>1</v>
      </c>
      <c r="T1449" s="744">
        <v>1</v>
      </c>
      <c r="U1449" s="700">
        <v>1</v>
      </c>
    </row>
    <row r="1450" spans="1:21" ht="14.4" customHeight="1" x14ac:dyDescent="0.3">
      <c r="A1450" s="660">
        <v>32</v>
      </c>
      <c r="B1450" s="661" t="s">
        <v>573</v>
      </c>
      <c r="C1450" s="661" t="s">
        <v>3526</v>
      </c>
      <c r="D1450" s="742" t="s">
        <v>5499</v>
      </c>
      <c r="E1450" s="743" t="s">
        <v>3545</v>
      </c>
      <c r="F1450" s="661" t="s">
        <v>3521</v>
      </c>
      <c r="G1450" s="661" t="s">
        <v>4843</v>
      </c>
      <c r="H1450" s="661" t="s">
        <v>574</v>
      </c>
      <c r="I1450" s="661" t="s">
        <v>2471</v>
      </c>
      <c r="J1450" s="661" t="s">
        <v>4844</v>
      </c>
      <c r="K1450" s="661" t="s">
        <v>4845</v>
      </c>
      <c r="L1450" s="662">
        <v>81.78</v>
      </c>
      <c r="M1450" s="662">
        <v>81.78</v>
      </c>
      <c r="N1450" s="661">
        <v>1</v>
      </c>
      <c r="O1450" s="744">
        <v>0.5</v>
      </c>
      <c r="P1450" s="662"/>
      <c r="Q1450" s="677">
        <v>0</v>
      </c>
      <c r="R1450" s="661"/>
      <c r="S1450" s="677">
        <v>0</v>
      </c>
      <c r="T1450" s="744"/>
      <c r="U1450" s="700">
        <v>0</v>
      </c>
    </row>
    <row r="1451" spans="1:21" ht="14.4" customHeight="1" x14ac:dyDescent="0.3">
      <c r="A1451" s="660">
        <v>32</v>
      </c>
      <c r="B1451" s="661" t="s">
        <v>573</v>
      </c>
      <c r="C1451" s="661" t="s">
        <v>3526</v>
      </c>
      <c r="D1451" s="742" t="s">
        <v>5499</v>
      </c>
      <c r="E1451" s="743" t="s">
        <v>3545</v>
      </c>
      <c r="F1451" s="661" t="s">
        <v>3521</v>
      </c>
      <c r="G1451" s="661" t="s">
        <v>4846</v>
      </c>
      <c r="H1451" s="661" t="s">
        <v>574</v>
      </c>
      <c r="I1451" s="661" t="s">
        <v>4847</v>
      </c>
      <c r="J1451" s="661" t="s">
        <v>4848</v>
      </c>
      <c r="K1451" s="661" t="s">
        <v>4849</v>
      </c>
      <c r="L1451" s="662">
        <v>65.989999999999995</v>
      </c>
      <c r="M1451" s="662">
        <v>197.96999999999997</v>
      </c>
      <c r="N1451" s="661">
        <v>3</v>
      </c>
      <c r="O1451" s="744">
        <v>0.5</v>
      </c>
      <c r="P1451" s="662">
        <v>197.96999999999997</v>
      </c>
      <c r="Q1451" s="677">
        <v>1</v>
      </c>
      <c r="R1451" s="661">
        <v>3</v>
      </c>
      <c r="S1451" s="677">
        <v>1</v>
      </c>
      <c r="T1451" s="744">
        <v>0.5</v>
      </c>
      <c r="U1451" s="700">
        <v>1</v>
      </c>
    </row>
    <row r="1452" spans="1:21" ht="14.4" customHeight="1" x14ac:dyDescent="0.3">
      <c r="A1452" s="660">
        <v>32</v>
      </c>
      <c r="B1452" s="661" t="s">
        <v>573</v>
      </c>
      <c r="C1452" s="661" t="s">
        <v>3526</v>
      </c>
      <c r="D1452" s="742" t="s">
        <v>5499</v>
      </c>
      <c r="E1452" s="743" t="s">
        <v>3545</v>
      </c>
      <c r="F1452" s="661" t="s">
        <v>3521</v>
      </c>
      <c r="G1452" s="661" t="s">
        <v>3786</v>
      </c>
      <c r="H1452" s="661" t="s">
        <v>1755</v>
      </c>
      <c r="I1452" s="661" t="s">
        <v>1967</v>
      </c>
      <c r="J1452" s="661" t="s">
        <v>1968</v>
      </c>
      <c r="K1452" s="661" t="s">
        <v>2432</v>
      </c>
      <c r="L1452" s="662">
        <v>1427.23</v>
      </c>
      <c r="M1452" s="662">
        <v>2854.46</v>
      </c>
      <c r="N1452" s="661">
        <v>2</v>
      </c>
      <c r="O1452" s="744">
        <v>0.5</v>
      </c>
      <c r="P1452" s="662">
        <v>2854.46</v>
      </c>
      <c r="Q1452" s="677">
        <v>1</v>
      </c>
      <c r="R1452" s="661">
        <v>2</v>
      </c>
      <c r="S1452" s="677">
        <v>1</v>
      </c>
      <c r="T1452" s="744">
        <v>0.5</v>
      </c>
      <c r="U1452" s="700">
        <v>1</v>
      </c>
    </row>
    <row r="1453" spans="1:21" ht="14.4" customHeight="1" x14ac:dyDescent="0.3">
      <c r="A1453" s="660">
        <v>32</v>
      </c>
      <c r="B1453" s="661" t="s">
        <v>573</v>
      </c>
      <c r="C1453" s="661" t="s">
        <v>3526</v>
      </c>
      <c r="D1453" s="742" t="s">
        <v>5499</v>
      </c>
      <c r="E1453" s="743" t="s">
        <v>3545</v>
      </c>
      <c r="F1453" s="661" t="s">
        <v>3521</v>
      </c>
      <c r="G1453" s="661" t="s">
        <v>3688</v>
      </c>
      <c r="H1453" s="661" t="s">
        <v>574</v>
      </c>
      <c r="I1453" s="661" t="s">
        <v>4850</v>
      </c>
      <c r="J1453" s="661" t="s">
        <v>4851</v>
      </c>
      <c r="K1453" s="661" t="s">
        <v>4292</v>
      </c>
      <c r="L1453" s="662">
        <v>0</v>
      </c>
      <c r="M1453" s="662">
        <v>0</v>
      </c>
      <c r="N1453" s="661">
        <v>1</v>
      </c>
      <c r="O1453" s="744">
        <v>1</v>
      </c>
      <c r="P1453" s="662"/>
      <c r="Q1453" s="677"/>
      <c r="R1453" s="661"/>
      <c r="S1453" s="677">
        <v>0</v>
      </c>
      <c r="T1453" s="744"/>
      <c r="U1453" s="700">
        <v>0</v>
      </c>
    </row>
    <row r="1454" spans="1:21" ht="14.4" customHeight="1" x14ac:dyDescent="0.3">
      <c r="A1454" s="660">
        <v>32</v>
      </c>
      <c r="B1454" s="661" t="s">
        <v>573</v>
      </c>
      <c r="C1454" s="661" t="s">
        <v>3526</v>
      </c>
      <c r="D1454" s="742" t="s">
        <v>5499</v>
      </c>
      <c r="E1454" s="743" t="s">
        <v>3545</v>
      </c>
      <c r="F1454" s="661" t="s">
        <v>3521</v>
      </c>
      <c r="G1454" s="661" t="s">
        <v>3688</v>
      </c>
      <c r="H1454" s="661" t="s">
        <v>574</v>
      </c>
      <c r="I1454" s="661" t="s">
        <v>4852</v>
      </c>
      <c r="J1454" s="661" t="s">
        <v>1029</v>
      </c>
      <c r="K1454" s="661" t="s">
        <v>1072</v>
      </c>
      <c r="L1454" s="662">
        <v>0</v>
      </c>
      <c r="M1454" s="662">
        <v>0</v>
      </c>
      <c r="N1454" s="661">
        <v>1</v>
      </c>
      <c r="O1454" s="744">
        <v>0.5</v>
      </c>
      <c r="P1454" s="662"/>
      <c r="Q1454" s="677"/>
      <c r="R1454" s="661"/>
      <c r="S1454" s="677">
        <v>0</v>
      </c>
      <c r="T1454" s="744"/>
      <c r="U1454" s="700">
        <v>0</v>
      </c>
    </row>
    <row r="1455" spans="1:21" ht="14.4" customHeight="1" x14ac:dyDescent="0.3">
      <c r="A1455" s="660">
        <v>32</v>
      </c>
      <c r="B1455" s="661" t="s">
        <v>573</v>
      </c>
      <c r="C1455" s="661" t="s">
        <v>3526</v>
      </c>
      <c r="D1455" s="742" t="s">
        <v>5499</v>
      </c>
      <c r="E1455" s="743" t="s">
        <v>3545</v>
      </c>
      <c r="F1455" s="661" t="s">
        <v>3521</v>
      </c>
      <c r="G1455" s="661" t="s">
        <v>3866</v>
      </c>
      <c r="H1455" s="661" t="s">
        <v>1755</v>
      </c>
      <c r="I1455" s="661" t="s">
        <v>3867</v>
      </c>
      <c r="J1455" s="661" t="s">
        <v>3868</v>
      </c>
      <c r="K1455" s="661" t="s">
        <v>3869</v>
      </c>
      <c r="L1455" s="662">
        <v>120.61</v>
      </c>
      <c r="M1455" s="662">
        <v>120.61</v>
      </c>
      <c r="N1455" s="661">
        <v>1</v>
      </c>
      <c r="O1455" s="744">
        <v>0.5</v>
      </c>
      <c r="P1455" s="662"/>
      <c r="Q1455" s="677">
        <v>0</v>
      </c>
      <c r="R1455" s="661"/>
      <c r="S1455" s="677">
        <v>0</v>
      </c>
      <c r="T1455" s="744"/>
      <c r="U1455" s="700">
        <v>0</v>
      </c>
    </row>
    <row r="1456" spans="1:21" ht="14.4" customHeight="1" x14ac:dyDescent="0.3">
      <c r="A1456" s="660">
        <v>32</v>
      </c>
      <c r="B1456" s="661" t="s">
        <v>573</v>
      </c>
      <c r="C1456" s="661" t="s">
        <v>3526</v>
      </c>
      <c r="D1456" s="742" t="s">
        <v>5499</v>
      </c>
      <c r="E1456" s="743" t="s">
        <v>3545</v>
      </c>
      <c r="F1456" s="661" t="s">
        <v>3521</v>
      </c>
      <c r="G1456" s="661" t="s">
        <v>3866</v>
      </c>
      <c r="H1456" s="661" t="s">
        <v>1755</v>
      </c>
      <c r="I1456" s="661" t="s">
        <v>4090</v>
      </c>
      <c r="J1456" s="661" t="s">
        <v>4091</v>
      </c>
      <c r="K1456" s="661" t="s">
        <v>2543</v>
      </c>
      <c r="L1456" s="662">
        <v>184.74</v>
      </c>
      <c r="M1456" s="662">
        <v>554.22</v>
      </c>
      <c r="N1456" s="661">
        <v>3</v>
      </c>
      <c r="O1456" s="744">
        <v>2</v>
      </c>
      <c r="P1456" s="662">
        <v>369.48</v>
      </c>
      <c r="Q1456" s="677">
        <v>0.66666666666666663</v>
      </c>
      <c r="R1456" s="661">
        <v>2</v>
      </c>
      <c r="S1456" s="677">
        <v>0.66666666666666663</v>
      </c>
      <c r="T1456" s="744">
        <v>1.5</v>
      </c>
      <c r="U1456" s="700">
        <v>0.75</v>
      </c>
    </row>
    <row r="1457" spans="1:21" ht="14.4" customHeight="1" x14ac:dyDescent="0.3">
      <c r="A1457" s="660">
        <v>32</v>
      </c>
      <c r="B1457" s="661" t="s">
        <v>573</v>
      </c>
      <c r="C1457" s="661" t="s">
        <v>3526</v>
      </c>
      <c r="D1457" s="742" t="s">
        <v>5499</v>
      </c>
      <c r="E1457" s="743" t="s">
        <v>3545</v>
      </c>
      <c r="F1457" s="661" t="s">
        <v>3521</v>
      </c>
      <c r="G1457" s="661" t="s">
        <v>3952</v>
      </c>
      <c r="H1457" s="661" t="s">
        <v>574</v>
      </c>
      <c r="I1457" s="661" t="s">
        <v>4092</v>
      </c>
      <c r="J1457" s="661" t="s">
        <v>3954</v>
      </c>
      <c r="K1457" s="661" t="s">
        <v>1667</v>
      </c>
      <c r="L1457" s="662">
        <v>0</v>
      </c>
      <c r="M1457" s="662">
        <v>0</v>
      </c>
      <c r="N1457" s="661">
        <v>1</v>
      </c>
      <c r="O1457" s="744">
        <v>1</v>
      </c>
      <c r="P1457" s="662">
        <v>0</v>
      </c>
      <c r="Q1457" s="677"/>
      <c r="R1457" s="661">
        <v>1</v>
      </c>
      <c r="S1457" s="677">
        <v>1</v>
      </c>
      <c r="T1457" s="744">
        <v>1</v>
      </c>
      <c r="U1457" s="700">
        <v>1</v>
      </c>
    </row>
    <row r="1458" spans="1:21" ht="14.4" customHeight="1" x14ac:dyDescent="0.3">
      <c r="A1458" s="660">
        <v>32</v>
      </c>
      <c r="B1458" s="661" t="s">
        <v>573</v>
      </c>
      <c r="C1458" s="661" t="s">
        <v>3526</v>
      </c>
      <c r="D1458" s="742" t="s">
        <v>5499</v>
      </c>
      <c r="E1458" s="743" t="s">
        <v>3545</v>
      </c>
      <c r="F1458" s="661" t="s">
        <v>3521</v>
      </c>
      <c r="G1458" s="661" t="s">
        <v>3952</v>
      </c>
      <c r="H1458" s="661" t="s">
        <v>574</v>
      </c>
      <c r="I1458" s="661" t="s">
        <v>4853</v>
      </c>
      <c r="J1458" s="661" t="s">
        <v>3954</v>
      </c>
      <c r="K1458" s="661" t="s">
        <v>1916</v>
      </c>
      <c r="L1458" s="662">
        <v>0</v>
      </c>
      <c r="M1458" s="662">
        <v>0</v>
      </c>
      <c r="N1458" s="661">
        <v>1</v>
      </c>
      <c r="O1458" s="744">
        <v>1</v>
      </c>
      <c r="P1458" s="662">
        <v>0</v>
      </c>
      <c r="Q1458" s="677"/>
      <c r="R1458" s="661">
        <v>1</v>
      </c>
      <c r="S1458" s="677">
        <v>1</v>
      </c>
      <c r="T1458" s="744">
        <v>1</v>
      </c>
      <c r="U1458" s="700">
        <v>1</v>
      </c>
    </row>
    <row r="1459" spans="1:21" ht="14.4" customHeight="1" x14ac:dyDescent="0.3">
      <c r="A1459" s="660">
        <v>32</v>
      </c>
      <c r="B1459" s="661" t="s">
        <v>573</v>
      </c>
      <c r="C1459" s="661" t="s">
        <v>3526</v>
      </c>
      <c r="D1459" s="742" t="s">
        <v>5499</v>
      </c>
      <c r="E1459" s="743" t="s">
        <v>3545</v>
      </c>
      <c r="F1459" s="661" t="s">
        <v>3521</v>
      </c>
      <c r="G1459" s="661" t="s">
        <v>3952</v>
      </c>
      <c r="H1459" s="661" t="s">
        <v>574</v>
      </c>
      <c r="I1459" s="661" t="s">
        <v>1452</v>
      </c>
      <c r="J1459" s="661" t="s">
        <v>3954</v>
      </c>
      <c r="K1459" s="661" t="s">
        <v>4231</v>
      </c>
      <c r="L1459" s="662">
        <v>0</v>
      </c>
      <c r="M1459" s="662">
        <v>0</v>
      </c>
      <c r="N1459" s="661">
        <v>1</v>
      </c>
      <c r="O1459" s="744">
        <v>0.5</v>
      </c>
      <c r="P1459" s="662">
        <v>0</v>
      </c>
      <c r="Q1459" s="677"/>
      <c r="R1459" s="661">
        <v>1</v>
      </c>
      <c r="S1459" s="677">
        <v>1</v>
      </c>
      <c r="T1459" s="744">
        <v>0.5</v>
      </c>
      <c r="U1459" s="700">
        <v>1</v>
      </c>
    </row>
    <row r="1460" spans="1:21" ht="14.4" customHeight="1" x14ac:dyDescent="0.3">
      <c r="A1460" s="660">
        <v>32</v>
      </c>
      <c r="B1460" s="661" t="s">
        <v>573</v>
      </c>
      <c r="C1460" s="661" t="s">
        <v>3526</v>
      </c>
      <c r="D1460" s="742" t="s">
        <v>5499</v>
      </c>
      <c r="E1460" s="743" t="s">
        <v>3545</v>
      </c>
      <c r="F1460" s="661" t="s">
        <v>3521</v>
      </c>
      <c r="G1460" s="661" t="s">
        <v>3952</v>
      </c>
      <c r="H1460" s="661" t="s">
        <v>574</v>
      </c>
      <c r="I1460" s="661" t="s">
        <v>1665</v>
      </c>
      <c r="J1460" s="661" t="s">
        <v>1666</v>
      </c>
      <c r="K1460" s="661" t="s">
        <v>1667</v>
      </c>
      <c r="L1460" s="662">
        <v>0</v>
      </c>
      <c r="M1460" s="662">
        <v>0</v>
      </c>
      <c r="N1460" s="661">
        <v>1</v>
      </c>
      <c r="O1460" s="744">
        <v>0.5</v>
      </c>
      <c r="P1460" s="662"/>
      <c r="Q1460" s="677"/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32</v>
      </c>
      <c r="B1461" s="661" t="s">
        <v>573</v>
      </c>
      <c r="C1461" s="661" t="s">
        <v>3526</v>
      </c>
      <c r="D1461" s="742" t="s">
        <v>5499</v>
      </c>
      <c r="E1461" s="743" t="s">
        <v>3545</v>
      </c>
      <c r="F1461" s="661" t="s">
        <v>3521</v>
      </c>
      <c r="G1461" s="661" t="s">
        <v>3952</v>
      </c>
      <c r="H1461" s="661" t="s">
        <v>574</v>
      </c>
      <c r="I1461" s="661" t="s">
        <v>4854</v>
      </c>
      <c r="J1461" s="661" t="s">
        <v>1666</v>
      </c>
      <c r="K1461" s="661" t="s">
        <v>4231</v>
      </c>
      <c r="L1461" s="662">
        <v>0</v>
      </c>
      <c r="M1461" s="662">
        <v>0</v>
      </c>
      <c r="N1461" s="661">
        <v>1</v>
      </c>
      <c r="O1461" s="744">
        <v>0.5</v>
      </c>
      <c r="P1461" s="662">
        <v>0</v>
      </c>
      <c r="Q1461" s="677"/>
      <c r="R1461" s="661">
        <v>1</v>
      </c>
      <c r="S1461" s="677">
        <v>1</v>
      </c>
      <c r="T1461" s="744">
        <v>0.5</v>
      </c>
      <c r="U1461" s="700">
        <v>1</v>
      </c>
    </row>
    <row r="1462" spans="1:21" ht="14.4" customHeight="1" x14ac:dyDescent="0.3">
      <c r="A1462" s="660">
        <v>32</v>
      </c>
      <c r="B1462" s="661" t="s">
        <v>573</v>
      </c>
      <c r="C1462" s="661" t="s">
        <v>3526</v>
      </c>
      <c r="D1462" s="742" t="s">
        <v>5499</v>
      </c>
      <c r="E1462" s="743" t="s">
        <v>3545</v>
      </c>
      <c r="F1462" s="661" t="s">
        <v>3521</v>
      </c>
      <c r="G1462" s="661" t="s">
        <v>4855</v>
      </c>
      <c r="H1462" s="661" t="s">
        <v>574</v>
      </c>
      <c r="I1462" s="661" t="s">
        <v>2380</v>
      </c>
      <c r="J1462" s="661" t="s">
        <v>2381</v>
      </c>
      <c r="K1462" s="661" t="s">
        <v>2382</v>
      </c>
      <c r="L1462" s="662">
        <v>0</v>
      </c>
      <c r="M1462" s="662">
        <v>0</v>
      </c>
      <c r="N1462" s="661">
        <v>1</v>
      </c>
      <c r="O1462" s="744">
        <v>1</v>
      </c>
      <c r="P1462" s="662">
        <v>0</v>
      </c>
      <c r="Q1462" s="677"/>
      <c r="R1462" s="661">
        <v>1</v>
      </c>
      <c r="S1462" s="677">
        <v>1</v>
      </c>
      <c r="T1462" s="744">
        <v>1</v>
      </c>
      <c r="U1462" s="700">
        <v>1</v>
      </c>
    </row>
    <row r="1463" spans="1:21" ht="14.4" customHeight="1" x14ac:dyDescent="0.3">
      <c r="A1463" s="660">
        <v>32</v>
      </c>
      <c r="B1463" s="661" t="s">
        <v>573</v>
      </c>
      <c r="C1463" s="661" t="s">
        <v>3526</v>
      </c>
      <c r="D1463" s="742" t="s">
        <v>5499</v>
      </c>
      <c r="E1463" s="743" t="s">
        <v>3545</v>
      </c>
      <c r="F1463" s="661" t="s">
        <v>3522</v>
      </c>
      <c r="G1463" s="661" t="s">
        <v>3700</v>
      </c>
      <c r="H1463" s="661" t="s">
        <v>574</v>
      </c>
      <c r="I1463" s="661" t="s">
        <v>4856</v>
      </c>
      <c r="J1463" s="661" t="s">
        <v>3702</v>
      </c>
      <c r="K1463" s="661"/>
      <c r="L1463" s="662">
        <v>0</v>
      </c>
      <c r="M1463" s="662">
        <v>0</v>
      </c>
      <c r="N1463" s="661">
        <v>6</v>
      </c>
      <c r="O1463" s="744">
        <v>5</v>
      </c>
      <c r="P1463" s="662">
        <v>0</v>
      </c>
      <c r="Q1463" s="677"/>
      <c r="R1463" s="661">
        <v>4</v>
      </c>
      <c r="S1463" s="677">
        <v>0.66666666666666663</v>
      </c>
      <c r="T1463" s="744">
        <v>3.5</v>
      </c>
      <c r="U1463" s="700">
        <v>0.7</v>
      </c>
    </row>
    <row r="1464" spans="1:21" ht="14.4" customHeight="1" x14ac:dyDescent="0.3">
      <c r="A1464" s="660">
        <v>32</v>
      </c>
      <c r="B1464" s="661" t="s">
        <v>573</v>
      </c>
      <c r="C1464" s="661" t="s">
        <v>3526</v>
      </c>
      <c r="D1464" s="742" t="s">
        <v>5499</v>
      </c>
      <c r="E1464" s="743" t="s">
        <v>3545</v>
      </c>
      <c r="F1464" s="661" t="s">
        <v>3522</v>
      </c>
      <c r="G1464" s="661" t="s">
        <v>3700</v>
      </c>
      <c r="H1464" s="661" t="s">
        <v>574</v>
      </c>
      <c r="I1464" s="661" t="s">
        <v>4624</v>
      </c>
      <c r="J1464" s="661" t="s">
        <v>3702</v>
      </c>
      <c r="K1464" s="661"/>
      <c r="L1464" s="662">
        <v>0</v>
      </c>
      <c r="M1464" s="662">
        <v>0</v>
      </c>
      <c r="N1464" s="661">
        <v>1</v>
      </c>
      <c r="O1464" s="744">
        <v>0.5</v>
      </c>
      <c r="P1464" s="662">
        <v>0</v>
      </c>
      <c r="Q1464" s="677"/>
      <c r="R1464" s="661">
        <v>1</v>
      </c>
      <c r="S1464" s="677">
        <v>1</v>
      </c>
      <c r="T1464" s="744">
        <v>0.5</v>
      </c>
      <c r="U1464" s="700">
        <v>1</v>
      </c>
    </row>
    <row r="1465" spans="1:21" ht="14.4" customHeight="1" x14ac:dyDescent="0.3">
      <c r="A1465" s="660">
        <v>32</v>
      </c>
      <c r="B1465" s="661" t="s">
        <v>573</v>
      </c>
      <c r="C1465" s="661" t="s">
        <v>3526</v>
      </c>
      <c r="D1465" s="742" t="s">
        <v>5499</v>
      </c>
      <c r="E1465" s="743" t="s">
        <v>3546</v>
      </c>
      <c r="F1465" s="661" t="s">
        <v>3521</v>
      </c>
      <c r="G1465" s="661" t="s">
        <v>3562</v>
      </c>
      <c r="H1465" s="661" t="s">
        <v>574</v>
      </c>
      <c r="I1465" s="661" t="s">
        <v>832</v>
      </c>
      <c r="J1465" s="661" t="s">
        <v>829</v>
      </c>
      <c r="K1465" s="661" t="s">
        <v>4236</v>
      </c>
      <c r="L1465" s="662">
        <v>0</v>
      </c>
      <c r="M1465" s="662">
        <v>0</v>
      </c>
      <c r="N1465" s="661">
        <v>2</v>
      </c>
      <c r="O1465" s="744">
        <v>1.5</v>
      </c>
      <c r="P1465" s="662">
        <v>0</v>
      </c>
      <c r="Q1465" s="677"/>
      <c r="R1465" s="661">
        <v>1</v>
      </c>
      <c r="S1465" s="677">
        <v>0.5</v>
      </c>
      <c r="T1465" s="744">
        <v>0.5</v>
      </c>
      <c r="U1465" s="700">
        <v>0.33333333333333331</v>
      </c>
    </row>
    <row r="1466" spans="1:21" ht="14.4" customHeight="1" x14ac:dyDescent="0.3">
      <c r="A1466" s="660">
        <v>32</v>
      </c>
      <c r="B1466" s="661" t="s">
        <v>573</v>
      </c>
      <c r="C1466" s="661" t="s">
        <v>3526</v>
      </c>
      <c r="D1466" s="742" t="s">
        <v>5499</v>
      </c>
      <c r="E1466" s="743" t="s">
        <v>3546</v>
      </c>
      <c r="F1466" s="661" t="s">
        <v>3521</v>
      </c>
      <c r="G1466" s="661" t="s">
        <v>3569</v>
      </c>
      <c r="H1466" s="661" t="s">
        <v>574</v>
      </c>
      <c r="I1466" s="661" t="s">
        <v>1268</v>
      </c>
      <c r="J1466" s="661" t="s">
        <v>1269</v>
      </c>
      <c r="K1466" s="661" t="s">
        <v>1253</v>
      </c>
      <c r="L1466" s="662">
        <v>263.26</v>
      </c>
      <c r="M1466" s="662">
        <v>19744.500000000007</v>
      </c>
      <c r="N1466" s="661">
        <v>75</v>
      </c>
      <c r="O1466" s="744">
        <v>28</v>
      </c>
      <c r="P1466" s="662">
        <v>14742.560000000007</v>
      </c>
      <c r="Q1466" s="677">
        <v>0.7466666666666667</v>
      </c>
      <c r="R1466" s="661">
        <v>56</v>
      </c>
      <c r="S1466" s="677">
        <v>0.7466666666666667</v>
      </c>
      <c r="T1466" s="744">
        <v>19.5</v>
      </c>
      <c r="U1466" s="700">
        <v>0.6964285714285714</v>
      </c>
    </row>
    <row r="1467" spans="1:21" ht="14.4" customHeight="1" x14ac:dyDescent="0.3">
      <c r="A1467" s="660">
        <v>32</v>
      </c>
      <c r="B1467" s="661" t="s">
        <v>573</v>
      </c>
      <c r="C1467" s="661" t="s">
        <v>3526</v>
      </c>
      <c r="D1467" s="742" t="s">
        <v>5499</v>
      </c>
      <c r="E1467" s="743" t="s">
        <v>3546</v>
      </c>
      <c r="F1467" s="661" t="s">
        <v>3521</v>
      </c>
      <c r="G1467" s="661" t="s">
        <v>3569</v>
      </c>
      <c r="H1467" s="661" t="s">
        <v>574</v>
      </c>
      <c r="I1467" s="661" t="s">
        <v>1251</v>
      </c>
      <c r="J1467" s="661" t="s">
        <v>1252</v>
      </c>
      <c r="K1467" s="661" t="s">
        <v>1253</v>
      </c>
      <c r="L1467" s="662">
        <v>263.26</v>
      </c>
      <c r="M1467" s="662">
        <v>526.52</v>
      </c>
      <c r="N1467" s="661">
        <v>2</v>
      </c>
      <c r="O1467" s="744">
        <v>1</v>
      </c>
      <c r="P1467" s="662"/>
      <c r="Q1467" s="677">
        <v>0</v>
      </c>
      <c r="R1467" s="661"/>
      <c r="S1467" s="677">
        <v>0</v>
      </c>
      <c r="T1467" s="744"/>
      <c r="U1467" s="700">
        <v>0</v>
      </c>
    </row>
    <row r="1468" spans="1:21" ht="14.4" customHeight="1" x14ac:dyDescent="0.3">
      <c r="A1468" s="660">
        <v>32</v>
      </c>
      <c r="B1468" s="661" t="s">
        <v>573</v>
      </c>
      <c r="C1468" s="661" t="s">
        <v>3526</v>
      </c>
      <c r="D1468" s="742" t="s">
        <v>5499</v>
      </c>
      <c r="E1468" s="743" t="s">
        <v>3546</v>
      </c>
      <c r="F1468" s="661" t="s">
        <v>3521</v>
      </c>
      <c r="G1468" s="661" t="s">
        <v>3569</v>
      </c>
      <c r="H1468" s="661" t="s">
        <v>574</v>
      </c>
      <c r="I1468" s="661" t="s">
        <v>2730</v>
      </c>
      <c r="J1468" s="661" t="s">
        <v>4635</v>
      </c>
      <c r="K1468" s="661" t="s">
        <v>4637</v>
      </c>
      <c r="L1468" s="662">
        <v>0</v>
      </c>
      <c r="M1468" s="662">
        <v>0</v>
      </c>
      <c r="N1468" s="661">
        <v>1</v>
      </c>
      <c r="O1468" s="744">
        <v>1</v>
      </c>
      <c r="P1468" s="662"/>
      <c r="Q1468" s="677"/>
      <c r="R1468" s="661"/>
      <c r="S1468" s="677">
        <v>0</v>
      </c>
      <c r="T1468" s="744"/>
      <c r="U1468" s="700">
        <v>0</v>
      </c>
    </row>
    <row r="1469" spans="1:21" ht="14.4" customHeight="1" x14ac:dyDescent="0.3">
      <c r="A1469" s="660">
        <v>32</v>
      </c>
      <c r="B1469" s="661" t="s">
        <v>573</v>
      </c>
      <c r="C1469" s="661" t="s">
        <v>3526</v>
      </c>
      <c r="D1469" s="742" t="s">
        <v>5499</v>
      </c>
      <c r="E1469" s="743" t="s">
        <v>3546</v>
      </c>
      <c r="F1469" s="661" t="s">
        <v>3521</v>
      </c>
      <c r="G1469" s="661" t="s">
        <v>3569</v>
      </c>
      <c r="H1469" s="661" t="s">
        <v>574</v>
      </c>
      <c r="I1469" s="661" t="s">
        <v>3691</v>
      </c>
      <c r="J1469" s="661" t="s">
        <v>2622</v>
      </c>
      <c r="K1469" s="661" t="s">
        <v>3692</v>
      </c>
      <c r="L1469" s="662">
        <v>0</v>
      </c>
      <c r="M1469" s="662">
        <v>0</v>
      </c>
      <c r="N1469" s="661">
        <v>2</v>
      </c>
      <c r="O1469" s="744">
        <v>0.5</v>
      </c>
      <c r="P1469" s="662">
        <v>0</v>
      </c>
      <c r="Q1469" s="677"/>
      <c r="R1469" s="661">
        <v>2</v>
      </c>
      <c r="S1469" s="677">
        <v>1</v>
      </c>
      <c r="T1469" s="744">
        <v>0.5</v>
      </c>
      <c r="U1469" s="700">
        <v>1</v>
      </c>
    </row>
    <row r="1470" spans="1:21" ht="14.4" customHeight="1" x14ac:dyDescent="0.3">
      <c r="A1470" s="660">
        <v>32</v>
      </c>
      <c r="B1470" s="661" t="s">
        <v>573</v>
      </c>
      <c r="C1470" s="661" t="s">
        <v>3526</v>
      </c>
      <c r="D1470" s="742" t="s">
        <v>5499</v>
      </c>
      <c r="E1470" s="743" t="s">
        <v>3546</v>
      </c>
      <c r="F1470" s="661" t="s">
        <v>3521</v>
      </c>
      <c r="G1470" s="661" t="s">
        <v>3569</v>
      </c>
      <c r="H1470" s="661" t="s">
        <v>574</v>
      </c>
      <c r="I1470" s="661" t="s">
        <v>4098</v>
      </c>
      <c r="J1470" s="661" t="s">
        <v>2622</v>
      </c>
      <c r="K1470" s="661" t="s">
        <v>3692</v>
      </c>
      <c r="L1470" s="662">
        <v>0</v>
      </c>
      <c r="M1470" s="662">
        <v>0</v>
      </c>
      <c r="N1470" s="661">
        <v>1</v>
      </c>
      <c r="O1470" s="744">
        <v>1</v>
      </c>
      <c r="P1470" s="662"/>
      <c r="Q1470" s="677"/>
      <c r="R1470" s="661"/>
      <c r="S1470" s="677">
        <v>0</v>
      </c>
      <c r="T1470" s="744"/>
      <c r="U1470" s="700">
        <v>0</v>
      </c>
    </row>
    <row r="1471" spans="1:21" ht="14.4" customHeight="1" x14ac:dyDescent="0.3">
      <c r="A1471" s="660">
        <v>32</v>
      </c>
      <c r="B1471" s="661" t="s">
        <v>573</v>
      </c>
      <c r="C1471" s="661" t="s">
        <v>3526</v>
      </c>
      <c r="D1471" s="742" t="s">
        <v>5499</v>
      </c>
      <c r="E1471" s="743" t="s">
        <v>3546</v>
      </c>
      <c r="F1471" s="661" t="s">
        <v>3521</v>
      </c>
      <c r="G1471" s="661" t="s">
        <v>4486</v>
      </c>
      <c r="H1471" s="661" t="s">
        <v>574</v>
      </c>
      <c r="I1471" s="661" t="s">
        <v>4857</v>
      </c>
      <c r="J1471" s="661" t="s">
        <v>4858</v>
      </c>
      <c r="K1471" s="661" t="s">
        <v>4859</v>
      </c>
      <c r="L1471" s="662">
        <v>0</v>
      </c>
      <c r="M1471" s="662">
        <v>0</v>
      </c>
      <c r="N1471" s="661">
        <v>1</v>
      </c>
      <c r="O1471" s="744">
        <v>1</v>
      </c>
      <c r="P1471" s="662">
        <v>0</v>
      </c>
      <c r="Q1471" s="677"/>
      <c r="R1471" s="661">
        <v>1</v>
      </c>
      <c r="S1471" s="677">
        <v>1</v>
      </c>
      <c r="T1471" s="744">
        <v>1</v>
      </c>
      <c r="U1471" s="700">
        <v>1</v>
      </c>
    </row>
    <row r="1472" spans="1:21" ht="14.4" customHeight="1" x14ac:dyDescent="0.3">
      <c r="A1472" s="660">
        <v>32</v>
      </c>
      <c r="B1472" s="661" t="s">
        <v>573</v>
      </c>
      <c r="C1472" s="661" t="s">
        <v>3526</v>
      </c>
      <c r="D1472" s="742" t="s">
        <v>5499</v>
      </c>
      <c r="E1472" s="743" t="s">
        <v>3546</v>
      </c>
      <c r="F1472" s="661" t="s">
        <v>3521</v>
      </c>
      <c r="G1472" s="661" t="s">
        <v>3571</v>
      </c>
      <c r="H1472" s="661" t="s">
        <v>574</v>
      </c>
      <c r="I1472" s="661" t="s">
        <v>3967</v>
      </c>
      <c r="J1472" s="661" t="s">
        <v>3968</v>
      </c>
      <c r="K1472" s="661" t="s">
        <v>3694</v>
      </c>
      <c r="L1472" s="662">
        <v>85.71</v>
      </c>
      <c r="M1472" s="662">
        <v>342.84</v>
      </c>
      <c r="N1472" s="661">
        <v>4</v>
      </c>
      <c r="O1472" s="744">
        <v>2</v>
      </c>
      <c r="P1472" s="662">
        <v>257.13</v>
      </c>
      <c r="Q1472" s="677">
        <v>0.75</v>
      </c>
      <c r="R1472" s="661">
        <v>3</v>
      </c>
      <c r="S1472" s="677">
        <v>0.75</v>
      </c>
      <c r="T1472" s="744">
        <v>1.5</v>
      </c>
      <c r="U1472" s="700">
        <v>0.75</v>
      </c>
    </row>
    <row r="1473" spans="1:21" ht="14.4" customHeight="1" x14ac:dyDescent="0.3">
      <c r="A1473" s="660">
        <v>32</v>
      </c>
      <c r="B1473" s="661" t="s">
        <v>573</v>
      </c>
      <c r="C1473" s="661" t="s">
        <v>3526</v>
      </c>
      <c r="D1473" s="742" t="s">
        <v>5499</v>
      </c>
      <c r="E1473" s="743" t="s">
        <v>3546</v>
      </c>
      <c r="F1473" s="661" t="s">
        <v>3521</v>
      </c>
      <c r="G1473" s="661" t="s">
        <v>3571</v>
      </c>
      <c r="H1473" s="661" t="s">
        <v>574</v>
      </c>
      <c r="I1473" s="661" t="s">
        <v>3693</v>
      </c>
      <c r="J1473" s="661" t="s">
        <v>3575</v>
      </c>
      <c r="K1473" s="661" t="s">
        <v>3694</v>
      </c>
      <c r="L1473" s="662">
        <v>0</v>
      </c>
      <c r="M1473" s="662">
        <v>0</v>
      </c>
      <c r="N1473" s="661">
        <v>15</v>
      </c>
      <c r="O1473" s="744">
        <v>9.5</v>
      </c>
      <c r="P1473" s="662">
        <v>0</v>
      </c>
      <c r="Q1473" s="677"/>
      <c r="R1473" s="661">
        <v>7</v>
      </c>
      <c r="S1473" s="677">
        <v>0.46666666666666667</v>
      </c>
      <c r="T1473" s="744">
        <v>4.5</v>
      </c>
      <c r="U1473" s="700">
        <v>0.47368421052631576</v>
      </c>
    </row>
    <row r="1474" spans="1:21" ht="14.4" customHeight="1" x14ac:dyDescent="0.3">
      <c r="A1474" s="660">
        <v>32</v>
      </c>
      <c r="B1474" s="661" t="s">
        <v>573</v>
      </c>
      <c r="C1474" s="661" t="s">
        <v>3526</v>
      </c>
      <c r="D1474" s="742" t="s">
        <v>5499</v>
      </c>
      <c r="E1474" s="743" t="s">
        <v>3546</v>
      </c>
      <c r="F1474" s="661" t="s">
        <v>3521</v>
      </c>
      <c r="G1474" s="661" t="s">
        <v>3571</v>
      </c>
      <c r="H1474" s="661" t="s">
        <v>574</v>
      </c>
      <c r="I1474" s="661" t="s">
        <v>3573</v>
      </c>
      <c r="J1474" s="661" t="s">
        <v>684</v>
      </c>
      <c r="K1474" s="661" t="s">
        <v>3574</v>
      </c>
      <c r="L1474" s="662">
        <v>135.25</v>
      </c>
      <c r="M1474" s="662">
        <v>946.75</v>
      </c>
      <c r="N1474" s="661">
        <v>7</v>
      </c>
      <c r="O1474" s="744">
        <v>5</v>
      </c>
      <c r="P1474" s="662">
        <v>405.75</v>
      </c>
      <c r="Q1474" s="677">
        <v>0.42857142857142855</v>
      </c>
      <c r="R1474" s="661">
        <v>3</v>
      </c>
      <c r="S1474" s="677">
        <v>0.42857142857142855</v>
      </c>
      <c r="T1474" s="744">
        <v>2</v>
      </c>
      <c r="U1474" s="700">
        <v>0.4</v>
      </c>
    </row>
    <row r="1475" spans="1:21" ht="14.4" customHeight="1" x14ac:dyDescent="0.3">
      <c r="A1475" s="660">
        <v>32</v>
      </c>
      <c r="B1475" s="661" t="s">
        <v>573</v>
      </c>
      <c r="C1475" s="661" t="s">
        <v>3526</v>
      </c>
      <c r="D1475" s="742" t="s">
        <v>5499</v>
      </c>
      <c r="E1475" s="743" t="s">
        <v>3546</v>
      </c>
      <c r="F1475" s="661" t="s">
        <v>3521</v>
      </c>
      <c r="G1475" s="661" t="s">
        <v>3720</v>
      </c>
      <c r="H1475" s="661" t="s">
        <v>574</v>
      </c>
      <c r="I1475" s="661" t="s">
        <v>4102</v>
      </c>
      <c r="J1475" s="661" t="s">
        <v>4103</v>
      </c>
      <c r="K1475" s="661" t="s">
        <v>3438</v>
      </c>
      <c r="L1475" s="662">
        <v>10.26</v>
      </c>
      <c r="M1475" s="662">
        <v>41.04</v>
      </c>
      <c r="N1475" s="661">
        <v>4</v>
      </c>
      <c r="O1475" s="744">
        <v>2</v>
      </c>
      <c r="P1475" s="662">
        <v>10.26</v>
      </c>
      <c r="Q1475" s="677">
        <v>0.25</v>
      </c>
      <c r="R1475" s="661">
        <v>1</v>
      </c>
      <c r="S1475" s="677">
        <v>0.25</v>
      </c>
      <c r="T1475" s="744">
        <v>1</v>
      </c>
      <c r="U1475" s="700">
        <v>0.5</v>
      </c>
    </row>
    <row r="1476" spans="1:21" ht="14.4" customHeight="1" x14ac:dyDescent="0.3">
      <c r="A1476" s="660">
        <v>32</v>
      </c>
      <c r="B1476" s="661" t="s">
        <v>573</v>
      </c>
      <c r="C1476" s="661" t="s">
        <v>3526</v>
      </c>
      <c r="D1476" s="742" t="s">
        <v>5499</v>
      </c>
      <c r="E1476" s="743" t="s">
        <v>3546</v>
      </c>
      <c r="F1476" s="661" t="s">
        <v>3521</v>
      </c>
      <c r="G1476" s="661" t="s">
        <v>3720</v>
      </c>
      <c r="H1476" s="661" t="s">
        <v>1755</v>
      </c>
      <c r="I1476" s="661" t="s">
        <v>1854</v>
      </c>
      <c r="J1476" s="661" t="s">
        <v>3435</v>
      </c>
      <c r="K1476" s="661" t="s">
        <v>3436</v>
      </c>
      <c r="L1476" s="662">
        <v>6.68</v>
      </c>
      <c r="M1476" s="662">
        <v>53.44</v>
      </c>
      <c r="N1476" s="661">
        <v>8</v>
      </c>
      <c r="O1476" s="744">
        <v>3.5</v>
      </c>
      <c r="P1476" s="662">
        <v>40.08</v>
      </c>
      <c r="Q1476" s="677">
        <v>0.75</v>
      </c>
      <c r="R1476" s="661">
        <v>6</v>
      </c>
      <c r="S1476" s="677">
        <v>0.75</v>
      </c>
      <c r="T1476" s="744">
        <v>2.5</v>
      </c>
      <c r="U1476" s="700">
        <v>0.7142857142857143</v>
      </c>
    </row>
    <row r="1477" spans="1:21" ht="14.4" customHeight="1" x14ac:dyDescent="0.3">
      <c r="A1477" s="660">
        <v>32</v>
      </c>
      <c r="B1477" s="661" t="s">
        <v>573</v>
      </c>
      <c r="C1477" s="661" t="s">
        <v>3526</v>
      </c>
      <c r="D1477" s="742" t="s">
        <v>5499</v>
      </c>
      <c r="E1477" s="743" t="s">
        <v>3546</v>
      </c>
      <c r="F1477" s="661" t="s">
        <v>3521</v>
      </c>
      <c r="G1477" s="661" t="s">
        <v>3720</v>
      </c>
      <c r="H1477" s="661" t="s">
        <v>574</v>
      </c>
      <c r="I1477" s="661" t="s">
        <v>3969</v>
      </c>
      <c r="J1477" s="661" t="s">
        <v>3970</v>
      </c>
      <c r="K1477" s="661" t="s">
        <v>3436</v>
      </c>
      <c r="L1477" s="662">
        <v>5.14</v>
      </c>
      <c r="M1477" s="662">
        <v>20.56</v>
      </c>
      <c r="N1477" s="661">
        <v>4</v>
      </c>
      <c r="O1477" s="744">
        <v>1.5</v>
      </c>
      <c r="P1477" s="662">
        <v>10.28</v>
      </c>
      <c r="Q1477" s="677">
        <v>0.5</v>
      </c>
      <c r="R1477" s="661">
        <v>2</v>
      </c>
      <c r="S1477" s="677">
        <v>0.5</v>
      </c>
      <c r="T1477" s="744">
        <v>1</v>
      </c>
      <c r="U1477" s="700">
        <v>0.66666666666666663</v>
      </c>
    </row>
    <row r="1478" spans="1:21" ht="14.4" customHeight="1" x14ac:dyDescent="0.3">
      <c r="A1478" s="660">
        <v>32</v>
      </c>
      <c r="B1478" s="661" t="s">
        <v>573</v>
      </c>
      <c r="C1478" s="661" t="s">
        <v>3526</v>
      </c>
      <c r="D1478" s="742" t="s">
        <v>5499</v>
      </c>
      <c r="E1478" s="743" t="s">
        <v>3546</v>
      </c>
      <c r="F1478" s="661" t="s">
        <v>3521</v>
      </c>
      <c r="G1478" s="661" t="s">
        <v>4860</v>
      </c>
      <c r="H1478" s="661" t="s">
        <v>574</v>
      </c>
      <c r="I1478" s="661" t="s">
        <v>4861</v>
      </c>
      <c r="J1478" s="661" t="s">
        <v>4862</v>
      </c>
      <c r="K1478" s="661" t="s">
        <v>4863</v>
      </c>
      <c r="L1478" s="662">
        <v>4927.87</v>
      </c>
      <c r="M1478" s="662">
        <v>4927.87</v>
      </c>
      <c r="N1478" s="661">
        <v>1</v>
      </c>
      <c r="O1478" s="744">
        <v>1</v>
      </c>
      <c r="P1478" s="662"/>
      <c r="Q1478" s="677">
        <v>0</v>
      </c>
      <c r="R1478" s="661"/>
      <c r="S1478" s="677">
        <v>0</v>
      </c>
      <c r="T1478" s="744"/>
      <c r="U1478" s="700">
        <v>0</v>
      </c>
    </row>
    <row r="1479" spans="1:21" ht="14.4" customHeight="1" x14ac:dyDescent="0.3">
      <c r="A1479" s="660">
        <v>32</v>
      </c>
      <c r="B1479" s="661" t="s">
        <v>573</v>
      </c>
      <c r="C1479" s="661" t="s">
        <v>3526</v>
      </c>
      <c r="D1479" s="742" t="s">
        <v>5499</v>
      </c>
      <c r="E1479" s="743" t="s">
        <v>3546</v>
      </c>
      <c r="F1479" s="661" t="s">
        <v>3521</v>
      </c>
      <c r="G1479" s="661" t="s">
        <v>3576</v>
      </c>
      <c r="H1479" s="661" t="s">
        <v>1755</v>
      </c>
      <c r="I1479" s="661" t="s">
        <v>3577</v>
      </c>
      <c r="J1479" s="661" t="s">
        <v>1766</v>
      </c>
      <c r="K1479" s="661" t="s">
        <v>3578</v>
      </c>
      <c r="L1479" s="662">
        <v>144.01</v>
      </c>
      <c r="M1479" s="662">
        <v>432.03</v>
      </c>
      <c r="N1479" s="661">
        <v>3</v>
      </c>
      <c r="O1479" s="744">
        <v>1</v>
      </c>
      <c r="P1479" s="662">
        <v>432.03</v>
      </c>
      <c r="Q1479" s="677">
        <v>1</v>
      </c>
      <c r="R1479" s="661">
        <v>3</v>
      </c>
      <c r="S1479" s="677">
        <v>1</v>
      </c>
      <c r="T1479" s="744">
        <v>1</v>
      </c>
      <c r="U1479" s="700">
        <v>1</v>
      </c>
    </row>
    <row r="1480" spans="1:21" ht="14.4" customHeight="1" x14ac:dyDescent="0.3">
      <c r="A1480" s="660">
        <v>32</v>
      </c>
      <c r="B1480" s="661" t="s">
        <v>573</v>
      </c>
      <c r="C1480" s="661" t="s">
        <v>3526</v>
      </c>
      <c r="D1480" s="742" t="s">
        <v>5499</v>
      </c>
      <c r="E1480" s="743" t="s">
        <v>3546</v>
      </c>
      <c r="F1480" s="661" t="s">
        <v>3521</v>
      </c>
      <c r="G1480" s="661" t="s">
        <v>3579</v>
      </c>
      <c r="H1480" s="661" t="s">
        <v>574</v>
      </c>
      <c r="I1480" s="661" t="s">
        <v>4734</v>
      </c>
      <c r="J1480" s="661" t="s">
        <v>1013</v>
      </c>
      <c r="K1480" s="661" t="s">
        <v>4573</v>
      </c>
      <c r="L1480" s="662">
        <v>0</v>
      </c>
      <c r="M1480" s="662">
        <v>0</v>
      </c>
      <c r="N1480" s="661">
        <v>1</v>
      </c>
      <c r="O1480" s="744">
        <v>0.5</v>
      </c>
      <c r="P1480" s="662"/>
      <c r="Q1480" s="677"/>
      <c r="R1480" s="661"/>
      <c r="S1480" s="677">
        <v>0</v>
      </c>
      <c r="T1480" s="744"/>
      <c r="U1480" s="700">
        <v>0</v>
      </c>
    </row>
    <row r="1481" spans="1:21" ht="14.4" customHeight="1" x14ac:dyDescent="0.3">
      <c r="A1481" s="660">
        <v>32</v>
      </c>
      <c r="B1481" s="661" t="s">
        <v>573</v>
      </c>
      <c r="C1481" s="661" t="s">
        <v>3526</v>
      </c>
      <c r="D1481" s="742" t="s">
        <v>5499</v>
      </c>
      <c r="E1481" s="743" t="s">
        <v>3546</v>
      </c>
      <c r="F1481" s="661" t="s">
        <v>3521</v>
      </c>
      <c r="G1481" s="661" t="s">
        <v>3579</v>
      </c>
      <c r="H1481" s="661" t="s">
        <v>574</v>
      </c>
      <c r="I1481" s="661" t="s">
        <v>4864</v>
      </c>
      <c r="J1481" s="661" t="s">
        <v>4865</v>
      </c>
      <c r="K1481" s="661" t="s">
        <v>4866</v>
      </c>
      <c r="L1481" s="662">
        <v>131.12</v>
      </c>
      <c r="M1481" s="662">
        <v>131.12</v>
      </c>
      <c r="N1481" s="661">
        <v>1</v>
      </c>
      <c r="O1481" s="744">
        <v>1</v>
      </c>
      <c r="P1481" s="662"/>
      <c r="Q1481" s="677">
        <v>0</v>
      </c>
      <c r="R1481" s="661"/>
      <c r="S1481" s="677">
        <v>0</v>
      </c>
      <c r="T1481" s="744"/>
      <c r="U1481" s="700">
        <v>0</v>
      </c>
    </row>
    <row r="1482" spans="1:21" ht="14.4" customHeight="1" x14ac:dyDescent="0.3">
      <c r="A1482" s="660">
        <v>32</v>
      </c>
      <c r="B1482" s="661" t="s">
        <v>573</v>
      </c>
      <c r="C1482" s="661" t="s">
        <v>3526</v>
      </c>
      <c r="D1482" s="742" t="s">
        <v>5499</v>
      </c>
      <c r="E1482" s="743" t="s">
        <v>3546</v>
      </c>
      <c r="F1482" s="661" t="s">
        <v>3521</v>
      </c>
      <c r="G1482" s="661" t="s">
        <v>3579</v>
      </c>
      <c r="H1482" s="661" t="s">
        <v>574</v>
      </c>
      <c r="I1482" s="661" t="s">
        <v>4867</v>
      </c>
      <c r="J1482" s="661" t="s">
        <v>1017</v>
      </c>
      <c r="K1482" s="661" t="s">
        <v>4868</v>
      </c>
      <c r="L1482" s="662">
        <v>0</v>
      </c>
      <c r="M1482" s="662">
        <v>0</v>
      </c>
      <c r="N1482" s="661">
        <v>1</v>
      </c>
      <c r="O1482" s="744">
        <v>1</v>
      </c>
      <c r="P1482" s="662">
        <v>0</v>
      </c>
      <c r="Q1482" s="677"/>
      <c r="R1482" s="661">
        <v>1</v>
      </c>
      <c r="S1482" s="677">
        <v>1</v>
      </c>
      <c r="T1482" s="744">
        <v>1</v>
      </c>
      <c r="U1482" s="700">
        <v>1</v>
      </c>
    </row>
    <row r="1483" spans="1:21" ht="14.4" customHeight="1" x14ac:dyDescent="0.3">
      <c r="A1483" s="660">
        <v>32</v>
      </c>
      <c r="B1483" s="661" t="s">
        <v>573</v>
      </c>
      <c r="C1483" s="661" t="s">
        <v>3526</v>
      </c>
      <c r="D1483" s="742" t="s">
        <v>5499</v>
      </c>
      <c r="E1483" s="743" t="s">
        <v>3546</v>
      </c>
      <c r="F1483" s="661" t="s">
        <v>3521</v>
      </c>
      <c r="G1483" s="661" t="s">
        <v>3579</v>
      </c>
      <c r="H1483" s="661" t="s">
        <v>574</v>
      </c>
      <c r="I1483" s="661" t="s">
        <v>4869</v>
      </c>
      <c r="J1483" s="661" t="s">
        <v>4870</v>
      </c>
      <c r="K1483" s="661" t="s">
        <v>2379</v>
      </c>
      <c r="L1483" s="662">
        <v>0</v>
      </c>
      <c r="M1483" s="662">
        <v>0</v>
      </c>
      <c r="N1483" s="661">
        <v>1</v>
      </c>
      <c r="O1483" s="744">
        <v>1</v>
      </c>
      <c r="P1483" s="662"/>
      <c r="Q1483" s="677"/>
      <c r="R1483" s="661"/>
      <c r="S1483" s="677">
        <v>0</v>
      </c>
      <c r="T1483" s="744"/>
      <c r="U1483" s="700">
        <v>0</v>
      </c>
    </row>
    <row r="1484" spans="1:21" ht="14.4" customHeight="1" x14ac:dyDescent="0.3">
      <c r="A1484" s="660">
        <v>32</v>
      </c>
      <c r="B1484" s="661" t="s">
        <v>573</v>
      </c>
      <c r="C1484" s="661" t="s">
        <v>3526</v>
      </c>
      <c r="D1484" s="742" t="s">
        <v>5499</v>
      </c>
      <c r="E1484" s="743" t="s">
        <v>3546</v>
      </c>
      <c r="F1484" s="661" t="s">
        <v>3521</v>
      </c>
      <c r="G1484" s="661" t="s">
        <v>3582</v>
      </c>
      <c r="H1484" s="661" t="s">
        <v>1755</v>
      </c>
      <c r="I1484" s="661" t="s">
        <v>2158</v>
      </c>
      <c r="J1484" s="661" t="s">
        <v>617</v>
      </c>
      <c r="K1484" s="661" t="s">
        <v>3387</v>
      </c>
      <c r="L1484" s="662">
        <v>154.36000000000001</v>
      </c>
      <c r="M1484" s="662">
        <v>154.36000000000001</v>
      </c>
      <c r="N1484" s="661">
        <v>1</v>
      </c>
      <c r="O1484" s="744">
        <v>0.5</v>
      </c>
      <c r="P1484" s="662">
        <v>154.36000000000001</v>
      </c>
      <c r="Q1484" s="677">
        <v>1</v>
      </c>
      <c r="R1484" s="661">
        <v>1</v>
      </c>
      <c r="S1484" s="677">
        <v>1</v>
      </c>
      <c r="T1484" s="744">
        <v>0.5</v>
      </c>
      <c r="U1484" s="700">
        <v>1</v>
      </c>
    </row>
    <row r="1485" spans="1:21" ht="14.4" customHeight="1" x14ac:dyDescent="0.3">
      <c r="A1485" s="660">
        <v>32</v>
      </c>
      <c r="B1485" s="661" t="s">
        <v>573</v>
      </c>
      <c r="C1485" s="661" t="s">
        <v>3526</v>
      </c>
      <c r="D1485" s="742" t="s">
        <v>5499</v>
      </c>
      <c r="E1485" s="743" t="s">
        <v>3546</v>
      </c>
      <c r="F1485" s="661" t="s">
        <v>3521</v>
      </c>
      <c r="G1485" s="661" t="s">
        <v>4871</v>
      </c>
      <c r="H1485" s="661" t="s">
        <v>574</v>
      </c>
      <c r="I1485" s="661" t="s">
        <v>1081</v>
      </c>
      <c r="J1485" s="661" t="s">
        <v>1082</v>
      </c>
      <c r="K1485" s="661" t="s">
        <v>1083</v>
      </c>
      <c r="L1485" s="662">
        <v>0</v>
      </c>
      <c r="M1485" s="662">
        <v>0</v>
      </c>
      <c r="N1485" s="661">
        <v>1</v>
      </c>
      <c r="O1485" s="744">
        <v>0.5</v>
      </c>
      <c r="P1485" s="662">
        <v>0</v>
      </c>
      <c r="Q1485" s="677"/>
      <c r="R1485" s="661">
        <v>1</v>
      </c>
      <c r="S1485" s="677">
        <v>1</v>
      </c>
      <c r="T1485" s="744">
        <v>0.5</v>
      </c>
      <c r="U1485" s="700">
        <v>1</v>
      </c>
    </row>
    <row r="1486" spans="1:21" ht="14.4" customHeight="1" x14ac:dyDescent="0.3">
      <c r="A1486" s="660">
        <v>32</v>
      </c>
      <c r="B1486" s="661" t="s">
        <v>573</v>
      </c>
      <c r="C1486" s="661" t="s">
        <v>3526</v>
      </c>
      <c r="D1486" s="742" t="s">
        <v>5499</v>
      </c>
      <c r="E1486" s="743" t="s">
        <v>3546</v>
      </c>
      <c r="F1486" s="661" t="s">
        <v>3521</v>
      </c>
      <c r="G1486" s="661" t="s">
        <v>3721</v>
      </c>
      <c r="H1486" s="661" t="s">
        <v>574</v>
      </c>
      <c r="I1486" s="661" t="s">
        <v>4872</v>
      </c>
      <c r="J1486" s="661" t="s">
        <v>4873</v>
      </c>
      <c r="K1486" s="661" t="s">
        <v>4874</v>
      </c>
      <c r="L1486" s="662">
        <v>54.99</v>
      </c>
      <c r="M1486" s="662">
        <v>109.98</v>
      </c>
      <c r="N1486" s="661">
        <v>2</v>
      </c>
      <c r="O1486" s="744">
        <v>0.5</v>
      </c>
      <c r="P1486" s="662">
        <v>109.98</v>
      </c>
      <c r="Q1486" s="677">
        <v>1</v>
      </c>
      <c r="R1486" s="661">
        <v>2</v>
      </c>
      <c r="S1486" s="677">
        <v>1</v>
      </c>
      <c r="T1486" s="744">
        <v>0.5</v>
      </c>
      <c r="U1486" s="700">
        <v>1</v>
      </c>
    </row>
    <row r="1487" spans="1:21" ht="14.4" customHeight="1" x14ac:dyDescent="0.3">
      <c r="A1487" s="660">
        <v>32</v>
      </c>
      <c r="B1487" s="661" t="s">
        <v>573</v>
      </c>
      <c r="C1487" s="661" t="s">
        <v>3526</v>
      </c>
      <c r="D1487" s="742" t="s">
        <v>5499</v>
      </c>
      <c r="E1487" s="743" t="s">
        <v>3546</v>
      </c>
      <c r="F1487" s="661" t="s">
        <v>3521</v>
      </c>
      <c r="G1487" s="661" t="s">
        <v>4875</v>
      </c>
      <c r="H1487" s="661" t="s">
        <v>574</v>
      </c>
      <c r="I1487" s="661" t="s">
        <v>4876</v>
      </c>
      <c r="J1487" s="661" t="s">
        <v>4877</v>
      </c>
      <c r="K1487" s="661" t="s">
        <v>1560</v>
      </c>
      <c r="L1487" s="662">
        <v>118.03</v>
      </c>
      <c r="M1487" s="662">
        <v>236.06</v>
      </c>
      <c r="N1487" s="661">
        <v>2</v>
      </c>
      <c r="O1487" s="744">
        <v>1</v>
      </c>
      <c r="P1487" s="662"/>
      <c r="Q1487" s="677">
        <v>0</v>
      </c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32</v>
      </c>
      <c r="B1488" s="661" t="s">
        <v>573</v>
      </c>
      <c r="C1488" s="661" t="s">
        <v>3526</v>
      </c>
      <c r="D1488" s="742" t="s">
        <v>5499</v>
      </c>
      <c r="E1488" s="743" t="s">
        <v>3546</v>
      </c>
      <c r="F1488" s="661" t="s">
        <v>3521</v>
      </c>
      <c r="G1488" s="661" t="s">
        <v>3975</v>
      </c>
      <c r="H1488" s="661" t="s">
        <v>574</v>
      </c>
      <c r="I1488" s="661" t="s">
        <v>4878</v>
      </c>
      <c r="J1488" s="661" t="s">
        <v>4879</v>
      </c>
      <c r="K1488" s="661" t="s">
        <v>4579</v>
      </c>
      <c r="L1488" s="662">
        <v>374.74</v>
      </c>
      <c r="M1488" s="662">
        <v>374.74</v>
      </c>
      <c r="N1488" s="661">
        <v>1</v>
      </c>
      <c r="O1488" s="744">
        <v>0.5</v>
      </c>
      <c r="P1488" s="662"/>
      <c r="Q1488" s="677">
        <v>0</v>
      </c>
      <c r="R1488" s="661"/>
      <c r="S1488" s="677">
        <v>0</v>
      </c>
      <c r="T1488" s="744"/>
      <c r="U1488" s="700">
        <v>0</v>
      </c>
    </row>
    <row r="1489" spans="1:21" ht="14.4" customHeight="1" x14ac:dyDescent="0.3">
      <c r="A1489" s="660">
        <v>32</v>
      </c>
      <c r="B1489" s="661" t="s">
        <v>573</v>
      </c>
      <c r="C1489" s="661" t="s">
        <v>3526</v>
      </c>
      <c r="D1489" s="742" t="s">
        <v>5499</v>
      </c>
      <c r="E1489" s="743" t="s">
        <v>3546</v>
      </c>
      <c r="F1489" s="661" t="s">
        <v>3521</v>
      </c>
      <c r="G1489" s="661" t="s">
        <v>3975</v>
      </c>
      <c r="H1489" s="661" t="s">
        <v>1755</v>
      </c>
      <c r="I1489" s="661" t="s">
        <v>3978</v>
      </c>
      <c r="J1489" s="661" t="s">
        <v>3476</v>
      </c>
      <c r="K1489" s="661" t="s">
        <v>1669</v>
      </c>
      <c r="L1489" s="662">
        <v>208.19</v>
      </c>
      <c r="M1489" s="662">
        <v>416.38</v>
      </c>
      <c r="N1489" s="661">
        <v>2</v>
      </c>
      <c r="O1489" s="744">
        <v>1</v>
      </c>
      <c r="P1489" s="662">
        <v>416.38</v>
      </c>
      <c r="Q1489" s="677">
        <v>1</v>
      </c>
      <c r="R1489" s="661">
        <v>2</v>
      </c>
      <c r="S1489" s="677">
        <v>1</v>
      </c>
      <c r="T1489" s="744">
        <v>1</v>
      </c>
      <c r="U1489" s="700">
        <v>1</v>
      </c>
    </row>
    <row r="1490" spans="1:21" ht="14.4" customHeight="1" x14ac:dyDescent="0.3">
      <c r="A1490" s="660">
        <v>32</v>
      </c>
      <c r="B1490" s="661" t="s">
        <v>573</v>
      </c>
      <c r="C1490" s="661" t="s">
        <v>3526</v>
      </c>
      <c r="D1490" s="742" t="s">
        <v>5499</v>
      </c>
      <c r="E1490" s="743" t="s">
        <v>3546</v>
      </c>
      <c r="F1490" s="661" t="s">
        <v>3521</v>
      </c>
      <c r="G1490" s="661" t="s">
        <v>3975</v>
      </c>
      <c r="H1490" s="661" t="s">
        <v>1755</v>
      </c>
      <c r="I1490" s="661" t="s">
        <v>2892</v>
      </c>
      <c r="J1490" s="661" t="s">
        <v>2893</v>
      </c>
      <c r="K1490" s="661" t="s">
        <v>3163</v>
      </c>
      <c r="L1490" s="662">
        <v>416.37</v>
      </c>
      <c r="M1490" s="662">
        <v>832.74</v>
      </c>
      <c r="N1490" s="661">
        <v>2</v>
      </c>
      <c r="O1490" s="744">
        <v>1</v>
      </c>
      <c r="P1490" s="662">
        <v>832.74</v>
      </c>
      <c r="Q1490" s="677">
        <v>1</v>
      </c>
      <c r="R1490" s="661">
        <v>2</v>
      </c>
      <c r="S1490" s="677">
        <v>1</v>
      </c>
      <c r="T1490" s="744">
        <v>1</v>
      </c>
      <c r="U1490" s="700">
        <v>1</v>
      </c>
    </row>
    <row r="1491" spans="1:21" ht="14.4" customHeight="1" x14ac:dyDescent="0.3">
      <c r="A1491" s="660">
        <v>32</v>
      </c>
      <c r="B1491" s="661" t="s">
        <v>573</v>
      </c>
      <c r="C1491" s="661" t="s">
        <v>3526</v>
      </c>
      <c r="D1491" s="742" t="s">
        <v>5499</v>
      </c>
      <c r="E1491" s="743" t="s">
        <v>3546</v>
      </c>
      <c r="F1491" s="661" t="s">
        <v>3521</v>
      </c>
      <c r="G1491" s="661" t="s">
        <v>3975</v>
      </c>
      <c r="H1491" s="661" t="s">
        <v>574</v>
      </c>
      <c r="I1491" s="661" t="s">
        <v>4880</v>
      </c>
      <c r="J1491" s="661" t="s">
        <v>4881</v>
      </c>
      <c r="K1491" s="661" t="s">
        <v>4135</v>
      </c>
      <c r="L1491" s="662">
        <v>603.73</v>
      </c>
      <c r="M1491" s="662">
        <v>603.73</v>
      </c>
      <c r="N1491" s="661">
        <v>1</v>
      </c>
      <c r="O1491" s="744">
        <v>0.5</v>
      </c>
      <c r="P1491" s="662"/>
      <c r="Q1491" s="677">
        <v>0</v>
      </c>
      <c r="R1491" s="661"/>
      <c r="S1491" s="677">
        <v>0</v>
      </c>
      <c r="T1491" s="744"/>
      <c r="U1491" s="700">
        <v>0</v>
      </c>
    </row>
    <row r="1492" spans="1:21" ht="14.4" customHeight="1" x14ac:dyDescent="0.3">
      <c r="A1492" s="660">
        <v>32</v>
      </c>
      <c r="B1492" s="661" t="s">
        <v>573</v>
      </c>
      <c r="C1492" s="661" t="s">
        <v>3526</v>
      </c>
      <c r="D1492" s="742" t="s">
        <v>5499</v>
      </c>
      <c r="E1492" s="743" t="s">
        <v>3546</v>
      </c>
      <c r="F1492" s="661" t="s">
        <v>3521</v>
      </c>
      <c r="G1492" s="661" t="s">
        <v>4106</v>
      </c>
      <c r="H1492" s="661" t="s">
        <v>1755</v>
      </c>
      <c r="I1492" s="661" t="s">
        <v>2170</v>
      </c>
      <c r="J1492" s="661" t="s">
        <v>2171</v>
      </c>
      <c r="K1492" s="661" t="s">
        <v>2172</v>
      </c>
      <c r="L1492" s="662">
        <v>119.7</v>
      </c>
      <c r="M1492" s="662">
        <v>119.7</v>
      </c>
      <c r="N1492" s="661">
        <v>1</v>
      </c>
      <c r="O1492" s="744">
        <v>0.5</v>
      </c>
      <c r="P1492" s="662"/>
      <c r="Q1492" s="677">
        <v>0</v>
      </c>
      <c r="R1492" s="661"/>
      <c r="S1492" s="677">
        <v>0</v>
      </c>
      <c r="T1492" s="744"/>
      <c r="U1492" s="700">
        <v>0</v>
      </c>
    </row>
    <row r="1493" spans="1:21" ht="14.4" customHeight="1" x14ac:dyDescent="0.3">
      <c r="A1493" s="660">
        <v>32</v>
      </c>
      <c r="B1493" s="661" t="s">
        <v>573</v>
      </c>
      <c r="C1493" s="661" t="s">
        <v>3526</v>
      </c>
      <c r="D1493" s="742" t="s">
        <v>5499</v>
      </c>
      <c r="E1493" s="743" t="s">
        <v>3546</v>
      </c>
      <c r="F1493" s="661" t="s">
        <v>3521</v>
      </c>
      <c r="G1493" s="661" t="s">
        <v>3872</v>
      </c>
      <c r="H1493" s="661" t="s">
        <v>1755</v>
      </c>
      <c r="I1493" s="661" t="s">
        <v>1124</v>
      </c>
      <c r="J1493" s="661" t="s">
        <v>3873</v>
      </c>
      <c r="K1493" s="661" t="s">
        <v>3874</v>
      </c>
      <c r="L1493" s="662">
        <v>103.8</v>
      </c>
      <c r="M1493" s="662">
        <v>207.6</v>
      </c>
      <c r="N1493" s="661">
        <v>2</v>
      </c>
      <c r="O1493" s="744">
        <v>1</v>
      </c>
      <c r="P1493" s="662"/>
      <c r="Q1493" s="677">
        <v>0</v>
      </c>
      <c r="R1493" s="661"/>
      <c r="S1493" s="677">
        <v>0</v>
      </c>
      <c r="T1493" s="744"/>
      <c r="U1493" s="700">
        <v>0</v>
      </c>
    </row>
    <row r="1494" spans="1:21" ht="14.4" customHeight="1" x14ac:dyDescent="0.3">
      <c r="A1494" s="660">
        <v>32</v>
      </c>
      <c r="B1494" s="661" t="s">
        <v>573</v>
      </c>
      <c r="C1494" s="661" t="s">
        <v>3526</v>
      </c>
      <c r="D1494" s="742" t="s">
        <v>5499</v>
      </c>
      <c r="E1494" s="743" t="s">
        <v>3546</v>
      </c>
      <c r="F1494" s="661" t="s">
        <v>3521</v>
      </c>
      <c r="G1494" s="661" t="s">
        <v>3813</v>
      </c>
      <c r="H1494" s="661" t="s">
        <v>574</v>
      </c>
      <c r="I1494" s="661" t="s">
        <v>3875</v>
      </c>
      <c r="J1494" s="661" t="s">
        <v>3876</v>
      </c>
      <c r="K1494" s="661" t="s">
        <v>2873</v>
      </c>
      <c r="L1494" s="662">
        <v>140.44</v>
      </c>
      <c r="M1494" s="662">
        <v>280.88</v>
      </c>
      <c r="N1494" s="661">
        <v>2</v>
      </c>
      <c r="O1494" s="744">
        <v>1</v>
      </c>
      <c r="P1494" s="662"/>
      <c r="Q1494" s="677">
        <v>0</v>
      </c>
      <c r="R1494" s="661"/>
      <c r="S1494" s="677">
        <v>0</v>
      </c>
      <c r="T1494" s="744"/>
      <c r="U1494" s="700">
        <v>0</v>
      </c>
    </row>
    <row r="1495" spans="1:21" ht="14.4" customHeight="1" x14ac:dyDescent="0.3">
      <c r="A1495" s="660">
        <v>32</v>
      </c>
      <c r="B1495" s="661" t="s">
        <v>573</v>
      </c>
      <c r="C1495" s="661" t="s">
        <v>3526</v>
      </c>
      <c r="D1495" s="742" t="s">
        <v>5499</v>
      </c>
      <c r="E1495" s="743" t="s">
        <v>3546</v>
      </c>
      <c r="F1495" s="661" t="s">
        <v>3521</v>
      </c>
      <c r="G1495" s="661" t="s">
        <v>3813</v>
      </c>
      <c r="H1495" s="661" t="s">
        <v>574</v>
      </c>
      <c r="I1495" s="661" t="s">
        <v>4882</v>
      </c>
      <c r="J1495" s="661" t="s">
        <v>3876</v>
      </c>
      <c r="K1495" s="661" t="s">
        <v>3163</v>
      </c>
      <c r="L1495" s="662">
        <v>234.07</v>
      </c>
      <c r="M1495" s="662">
        <v>468.14</v>
      </c>
      <c r="N1495" s="661">
        <v>2</v>
      </c>
      <c r="O1495" s="744">
        <v>1</v>
      </c>
      <c r="P1495" s="662"/>
      <c r="Q1495" s="677">
        <v>0</v>
      </c>
      <c r="R1495" s="661"/>
      <c r="S1495" s="677">
        <v>0</v>
      </c>
      <c r="T1495" s="744"/>
      <c r="U1495" s="700">
        <v>0</v>
      </c>
    </row>
    <row r="1496" spans="1:21" ht="14.4" customHeight="1" x14ac:dyDescent="0.3">
      <c r="A1496" s="660">
        <v>32</v>
      </c>
      <c r="B1496" s="661" t="s">
        <v>573</v>
      </c>
      <c r="C1496" s="661" t="s">
        <v>3526</v>
      </c>
      <c r="D1496" s="742" t="s">
        <v>5499</v>
      </c>
      <c r="E1496" s="743" t="s">
        <v>3546</v>
      </c>
      <c r="F1496" s="661" t="s">
        <v>3521</v>
      </c>
      <c r="G1496" s="661" t="s">
        <v>3922</v>
      </c>
      <c r="H1496" s="661" t="s">
        <v>574</v>
      </c>
      <c r="I1496" s="661" t="s">
        <v>4644</v>
      </c>
      <c r="J1496" s="661" t="s">
        <v>3980</v>
      </c>
      <c r="K1496" s="661" t="s">
        <v>4645</v>
      </c>
      <c r="L1496" s="662">
        <v>0</v>
      </c>
      <c r="M1496" s="662">
        <v>0</v>
      </c>
      <c r="N1496" s="661">
        <v>1</v>
      </c>
      <c r="O1496" s="744">
        <v>0.5</v>
      </c>
      <c r="P1496" s="662">
        <v>0</v>
      </c>
      <c r="Q1496" s="677"/>
      <c r="R1496" s="661">
        <v>1</v>
      </c>
      <c r="S1496" s="677">
        <v>1</v>
      </c>
      <c r="T1496" s="744">
        <v>0.5</v>
      </c>
      <c r="U1496" s="700">
        <v>1</v>
      </c>
    </row>
    <row r="1497" spans="1:21" ht="14.4" customHeight="1" x14ac:dyDescent="0.3">
      <c r="A1497" s="660">
        <v>32</v>
      </c>
      <c r="B1497" s="661" t="s">
        <v>573</v>
      </c>
      <c r="C1497" s="661" t="s">
        <v>3526</v>
      </c>
      <c r="D1497" s="742" t="s">
        <v>5499</v>
      </c>
      <c r="E1497" s="743" t="s">
        <v>3546</v>
      </c>
      <c r="F1497" s="661" t="s">
        <v>3521</v>
      </c>
      <c r="G1497" s="661" t="s">
        <v>3922</v>
      </c>
      <c r="H1497" s="661" t="s">
        <v>574</v>
      </c>
      <c r="I1497" s="661" t="s">
        <v>4883</v>
      </c>
      <c r="J1497" s="661" t="s">
        <v>4884</v>
      </c>
      <c r="K1497" s="661" t="s">
        <v>4885</v>
      </c>
      <c r="L1497" s="662">
        <v>0</v>
      </c>
      <c r="M1497" s="662">
        <v>0</v>
      </c>
      <c r="N1497" s="661">
        <v>2</v>
      </c>
      <c r="O1497" s="744">
        <v>0.5</v>
      </c>
      <c r="P1497" s="662">
        <v>0</v>
      </c>
      <c r="Q1497" s="677"/>
      <c r="R1497" s="661">
        <v>2</v>
      </c>
      <c r="S1497" s="677">
        <v>1</v>
      </c>
      <c r="T1497" s="744">
        <v>0.5</v>
      </c>
      <c r="U1497" s="700">
        <v>1</v>
      </c>
    </row>
    <row r="1498" spans="1:21" ht="14.4" customHeight="1" x14ac:dyDescent="0.3">
      <c r="A1498" s="660">
        <v>32</v>
      </c>
      <c r="B1498" s="661" t="s">
        <v>573</v>
      </c>
      <c r="C1498" s="661" t="s">
        <v>3526</v>
      </c>
      <c r="D1498" s="742" t="s">
        <v>5499</v>
      </c>
      <c r="E1498" s="743" t="s">
        <v>3546</v>
      </c>
      <c r="F1498" s="661" t="s">
        <v>3521</v>
      </c>
      <c r="G1498" s="661" t="s">
        <v>3922</v>
      </c>
      <c r="H1498" s="661" t="s">
        <v>1755</v>
      </c>
      <c r="I1498" s="661" t="s">
        <v>1814</v>
      </c>
      <c r="J1498" s="661" t="s">
        <v>1815</v>
      </c>
      <c r="K1498" s="661" t="s">
        <v>1816</v>
      </c>
      <c r="L1498" s="662">
        <v>35.11</v>
      </c>
      <c r="M1498" s="662">
        <v>70.22</v>
      </c>
      <c r="N1498" s="661">
        <v>2</v>
      </c>
      <c r="O1498" s="744">
        <v>0.5</v>
      </c>
      <c r="P1498" s="662"/>
      <c r="Q1498" s="677">
        <v>0</v>
      </c>
      <c r="R1498" s="661"/>
      <c r="S1498" s="677">
        <v>0</v>
      </c>
      <c r="T1498" s="744"/>
      <c r="U1498" s="700">
        <v>0</v>
      </c>
    </row>
    <row r="1499" spans="1:21" ht="14.4" customHeight="1" x14ac:dyDescent="0.3">
      <c r="A1499" s="660">
        <v>32</v>
      </c>
      <c r="B1499" s="661" t="s">
        <v>573</v>
      </c>
      <c r="C1499" s="661" t="s">
        <v>3526</v>
      </c>
      <c r="D1499" s="742" t="s">
        <v>5499</v>
      </c>
      <c r="E1499" s="743" t="s">
        <v>3546</v>
      </c>
      <c r="F1499" s="661" t="s">
        <v>3521</v>
      </c>
      <c r="G1499" s="661" t="s">
        <v>3922</v>
      </c>
      <c r="H1499" s="661" t="s">
        <v>1755</v>
      </c>
      <c r="I1499" s="661" t="s">
        <v>2875</v>
      </c>
      <c r="J1499" s="661" t="s">
        <v>2876</v>
      </c>
      <c r="K1499" s="661" t="s">
        <v>1916</v>
      </c>
      <c r="L1499" s="662">
        <v>70.23</v>
      </c>
      <c r="M1499" s="662">
        <v>70.23</v>
      </c>
      <c r="N1499" s="661">
        <v>1</v>
      </c>
      <c r="O1499" s="744">
        <v>0.5</v>
      </c>
      <c r="P1499" s="662">
        <v>70.23</v>
      </c>
      <c r="Q1499" s="677">
        <v>1</v>
      </c>
      <c r="R1499" s="661">
        <v>1</v>
      </c>
      <c r="S1499" s="677">
        <v>1</v>
      </c>
      <c r="T1499" s="744">
        <v>0.5</v>
      </c>
      <c r="U1499" s="700">
        <v>1</v>
      </c>
    </row>
    <row r="1500" spans="1:21" ht="14.4" customHeight="1" x14ac:dyDescent="0.3">
      <c r="A1500" s="660">
        <v>32</v>
      </c>
      <c r="B1500" s="661" t="s">
        <v>573</v>
      </c>
      <c r="C1500" s="661" t="s">
        <v>3526</v>
      </c>
      <c r="D1500" s="742" t="s">
        <v>5499</v>
      </c>
      <c r="E1500" s="743" t="s">
        <v>3546</v>
      </c>
      <c r="F1500" s="661" t="s">
        <v>3521</v>
      </c>
      <c r="G1500" s="661" t="s">
        <v>3922</v>
      </c>
      <c r="H1500" s="661" t="s">
        <v>574</v>
      </c>
      <c r="I1500" s="661" t="s">
        <v>4886</v>
      </c>
      <c r="J1500" s="661" t="s">
        <v>4887</v>
      </c>
      <c r="K1500" s="661" t="s">
        <v>1916</v>
      </c>
      <c r="L1500" s="662">
        <v>70.23</v>
      </c>
      <c r="M1500" s="662">
        <v>140.46</v>
      </c>
      <c r="N1500" s="661">
        <v>2</v>
      </c>
      <c r="O1500" s="744">
        <v>0.5</v>
      </c>
      <c r="P1500" s="662"/>
      <c r="Q1500" s="677">
        <v>0</v>
      </c>
      <c r="R1500" s="661"/>
      <c r="S1500" s="677">
        <v>0</v>
      </c>
      <c r="T1500" s="744"/>
      <c r="U1500" s="700">
        <v>0</v>
      </c>
    </row>
    <row r="1501" spans="1:21" ht="14.4" customHeight="1" x14ac:dyDescent="0.3">
      <c r="A1501" s="660">
        <v>32</v>
      </c>
      <c r="B1501" s="661" t="s">
        <v>573</v>
      </c>
      <c r="C1501" s="661" t="s">
        <v>3526</v>
      </c>
      <c r="D1501" s="742" t="s">
        <v>5499</v>
      </c>
      <c r="E1501" s="743" t="s">
        <v>3546</v>
      </c>
      <c r="F1501" s="661" t="s">
        <v>3521</v>
      </c>
      <c r="G1501" s="661" t="s">
        <v>3922</v>
      </c>
      <c r="H1501" s="661" t="s">
        <v>574</v>
      </c>
      <c r="I1501" s="661" t="s">
        <v>4888</v>
      </c>
      <c r="J1501" s="661" t="s">
        <v>4889</v>
      </c>
      <c r="K1501" s="661" t="s">
        <v>1816</v>
      </c>
      <c r="L1501" s="662">
        <v>35.11</v>
      </c>
      <c r="M1501" s="662">
        <v>35.11</v>
      </c>
      <c r="N1501" s="661">
        <v>1</v>
      </c>
      <c r="O1501" s="744">
        <v>1</v>
      </c>
      <c r="P1501" s="662"/>
      <c r="Q1501" s="677">
        <v>0</v>
      </c>
      <c r="R1501" s="661"/>
      <c r="S1501" s="677">
        <v>0</v>
      </c>
      <c r="T1501" s="744"/>
      <c r="U1501" s="700">
        <v>0</v>
      </c>
    </row>
    <row r="1502" spans="1:21" ht="14.4" customHeight="1" x14ac:dyDescent="0.3">
      <c r="A1502" s="660">
        <v>32</v>
      </c>
      <c r="B1502" s="661" t="s">
        <v>573</v>
      </c>
      <c r="C1502" s="661" t="s">
        <v>3526</v>
      </c>
      <c r="D1502" s="742" t="s">
        <v>5499</v>
      </c>
      <c r="E1502" s="743" t="s">
        <v>3546</v>
      </c>
      <c r="F1502" s="661" t="s">
        <v>3521</v>
      </c>
      <c r="G1502" s="661" t="s">
        <v>3922</v>
      </c>
      <c r="H1502" s="661" t="s">
        <v>574</v>
      </c>
      <c r="I1502" s="661" t="s">
        <v>4890</v>
      </c>
      <c r="J1502" s="661" t="s">
        <v>4891</v>
      </c>
      <c r="K1502" s="661" t="s">
        <v>4892</v>
      </c>
      <c r="L1502" s="662">
        <v>0</v>
      </c>
      <c r="M1502" s="662">
        <v>0</v>
      </c>
      <c r="N1502" s="661">
        <v>1</v>
      </c>
      <c r="O1502" s="744">
        <v>1</v>
      </c>
      <c r="P1502" s="662"/>
      <c r="Q1502" s="677"/>
      <c r="R1502" s="661"/>
      <c r="S1502" s="677">
        <v>0</v>
      </c>
      <c r="T1502" s="744"/>
      <c r="U1502" s="700">
        <v>0</v>
      </c>
    </row>
    <row r="1503" spans="1:21" ht="14.4" customHeight="1" x14ac:dyDescent="0.3">
      <c r="A1503" s="660">
        <v>32</v>
      </c>
      <c r="B1503" s="661" t="s">
        <v>573</v>
      </c>
      <c r="C1503" s="661" t="s">
        <v>3526</v>
      </c>
      <c r="D1503" s="742" t="s">
        <v>5499</v>
      </c>
      <c r="E1503" s="743" t="s">
        <v>3546</v>
      </c>
      <c r="F1503" s="661" t="s">
        <v>3521</v>
      </c>
      <c r="G1503" s="661" t="s">
        <v>3583</v>
      </c>
      <c r="H1503" s="661" t="s">
        <v>574</v>
      </c>
      <c r="I1503" s="661" t="s">
        <v>4242</v>
      </c>
      <c r="J1503" s="661" t="s">
        <v>3584</v>
      </c>
      <c r="K1503" s="661" t="s">
        <v>3585</v>
      </c>
      <c r="L1503" s="662">
        <v>0</v>
      </c>
      <c r="M1503" s="662">
        <v>0</v>
      </c>
      <c r="N1503" s="661">
        <v>3</v>
      </c>
      <c r="O1503" s="744">
        <v>1</v>
      </c>
      <c r="P1503" s="662"/>
      <c r="Q1503" s="677"/>
      <c r="R1503" s="661"/>
      <c r="S1503" s="677">
        <v>0</v>
      </c>
      <c r="T1503" s="744"/>
      <c r="U1503" s="700">
        <v>0</v>
      </c>
    </row>
    <row r="1504" spans="1:21" ht="14.4" customHeight="1" x14ac:dyDescent="0.3">
      <c r="A1504" s="660">
        <v>32</v>
      </c>
      <c r="B1504" s="661" t="s">
        <v>573</v>
      </c>
      <c r="C1504" s="661" t="s">
        <v>3526</v>
      </c>
      <c r="D1504" s="742" t="s">
        <v>5499</v>
      </c>
      <c r="E1504" s="743" t="s">
        <v>3546</v>
      </c>
      <c r="F1504" s="661" t="s">
        <v>3521</v>
      </c>
      <c r="G1504" s="661" t="s">
        <v>3586</v>
      </c>
      <c r="H1504" s="661" t="s">
        <v>574</v>
      </c>
      <c r="I1504" s="661" t="s">
        <v>4415</v>
      </c>
      <c r="J1504" s="661" t="s">
        <v>2090</v>
      </c>
      <c r="K1504" s="661" t="s">
        <v>3392</v>
      </c>
      <c r="L1504" s="662">
        <v>170.52</v>
      </c>
      <c r="M1504" s="662">
        <v>170.52</v>
      </c>
      <c r="N1504" s="661">
        <v>1</v>
      </c>
      <c r="O1504" s="744">
        <v>0.5</v>
      </c>
      <c r="P1504" s="662">
        <v>170.52</v>
      </c>
      <c r="Q1504" s="677">
        <v>1</v>
      </c>
      <c r="R1504" s="661">
        <v>1</v>
      </c>
      <c r="S1504" s="677">
        <v>1</v>
      </c>
      <c r="T1504" s="744">
        <v>0.5</v>
      </c>
      <c r="U1504" s="700">
        <v>1</v>
      </c>
    </row>
    <row r="1505" spans="1:21" ht="14.4" customHeight="1" x14ac:dyDescent="0.3">
      <c r="A1505" s="660">
        <v>32</v>
      </c>
      <c r="B1505" s="661" t="s">
        <v>573</v>
      </c>
      <c r="C1505" s="661" t="s">
        <v>3526</v>
      </c>
      <c r="D1505" s="742" t="s">
        <v>5499</v>
      </c>
      <c r="E1505" s="743" t="s">
        <v>3546</v>
      </c>
      <c r="F1505" s="661" t="s">
        <v>3521</v>
      </c>
      <c r="G1505" s="661" t="s">
        <v>3586</v>
      </c>
      <c r="H1505" s="661" t="s">
        <v>574</v>
      </c>
      <c r="I1505" s="661" t="s">
        <v>2089</v>
      </c>
      <c r="J1505" s="661" t="s">
        <v>2090</v>
      </c>
      <c r="K1505" s="661" t="s">
        <v>3392</v>
      </c>
      <c r="L1505" s="662">
        <v>170.52</v>
      </c>
      <c r="M1505" s="662">
        <v>1023.1200000000001</v>
      </c>
      <c r="N1505" s="661">
        <v>6</v>
      </c>
      <c r="O1505" s="744">
        <v>2.5</v>
      </c>
      <c r="P1505" s="662">
        <v>1023.1200000000001</v>
      </c>
      <c r="Q1505" s="677">
        <v>1</v>
      </c>
      <c r="R1505" s="661">
        <v>6</v>
      </c>
      <c r="S1505" s="677">
        <v>1</v>
      </c>
      <c r="T1505" s="744">
        <v>2.5</v>
      </c>
      <c r="U1505" s="700">
        <v>1</v>
      </c>
    </row>
    <row r="1506" spans="1:21" ht="14.4" customHeight="1" x14ac:dyDescent="0.3">
      <c r="A1506" s="660">
        <v>32</v>
      </c>
      <c r="B1506" s="661" t="s">
        <v>573</v>
      </c>
      <c r="C1506" s="661" t="s">
        <v>3526</v>
      </c>
      <c r="D1506" s="742" t="s">
        <v>5499</v>
      </c>
      <c r="E1506" s="743" t="s">
        <v>3546</v>
      </c>
      <c r="F1506" s="661" t="s">
        <v>3521</v>
      </c>
      <c r="G1506" s="661" t="s">
        <v>3586</v>
      </c>
      <c r="H1506" s="661" t="s">
        <v>574</v>
      </c>
      <c r="I1506" s="661" t="s">
        <v>3906</v>
      </c>
      <c r="J1506" s="661" t="s">
        <v>2090</v>
      </c>
      <c r="K1506" s="661" t="s">
        <v>3016</v>
      </c>
      <c r="L1506" s="662">
        <v>0</v>
      </c>
      <c r="M1506" s="662">
        <v>0</v>
      </c>
      <c r="N1506" s="661">
        <v>1</v>
      </c>
      <c r="O1506" s="744">
        <v>0.5</v>
      </c>
      <c r="P1506" s="662">
        <v>0</v>
      </c>
      <c r="Q1506" s="677"/>
      <c r="R1506" s="661">
        <v>1</v>
      </c>
      <c r="S1506" s="677">
        <v>1</v>
      </c>
      <c r="T1506" s="744">
        <v>0.5</v>
      </c>
      <c r="U1506" s="700">
        <v>1</v>
      </c>
    </row>
    <row r="1507" spans="1:21" ht="14.4" customHeight="1" x14ac:dyDescent="0.3">
      <c r="A1507" s="660">
        <v>32</v>
      </c>
      <c r="B1507" s="661" t="s">
        <v>573</v>
      </c>
      <c r="C1507" s="661" t="s">
        <v>3526</v>
      </c>
      <c r="D1507" s="742" t="s">
        <v>5499</v>
      </c>
      <c r="E1507" s="743" t="s">
        <v>3546</v>
      </c>
      <c r="F1507" s="661" t="s">
        <v>3521</v>
      </c>
      <c r="G1507" s="661" t="s">
        <v>3587</v>
      </c>
      <c r="H1507" s="661" t="s">
        <v>1755</v>
      </c>
      <c r="I1507" s="661" t="s">
        <v>4893</v>
      </c>
      <c r="J1507" s="661" t="s">
        <v>1758</v>
      </c>
      <c r="K1507" s="661" t="s">
        <v>4894</v>
      </c>
      <c r="L1507" s="662">
        <v>0</v>
      </c>
      <c r="M1507" s="662">
        <v>0</v>
      </c>
      <c r="N1507" s="661">
        <v>1</v>
      </c>
      <c r="O1507" s="744">
        <v>0.5</v>
      </c>
      <c r="P1507" s="662">
        <v>0</v>
      </c>
      <c r="Q1507" s="677"/>
      <c r="R1507" s="661">
        <v>1</v>
      </c>
      <c r="S1507" s="677">
        <v>1</v>
      </c>
      <c r="T1507" s="744">
        <v>0.5</v>
      </c>
      <c r="U1507" s="700">
        <v>1</v>
      </c>
    </row>
    <row r="1508" spans="1:21" ht="14.4" customHeight="1" x14ac:dyDescent="0.3">
      <c r="A1508" s="660">
        <v>32</v>
      </c>
      <c r="B1508" s="661" t="s">
        <v>573</v>
      </c>
      <c r="C1508" s="661" t="s">
        <v>3526</v>
      </c>
      <c r="D1508" s="742" t="s">
        <v>5499</v>
      </c>
      <c r="E1508" s="743" t="s">
        <v>3546</v>
      </c>
      <c r="F1508" s="661" t="s">
        <v>3521</v>
      </c>
      <c r="G1508" s="661" t="s">
        <v>3587</v>
      </c>
      <c r="H1508" s="661" t="s">
        <v>1755</v>
      </c>
      <c r="I1508" s="661" t="s">
        <v>1838</v>
      </c>
      <c r="J1508" s="661" t="s">
        <v>1758</v>
      </c>
      <c r="K1508" s="661" t="s">
        <v>1916</v>
      </c>
      <c r="L1508" s="662">
        <v>113.66</v>
      </c>
      <c r="M1508" s="662">
        <v>113.66</v>
      </c>
      <c r="N1508" s="661">
        <v>1</v>
      </c>
      <c r="O1508" s="744">
        <v>1</v>
      </c>
      <c r="P1508" s="662">
        <v>113.66</v>
      </c>
      <c r="Q1508" s="677">
        <v>1</v>
      </c>
      <c r="R1508" s="661">
        <v>1</v>
      </c>
      <c r="S1508" s="677">
        <v>1</v>
      </c>
      <c r="T1508" s="744">
        <v>1</v>
      </c>
      <c r="U1508" s="700">
        <v>1</v>
      </c>
    </row>
    <row r="1509" spans="1:21" ht="14.4" customHeight="1" x14ac:dyDescent="0.3">
      <c r="A1509" s="660">
        <v>32</v>
      </c>
      <c r="B1509" s="661" t="s">
        <v>573</v>
      </c>
      <c r="C1509" s="661" t="s">
        <v>3526</v>
      </c>
      <c r="D1509" s="742" t="s">
        <v>5499</v>
      </c>
      <c r="E1509" s="743" t="s">
        <v>3546</v>
      </c>
      <c r="F1509" s="661" t="s">
        <v>3521</v>
      </c>
      <c r="G1509" s="661" t="s">
        <v>4895</v>
      </c>
      <c r="H1509" s="661" t="s">
        <v>574</v>
      </c>
      <c r="I1509" s="661" t="s">
        <v>1260</v>
      </c>
      <c r="J1509" s="661" t="s">
        <v>1261</v>
      </c>
      <c r="K1509" s="661" t="s">
        <v>1262</v>
      </c>
      <c r="L1509" s="662">
        <v>0</v>
      </c>
      <c r="M1509" s="662">
        <v>0</v>
      </c>
      <c r="N1509" s="661">
        <v>2</v>
      </c>
      <c r="O1509" s="744">
        <v>0.5</v>
      </c>
      <c r="P1509" s="662">
        <v>0</v>
      </c>
      <c r="Q1509" s="677"/>
      <c r="R1509" s="661">
        <v>2</v>
      </c>
      <c r="S1509" s="677">
        <v>1</v>
      </c>
      <c r="T1509" s="744">
        <v>0.5</v>
      </c>
      <c r="U1509" s="700">
        <v>1</v>
      </c>
    </row>
    <row r="1510" spans="1:21" ht="14.4" customHeight="1" x14ac:dyDescent="0.3">
      <c r="A1510" s="660">
        <v>32</v>
      </c>
      <c r="B1510" s="661" t="s">
        <v>573</v>
      </c>
      <c r="C1510" s="661" t="s">
        <v>3526</v>
      </c>
      <c r="D1510" s="742" t="s">
        <v>5499</v>
      </c>
      <c r="E1510" s="743" t="s">
        <v>3546</v>
      </c>
      <c r="F1510" s="661" t="s">
        <v>3521</v>
      </c>
      <c r="G1510" s="661" t="s">
        <v>4630</v>
      </c>
      <c r="H1510" s="661" t="s">
        <v>574</v>
      </c>
      <c r="I1510" s="661" t="s">
        <v>2456</v>
      </c>
      <c r="J1510" s="661" t="s">
        <v>1090</v>
      </c>
      <c r="K1510" s="661" t="s">
        <v>2457</v>
      </c>
      <c r="L1510" s="662">
        <v>0</v>
      </c>
      <c r="M1510" s="662">
        <v>0</v>
      </c>
      <c r="N1510" s="661">
        <v>2</v>
      </c>
      <c r="O1510" s="744">
        <v>0.5</v>
      </c>
      <c r="P1510" s="662">
        <v>0</v>
      </c>
      <c r="Q1510" s="677"/>
      <c r="R1510" s="661">
        <v>2</v>
      </c>
      <c r="S1510" s="677">
        <v>1</v>
      </c>
      <c r="T1510" s="744">
        <v>0.5</v>
      </c>
      <c r="U1510" s="700">
        <v>1</v>
      </c>
    </row>
    <row r="1511" spans="1:21" ht="14.4" customHeight="1" x14ac:dyDescent="0.3">
      <c r="A1511" s="660">
        <v>32</v>
      </c>
      <c r="B1511" s="661" t="s">
        <v>573</v>
      </c>
      <c r="C1511" s="661" t="s">
        <v>3526</v>
      </c>
      <c r="D1511" s="742" t="s">
        <v>5499</v>
      </c>
      <c r="E1511" s="743" t="s">
        <v>3546</v>
      </c>
      <c r="F1511" s="661" t="s">
        <v>3521</v>
      </c>
      <c r="G1511" s="661" t="s">
        <v>3796</v>
      </c>
      <c r="H1511" s="661" t="s">
        <v>574</v>
      </c>
      <c r="I1511" s="661" t="s">
        <v>2093</v>
      </c>
      <c r="J1511" s="661" t="s">
        <v>2094</v>
      </c>
      <c r="K1511" s="661" t="s">
        <v>3392</v>
      </c>
      <c r="L1511" s="662">
        <v>66.819999999999993</v>
      </c>
      <c r="M1511" s="662">
        <v>66.819999999999993</v>
      </c>
      <c r="N1511" s="661">
        <v>1</v>
      </c>
      <c r="O1511" s="744">
        <v>1</v>
      </c>
      <c r="P1511" s="662"/>
      <c r="Q1511" s="677">
        <v>0</v>
      </c>
      <c r="R1511" s="661"/>
      <c r="S1511" s="677">
        <v>0</v>
      </c>
      <c r="T1511" s="744"/>
      <c r="U1511" s="700">
        <v>0</v>
      </c>
    </row>
    <row r="1512" spans="1:21" ht="14.4" customHeight="1" x14ac:dyDescent="0.3">
      <c r="A1512" s="660">
        <v>32</v>
      </c>
      <c r="B1512" s="661" t="s">
        <v>573</v>
      </c>
      <c r="C1512" s="661" t="s">
        <v>3526</v>
      </c>
      <c r="D1512" s="742" t="s">
        <v>5499</v>
      </c>
      <c r="E1512" s="743" t="s">
        <v>3546</v>
      </c>
      <c r="F1512" s="661" t="s">
        <v>3521</v>
      </c>
      <c r="G1512" s="661" t="s">
        <v>3588</v>
      </c>
      <c r="H1512" s="661" t="s">
        <v>1755</v>
      </c>
      <c r="I1512" s="661" t="s">
        <v>1877</v>
      </c>
      <c r="J1512" s="661" t="s">
        <v>1878</v>
      </c>
      <c r="K1512" s="661" t="s">
        <v>3441</v>
      </c>
      <c r="L1512" s="662">
        <v>65.989999999999995</v>
      </c>
      <c r="M1512" s="662">
        <v>659.9</v>
      </c>
      <c r="N1512" s="661">
        <v>10</v>
      </c>
      <c r="O1512" s="744">
        <v>2</v>
      </c>
      <c r="P1512" s="662">
        <v>527.91999999999996</v>
      </c>
      <c r="Q1512" s="677">
        <v>0.79999999999999993</v>
      </c>
      <c r="R1512" s="661">
        <v>8</v>
      </c>
      <c r="S1512" s="677">
        <v>0.8</v>
      </c>
      <c r="T1512" s="744">
        <v>1.5</v>
      </c>
      <c r="U1512" s="700">
        <v>0.75</v>
      </c>
    </row>
    <row r="1513" spans="1:21" ht="14.4" customHeight="1" x14ac:dyDescent="0.3">
      <c r="A1513" s="660">
        <v>32</v>
      </c>
      <c r="B1513" s="661" t="s">
        <v>573</v>
      </c>
      <c r="C1513" s="661" t="s">
        <v>3526</v>
      </c>
      <c r="D1513" s="742" t="s">
        <v>5499</v>
      </c>
      <c r="E1513" s="743" t="s">
        <v>3546</v>
      </c>
      <c r="F1513" s="661" t="s">
        <v>3521</v>
      </c>
      <c r="G1513" s="661" t="s">
        <v>3588</v>
      </c>
      <c r="H1513" s="661" t="s">
        <v>1755</v>
      </c>
      <c r="I1513" s="661" t="s">
        <v>2872</v>
      </c>
      <c r="J1513" s="661" t="s">
        <v>1952</v>
      </c>
      <c r="K1513" s="661" t="s">
        <v>3496</v>
      </c>
      <c r="L1513" s="662">
        <v>264</v>
      </c>
      <c r="M1513" s="662">
        <v>1848</v>
      </c>
      <c r="N1513" s="661">
        <v>7</v>
      </c>
      <c r="O1513" s="744">
        <v>3</v>
      </c>
      <c r="P1513" s="662">
        <v>1056</v>
      </c>
      <c r="Q1513" s="677">
        <v>0.5714285714285714</v>
      </c>
      <c r="R1513" s="661">
        <v>4</v>
      </c>
      <c r="S1513" s="677">
        <v>0.5714285714285714</v>
      </c>
      <c r="T1513" s="744">
        <v>2</v>
      </c>
      <c r="U1513" s="700">
        <v>0.66666666666666663</v>
      </c>
    </row>
    <row r="1514" spans="1:21" ht="14.4" customHeight="1" x14ac:dyDescent="0.3">
      <c r="A1514" s="660">
        <v>32</v>
      </c>
      <c r="B1514" s="661" t="s">
        <v>573</v>
      </c>
      <c r="C1514" s="661" t="s">
        <v>3526</v>
      </c>
      <c r="D1514" s="742" t="s">
        <v>5499</v>
      </c>
      <c r="E1514" s="743" t="s">
        <v>3546</v>
      </c>
      <c r="F1514" s="661" t="s">
        <v>3521</v>
      </c>
      <c r="G1514" s="661" t="s">
        <v>3877</v>
      </c>
      <c r="H1514" s="661" t="s">
        <v>574</v>
      </c>
      <c r="I1514" s="661" t="s">
        <v>2374</v>
      </c>
      <c r="J1514" s="661" t="s">
        <v>2375</v>
      </c>
      <c r="K1514" s="661" t="s">
        <v>2376</v>
      </c>
      <c r="L1514" s="662">
        <v>0</v>
      </c>
      <c r="M1514" s="662">
        <v>0</v>
      </c>
      <c r="N1514" s="661">
        <v>31</v>
      </c>
      <c r="O1514" s="744">
        <v>6</v>
      </c>
      <c r="P1514" s="662">
        <v>0</v>
      </c>
      <c r="Q1514" s="677"/>
      <c r="R1514" s="661">
        <v>31</v>
      </c>
      <c r="S1514" s="677">
        <v>1</v>
      </c>
      <c r="T1514" s="744">
        <v>6</v>
      </c>
      <c r="U1514" s="700">
        <v>1</v>
      </c>
    </row>
    <row r="1515" spans="1:21" ht="14.4" customHeight="1" x14ac:dyDescent="0.3">
      <c r="A1515" s="660">
        <v>32</v>
      </c>
      <c r="B1515" s="661" t="s">
        <v>573</v>
      </c>
      <c r="C1515" s="661" t="s">
        <v>3526</v>
      </c>
      <c r="D1515" s="742" t="s">
        <v>5499</v>
      </c>
      <c r="E1515" s="743" t="s">
        <v>3546</v>
      </c>
      <c r="F1515" s="661" t="s">
        <v>3521</v>
      </c>
      <c r="G1515" s="661" t="s">
        <v>4245</v>
      </c>
      <c r="H1515" s="661" t="s">
        <v>574</v>
      </c>
      <c r="I1515" s="661" t="s">
        <v>4246</v>
      </c>
      <c r="J1515" s="661" t="s">
        <v>4247</v>
      </c>
      <c r="K1515" s="661" t="s">
        <v>3592</v>
      </c>
      <c r="L1515" s="662">
        <v>0</v>
      </c>
      <c r="M1515" s="662">
        <v>0</v>
      </c>
      <c r="N1515" s="661">
        <v>5</v>
      </c>
      <c r="O1515" s="744">
        <v>1</v>
      </c>
      <c r="P1515" s="662">
        <v>0</v>
      </c>
      <c r="Q1515" s="677"/>
      <c r="R1515" s="661">
        <v>5</v>
      </c>
      <c r="S1515" s="677">
        <v>1</v>
      </c>
      <c r="T1515" s="744">
        <v>1</v>
      </c>
      <c r="U1515" s="700">
        <v>1</v>
      </c>
    </row>
    <row r="1516" spans="1:21" ht="14.4" customHeight="1" x14ac:dyDescent="0.3">
      <c r="A1516" s="660">
        <v>32</v>
      </c>
      <c r="B1516" s="661" t="s">
        <v>573</v>
      </c>
      <c r="C1516" s="661" t="s">
        <v>3526</v>
      </c>
      <c r="D1516" s="742" t="s">
        <v>5499</v>
      </c>
      <c r="E1516" s="743" t="s">
        <v>3546</v>
      </c>
      <c r="F1516" s="661" t="s">
        <v>3521</v>
      </c>
      <c r="G1516" s="661" t="s">
        <v>4115</v>
      </c>
      <c r="H1516" s="661" t="s">
        <v>574</v>
      </c>
      <c r="I1516" s="661" t="s">
        <v>4116</v>
      </c>
      <c r="J1516" s="661" t="s">
        <v>4117</v>
      </c>
      <c r="K1516" s="661" t="s">
        <v>4118</v>
      </c>
      <c r="L1516" s="662">
        <v>56.83</v>
      </c>
      <c r="M1516" s="662">
        <v>56.83</v>
      </c>
      <c r="N1516" s="661">
        <v>1</v>
      </c>
      <c r="O1516" s="744">
        <v>0.5</v>
      </c>
      <c r="P1516" s="662">
        <v>56.83</v>
      </c>
      <c r="Q1516" s="677">
        <v>1</v>
      </c>
      <c r="R1516" s="661">
        <v>1</v>
      </c>
      <c r="S1516" s="677">
        <v>1</v>
      </c>
      <c r="T1516" s="744">
        <v>0.5</v>
      </c>
      <c r="U1516" s="700">
        <v>1</v>
      </c>
    </row>
    <row r="1517" spans="1:21" ht="14.4" customHeight="1" x14ac:dyDescent="0.3">
      <c r="A1517" s="660">
        <v>32</v>
      </c>
      <c r="B1517" s="661" t="s">
        <v>573</v>
      </c>
      <c r="C1517" s="661" t="s">
        <v>3526</v>
      </c>
      <c r="D1517" s="742" t="s">
        <v>5499</v>
      </c>
      <c r="E1517" s="743" t="s">
        <v>3546</v>
      </c>
      <c r="F1517" s="661" t="s">
        <v>3521</v>
      </c>
      <c r="G1517" s="661" t="s">
        <v>4115</v>
      </c>
      <c r="H1517" s="661" t="s">
        <v>574</v>
      </c>
      <c r="I1517" s="661" t="s">
        <v>4896</v>
      </c>
      <c r="J1517" s="661" t="s">
        <v>4117</v>
      </c>
      <c r="K1517" s="661" t="s">
        <v>4897</v>
      </c>
      <c r="L1517" s="662">
        <v>170.49</v>
      </c>
      <c r="M1517" s="662">
        <v>170.49</v>
      </c>
      <c r="N1517" s="661">
        <v>1</v>
      </c>
      <c r="O1517" s="744">
        <v>0.5</v>
      </c>
      <c r="P1517" s="662">
        <v>170.49</v>
      </c>
      <c r="Q1517" s="677">
        <v>1</v>
      </c>
      <c r="R1517" s="661">
        <v>1</v>
      </c>
      <c r="S1517" s="677">
        <v>1</v>
      </c>
      <c r="T1517" s="744">
        <v>0.5</v>
      </c>
      <c r="U1517" s="700">
        <v>1</v>
      </c>
    </row>
    <row r="1518" spans="1:21" ht="14.4" customHeight="1" x14ac:dyDescent="0.3">
      <c r="A1518" s="660">
        <v>32</v>
      </c>
      <c r="B1518" s="661" t="s">
        <v>573</v>
      </c>
      <c r="C1518" s="661" t="s">
        <v>3526</v>
      </c>
      <c r="D1518" s="742" t="s">
        <v>5499</v>
      </c>
      <c r="E1518" s="743" t="s">
        <v>3546</v>
      </c>
      <c r="F1518" s="661" t="s">
        <v>3521</v>
      </c>
      <c r="G1518" s="661" t="s">
        <v>3589</v>
      </c>
      <c r="H1518" s="661" t="s">
        <v>574</v>
      </c>
      <c r="I1518" s="661" t="s">
        <v>3593</v>
      </c>
      <c r="J1518" s="661" t="s">
        <v>3591</v>
      </c>
      <c r="K1518" s="661" t="s">
        <v>2916</v>
      </c>
      <c r="L1518" s="662">
        <v>0</v>
      </c>
      <c r="M1518" s="662">
        <v>0</v>
      </c>
      <c r="N1518" s="661">
        <v>3</v>
      </c>
      <c r="O1518" s="744">
        <v>2</v>
      </c>
      <c r="P1518" s="662">
        <v>0</v>
      </c>
      <c r="Q1518" s="677"/>
      <c r="R1518" s="661">
        <v>1</v>
      </c>
      <c r="S1518" s="677">
        <v>0.33333333333333331</v>
      </c>
      <c r="T1518" s="744">
        <v>1</v>
      </c>
      <c r="U1518" s="700">
        <v>0.5</v>
      </c>
    </row>
    <row r="1519" spans="1:21" ht="14.4" customHeight="1" x14ac:dyDescent="0.3">
      <c r="A1519" s="660">
        <v>32</v>
      </c>
      <c r="B1519" s="661" t="s">
        <v>573</v>
      </c>
      <c r="C1519" s="661" t="s">
        <v>3526</v>
      </c>
      <c r="D1519" s="742" t="s">
        <v>5499</v>
      </c>
      <c r="E1519" s="743" t="s">
        <v>3546</v>
      </c>
      <c r="F1519" s="661" t="s">
        <v>3521</v>
      </c>
      <c r="G1519" s="661" t="s">
        <v>3589</v>
      </c>
      <c r="H1519" s="661" t="s">
        <v>574</v>
      </c>
      <c r="I1519" s="661" t="s">
        <v>3725</v>
      </c>
      <c r="J1519" s="661" t="s">
        <v>3591</v>
      </c>
      <c r="K1519" s="661" t="s">
        <v>3726</v>
      </c>
      <c r="L1519" s="662">
        <v>0</v>
      </c>
      <c r="M1519" s="662">
        <v>0</v>
      </c>
      <c r="N1519" s="661">
        <v>2</v>
      </c>
      <c r="O1519" s="744">
        <v>1</v>
      </c>
      <c r="P1519" s="662">
        <v>0</v>
      </c>
      <c r="Q1519" s="677"/>
      <c r="R1519" s="661">
        <v>1</v>
      </c>
      <c r="S1519" s="677">
        <v>0.5</v>
      </c>
      <c r="T1519" s="744">
        <v>0.5</v>
      </c>
      <c r="U1519" s="700">
        <v>0.5</v>
      </c>
    </row>
    <row r="1520" spans="1:21" ht="14.4" customHeight="1" x14ac:dyDescent="0.3">
      <c r="A1520" s="660">
        <v>32</v>
      </c>
      <c r="B1520" s="661" t="s">
        <v>573</v>
      </c>
      <c r="C1520" s="661" t="s">
        <v>3526</v>
      </c>
      <c r="D1520" s="742" t="s">
        <v>5499</v>
      </c>
      <c r="E1520" s="743" t="s">
        <v>3546</v>
      </c>
      <c r="F1520" s="661" t="s">
        <v>3521</v>
      </c>
      <c r="G1520" s="661" t="s">
        <v>3985</v>
      </c>
      <c r="H1520" s="661" t="s">
        <v>574</v>
      </c>
      <c r="I1520" s="661" t="s">
        <v>4125</v>
      </c>
      <c r="J1520" s="661" t="s">
        <v>4126</v>
      </c>
      <c r="K1520" s="661" t="s">
        <v>4127</v>
      </c>
      <c r="L1520" s="662">
        <v>0</v>
      </c>
      <c r="M1520" s="662">
        <v>0</v>
      </c>
      <c r="N1520" s="661">
        <v>1</v>
      </c>
      <c r="O1520" s="744">
        <v>0.5</v>
      </c>
      <c r="P1520" s="662"/>
      <c r="Q1520" s="677"/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32</v>
      </c>
      <c r="B1521" s="661" t="s">
        <v>573</v>
      </c>
      <c r="C1521" s="661" t="s">
        <v>3526</v>
      </c>
      <c r="D1521" s="742" t="s">
        <v>5499</v>
      </c>
      <c r="E1521" s="743" t="s">
        <v>3546</v>
      </c>
      <c r="F1521" s="661" t="s">
        <v>3521</v>
      </c>
      <c r="G1521" s="661" t="s">
        <v>3727</v>
      </c>
      <c r="H1521" s="661" t="s">
        <v>574</v>
      </c>
      <c r="I1521" s="661" t="s">
        <v>727</v>
      </c>
      <c r="J1521" s="661" t="s">
        <v>728</v>
      </c>
      <c r="K1521" s="661" t="s">
        <v>3354</v>
      </c>
      <c r="L1521" s="662">
        <v>110.28</v>
      </c>
      <c r="M1521" s="662">
        <v>2757</v>
      </c>
      <c r="N1521" s="661">
        <v>25</v>
      </c>
      <c r="O1521" s="744">
        <v>8.5</v>
      </c>
      <c r="P1521" s="662">
        <v>1102.8</v>
      </c>
      <c r="Q1521" s="677">
        <v>0.39999999999999997</v>
      </c>
      <c r="R1521" s="661">
        <v>10</v>
      </c>
      <c r="S1521" s="677">
        <v>0.4</v>
      </c>
      <c r="T1521" s="744">
        <v>4</v>
      </c>
      <c r="U1521" s="700">
        <v>0.47058823529411764</v>
      </c>
    </row>
    <row r="1522" spans="1:21" ht="14.4" customHeight="1" x14ac:dyDescent="0.3">
      <c r="A1522" s="660">
        <v>32</v>
      </c>
      <c r="B1522" s="661" t="s">
        <v>573</v>
      </c>
      <c r="C1522" s="661" t="s">
        <v>3526</v>
      </c>
      <c r="D1522" s="742" t="s">
        <v>5499</v>
      </c>
      <c r="E1522" s="743" t="s">
        <v>3546</v>
      </c>
      <c r="F1522" s="661" t="s">
        <v>3521</v>
      </c>
      <c r="G1522" s="661" t="s">
        <v>3727</v>
      </c>
      <c r="H1522" s="661" t="s">
        <v>574</v>
      </c>
      <c r="I1522" s="661" t="s">
        <v>4344</v>
      </c>
      <c r="J1522" s="661" t="s">
        <v>728</v>
      </c>
      <c r="K1522" s="661" t="s">
        <v>3354</v>
      </c>
      <c r="L1522" s="662">
        <v>110.28</v>
      </c>
      <c r="M1522" s="662">
        <v>110.28</v>
      </c>
      <c r="N1522" s="661">
        <v>1</v>
      </c>
      <c r="O1522" s="744">
        <v>0.5</v>
      </c>
      <c r="P1522" s="662"/>
      <c r="Q1522" s="677">
        <v>0</v>
      </c>
      <c r="R1522" s="661"/>
      <c r="S1522" s="677">
        <v>0</v>
      </c>
      <c r="T1522" s="744"/>
      <c r="U1522" s="700">
        <v>0</v>
      </c>
    </row>
    <row r="1523" spans="1:21" ht="14.4" customHeight="1" x14ac:dyDescent="0.3">
      <c r="A1523" s="660">
        <v>32</v>
      </c>
      <c r="B1523" s="661" t="s">
        <v>573</v>
      </c>
      <c r="C1523" s="661" t="s">
        <v>3526</v>
      </c>
      <c r="D1523" s="742" t="s">
        <v>5499</v>
      </c>
      <c r="E1523" s="743" t="s">
        <v>3546</v>
      </c>
      <c r="F1523" s="661" t="s">
        <v>3521</v>
      </c>
      <c r="G1523" s="661" t="s">
        <v>4898</v>
      </c>
      <c r="H1523" s="661" t="s">
        <v>574</v>
      </c>
      <c r="I1523" s="661" t="s">
        <v>4899</v>
      </c>
      <c r="J1523" s="661" t="s">
        <v>4900</v>
      </c>
      <c r="K1523" s="661" t="s">
        <v>4901</v>
      </c>
      <c r="L1523" s="662">
        <v>79.48</v>
      </c>
      <c r="M1523" s="662">
        <v>317.92</v>
      </c>
      <c r="N1523" s="661">
        <v>4</v>
      </c>
      <c r="O1523" s="744">
        <v>0.5</v>
      </c>
      <c r="P1523" s="662">
        <v>317.92</v>
      </c>
      <c r="Q1523" s="677">
        <v>1</v>
      </c>
      <c r="R1523" s="661">
        <v>4</v>
      </c>
      <c r="S1523" s="677">
        <v>1</v>
      </c>
      <c r="T1523" s="744">
        <v>0.5</v>
      </c>
      <c r="U1523" s="700">
        <v>1</v>
      </c>
    </row>
    <row r="1524" spans="1:21" ht="14.4" customHeight="1" x14ac:dyDescent="0.3">
      <c r="A1524" s="660">
        <v>32</v>
      </c>
      <c r="B1524" s="661" t="s">
        <v>573</v>
      </c>
      <c r="C1524" s="661" t="s">
        <v>3526</v>
      </c>
      <c r="D1524" s="742" t="s">
        <v>5499</v>
      </c>
      <c r="E1524" s="743" t="s">
        <v>3546</v>
      </c>
      <c r="F1524" s="661" t="s">
        <v>3521</v>
      </c>
      <c r="G1524" s="661" t="s">
        <v>4898</v>
      </c>
      <c r="H1524" s="661" t="s">
        <v>574</v>
      </c>
      <c r="I1524" s="661" t="s">
        <v>4902</v>
      </c>
      <c r="J1524" s="661" t="s">
        <v>4903</v>
      </c>
      <c r="K1524" s="661" t="s">
        <v>4904</v>
      </c>
      <c r="L1524" s="662">
        <v>39.74</v>
      </c>
      <c r="M1524" s="662">
        <v>158.96</v>
      </c>
      <c r="N1524" s="661">
        <v>4</v>
      </c>
      <c r="O1524" s="744">
        <v>0.5</v>
      </c>
      <c r="P1524" s="662">
        <v>158.96</v>
      </c>
      <c r="Q1524" s="677">
        <v>1</v>
      </c>
      <c r="R1524" s="661">
        <v>4</v>
      </c>
      <c r="S1524" s="677">
        <v>1</v>
      </c>
      <c r="T1524" s="744">
        <v>0.5</v>
      </c>
      <c r="U1524" s="700">
        <v>1</v>
      </c>
    </row>
    <row r="1525" spans="1:21" ht="14.4" customHeight="1" x14ac:dyDescent="0.3">
      <c r="A1525" s="660">
        <v>32</v>
      </c>
      <c r="B1525" s="661" t="s">
        <v>573</v>
      </c>
      <c r="C1525" s="661" t="s">
        <v>3526</v>
      </c>
      <c r="D1525" s="742" t="s">
        <v>5499</v>
      </c>
      <c r="E1525" s="743" t="s">
        <v>3546</v>
      </c>
      <c r="F1525" s="661" t="s">
        <v>3521</v>
      </c>
      <c r="G1525" s="661" t="s">
        <v>4898</v>
      </c>
      <c r="H1525" s="661" t="s">
        <v>574</v>
      </c>
      <c r="I1525" s="661" t="s">
        <v>4905</v>
      </c>
      <c r="J1525" s="661" t="s">
        <v>4903</v>
      </c>
      <c r="K1525" s="661" t="s">
        <v>4906</v>
      </c>
      <c r="L1525" s="662">
        <v>0</v>
      </c>
      <c r="M1525" s="662">
        <v>0</v>
      </c>
      <c r="N1525" s="661">
        <v>10</v>
      </c>
      <c r="O1525" s="744">
        <v>1</v>
      </c>
      <c r="P1525" s="662">
        <v>0</v>
      </c>
      <c r="Q1525" s="677"/>
      <c r="R1525" s="661">
        <v>10</v>
      </c>
      <c r="S1525" s="677">
        <v>1</v>
      </c>
      <c r="T1525" s="744">
        <v>1</v>
      </c>
      <c r="U1525" s="700">
        <v>1</v>
      </c>
    </row>
    <row r="1526" spans="1:21" ht="14.4" customHeight="1" x14ac:dyDescent="0.3">
      <c r="A1526" s="660">
        <v>32</v>
      </c>
      <c r="B1526" s="661" t="s">
        <v>573</v>
      </c>
      <c r="C1526" s="661" t="s">
        <v>3526</v>
      </c>
      <c r="D1526" s="742" t="s">
        <v>5499</v>
      </c>
      <c r="E1526" s="743" t="s">
        <v>3546</v>
      </c>
      <c r="F1526" s="661" t="s">
        <v>3521</v>
      </c>
      <c r="G1526" s="661" t="s">
        <v>4907</v>
      </c>
      <c r="H1526" s="661" t="s">
        <v>574</v>
      </c>
      <c r="I1526" s="661" t="s">
        <v>4908</v>
      </c>
      <c r="J1526" s="661" t="s">
        <v>4909</v>
      </c>
      <c r="K1526" s="661" t="s">
        <v>2536</v>
      </c>
      <c r="L1526" s="662">
        <v>0</v>
      </c>
      <c r="M1526" s="662">
        <v>0</v>
      </c>
      <c r="N1526" s="661">
        <v>1</v>
      </c>
      <c r="O1526" s="744">
        <v>0.5</v>
      </c>
      <c r="P1526" s="662">
        <v>0</v>
      </c>
      <c r="Q1526" s="677"/>
      <c r="R1526" s="661">
        <v>1</v>
      </c>
      <c r="S1526" s="677">
        <v>1</v>
      </c>
      <c r="T1526" s="744">
        <v>0.5</v>
      </c>
      <c r="U1526" s="700">
        <v>1</v>
      </c>
    </row>
    <row r="1527" spans="1:21" ht="14.4" customHeight="1" x14ac:dyDescent="0.3">
      <c r="A1527" s="660">
        <v>32</v>
      </c>
      <c r="B1527" s="661" t="s">
        <v>573</v>
      </c>
      <c r="C1527" s="661" t="s">
        <v>3526</v>
      </c>
      <c r="D1527" s="742" t="s">
        <v>5499</v>
      </c>
      <c r="E1527" s="743" t="s">
        <v>3546</v>
      </c>
      <c r="F1527" s="661" t="s">
        <v>3521</v>
      </c>
      <c r="G1527" s="661" t="s">
        <v>3596</v>
      </c>
      <c r="H1527" s="661" t="s">
        <v>574</v>
      </c>
      <c r="I1527" s="661" t="s">
        <v>882</v>
      </c>
      <c r="J1527" s="661" t="s">
        <v>2524</v>
      </c>
      <c r="K1527" s="661" t="s">
        <v>3597</v>
      </c>
      <c r="L1527" s="662">
        <v>123.3</v>
      </c>
      <c r="M1527" s="662">
        <v>369.9</v>
      </c>
      <c r="N1527" s="661">
        <v>3</v>
      </c>
      <c r="O1527" s="744">
        <v>3</v>
      </c>
      <c r="P1527" s="662">
        <v>246.6</v>
      </c>
      <c r="Q1527" s="677">
        <v>0.66666666666666674</v>
      </c>
      <c r="R1527" s="661">
        <v>2</v>
      </c>
      <c r="S1527" s="677">
        <v>0.66666666666666663</v>
      </c>
      <c r="T1527" s="744">
        <v>2</v>
      </c>
      <c r="U1527" s="700">
        <v>0.66666666666666663</v>
      </c>
    </row>
    <row r="1528" spans="1:21" ht="14.4" customHeight="1" x14ac:dyDescent="0.3">
      <c r="A1528" s="660">
        <v>32</v>
      </c>
      <c r="B1528" s="661" t="s">
        <v>573</v>
      </c>
      <c r="C1528" s="661" t="s">
        <v>3526</v>
      </c>
      <c r="D1528" s="742" t="s">
        <v>5499</v>
      </c>
      <c r="E1528" s="743" t="s">
        <v>3546</v>
      </c>
      <c r="F1528" s="661" t="s">
        <v>3521</v>
      </c>
      <c r="G1528" s="661" t="s">
        <v>3596</v>
      </c>
      <c r="H1528" s="661" t="s">
        <v>574</v>
      </c>
      <c r="I1528" s="661" t="s">
        <v>3598</v>
      </c>
      <c r="J1528" s="661" t="s">
        <v>2524</v>
      </c>
      <c r="K1528" s="661" t="s">
        <v>3599</v>
      </c>
      <c r="L1528" s="662">
        <v>0</v>
      </c>
      <c r="M1528" s="662">
        <v>0</v>
      </c>
      <c r="N1528" s="661">
        <v>3</v>
      </c>
      <c r="O1528" s="744">
        <v>2</v>
      </c>
      <c r="P1528" s="662">
        <v>0</v>
      </c>
      <c r="Q1528" s="677"/>
      <c r="R1528" s="661">
        <v>3</v>
      </c>
      <c r="S1528" s="677">
        <v>1</v>
      </c>
      <c r="T1528" s="744">
        <v>2</v>
      </c>
      <c r="U1528" s="700">
        <v>1</v>
      </c>
    </row>
    <row r="1529" spans="1:21" ht="14.4" customHeight="1" x14ac:dyDescent="0.3">
      <c r="A1529" s="660">
        <v>32</v>
      </c>
      <c r="B1529" s="661" t="s">
        <v>573</v>
      </c>
      <c r="C1529" s="661" t="s">
        <v>3526</v>
      </c>
      <c r="D1529" s="742" t="s">
        <v>5499</v>
      </c>
      <c r="E1529" s="743" t="s">
        <v>3546</v>
      </c>
      <c r="F1529" s="661" t="s">
        <v>3521</v>
      </c>
      <c r="G1529" s="661" t="s">
        <v>4425</v>
      </c>
      <c r="H1529" s="661" t="s">
        <v>574</v>
      </c>
      <c r="I1529" s="661" t="s">
        <v>4910</v>
      </c>
      <c r="J1529" s="661" t="s">
        <v>4911</v>
      </c>
      <c r="K1529" s="661" t="s">
        <v>4912</v>
      </c>
      <c r="L1529" s="662">
        <v>416.52</v>
      </c>
      <c r="M1529" s="662">
        <v>416.52</v>
      </c>
      <c r="N1529" s="661">
        <v>1</v>
      </c>
      <c r="O1529" s="744">
        <v>1</v>
      </c>
      <c r="P1529" s="662">
        <v>416.52</v>
      </c>
      <c r="Q1529" s="677">
        <v>1</v>
      </c>
      <c r="R1529" s="661">
        <v>1</v>
      </c>
      <c r="S1529" s="677">
        <v>1</v>
      </c>
      <c r="T1529" s="744">
        <v>1</v>
      </c>
      <c r="U1529" s="700">
        <v>1</v>
      </c>
    </row>
    <row r="1530" spans="1:21" ht="14.4" customHeight="1" x14ac:dyDescent="0.3">
      <c r="A1530" s="660">
        <v>32</v>
      </c>
      <c r="B1530" s="661" t="s">
        <v>573</v>
      </c>
      <c r="C1530" s="661" t="s">
        <v>3526</v>
      </c>
      <c r="D1530" s="742" t="s">
        <v>5499</v>
      </c>
      <c r="E1530" s="743" t="s">
        <v>3546</v>
      </c>
      <c r="F1530" s="661" t="s">
        <v>3521</v>
      </c>
      <c r="G1530" s="661" t="s">
        <v>3605</v>
      </c>
      <c r="H1530" s="661" t="s">
        <v>574</v>
      </c>
      <c r="I1530" s="661" t="s">
        <v>2218</v>
      </c>
      <c r="J1530" s="661" t="s">
        <v>2219</v>
      </c>
      <c r="K1530" s="661" t="s">
        <v>3414</v>
      </c>
      <c r="L1530" s="662">
        <v>2991.23</v>
      </c>
      <c r="M1530" s="662">
        <v>17947.38</v>
      </c>
      <c r="N1530" s="661">
        <v>6</v>
      </c>
      <c r="O1530" s="744">
        <v>3</v>
      </c>
      <c r="P1530" s="662">
        <v>8973.69</v>
      </c>
      <c r="Q1530" s="677">
        <v>0.5</v>
      </c>
      <c r="R1530" s="661">
        <v>3</v>
      </c>
      <c r="S1530" s="677">
        <v>0.5</v>
      </c>
      <c r="T1530" s="744">
        <v>1.5</v>
      </c>
      <c r="U1530" s="700">
        <v>0.5</v>
      </c>
    </row>
    <row r="1531" spans="1:21" ht="14.4" customHeight="1" x14ac:dyDescent="0.3">
      <c r="A1531" s="660">
        <v>32</v>
      </c>
      <c r="B1531" s="661" t="s">
        <v>573</v>
      </c>
      <c r="C1531" s="661" t="s">
        <v>3526</v>
      </c>
      <c r="D1531" s="742" t="s">
        <v>5499</v>
      </c>
      <c r="E1531" s="743" t="s">
        <v>3546</v>
      </c>
      <c r="F1531" s="661" t="s">
        <v>3521</v>
      </c>
      <c r="G1531" s="661" t="s">
        <v>3605</v>
      </c>
      <c r="H1531" s="661" t="s">
        <v>574</v>
      </c>
      <c r="I1531" s="661" t="s">
        <v>3728</v>
      </c>
      <c r="J1531" s="661" t="s">
        <v>2219</v>
      </c>
      <c r="K1531" s="661" t="s">
        <v>3729</v>
      </c>
      <c r="L1531" s="662">
        <v>748.21</v>
      </c>
      <c r="M1531" s="662">
        <v>3741.05</v>
      </c>
      <c r="N1531" s="661">
        <v>5</v>
      </c>
      <c r="O1531" s="744">
        <v>3</v>
      </c>
      <c r="P1531" s="662">
        <v>3741.05</v>
      </c>
      <c r="Q1531" s="677">
        <v>1</v>
      </c>
      <c r="R1531" s="661">
        <v>5</v>
      </c>
      <c r="S1531" s="677">
        <v>1</v>
      </c>
      <c r="T1531" s="744">
        <v>3</v>
      </c>
      <c r="U1531" s="700">
        <v>1</v>
      </c>
    </row>
    <row r="1532" spans="1:21" ht="14.4" customHeight="1" x14ac:dyDescent="0.3">
      <c r="A1532" s="660">
        <v>32</v>
      </c>
      <c r="B1532" s="661" t="s">
        <v>573</v>
      </c>
      <c r="C1532" s="661" t="s">
        <v>3526</v>
      </c>
      <c r="D1532" s="742" t="s">
        <v>5499</v>
      </c>
      <c r="E1532" s="743" t="s">
        <v>3546</v>
      </c>
      <c r="F1532" s="661" t="s">
        <v>3521</v>
      </c>
      <c r="G1532" s="661" t="s">
        <v>4913</v>
      </c>
      <c r="H1532" s="661" t="s">
        <v>574</v>
      </c>
      <c r="I1532" s="661" t="s">
        <v>4914</v>
      </c>
      <c r="J1532" s="661" t="s">
        <v>4915</v>
      </c>
      <c r="K1532" s="661" t="s">
        <v>4916</v>
      </c>
      <c r="L1532" s="662">
        <v>37.68</v>
      </c>
      <c r="M1532" s="662">
        <v>37.68</v>
      </c>
      <c r="N1532" s="661">
        <v>1</v>
      </c>
      <c r="O1532" s="744">
        <v>0.5</v>
      </c>
      <c r="P1532" s="662">
        <v>37.68</v>
      </c>
      <c r="Q1532" s="677">
        <v>1</v>
      </c>
      <c r="R1532" s="661">
        <v>1</v>
      </c>
      <c r="S1532" s="677">
        <v>1</v>
      </c>
      <c r="T1532" s="744">
        <v>0.5</v>
      </c>
      <c r="U1532" s="700">
        <v>1</v>
      </c>
    </row>
    <row r="1533" spans="1:21" ht="14.4" customHeight="1" x14ac:dyDescent="0.3">
      <c r="A1533" s="660">
        <v>32</v>
      </c>
      <c r="B1533" s="661" t="s">
        <v>573</v>
      </c>
      <c r="C1533" s="661" t="s">
        <v>3526</v>
      </c>
      <c r="D1533" s="742" t="s">
        <v>5499</v>
      </c>
      <c r="E1533" s="743" t="s">
        <v>3546</v>
      </c>
      <c r="F1533" s="661" t="s">
        <v>3521</v>
      </c>
      <c r="G1533" s="661" t="s">
        <v>4917</v>
      </c>
      <c r="H1533" s="661" t="s">
        <v>1755</v>
      </c>
      <c r="I1533" s="661" t="s">
        <v>4918</v>
      </c>
      <c r="J1533" s="661" t="s">
        <v>4919</v>
      </c>
      <c r="K1533" s="661" t="s">
        <v>4920</v>
      </c>
      <c r="L1533" s="662">
        <v>318.77</v>
      </c>
      <c r="M1533" s="662">
        <v>318.77</v>
      </c>
      <c r="N1533" s="661">
        <v>1</v>
      </c>
      <c r="O1533" s="744">
        <v>0.5</v>
      </c>
      <c r="P1533" s="662">
        <v>318.77</v>
      </c>
      <c r="Q1533" s="677">
        <v>1</v>
      </c>
      <c r="R1533" s="661">
        <v>1</v>
      </c>
      <c r="S1533" s="677">
        <v>1</v>
      </c>
      <c r="T1533" s="744">
        <v>0.5</v>
      </c>
      <c r="U1533" s="700">
        <v>1</v>
      </c>
    </row>
    <row r="1534" spans="1:21" ht="14.4" customHeight="1" x14ac:dyDescent="0.3">
      <c r="A1534" s="660">
        <v>32</v>
      </c>
      <c r="B1534" s="661" t="s">
        <v>573</v>
      </c>
      <c r="C1534" s="661" t="s">
        <v>3526</v>
      </c>
      <c r="D1534" s="742" t="s">
        <v>5499</v>
      </c>
      <c r="E1534" s="743" t="s">
        <v>3546</v>
      </c>
      <c r="F1534" s="661" t="s">
        <v>3521</v>
      </c>
      <c r="G1534" s="661" t="s">
        <v>3731</v>
      </c>
      <c r="H1534" s="661" t="s">
        <v>574</v>
      </c>
      <c r="I1534" s="661" t="s">
        <v>4766</v>
      </c>
      <c r="J1534" s="661" t="s">
        <v>4767</v>
      </c>
      <c r="K1534" s="661" t="s">
        <v>4768</v>
      </c>
      <c r="L1534" s="662">
        <v>45.05</v>
      </c>
      <c r="M1534" s="662">
        <v>135.14999999999998</v>
      </c>
      <c r="N1534" s="661">
        <v>3</v>
      </c>
      <c r="O1534" s="744">
        <v>0.5</v>
      </c>
      <c r="P1534" s="662">
        <v>135.14999999999998</v>
      </c>
      <c r="Q1534" s="677">
        <v>1</v>
      </c>
      <c r="R1534" s="661">
        <v>3</v>
      </c>
      <c r="S1534" s="677">
        <v>1</v>
      </c>
      <c r="T1534" s="744">
        <v>0.5</v>
      </c>
      <c r="U1534" s="700">
        <v>1</v>
      </c>
    </row>
    <row r="1535" spans="1:21" ht="14.4" customHeight="1" x14ac:dyDescent="0.3">
      <c r="A1535" s="660">
        <v>32</v>
      </c>
      <c r="B1535" s="661" t="s">
        <v>573</v>
      </c>
      <c r="C1535" s="661" t="s">
        <v>3526</v>
      </c>
      <c r="D1535" s="742" t="s">
        <v>5499</v>
      </c>
      <c r="E1535" s="743" t="s">
        <v>3546</v>
      </c>
      <c r="F1535" s="661" t="s">
        <v>3521</v>
      </c>
      <c r="G1535" s="661" t="s">
        <v>3610</v>
      </c>
      <c r="H1535" s="661" t="s">
        <v>574</v>
      </c>
      <c r="I1535" s="661" t="s">
        <v>4921</v>
      </c>
      <c r="J1535" s="661" t="s">
        <v>4922</v>
      </c>
      <c r="K1535" s="661" t="s">
        <v>4923</v>
      </c>
      <c r="L1535" s="662">
        <v>0</v>
      </c>
      <c r="M1535" s="662">
        <v>0</v>
      </c>
      <c r="N1535" s="661">
        <v>1</v>
      </c>
      <c r="O1535" s="744">
        <v>1</v>
      </c>
      <c r="P1535" s="662"/>
      <c r="Q1535" s="677"/>
      <c r="R1535" s="661"/>
      <c r="S1535" s="677">
        <v>0</v>
      </c>
      <c r="T1535" s="744"/>
      <c r="U1535" s="700">
        <v>0</v>
      </c>
    </row>
    <row r="1536" spans="1:21" ht="14.4" customHeight="1" x14ac:dyDescent="0.3">
      <c r="A1536" s="660">
        <v>32</v>
      </c>
      <c r="B1536" s="661" t="s">
        <v>573</v>
      </c>
      <c r="C1536" s="661" t="s">
        <v>3526</v>
      </c>
      <c r="D1536" s="742" t="s">
        <v>5499</v>
      </c>
      <c r="E1536" s="743" t="s">
        <v>3546</v>
      </c>
      <c r="F1536" s="661" t="s">
        <v>3521</v>
      </c>
      <c r="G1536" s="661" t="s">
        <v>3610</v>
      </c>
      <c r="H1536" s="661" t="s">
        <v>574</v>
      </c>
      <c r="I1536" s="661" t="s">
        <v>4516</v>
      </c>
      <c r="J1536" s="661" t="s">
        <v>4514</v>
      </c>
      <c r="K1536" s="661" t="s">
        <v>4517</v>
      </c>
      <c r="L1536" s="662">
        <v>196.56</v>
      </c>
      <c r="M1536" s="662">
        <v>1179.3600000000001</v>
      </c>
      <c r="N1536" s="661">
        <v>6</v>
      </c>
      <c r="O1536" s="744">
        <v>3.5</v>
      </c>
      <c r="P1536" s="662">
        <v>982.80000000000007</v>
      </c>
      <c r="Q1536" s="677">
        <v>0.83333333333333326</v>
      </c>
      <c r="R1536" s="661">
        <v>5</v>
      </c>
      <c r="S1536" s="677">
        <v>0.83333333333333337</v>
      </c>
      <c r="T1536" s="744">
        <v>3</v>
      </c>
      <c r="U1536" s="700">
        <v>0.8571428571428571</v>
      </c>
    </row>
    <row r="1537" spans="1:21" ht="14.4" customHeight="1" x14ac:dyDescent="0.3">
      <c r="A1537" s="660">
        <v>32</v>
      </c>
      <c r="B1537" s="661" t="s">
        <v>573</v>
      </c>
      <c r="C1537" s="661" t="s">
        <v>3526</v>
      </c>
      <c r="D1537" s="742" t="s">
        <v>5499</v>
      </c>
      <c r="E1537" s="743" t="s">
        <v>3546</v>
      </c>
      <c r="F1537" s="661" t="s">
        <v>3521</v>
      </c>
      <c r="G1537" s="661" t="s">
        <v>3610</v>
      </c>
      <c r="H1537" s="661" t="s">
        <v>574</v>
      </c>
      <c r="I1537" s="661" t="s">
        <v>3611</v>
      </c>
      <c r="J1537" s="661" t="s">
        <v>3612</v>
      </c>
      <c r="K1537" s="661" t="s">
        <v>3613</v>
      </c>
      <c r="L1537" s="662">
        <v>0</v>
      </c>
      <c r="M1537" s="662">
        <v>0</v>
      </c>
      <c r="N1537" s="661">
        <v>2</v>
      </c>
      <c r="O1537" s="744">
        <v>1.5</v>
      </c>
      <c r="P1537" s="662">
        <v>0</v>
      </c>
      <c r="Q1537" s="677"/>
      <c r="R1537" s="661">
        <v>1</v>
      </c>
      <c r="S1537" s="677">
        <v>0.5</v>
      </c>
      <c r="T1537" s="744">
        <v>0.5</v>
      </c>
      <c r="U1537" s="700">
        <v>0.33333333333333331</v>
      </c>
    </row>
    <row r="1538" spans="1:21" ht="14.4" customHeight="1" x14ac:dyDescent="0.3">
      <c r="A1538" s="660">
        <v>32</v>
      </c>
      <c r="B1538" s="661" t="s">
        <v>573</v>
      </c>
      <c r="C1538" s="661" t="s">
        <v>3526</v>
      </c>
      <c r="D1538" s="742" t="s">
        <v>5499</v>
      </c>
      <c r="E1538" s="743" t="s">
        <v>3546</v>
      </c>
      <c r="F1538" s="661" t="s">
        <v>3521</v>
      </c>
      <c r="G1538" s="661" t="s">
        <v>3610</v>
      </c>
      <c r="H1538" s="661" t="s">
        <v>574</v>
      </c>
      <c r="I1538" s="661" t="s">
        <v>934</v>
      </c>
      <c r="J1538" s="661" t="s">
        <v>3612</v>
      </c>
      <c r="K1538" s="661" t="s">
        <v>3614</v>
      </c>
      <c r="L1538" s="662">
        <v>63.7</v>
      </c>
      <c r="M1538" s="662">
        <v>191.10000000000002</v>
      </c>
      <c r="N1538" s="661">
        <v>3</v>
      </c>
      <c r="O1538" s="744">
        <v>2</v>
      </c>
      <c r="P1538" s="662">
        <v>127.4</v>
      </c>
      <c r="Q1538" s="677">
        <v>0.66666666666666663</v>
      </c>
      <c r="R1538" s="661">
        <v>2</v>
      </c>
      <c r="S1538" s="677">
        <v>0.66666666666666663</v>
      </c>
      <c r="T1538" s="744">
        <v>1</v>
      </c>
      <c r="U1538" s="700">
        <v>0.5</v>
      </c>
    </row>
    <row r="1539" spans="1:21" ht="14.4" customHeight="1" x14ac:dyDescent="0.3">
      <c r="A1539" s="660">
        <v>32</v>
      </c>
      <c r="B1539" s="661" t="s">
        <v>573</v>
      </c>
      <c r="C1539" s="661" t="s">
        <v>3526</v>
      </c>
      <c r="D1539" s="742" t="s">
        <v>5499</v>
      </c>
      <c r="E1539" s="743" t="s">
        <v>3546</v>
      </c>
      <c r="F1539" s="661" t="s">
        <v>3521</v>
      </c>
      <c r="G1539" s="661" t="s">
        <v>4000</v>
      </c>
      <c r="H1539" s="661" t="s">
        <v>574</v>
      </c>
      <c r="I1539" s="661" t="s">
        <v>858</v>
      </c>
      <c r="J1539" s="661" t="s">
        <v>859</v>
      </c>
      <c r="K1539" s="661" t="s">
        <v>4001</v>
      </c>
      <c r="L1539" s="662">
        <v>156.77000000000001</v>
      </c>
      <c r="M1539" s="662">
        <v>3762.48</v>
      </c>
      <c r="N1539" s="661">
        <v>24</v>
      </c>
      <c r="O1539" s="744">
        <v>5</v>
      </c>
      <c r="P1539" s="662">
        <v>3762.48</v>
      </c>
      <c r="Q1539" s="677">
        <v>1</v>
      </c>
      <c r="R1539" s="661">
        <v>24</v>
      </c>
      <c r="S1539" s="677">
        <v>1</v>
      </c>
      <c r="T1539" s="744">
        <v>5</v>
      </c>
      <c r="U1539" s="700">
        <v>1</v>
      </c>
    </row>
    <row r="1540" spans="1:21" ht="14.4" customHeight="1" x14ac:dyDescent="0.3">
      <c r="A1540" s="660">
        <v>32</v>
      </c>
      <c r="B1540" s="661" t="s">
        <v>573</v>
      </c>
      <c r="C1540" s="661" t="s">
        <v>3526</v>
      </c>
      <c r="D1540" s="742" t="s">
        <v>5499</v>
      </c>
      <c r="E1540" s="743" t="s">
        <v>3546</v>
      </c>
      <c r="F1540" s="661" t="s">
        <v>3521</v>
      </c>
      <c r="G1540" s="661" t="s">
        <v>4143</v>
      </c>
      <c r="H1540" s="661" t="s">
        <v>574</v>
      </c>
      <c r="I1540" s="661" t="s">
        <v>4924</v>
      </c>
      <c r="J1540" s="661" t="s">
        <v>4318</v>
      </c>
      <c r="K1540" s="661" t="s">
        <v>4281</v>
      </c>
      <c r="L1540" s="662">
        <v>0</v>
      </c>
      <c r="M1540" s="662">
        <v>0</v>
      </c>
      <c r="N1540" s="661">
        <v>1</v>
      </c>
      <c r="O1540" s="744">
        <v>0.5</v>
      </c>
      <c r="P1540" s="662">
        <v>0</v>
      </c>
      <c r="Q1540" s="677"/>
      <c r="R1540" s="661">
        <v>1</v>
      </c>
      <c r="S1540" s="677">
        <v>1</v>
      </c>
      <c r="T1540" s="744">
        <v>0.5</v>
      </c>
      <c r="U1540" s="700">
        <v>1</v>
      </c>
    </row>
    <row r="1541" spans="1:21" ht="14.4" customHeight="1" x14ac:dyDescent="0.3">
      <c r="A1541" s="660">
        <v>32</v>
      </c>
      <c r="B1541" s="661" t="s">
        <v>573</v>
      </c>
      <c r="C1541" s="661" t="s">
        <v>3526</v>
      </c>
      <c r="D1541" s="742" t="s">
        <v>5499</v>
      </c>
      <c r="E1541" s="743" t="s">
        <v>3546</v>
      </c>
      <c r="F1541" s="661" t="s">
        <v>3521</v>
      </c>
      <c r="G1541" s="661" t="s">
        <v>3695</v>
      </c>
      <c r="H1541" s="661" t="s">
        <v>574</v>
      </c>
      <c r="I1541" s="661" t="s">
        <v>981</v>
      </c>
      <c r="J1541" s="661" t="s">
        <v>982</v>
      </c>
      <c r="K1541" s="661" t="s">
        <v>983</v>
      </c>
      <c r="L1541" s="662">
        <v>33</v>
      </c>
      <c r="M1541" s="662">
        <v>132</v>
      </c>
      <c r="N1541" s="661">
        <v>4</v>
      </c>
      <c r="O1541" s="744">
        <v>1</v>
      </c>
      <c r="P1541" s="662"/>
      <c r="Q1541" s="677">
        <v>0</v>
      </c>
      <c r="R1541" s="661"/>
      <c r="S1541" s="677">
        <v>0</v>
      </c>
      <c r="T1541" s="744"/>
      <c r="U1541" s="700">
        <v>0</v>
      </c>
    </row>
    <row r="1542" spans="1:21" ht="14.4" customHeight="1" x14ac:dyDescent="0.3">
      <c r="A1542" s="660">
        <v>32</v>
      </c>
      <c r="B1542" s="661" t="s">
        <v>573</v>
      </c>
      <c r="C1542" s="661" t="s">
        <v>3526</v>
      </c>
      <c r="D1542" s="742" t="s">
        <v>5499</v>
      </c>
      <c r="E1542" s="743" t="s">
        <v>3546</v>
      </c>
      <c r="F1542" s="661" t="s">
        <v>3521</v>
      </c>
      <c r="G1542" s="661" t="s">
        <v>3695</v>
      </c>
      <c r="H1542" s="661" t="s">
        <v>574</v>
      </c>
      <c r="I1542" s="661" t="s">
        <v>3739</v>
      </c>
      <c r="J1542" s="661" t="s">
        <v>3697</v>
      </c>
      <c r="K1542" s="661" t="s">
        <v>3740</v>
      </c>
      <c r="L1542" s="662">
        <v>0</v>
      </c>
      <c r="M1542" s="662">
        <v>0</v>
      </c>
      <c r="N1542" s="661">
        <v>2</v>
      </c>
      <c r="O1542" s="744">
        <v>2</v>
      </c>
      <c r="P1542" s="662"/>
      <c r="Q1542" s="677"/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32</v>
      </c>
      <c r="B1543" s="661" t="s">
        <v>573</v>
      </c>
      <c r="C1543" s="661" t="s">
        <v>3526</v>
      </c>
      <c r="D1543" s="742" t="s">
        <v>5499</v>
      </c>
      <c r="E1543" s="743" t="s">
        <v>3546</v>
      </c>
      <c r="F1543" s="661" t="s">
        <v>3521</v>
      </c>
      <c r="G1543" s="661" t="s">
        <v>3695</v>
      </c>
      <c r="H1543" s="661" t="s">
        <v>574</v>
      </c>
      <c r="I1543" s="661" t="s">
        <v>3696</v>
      </c>
      <c r="J1543" s="661" t="s">
        <v>3697</v>
      </c>
      <c r="K1543" s="661" t="s">
        <v>3698</v>
      </c>
      <c r="L1543" s="662">
        <v>55.01</v>
      </c>
      <c r="M1543" s="662">
        <v>165.03</v>
      </c>
      <c r="N1543" s="661">
        <v>3</v>
      </c>
      <c r="O1543" s="744">
        <v>1</v>
      </c>
      <c r="P1543" s="662">
        <v>165.03</v>
      </c>
      <c r="Q1543" s="677">
        <v>1</v>
      </c>
      <c r="R1543" s="661">
        <v>3</v>
      </c>
      <c r="S1543" s="677">
        <v>1</v>
      </c>
      <c r="T1543" s="744">
        <v>1</v>
      </c>
      <c r="U1543" s="700">
        <v>1</v>
      </c>
    </row>
    <row r="1544" spans="1:21" ht="14.4" customHeight="1" x14ac:dyDescent="0.3">
      <c r="A1544" s="660">
        <v>32</v>
      </c>
      <c r="B1544" s="661" t="s">
        <v>573</v>
      </c>
      <c r="C1544" s="661" t="s">
        <v>3526</v>
      </c>
      <c r="D1544" s="742" t="s">
        <v>5499</v>
      </c>
      <c r="E1544" s="743" t="s">
        <v>3546</v>
      </c>
      <c r="F1544" s="661" t="s">
        <v>3521</v>
      </c>
      <c r="G1544" s="661" t="s">
        <v>3824</v>
      </c>
      <c r="H1544" s="661" t="s">
        <v>574</v>
      </c>
      <c r="I1544" s="661" t="s">
        <v>3118</v>
      </c>
      <c r="J1544" s="661" t="s">
        <v>3119</v>
      </c>
      <c r="K1544" s="661" t="s">
        <v>3825</v>
      </c>
      <c r="L1544" s="662">
        <v>34.6</v>
      </c>
      <c r="M1544" s="662">
        <v>34.6</v>
      </c>
      <c r="N1544" s="661">
        <v>1</v>
      </c>
      <c r="O1544" s="744">
        <v>1</v>
      </c>
      <c r="P1544" s="662"/>
      <c r="Q1544" s="677">
        <v>0</v>
      </c>
      <c r="R1544" s="661"/>
      <c r="S1544" s="677">
        <v>0</v>
      </c>
      <c r="T1544" s="744"/>
      <c r="U1544" s="700">
        <v>0</v>
      </c>
    </row>
    <row r="1545" spans="1:21" ht="14.4" customHeight="1" x14ac:dyDescent="0.3">
      <c r="A1545" s="660">
        <v>32</v>
      </c>
      <c r="B1545" s="661" t="s">
        <v>573</v>
      </c>
      <c r="C1545" s="661" t="s">
        <v>3526</v>
      </c>
      <c r="D1545" s="742" t="s">
        <v>5499</v>
      </c>
      <c r="E1545" s="743" t="s">
        <v>3546</v>
      </c>
      <c r="F1545" s="661" t="s">
        <v>3521</v>
      </c>
      <c r="G1545" s="661" t="s">
        <v>4431</v>
      </c>
      <c r="H1545" s="661" t="s">
        <v>574</v>
      </c>
      <c r="I1545" s="661" t="s">
        <v>3094</v>
      </c>
      <c r="J1545" s="661" t="s">
        <v>3095</v>
      </c>
      <c r="K1545" s="661" t="s">
        <v>4925</v>
      </c>
      <c r="L1545" s="662">
        <v>60.9</v>
      </c>
      <c r="M1545" s="662">
        <v>182.7</v>
      </c>
      <c r="N1545" s="661">
        <v>3</v>
      </c>
      <c r="O1545" s="744">
        <v>0.5</v>
      </c>
      <c r="P1545" s="662">
        <v>182.7</v>
      </c>
      <c r="Q1545" s="677">
        <v>1</v>
      </c>
      <c r="R1545" s="661">
        <v>3</v>
      </c>
      <c r="S1545" s="677">
        <v>1</v>
      </c>
      <c r="T1545" s="744">
        <v>0.5</v>
      </c>
      <c r="U1545" s="700">
        <v>1</v>
      </c>
    </row>
    <row r="1546" spans="1:21" ht="14.4" customHeight="1" x14ac:dyDescent="0.3">
      <c r="A1546" s="660">
        <v>32</v>
      </c>
      <c r="B1546" s="661" t="s">
        <v>573</v>
      </c>
      <c r="C1546" s="661" t="s">
        <v>3526</v>
      </c>
      <c r="D1546" s="742" t="s">
        <v>5499</v>
      </c>
      <c r="E1546" s="743" t="s">
        <v>3546</v>
      </c>
      <c r="F1546" s="661" t="s">
        <v>3521</v>
      </c>
      <c r="G1546" s="661" t="s">
        <v>3826</v>
      </c>
      <c r="H1546" s="661" t="s">
        <v>574</v>
      </c>
      <c r="I1546" s="661" t="s">
        <v>2463</v>
      </c>
      <c r="J1546" s="661" t="s">
        <v>2464</v>
      </c>
      <c r="K1546" s="661" t="s">
        <v>3827</v>
      </c>
      <c r="L1546" s="662">
        <v>151.51</v>
      </c>
      <c r="M1546" s="662">
        <v>454.53</v>
      </c>
      <c r="N1546" s="661">
        <v>3</v>
      </c>
      <c r="O1546" s="744">
        <v>2</v>
      </c>
      <c r="P1546" s="662">
        <v>454.53</v>
      </c>
      <c r="Q1546" s="677">
        <v>1</v>
      </c>
      <c r="R1546" s="661">
        <v>3</v>
      </c>
      <c r="S1546" s="677">
        <v>1</v>
      </c>
      <c r="T1546" s="744">
        <v>2</v>
      </c>
      <c r="U1546" s="700">
        <v>1</v>
      </c>
    </row>
    <row r="1547" spans="1:21" ht="14.4" customHeight="1" x14ac:dyDescent="0.3">
      <c r="A1547" s="660">
        <v>32</v>
      </c>
      <c r="B1547" s="661" t="s">
        <v>573</v>
      </c>
      <c r="C1547" s="661" t="s">
        <v>3526</v>
      </c>
      <c r="D1547" s="742" t="s">
        <v>5499</v>
      </c>
      <c r="E1547" s="743" t="s">
        <v>3546</v>
      </c>
      <c r="F1547" s="661" t="s">
        <v>3521</v>
      </c>
      <c r="G1547" s="661" t="s">
        <v>3700</v>
      </c>
      <c r="H1547" s="661" t="s">
        <v>574</v>
      </c>
      <c r="I1547" s="661" t="s">
        <v>3701</v>
      </c>
      <c r="J1547" s="661" t="s">
        <v>3702</v>
      </c>
      <c r="K1547" s="661"/>
      <c r="L1547" s="662">
        <v>0</v>
      </c>
      <c r="M1547" s="662">
        <v>0</v>
      </c>
      <c r="N1547" s="661">
        <v>114</v>
      </c>
      <c r="O1547" s="744">
        <v>11.5</v>
      </c>
      <c r="P1547" s="662">
        <v>0</v>
      </c>
      <c r="Q1547" s="677"/>
      <c r="R1547" s="661">
        <v>108</v>
      </c>
      <c r="S1547" s="677">
        <v>0.94736842105263153</v>
      </c>
      <c r="T1547" s="744">
        <v>10.5</v>
      </c>
      <c r="U1547" s="700">
        <v>0.91304347826086951</v>
      </c>
    </row>
    <row r="1548" spans="1:21" ht="14.4" customHeight="1" x14ac:dyDescent="0.3">
      <c r="A1548" s="660">
        <v>32</v>
      </c>
      <c r="B1548" s="661" t="s">
        <v>573</v>
      </c>
      <c r="C1548" s="661" t="s">
        <v>3526</v>
      </c>
      <c r="D1548" s="742" t="s">
        <v>5499</v>
      </c>
      <c r="E1548" s="743" t="s">
        <v>3546</v>
      </c>
      <c r="F1548" s="661" t="s">
        <v>3521</v>
      </c>
      <c r="G1548" s="661" t="s">
        <v>4249</v>
      </c>
      <c r="H1548" s="661" t="s">
        <v>574</v>
      </c>
      <c r="I1548" s="661" t="s">
        <v>2075</v>
      </c>
      <c r="J1548" s="661" t="s">
        <v>2076</v>
      </c>
      <c r="K1548" s="661" t="s">
        <v>4792</v>
      </c>
      <c r="L1548" s="662">
        <v>48.09</v>
      </c>
      <c r="M1548" s="662">
        <v>48.09</v>
      </c>
      <c r="N1548" s="661">
        <v>1</v>
      </c>
      <c r="O1548" s="744">
        <v>0.5</v>
      </c>
      <c r="P1548" s="662"/>
      <c r="Q1548" s="677">
        <v>0</v>
      </c>
      <c r="R1548" s="661"/>
      <c r="S1548" s="677">
        <v>0</v>
      </c>
      <c r="T1548" s="744"/>
      <c r="U1548" s="700">
        <v>0</v>
      </c>
    </row>
    <row r="1549" spans="1:21" ht="14.4" customHeight="1" x14ac:dyDescent="0.3">
      <c r="A1549" s="660">
        <v>32</v>
      </c>
      <c r="B1549" s="661" t="s">
        <v>573</v>
      </c>
      <c r="C1549" s="661" t="s">
        <v>3526</v>
      </c>
      <c r="D1549" s="742" t="s">
        <v>5499</v>
      </c>
      <c r="E1549" s="743" t="s">
        <v>3546</v>
      </c>
      <c r="F1549" s="661" t="s">
        <v>3521</v>
      </c>
      <c r="G1549" s="661" t="s">
        <v>4249</v>
      </c>
      <c r="H1549" s="661" t="s">
        <v>574</v>
      </c>
      <c r="I1549" s="661" t="s">
        <v>2135</v>
      </c>
      <c r="J1549" s="661" t="s">
        <v>4253</v>
      </c>
      <c r="K1549" s="661" t="s">
        <v>4321</v>
      </c>
      <c r="L1549" s="662">
        <v>89.91</v>
      </c>
      <c r="M1549" s="662">
        <v>89.91</v>
      </c>
      <c r="N1549" s="661">
        <v>1</v>
      </c>
      <c r="O1549" s="744">
        <v>0.5</v>
      </c>
      <c r="P1549" s="662">
        <v>89.91</v>
      </c>
      <c r="Q1549" s="677">
        <v>1</v>
      </c>
      <c r="R1549" s="661">
        <v>1</v>
      </c>
      <c r="S1549" s="677">
        <v>1</v>
      </c>
      <c r="T1549" s="744">
        <v>0.5</v>
      </c>
      <c r="U1549" s="700">
        <v>1</v>
      </c>
    </row>
    <row r="1550" spans="1:21" ht="14.4" customHeight="1" x14ac:dyDescent="0.3">
      <c r="A1550" s="660">
        <v>32</v>
      </c>
      <c r="B1550" s="661" t="s">
        <v>573</v>
      </c>
      <c r="C1550" s="661" t="s">
        <v>3526</v>
      </c>
      <c r="D1550" s="742" t="s">
        <v>5499</v>
      </c>
      <c r="E1550" s="743" t="s">
        <v>3546</v>
      </c>
      <c r="F1550" s="661" t="s">
        <v>3521</v>
      </c>
      <c r="G1550" s="661" t="s">
        <v>3746</v>
      </c>
      <c r="H1550" s="661" t="s">
        <v>574</v>
      </c>
      <c r="I1550" s="661" t="s">
        <v>695</v>
      </c>
      <c r="J1550" s="661" t="s">
        <v>696</v>
      </c>
      <c r="K1550" s="661" t="s">
        <v>3747</v>
      </c>
      <c r="L1550" s="662">
        <v>27.28</v>
      </c>
      <c r="M1550" s="662">
        <v>54.56</v>
      </c>
      <c r="N1550" s="661">
        <v>2</v>
      </c>
      <c r="O1550" s="744">
        <v>0.5</v>
      </c>
      <c r="P1550" s="662">
        <v>54.56</v>
      </c>
      <c r="Q1550" s="677">
        <v>1</v>
      </c>
      <c r="R1550" s="661">
        <v>2</v>
      </c>
      <c r="S1550" s="677">
        <v>1</v>
      </c>
      <c r="T1550" s="744">
        <v>0.5</v>
      </c>
      <c r="U1550" s="700">
        <v>1</v>
      </c>
    </row>
    <row r="1551" spans="1:21" ht="14.4" customHeight="1" x14ac:dyDescent="0.3">
      <c r="A1551" s="660">
        <v>32</v>
      </c>
      <c r="B1551" s="661" t="s">
        <v>573</v>
      </c>
      <c r="C1551" s="661" t="s">
        <v>3526</v>
      </c>
      <c r="D1551" s="742" t="s">
        <v>5499</v>
      </c>
      <c r="E1551" s="743" t="s">
        <v>3546</v>
      </c>
      <c r="F1551" s="661" t="s">
        <v>3521</v>
      </c>
      <c r="G1551" s="661" t="s">
        <v>3926</v>
      </c>
      <c r="H1551" s="661" t="s">
        <v>574</v>
      </c>
      <c r="I1551" s="661" t="s">
        <v>3930</v>
      </c>
      <c r="J1551" s="661" t="s">
        <v>3928</v>
      </c>
      <c r="K1551" s="661" t="s">
        <v>3931</v>
      </c>
      <c r="L1551" s="662">
        <v>0</v>
      </c>
      <c r="M1551" s="662">
        <v>0</v>
      </c>
      <c r="N1551" s="661">
        <v>1</v>
      </c>
      <c r="O1551" s="744">
        <v>1</v>
      </c>
      <c r="P1551" s="662">
        <v>0</v>
      </c>
      <c r="Q1551" s="677"/>
      <c r="R1551" s="661">
        <v>1</v>
      </c>
      <c r="S1551" s="677">
        <v>1</v>
      </c>
      <c r="T1551" s="744">
        <v>1</v>
      </c>
      <c r="U1551" s="700">
        <v>1</v>
      </c>
    </row>
    <row r="1552" spans="1:21" ht="14.4" customHeight="1" x14ac:dyDescent="0.3">
      <c r="A1552" s="660">
        <v>32</v>
      </c>
      <c r="B1552" s="661" t="s">
        <v>573</v>
      </c>
      <c r="C1552" s="661" t="s">
        <v>3526</v>
      </c>
      <c r="D1552" s="742" t="s">
        <v>5499</v>
      </c>
      <c r="E1552" s="743" t="s">
        <v>3546</v>
      </c>
      <c r="F1552" s="661" t="s">
        <v>3521</v>
      </c>
      <c r="G1552" s="661" t="s">
        <v>4926</v>
      </c>
      <c r="H1552" s="661" t="s">
        <v>1755</v>
      </c>
      <c r="I1552" s="661" t="s">
        <v>4927</v>
      </c>
      <c r="J1552" s="661" t="s">
        <v>4928</v>
      </c>
      <c r="K1552" s="661" t="s">
        <v>4929</v>
      </c>
      <c r="L1552" s="662">
        <v>68.19</v>
      </c>
      <c r="M1552" s="662">
        <v>272.76</v>
      </c>
      <c r="N1552" s="661">
        <v>4</v>
      </c>
      <c r="O1552" s="744">
        <v>1</v>
      </c>
      <c r="P1552" s="662">
        <v>272.76</v>
      </c>
      <c r="Q1552" s="677">
        <v>1</v>
      </c>
      <c r="R1552" s="661">
        <v>4</v>
      </c>
      <c r="S1552" s="677">
        <v>1</v>
      </c>
      <c r="T1552" s="744">
        <v>1</v>
      </c>
      <c r="U1552" s="700">
        <v>1</v>
      </c>
    </row>
    <row r="1553" spans="1:21" ht="14.4" customHeight="1" x14ac:dyDescent="0.3">
      <c r="A1553" s="660">
        <v>32</v>
      </c>
      <c r="B1553" s="661" t="s">
        <v>573</v>
      </c>
      <c r="C1553" s="661" t="s">
        <v>3526</v>
      </c>
      <c r="D1553" s="742" t="s">
        <v>5499</v>
      </c>
      <c r="E1553" s="743" t="s">
        <v>3546</v>
      </c>
      <c r="F1553" s="661" t="s">
        <v>3521</v>
      </c>
      <c r="G1553" s="661" t="s">
        <v>3627</v>
      </c>
      <c r="H1553" s="661" t="s">
        <v>574</v>
      </c>
      <c r="I1553" s="661" t="s">
        <v>2096</v>
      </c>
      <c r="J1553" s="661" t="s">
        <v>2097</v>
      </c>
      <c r="K1553" s="661" t="s">
        <v>3016</v>
      </c>
      <c r="L1553" s="662">
        <v>111.72</v>
      </c>
      <c r="M1553" s="662">
        <v>223.44</v>
      </c>
      <c r="N1553" s="661">
        <v>2</v>
      </c>
      <c r="O1553" s="744">
        <v>1.5</v>
      </c>
      <c r="P1553" s="662">
        <v>223.44</v>
      </c>
      <c r="Q1553" s="677">
        <v>1</v>
      </c>
      <c r="R1553" s="661">
        <v>2</v>
      </c>
      <c r="S1553" s="677">
        <v>1</v>
      </c>
      <c r="T1553" s="744">
        <v>1.5</v>
      </c>
      <c r="U1553" s="700">
        <v>1</v>
      </c>
    </row>
    <row r="1554" spans="1:21" ht="14.4" customHeight="1" x14ac:dyDescent="0.3">
      <c r="A1554" s="660">
        <v>32</v>
      </c>
      <c r="B1554" s="661" t="s">
        <v>573</v>
      </c>
      <c r="C1554" s="661" t="s">
        <v>3526</v>
      </c>
      <c r="D1554" s="742" t="s">
        <v>5499</v>
      </c>
      <c r="E1554" s="743" t="s">
        <v>3546</v>
      </c>
      <c r="F1554" s="661" t="s">
        <v>3521</v>
      </c>
      <c r="G1554" s="661" t="s">
        <v>4159</v>
      </c>
      <c r="H1554" s="661" t="s">
        <v>574</v>
      </c>
      <c r="I1554" s="661" t="s">
        <v>4160</v>
      </c>
      <c r="J1554" s="661" t="s">
        <v>4161</v>
      </c>
      <c r="K1554" s="661" t="s">
        <v>4162</v>
      </c>
      <c r="L1554" s="662">
        <v>300.33</v>
      </c>
      <c r="M1554" s="662">
        <v>1201.32</v>
      </c>
      <c r="N1554" s="661">
        <v>4</v>
      </c>
      <c r="O1554" s="744">
        <v>2</v>
      </c>
      <c r="P1554" s="662">
        <v>600.66</v>
      </c>
      <c r="Q1554" s="677">
        <v>0.5</v>
      </c>
      <c r="R1554" s="661">
        <v>2</v>
      </c>
      <c r="S1554" s="677">
        <v>0.5</v>
      </c>
      <c r="T1554" s="744">
        <v>1</v>
      </c>
      <c r="U1554" s="700">
        <v>0.5</v>
      </c>
    </row>
    <row r="1555" spans="1:21" ht="14.4" customHeight="1" x14ac:dyDescent="0.3">
      <c r="A1555" s="660">
        <v>32</v>
      </c>
      <c r="B1555" s="661" t="s">
        <v>573</v>
      </c>
      <c r="C1555" s="661" t="s">
        <v>3526</v>
      </c>
      <c r="D1555" s="742" t="s">
        <v>5499</v>
      </c>
      <c r="E1555" s="743" t="s">
        <v>3546</v>
      </c>
      <c r="F1555" s="661" t="s">
        <v>3521</v>
      </c>
      <c r="G1555" s="661" t="s">
        <v>4159</v>
      </c>
      <c r="H1555" s="661" t="s">
        <v>574</v>
      </c>
      <c r="I1555" s="661" t="s">
        <v>4163</v>
      </c>
      <c r="J1555" s="661" t="s">
        <v>4161</v>
      </c>
      <c r="K1555" s="661" t="s">
        <v>4162</v>
      </c>
      <c r="L1555" s="662">
        <v>300.33</v>
      </c>
      <c r="M1555" s="662">
        <v>300.33</v>
      </c>
      <c r="N1555" s="661">
        <v>1</v>
      </c>
      <c r="O1555" s="744">
        <v>0.5</v>
      </c>
      <c r="P1555" s="662"/>
      <c r="Q1555" s="677">
        <v>0</v>
      </c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32</v>
      </c>
      <c r="B1556" s="661" t="s">
        <v>573</v>
      </c>
      <c r="C1556" s="661" t="s">
        <v>3526</v>
      </c>
      <c r="D1556" s="742" t="s">
        <v>5499</v>
      </c>
      <c r="E1556" s="743" t="s">
        <v>3546</v>
      </c>
      <c r="F1556" s="661" t="s">
        <v>3521</v>
      </c>
      <c r="G1556" s="661" t="s">
        <v>3832</v>
      </c>
      <c r="H1556" s="661" t="s">
        <v>574</v>
      </c>
      <c r="I1556" s="661" t="s">
        <v>4260</v>
      </c>
      <c r="J1556" s="661" t="s">
        <v>3833</v>
      </c>
      <c r="K1556" s="661" t="s">
        <v>3834</v>
      </c>
      <c r="L1556" s="662">
        <v>0</v>
      </c>
      <c r="M1556" s="662">
        <v>0</v>
      </c>
      <c r="N1556" s="661">
        <v>2</v>
      </c>
      <c r="O1556" s="744">
        <v>0.5</v>
      </c>
      <c r="P1556" s="662">
        <v>0</v>
      </c>
      <c r="Q1556" s="677"/>
      <c r="R1556" s="661">
        <v>2</v>
      </c>
      <c r="S1556" s="677">
        <v>1</v>
      </c>
      <c r="T1556" s="744">
        <v>0.5</v>
      </c>
      <c r="U1556" s="700">
        <v>1</v>
      </c>
    </row>
    <row r="1557" spans="1:21" ht="14.4" customHeight="1" x14ac:dyDescent="0.3">
      <c r="A1557" s="660">
        <v>32</v>
      </c>
      <c r="B1557" s="661" t="s">
        <v>573</v>
      </c>
      <c r="C1557" s="661" t="s">
        <v>3526</v>
      </c>
      <c r="D1557" s="742" t="s">
        <v>5499</v>
      </c>
      <c r="E1557" s="743" t="s">
        <v>3546</v>
      </c>
      <c r="F1557" s="661" t="s">
        <v>3521</v>
      </c>
      <c r="G1557" s="661" t="s">
        <v>3832</v>
      </c>
      <c r="H1557" s="661" t="s">
        <v>574</v>
      </c>
      <c r="I1557" s="661" t="s">
        <v>4168</v>
      </c>
      <c r="J1557" s="661" t="s">
        <v>4169</v>
      </c>
      <c r="K1557" s="661" t="s">
        <v>4170</v>
      </c>
      <c r="L1557" s="662">
        <v>0</v>
      </c>
      <c r="M1557" s="662">
        <v>0</v>
      </c>
      <c r="N1557" s="661">
        <v>2</v>
      </c>
      <c r="O1557" s="744">
        <v>1.5</v>
      </c>
      <c r="P1557" s="662">
        <v>0</v>
      </c>
      <c r="Q1557" s="677"/>
      <c r="R1557" s="661">
        <v>1</v>
      </c>
      <c r="S1557" s="677">
        <v>0.5</v>
      </c>
      <c r="T1557" s="744">
        <v>1</v>
      </c>
      <c r="U1557" s="700">
        <v>0.66666666666666663</v>
      </c>
    </row>
    <row r="1558" spans="1:21" ht="14.4" customHeight="1" x14ac:dyDescent="0.3">
      <c r="A1558" s="660">
        <v>32</v>
      </c>
      <c r="B1558" s="661" t="s">
        <v>573</v>
      </c>
      <c r="C1558" s="661" t="s">
        <v>3526</v>
      </c>
      <c r="D1558" s="742" t="s">
        <v>5499</v>
      </c>
      <c r="E1558" s="743" t="s">
        <v>3546</v>
      </c>
      <c r="F1558" s="661" t="s">
        <v>3521</v>
      </c>
      <c r="G1558" s="661" t="s">
        <v>4930</v>
      </c>
      <c r="H1558" s="661" t="s">
        <v>574</v>
      </c>
      <c r="I1558" s="661" t="s">
        <v>3018</v>
      </c>
      <c r="J1558" s="661" t="s">
        <v>3019</v>
      </c>
      <c r="K1558" s="661" t="s">
        <v>4931</v>
      </c>
      <c r="L1558" s="662">
        <v>36.97</v>
      </c>
      <c r="M1558" s="662">
        <v>36.97</v>
      </c>
      <c r="N1558" s="661">
        <v>1</v>
      </c>
      <c r="O1558" s="744">
        <v>0.5</v>
      </c>
      <c r="P1558" s="662">
        <v>36.97</v>
      </c>
      <c r="Q1558" s="677">
        <v>1</v>
      </c>
      <c r="R1558" s="661">
        <v>1</v>
      </c>
      <c r="S1558" s="677">
        <v>1</v>
      </c>
      <c r="T1558" s="744">
        <v>0.5</v>
      </c>
      <c r="U1558" s="700">
        <v>1</v>
      </c>
    </row>
    <row r="1559" spans="1:21" ht="14.4" customHeight="1" x14ac:dyDescent="0.3">
      <c r="A1559" s="660">
        <v>32</v>
      </c>
      <c r="B1559" s="661" t="s">
        <v>573</v>
      </c>
      <c r="C1559" s="661" t="s">
        <v>3526</v>
      </c>
      <c r="D1559" s="742" t="s">
        <v>5499</v>
      </c>
      <c r="E1559" s="743" t="s">
        <v>3546</v>
      </c>
      <c r="F1559" s="661" t="s">
        <v>3521</v>
      </c>
      <c r="G1559" s="661" t="s">
        <v>4023</v>
      </c>
      <c r="H1559" s="661" t="s">
        <v>574</v>
      </c>
      <c r="I1559" s="661" t="s">
        <v>3090</v>
      </c>
      <c r="J1559" s="661" t="s">
        <v>3091</v>
      </c>
      <c r="K1559" s="661" t="s">
        <v>4024</v>
      </c>
      <c r="L1559" s="662">
        <v>77.14</v>
      </c>
      <c r="M1559" s="662">
        <v>154.28</v>
      </c>
      <c r="N1559" s="661">
        <v>2</v>
      </c>
      <c r="O1559" s="744">
        <v>1</v>
      </c>
      <c r="P1559" s="662"/>
      <c r="Q1559" s="677">
        <v>0</v>
      </c>
      <c r="R1559" s="661"/>
      <c r="S1559" s="677">
        <v>0</v>
      </c>
      <c r="T1559" s="744"/>
      <c r="U1559" s="700">
        <v>0</v>
      </c>
    </row>
    <row r="1560" spans="1:21" ht="14.4" customHeight="1" x14ac:dyDescent="0.3">
      <c r="A1560" s="660">
        <v>32</v>
      </c>
      <c r="B1560" s="661" t="s">
        <v>573</v>
      </c>
      <c r="C1560" s="661" t="s">
        <v>3526</v>
      </c>
      <c r="D1560" s="742" t="s">
        <v>5499</v>
      </c>
      <c r="E1560" s="743" t="s">
        <v>3546</v>
      </c>
      <c r="F1560" s="661" t="s">
        <v>3521</v>
      </c>
      <c r="G1560" s="661" t="s">
        <v>3752</v>
      </c>
      <c r="H1560" s="661" t="s">
        <v>574</v>
      </c>
      <c r="I1560" s="661" t="s">
        <v>4264</v>
      </c>
      <c r="J1560" s="661" t="s">
        <v>2535</v>
      </c>
      <c r="K1560" s="661" t="s">
        <v>4265</v>
      </c>
      <c r="L1560" s="662">
        <v>26.37</v>
      </c>
      <c r="M1560" s="662">
        <v>52.74</v>
      </c>
      <c r="N1560" s="661">
        <v>2</v>
      </c>
      <c r="O1560" s="744">
        <v>1</v>
      </c>
      <c r="P1560" s="662">
        <v>26.37</v>
      </c>
      <c r="Q1560" s="677">
        <v>0.5</v>
      </c>
      <c r="R1560" s="661">
        <v>1</v>
      </c>
      <c r="S1560" s="677">
        <v>0.5</v>
      </c>
      <c r="T1560" s="744">
        <v>0.5</v>
      </c>
      <c r="U1560" s="700">
        <v>0.5</v>
      </c>
    </row>
    <row r="1561" spans="1:21" ht="14.4" customHeight="1" x14ac:dyDescent="0.3">
      <c r="A1561" s="660">
        <v>32</v>
      </c>
      <c r="B1561" s="661" t="s">
        <v>573</v>
      </c>
      <c r="C1561" s="661" t="s">
        <v>3526</v>
      </c>
      <c r="D1561" s="742" t="s">
        <v>5499</v>
      </c>
      <c r="E1561" s="743" t="s">
        <v>3546</v>
      </c>
      <c r="F1561" s="661" t="s">
        <v>3521</v>
      </c>
      <c r="G1561" s="661" t="s">
        <v>3752</v>
      </c>
      <c r="H1561" s="661" t="s">
        <v>574</v>
      </c>
      <c r="I1561" s="661" t="s">
        <v>2534</v>
      </c>
      <c r="J1561" s="661" t="s">
        <v>2535</v>
      </c>
      <c r="K1561" s="661" t="s">
        <v>2536</v>
      </c>
      <c r="L1561" s="662">
        <v>52.75</v>
      </c>
      <c r="M1561" s="662">
        <v>633</v>
      </c>
      <c r="N1561" s="661">
        <v>12</v>
      </c>
      <c r="O1561" s="744">
        <v>7.5</v>
      </c>
      <c r="P1561" s="662">
        <v>422</v>
      </c>
      <c r="Q1561" s="677">
        <v>0.66666666666666663</v>
      </c>
      <c r="R1561" s="661">
        <v>8</v>
      </c>
      <c r="S1561" s="677">
        <v>0.66666666666666663</v>
      </c>
      <c r="T1561" s="744">
        <v>4.5</v>
      </c>
      <c r="U1561" s="700">
        <v>0.6</v>
      </c>
    </row>
    <row r="1562" spans="1:21" ht="14.4" customHeight="1" x14ac:dyDescent="0.3">
      <c r="A1562" s="660">
        <v>32</v>
      </c>
      <c r="B1562" s="661" t="s">
        <v>573</v>
      </c>
      <c r="C1562" s="661" t="s">
        <v>3526</v>
      </c>
      <c r="D1562" s="742" t="s">
        <v>5499</v>
      </c>
      <c r="E1562" s="743" t="s">
        <v>3546</v>
      </c>
      <c r="F1562" s="661" t="s">
        <v>3521</v>
      </c>
      <c r="G1562" s="661" t="s">
        <v>3752</v>
      </c>
      <c r="H1562" s="661" t="s">
        <v>574</v>
      </c>
      <c r="I1562" s="661" t="s">
        <v>3753</v>
      </c>
      <c r="J1562" s="661" t="s">
        <v>3754</v>
      </c>
      <c r="K1562" s="661" t="s">
        <v>3755</v>
      </c>
      <c r="L1562" s="662">
        <v>29.54</v>
      </c>
      <c r="M1562" s="662">
        <v>88.62</v>
      </c>
      <c r="N1562" s="661">
        <v>3</v>
      </c>
      <c r="O1562" s="744">
        <v>1</v>
      </c>
      <c r="P1562" s="662">
        <v>29.54</v>
      </c>
      <c r="Q1562" s="677">
        <v>0.33333333333333331</v>
      </c>
      <c r="R1562" s="661">
        <v>1</v>
      </c>
      <c r="S1562" s="677">
        <v>0.33333333333333331</v>
      </c>
      <c r="T1562" s="744">
        <v>0.5</v>
      </c>
      <c r="U1562" s="700">
        <v>0.5</v>
      </c>
    </row>
    <row r="1563" spans="1:21" ht="14.4" customHeight="1" x14ac:dyDescent="0.3">
      <c r="A1563" s="660">
        <v>32</v>
      </c>
      <c r="B1563" s="661" t="s">
        <v>573</v>
      </c>
      <c r="C1563" s="661" t="s">
        <v>3526</v>
      </c>
      <c r="D1563" s="742" t="s">
        <v>5499</v>
      </c>
      <c r="E1563" s="743" t="s">
        <v>3546</v>
      </c>
      <c r="F1563" s="661" t="s">
        <v>3521</v>
      </c>
      <c r="G1563" s="661" t="s">
        <v>4035</v>
      </c>
      <c r="H1563" s="661" t="s">
        <v>574</v>
      </c>
      <c r="I1563" s="661" t="s">
        <v>4036</v>
      </c>
      <c r="J1563" s="661" t="s">
        <v>4037</v>
      </c>
      <c r="K1563" s="661" t="s">
        <v>3228</v>
      </c>
      <c r="L1563" s="662">
        <v>3828.13</v>
      </c>
      <c r="M1563" s="662">
        <v>149297.07</v>
      </c>
      <c r="N1563" s="661">
        <v>39</v>
      </c>
      <c r="O1563" s="744">
        <v>9.5</v>
      </c>
      <c r="P1563" s="662">
        <v>88046.99</v>
      </c>
      <c r="Q1563" s="677">
        <v>0.58974358974358976</v>
      </c>
      <c r="R1563" s="661">
        <v>23</v>
      </c>
      <c r="S1563" s="677">
        <v>0.58974358974358976</v>
      </c>
      <c r="T1563" s="744">
        <v>5.5</v>
      </c>
      <c r="U1563" s="700">
        <v>0.57894736842105265</v>
      </c>
    </row>
    <row r="1564" spans="1:21" ht="14.4" customHeight="1" x14ac:dyDescent="0.3">
      <c r="A1564" s="660">
        <v>32</v>
      </c>
      <c r="B1564" s="661" t="s">
        <v>573</v>
      </c>
      <c r="C1564" s="661" t="s">
        <v>3526</v>
      </c>
      <c r="D1564" s="742" t="s">
        <v>5499</v>
      </c>
      <c r="E1564" s="743" t="s">
        <v>3546</v>
      </c>
      <c r="F1564" s="661" t="s">
        <v>3521</v>
      </c>
      <c r="G1564" s="661" t="s">
        <v>4038</v>
      </c>
      <c r="H1564" s="661" t="s">
        <v>574</v>
      </c>
      <c r="I1564" s="661" t="s">
        <v>4176</v>
      </c>
      <c r="J1564" s="661" t="s">
        <v>4040</v>
      </c>
      <c r="K1564" s="661" t="s">
        <v>4041</v>
      </c>
      <c r="L1564" s="662">
        <v>5927.29</v>
      </c>
      <c r="M1564" s="662">
        <v>29636.449999999997</v>
      </c>
      <c r="N1564" s="661">
        <v>5</v>
      </c>
      <c r="O1564" s="744">
        <v>2</v>
      </c>
      <c r="P1564" s="662">
        <v>17781.87</v>
      </c>
      <c r="Q1564" s="677">
        <v>0.6</v>
      </c>
      <c r="R1564" s="661">
        <v>3</v>
      </c>
      <c r="S1564" s="677">
        <v>0.6</v>
      </c>
      <c r="T1564" s="744">
        <v>1</v>
      </c>
      <c r="U1564" s="700">
        <v>0.5</v>
      </c>
    </row>
    <row r="1565" spans="1:21" ht="14.4" customHeight="1" x14ac:dyDescent="0.3">
      <c r="A1565" s="660">
        <v>32</v>
      </c>
      <c r="B1565" s="661" t="s">
        <v>573</v>
      </c>
      <c r="C1565" s="661" t="s">
        <v>3526</v>
      </c>
      <c r="D1565" s="742" t="s">
        <v>5499</v>
      </c>
      <c r="E1565" s="743" t="s">
        <v>3546</v>
      </c>
      <c r="F1565" s="661" t="s">
        <v>3521</v>
      </c>
      <c r="G1565" s="661" t="s">
        <v>3632</v>
      </c>
      <c r="H1565" s="661" t="s">
        <v>574</v>
      </c>
      <c r="I1565" s="661" t="s">
        <v>862</v>
      </c>
      <c r="J1565" s="661" t="s">
        <v>3633</v>
      </c>
      <c r="K1565" s="661" t="s">
        <v>3634</v>
      </c>
      <c r="L1565" s="662">
        <v>88.76</v>
      </c>
      <c r="M1565" s="662">
        <v>976.36000000000013</v>
      </c>
      <c r="N1565" s="661">
        <v>11</v>
      </c>
      <c r="O1565" s="744">
        <v>3.5</v>
      </c>
      <c r="P1565" s="662">
        <v>710.08</v>
      </c>
      <c r="Q1565" s="677">
        <v>0.72727272727272718</v>
      </c>
      <c r="R1565" s="661">
        <v>8</v>
      </c>
      <c r="S1565" s="677">
        <v>0.72727272727272729</v>
      </c>
      <c r="T1565" s="744">
        <v>3</v>
      </c>
      <c r="U1565" s="700">
        <v>0.8571428571428571</v>
      </c>
    </row>
    <row r="1566" spans="1:21" ht="14.4" customHeight="1" x14ac:dyDescent="0.3">
      <c r="A1566" s="660">
        <v>32</v>
      </c>
      <c r="B1566" s="661" t="s">
        <v>573</v>
      </c>
      <c r="C1566" s="661" t="s">
        <v>3526</v>
      </c>
      <c r="D1566" s="742" t="s">
        <v>5499</v>
      </c>
      <c r="E1566" s="743" t="s">
        <v>3546</v>
      </c>
      <c r="F1566" s="661" t="s">
        <v>3521</v>
      </c>
      <c r="G1566" s="661" t="s">
        <v>3756</v>
      </c>
      <c r="H1566" s="661" t="s">
        <v>574</v>
      </c>
      <c r="I1566" s="661" t="s">
        <v>723</v>
      </c>
      <c r="J1566" s="661" t="s">
        <v>724</v>
      </c>
      <c r="K1566" s="661" t="s">
        <v>3757</v>
      </c>
      <c r="L1566" s="662">
        <v>733.55</v>
      </c>
      <c r="M1566" s="662">
        <v>733.55</v>
      </c>
      <c r="N1566" s="661">
        <v>1</v>
      </c>
      <c r="O1566" s="744">
        <v>1</v>
      </c>
      <c r="P1566" s="662">
        <v>733.55</v>
      </c>
      <c r="Q1566" s="677">
        <v>1</v>
      </c>
      <c r="R1566" s="661">
        <v>1</v>
      </c>
      <c r="S1566" s="677">
        <v>1</v>
      </c>
      <c r="T1566" s="744">
        <v>1</v>
      </c>
      <c r="U1566" s="700">
        <v>1</v>
      </c>
    </row>
    <row r="1567" spans="1:21" ht="14.4" customHeight="1" x14ac:dyDescent="0.3">
      <c r="A1567" s="660">
        <v>32</v>
      </c>
      <c r="B1567" s="661" t="s">
        <v>573</v>
      </c>
      <c r="C1567" s="661" t="s">
        <v>3526</v>
      </c>
      <c r="D1567" s="742" t="s">
        <v>5499</v>
      </c>
      <c r="E1567" s="743" t="s">
        <v>3546</v>
      </c>
      <c r="F1567" s="661" t="s">
        <v>3521</v>
      </c>
      <c r="G1567" s="661" t="s">
        <v>4043</v>
      </c>
      <c r="H1567" s="661" t="s">
        <v>1755</v>
      </c>
      <c r="I1567" s="661" t="s">
        <v>4536</v>
      </c>
      <c r="J1567" s="661" t="s">
        <v>4537</v>
      </c>
      <c r="K1567" s="661" t="s">
        <v>4538</v>
      </c>
      <c r="L1567" s="662">
        <v>28.81</v>
      </c>
      <c r="M1567" s="662">
        <v>86.429999999999993</v>
      </c>
      <c r="N1567" s="661">
        <v>3</v>
      </c>
      <c r="O1567" s="744">
        <v>0.5</v>
      </c>
      <c r="P1567" s="662">
        <v>86.429999999999993</v>
      </c>
      <c r="Q1567" s="677">
        <v>1</v>
      </c>
      <c r="R1567" s="661">
        <v>3</v>
      </c>
      <c r="S1567" s="677">
        <v>1</v>
      </c>
      <c r="T1567" s="744">
        <v>0.5</v>
      </c>
      <c r="U1567" s="700">
        <v>1</v>
      </c>
    </row>
    <row r="1568" spans="1:21" ht="14.4" customHeight="1" x14ac:dyDescent="0.3">
      <c r="A1568" s="660">
        <v>32</v>
      </c>
      <c r="B1568" s="661" t="s">
        <v>573</v>
      </c>
      <c r="C1568" s="661" t="s">
        <v>3526</v>
      </c>
      <c r="D1568" s="742" t="s">
        <v>5499</v>
      </c>
      <c r="E1568" s="743" t="s">
        <v>3546</v>
      </c>
      <c r="F1568" s="661" t="s">
        <v>3521</v>
      </c>
      <c r="G1568" s="661" t="s">
        <v>4043</v>
      </c>
      <c r="H1568" s="661" t="s">
        <v>1755</v>
      </c>
      <c r="I1568" s="661" t="s">
        <v>4536</v>
      </c>
      <c r="J1568" s="661" t="s">
        <v>4537</v>
      </c>
      <c r="K1568" s="661" t="s">
        <v>4538</v>
      </c>
      <c r="L1568" s="662">
        <v>46.85</v>
      </c>
      <c r="M1568" s="662">
        <v>796.45</v>
      </c>
      <c r="N1568" s="661">
        <v>17</v>
      </c>
      <c r="O1568" s="744">
        <v>3.5</v>
      </c>
      <c r="P1568" s="662">
        <v>515.35</v>
      </c>
      <c r="Q1568" s="677">
        <v>0.6470588235294118</v>
      </c>
      <c r="R1568" s="661">
        <v>11</v>
      </c>
      <c r="S1568" s="677">
        <v>0.6470588235294118</v>
      </c>
      <c r="T1568" s="744">
        <v>2.5</v>
      </c>
      <c r="U1568" s="700">
        <v>0.7142857142857143</v>
      </c>
    </row>
    <row r="1569" spans="1:21" ht="14.4" customHeight="1" x14ac:dyDescent="0.3">
      <c r="A1569" s="660">
        <v>32</v>
      </c>
      <c r="B1569" s="661" t="s">
        <v>573</v>
      </c>
      <c r="C1569" s="661" t="s">
        <v>3526</v>
      </c>
      <c r="D1569" s="742" t="s">
        <v>5499</v>
      </c>
      <c r="E1569" s="743" t="s">
        <v>3546</v>
      </c>
      <c r="F1569" s="661" t="s">
        <v>3521</v>
      </c>
      <c r="G1569" s="661" t="s">
        <v>4043</v>
      </c>
      <c r="H1569" s="661" t="s">
        <v>1755</v>
      </c>
      <c r="I1569" s="661" t="s">
        <v>4044</v>
      </c>
      <c r="J1569" s="661" t="s">
        <v>4045</v>
      </c>
      <c r="K1569" s="661" t="s">
        <v>4046</v>
      </c>
      <c r="L1569" s="662">
        <v>187.41</v>
      </c>
      <c r="M1569" s="662">
        <v>374.82</v>
      </c>
      <c r="N1569" s="661">
        <v>2</v>
      </c>
      <c r="O1569" s="744">
        <v>0.5</v>
      </c>
      <c r="P1569" s="662"/>
      <c r="Q1569" s="677">
        <v>0</v>
      </c>
      <c r="R1569" s="661"/>
      <c r="S1569" s="677">
        <v>0</v>
      </c>
      <c r="T1569" s="744"/>
      <c r="U1569" s="700">
        <v>0</v>
      </c>
    </row>
    <row r="1570" spans="1:21" ht="14.4" customHeight="1" x14ac:dyDescent="0.3">
      <c r="A1570" s="660">
        <v>32</v>
      </c>
      <c r="B1570" s="661" t="s">
        <v>573</v>
      </c>
      <c r="C1570" s="661" t="s">
        <v>3526</v>
      </c>
      <c r="D1570" s="742" t="s">
        <v>5499</v>
      </c>
      <c r="E1570" s="743" t="s">
        <v>3546</v>
      </c>
      <c r="F1570" s="661" t="s">
        <v>3521</v>
      </c>
      <c r="G1570" s="661" t="s">
        <v>4043</v>
      </c>
      <c r="H1570" s="661" t="s">
        <v>1755</v>
      </c>
      <c r="I1570" s="661" t="s">
        <v>4044</v>
      </c>
      <c r="J1570" s="661" t="s">
        <v>4045</v>
      </c>
      <c r="K1570" s="661" t="s">
        <v>4046</v>
      </c>
      <c r="L1570" s="662">
        <v>115.27</v>
      </c>
      <c r="M1570" s="662">
        <v>230.54</v>
      </c>
      <c r="N1570" s="661">
        <v>2</v>
      </c>
      <c r="O1570" s="744">
        <v>0.5</v>
      </c>
      <c r="P1570" s="662">
        <v>230.54</v>
      </c>
      <c r="Q1570" s="677">
        <v>1</v>
      </c>
      <c r="R1570" s="661">
        <v>2</v>
      </c>
      <c r="S1570" s="677">
        <v>1</v>
      </c>
      <c r="T1570" s="744">
        <v>0.5</v>
      </c>
      <c r="U1570" s="700">
        <v>1</v>
      </c>
    </row>
    <row r="1571" spans="1:21" ht="14.4" customHeight="1" x14ac:dyDescent="0.3">
      <c r="A1571" s="660">
        <v>32</v>
      </c>
      <c r="B1571" s="661" t="s">
        <v>573</v>
      </c>
      <c r="C1571" s="661" t="s">
        <v>3526</v>
      </c>
      <c r="D1571" s="742" t="s">
        <v>5499</v>
      </c>
      <c r="E1571" s="743" t="s">
        <v>3546</v>
      </c>
      <c r="F1571" s="661" t="s">
        <v>3521</v>
      </c>
      <c r="G1571" s="661" t="s">
        <v>4047</v>
      </c>
      <c r="H1571" s="661" t="s">
        <v>1755</v>
      </c>
      <c r="I1571" s="661" t="s">
        <v>4932</v>
      </c>
      <c r="J1571" s="661" t="s">
        <v>4933</v>
      </c>
      <c r="K1571" s="661" t="s">
        <v>4934</v>
      </c>
      <c r="L1571" s="662">
        <v>0</v>
      </c>
      <c r="M1571" s="662">
        <v>0</v>
      </c>
      <c r="N1571" s="661">
        <v>1</v>
      </c>
      <c r="O1571" s="744">
        <v>0.5</v>
      </c>
      <c r="P1571" s="662"/>
      <c r="Q1571" s="677"/>
      <c r="R1571" s="661"/>
      <c r="S1571" s="677">
        <v>0</v>
      </c>
      <c r="T1571" s="744"/>
      <c r="U1571" s="700">
        <v>0</v>
      </c>
    </row>
    <row r="1572" spans="1:21" ht="14.4" customHeight="1" x14ac:dyDescent="0.3">
      <c r="A1572" s="660">
        <v>32</v>
      </c>
      <c r="B1572" s="661" t="s">
        <v>573</v>
      </c>
      <c r="C1572" s="661" t="s">
        <v>3526</v>
      </c>
      <c r="D1572" s="742" t="s">
        <v>5499</v>
      </c>
      <c r="E1572" s="743" t="s">
        <v>3546</v>
      </c>
      <c r="F1572" s="661" t="s">
        <v>3521</v>
      </c>
      <c r="G1572" s="661" t="s">
        <v>4047</v>
      </c>
      <c r="H1572" s="661" t="s">
        <v>1755</v>
      </c>
      <c r="I1572" s="661" t="s">
        <v>4935</v>
      </c>
      <c r="J1572" s="661" t="s">
        <v>4804</v>
      </c>
      <c r="K1572" s="661" t="s">
        <v>4936</v>
      </c>
      <c r="L1572" s="662">
        <v>62.24</v>
      </c>
      <c r="M1572" s="662">
        <v>62.24</v>
      </c>
      <c r="N1572" s="661">
        <v>1</v>
      </c>
      <c r="O1572" s="744">
        <v>0.5</v>
      </c>
      <c r="P1572" s="662">
        <v>62.24</v>
      </c>
      <c r="Q1572" s="677">
        <v>1</v>
      </c>
      <c r="R1572" s="661">
        <v>1</v>
      </c>
      <c r="S1572" s="677">
        <v>1</v>
      </c>
      <c r="T1572" s="744">
        <v>0.5</v>
      </c>
      <c r="U1572" s="700">
        <v>1</v>
      </c>
    </row>
    <row r="1573" spans="1:21" ht="14.4" customHeight="1" x14ac:dyDescent="0.3">
      <c r="A1573" s="660">
        <v>32</v>
      </c>
      <c r="B1573" s="661" t="s">
        <v>573</v>
      </c>
      <c r="C1573" s="661" t="s">
        <v>3526</v>
      </c>
      <c r="D1573" s="742" t="s">
        <v>5499</v>
      </c>
      <c r="E1573" s="743" t="s">
        <v>3546</v>
      </c>
      <c r="F1573" s="661" t="s">
        <v>3521</v>
      </c>
      <c r="G1573" s="661" t="s">
        <v>4047</v>
      </c>
      <c r="H1573" s="661" t="s">
        <v>1755</v>
      </c>
      <c r="I1573" s="661" t="s">
        <v>4397</v>
      </c>
      <c r="J1573" s="661" t="s">
        <v>1988</v>
      </c>
      <c r="K1573" s="661" t="s">
        <v>1989</v>
      </c>
      <c r="L1573" s="662">
        <v>103.74</v>
      </c>
      <c r="M1573" s="662">
        <v>103.74</v>
      </c>
      <c r="N1573" s="661">
        <v>1</v>
      </c>
      <c r="O1573" s="744">
        <v>0.5</v>
      </c>
      <c r="P1573" s="662">
        <v>103.74</v>
      </c>
      <c r="Q1573" s="677">
        <v>1</v>
      </c>
      <c r="R1573" s="661">
        <v>1</v>
      </c>
      <c r="S1573" s="677">
        <v>1</v>
      </c>
      <c r="T1573" s="744">
        <v>0.5</v>
      </c>
      <c r="U1573" s="700">
        <v>1</v>
      </c>
    </row>
    <row r="1574" spans="1:21" ht="14.4" customHeight="1" x14ac:dyDescent="0.3">
      <c r="A1574" s="660">
        <v>32</v>
      </c>
      <c r="B1574" s="661" t="s">
        <v>573</v>
      </c>
      <c r="C1574" s="661" t="s">
        <v>3526</v>
      </c>
      <c r="D1574" s="742" t="s">
        <v>5499</v>
      </c>
      <c r="E1574" s="743" t="s">
        <v>3546</v>
      </c>
      <c r="F1574" s="661" t="s">
        <v>3521</v>
      </c>
      <c r="G1574" s="661" t="s">
        <v>4047</v>
      </c>
      <c r="H1574" s="661" t="s">
        <v>1755</v>
      </c>
      <c r="I1574" s="661" t="s">
        <v>4937</v>
      </c>
      <c r="J1574" s="661" t="s">
        <v>4938</v>
      </c>
      <c r="K1574" s="661" t="s">
        <v>4939</v>
      </c>
      <c r="L1574" s="662">
        <v>62.24</v>
      </c>
      <c r="M1574" s="662">
        <v>62.24</v>
      </c>
      <c r="N1574" s="661">
        <v>1</v>
      </c>
      <c r="O1574" s="744">
        <v>0.5</v>
      </c>
      <c r="P1574" s="662">
        <v>62.24</v>
      </c>
      <c r="Q1574" s="677">
        <v>1</v>
      </c>
      <c r="R1574" s="661">
        <v>1</v>
      </c>
      <c r="S1574" s="677">
        <v>1</v>
      </c>
      <c r="T1574" s="744">
        <v>0.5</v>
      </c>
      <c r="U1574" s="700">
        <v>1</v>
      </c>
    </row>
    <row r="1575" spans="1:21" ht="14.4" customHeight="1" x14ac:dyDescent="0.3">
      <c r="A1575" s="660">
        <v>32</v>
      </c>
      <c r="B1575" s="661" t="s">
        <v>573</v>
      </c>
      <c r="C1575" s="661" t="s">
        <v>3526</v>
      </c>
      <c r="D1575" s="742" t="s">
        <v>5499</v>
      </c>
      <c r="E1575" s="743" t="s">
        <v>3546</v>
      </c>
      <c r="F1575" s="661" t="s">
        <v>3521</v>
      </c>
      <c r="G1575" s="661" t="s">
        <v>4047</v>
      </c>
      <c r="H1575" s="661" t="s">
        <v>1755</v>
      </c>
      <c r="I1575" s="661" t="s">
        <v>4940</v>
      </c>
      <c r="J1575" s="661" t="s">
        <v>4941</v>
      </c>
      <c r="K1575" s="661" t="s">
        <v>4544</v>
      </c>
      <c r="L1575" s="662">
        <v>124.49</v>
      </c>
      <c r="M1575" s="662">
        <v>124.49</v>
      </c>
      <c r="N1575" s="661">
        <v>1</v>
      </c>
      <c r="O1575" s="744">
        <v>0.5</v>
      </c>
      <c r="P1575" s="662">
        <v>124.49</v>
      </c>
      <c r="Q1575" s="677">
        <v>1</v>
      </c>
      <c r="R1575" s="661">
        <v>1</v>
      </c>
      <c r="S1575" s="677">
        <v>1</v>
      </c>
      <c r="T1575" s="744">
        <v>0.5</v>
      </c>
      <c r="U1575" s="700">
        <v>1</v>
      </c>
    </row>
    <row r="1576" spans="1:21" ht="14.4" customHeight="1" x14ac:dyDescent="0.3">
      <c r="A1576" s="660">
        <v>32</v>
      </c>
      <c r="B1576" s="661" t="s">
        <v>573</v>
      </c>
      <c r="C1576" s="661" t="s">
        <v>3526</v>
      </c>
      <c r="D1576" s="742" t="s">
        <v>5499</v>
      </c>
      <c r="E1576" s="743" t="s">
        <v>3546</v>
      </c>
      <c r="F1576" s="661" t="s">
        <v>3521</v>
      </c>
      <c r="G1576" s="661" t="s">
        <v>4047</v>
      </c>
      <c r="H1576" s="661" t="s">
        <v>1755</v>
      </c>
      <c r="I1576" s="661" t="s">
        <v>2976</v>
      </c>
      <c r="J1576" s="661" t="s">
        <v>2977</v>
      </c>
      <c r="K1576" s="661" t="s">
        <v>2978</v>
      </c>
      <c r="L1576" s="662">
        <v>48.37</v>
      </c>
      <c r="M1576" s="662">
        <v>48.37</v>
      </c>
      <c r="N1576" s="661">
        <v>1</v>
      </c>
      <c r="O1576" s="744">
        <v>0.5</v>
      </c>
      <c r="P1576" s="662">
        <v>48.37</v>
      </c>
      <c r="Q1576" s="677">
        <v>1</v>
      </c>
      <c r="R1576" s="661">
        <v>1</v>
      </c>
      <c r="S1576" s="677">
        <v>1</v>
      </c>
      <c r="T1576" s="744">
        <v>0.5</v>
      </c>
      <c r="U1576" s="700">
        <v>1</v>
      </c>
    </row>
    <row r="1577" spans="1:21" ht="14.4" customHeight="1" x14ac:dyDescent="0.3">
      <c r="A1577" s="660">
        <v>32</v>
      </c>
      <c r="B1577" s="661" t="s">
        <v>573</v>
      </c>
      <c r="C1577" s="661" t="s">
        <v>3526</v>
      </c>
      <c r="D1577" s="742" t="s">
        <v>5499</v>
      </c>
      <c r="E1577" s="743" t="s">
        <v>3546</v>
      </c>
      <c r="F1577" s="661" t="s">
        <v>3521</v>
      </c>
      <c r="G1577" s="661" t="s">
        <v>4942</v>
      </c>
      <c r="H1577" s="661" t="s">
        <v>1755</v>
      </c>
      <c r="I1577" s="661" t="s">
        <v>2901</v>
      </c>
      <c r="J1577" s="661" t="s">
        <v>2902</v>
      </c>
      <c r="K1577" s="661" t="s">
        <v>1852</v>
      </c>
      <c r="L1577" s="662">
        <v>104.76</v>
      </c>
      <c r="M1577" s="662">
        <v>314.28000000000003</v>
      </c>
      <c r="N1577" s="661">
        <v>3</v>
      </c>
      <c r="O1577" s="744">
        <v>0.5</v>
      </c>
      <c r="P1577" s="662"/>
      <c r="Q1577" s="677">
        <v>0</v>
      </c>
      <c r="R1577" s="661"/>
      <c r="S1577" s="677">
        <v>0</v>
      </c>
      <c r="T1577" s="744"/>
      <c r="U1577" s="700">
        <v>0</v>
      </c>
    </row>
    <row r="1578" spans="1:21" ht="14.4" customHeight="1" x14ac:dyDescent="0.3">
      <c r="A1578" s="660">
        <v>32</v>
      </c>
      <c r="B1578" s="661" t="s">
        <v>573</v>
      </c>
      <c r="C1578" s="661" t="s">
        <v>3526</v>
      </c>
      <c r="D1578" s="742" t="s">
        <v>5499</v>
      </c>
      <c r="E1578" s="743" t="s">
        <v>3546</v>
      </c>
      <c r="F1578" s="661" t="s">
        <v>3521</v>
      </c>
      <c r="G1578" s="661" t="s">
        <v>4048</v>
      </c>
      <c r="H1578" s="661" t="s">
        <v>574</v>
      </c>
      <c r="I1578" s="661" t="s">
        <v>904</v>
      </c>
      <c r="J1578" s="661" t="s">
        <v>905</v>
      </c>
      <c r="K1578" s="661" t="s">
        <v>906</v>
      </c>
      <c r="L1578" s="662">
        <v>0</v>
      </c>
      <c r="M1578" s="662">
        <v>0</v>
      </c>
      <c r="N1578" s="661">
        <v>5</v>
      </c>
      <c r="O1578" s="744">
        <v>2.5</v>
      </c>
      <c r="P1578" s="662">
        <v>0</v>
      </c>
      <c r="Q1578" s="677"/>
      <c r="R1578" s="661">
        <v>1</v>
      </c>
      <c r="S1578" s="677">
        <v>0.2</v>
      </c>
      <c r="T1578" s="744">
        <v>1</v>
      </c>
      <c r="U1578" s="700">
        <v>0.4</v>
      </c>
    </row>
    <row r="1579" spans="1:21" ht="14.4" customHeight="1" x14ac:dyDescent="0.3">
      <c r="A1579" s="660">
        <v>32</v>
      </c>
      <c r="B1579" s="661" t="s">
        <v>573</v>
      </c>
      <c r="C1579" s="661" t="s">
        <v>3526</v>
      </c>
      <c r="D1579" s="742" t="s">
        <v>5499</v>
      </c>
      <c r="E1579" s="743" t="s">
        <v>3546</v>
      </c>
      <c r="F1579" s="661" t="s">
        <v>3521</v>
      </c>
      <c r="G1579" s="661" t="s">
        <v>4448</v>
      </c>
      <c r="H1579" s="661" t="s">
        <v>1755</v>
      </c>
      <c r="I1579" s="661" t="s">
        <v>4550</v>
      </c>
      <c r="J1579" s="661" t="s">
        <v>1774</v>
      </c>
      <c r="K1579" s="661" t="s">
        <v>1072</v>
      </c>
      <c r="L1579" s="662">
        <v>77.790000000000006</v>
      </c>
      <c r="M1579" s="662">
        <v>233.37</v>
      </c>
      <c r="N1579" s="661">
        <v>3</v>
      </c>
      <c r="O1579" s="744">
        <v>2.5</v>
      </c>
      <c r="P1579" s="662"/>
      <c r="Q1579" s="677">
        <v>0</v>
      </c>
      <c r="R1579" s="661"/>
      <c r="S1579" s="677">
        <v>0</v>
      </c>
      <c r="T1579" s="744"/>
      <c r="U1579" s="700">
        <v>0</v>
      </c>
    </row>
    <row r="1580" spans="1:21" ht="14.4" customHeight="1" x14ac:dyDescent="0.3">
      <c r="A1580" s="660">
        <v>32</v>
      </c>
      <c r="B1580" s="661" t="s">
        <v>573</v>
      </c>
      <c r="C1580" s="661" t="s">
        <v>3526</v>
      </c>
      <c r="D1580" s="742" t="s">
        <v>5499</v>
      </c>
      <c r="E1580" s="743" t="s">
        <v>3546</v>
      </c>
      <c r="F1580" s="661" t="s">
        <v>3521</v>
      </c>
      <c r="G1580" s="661" t="s">
        <v>4448</v>
      </c>
      <c r="H1580" s="661" t="s">
        <v>574</v>
      </c>
      <c r="I1580" s="661" t="s">
        <v>4943</v>
      </c>
      <c r="J1580" s="661" t="s">
        <v>4944</v>
      </c>
      <c r="K1580" s="661" t="s">
        <v>1072</v>
      </c>
      <c r="L1580" s="662">
        <v>0</v>
      </c>
      <c r="M1580" s="662">
        <v>0</v>
      </c>
      <c r="N1580" s="661">
        <v>1</v>
      </c>
      <c r="O1580" s="744">
        <v>0.5</v>
      </c>
      <c r="P1580" s="662"/>
      <c r="Q1580" s="677"/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32</v>
      </c>
      <c r="B1581" s="661" t="s">
        <v>573</v>
      </c>
      <c r="C1581" s="661" t="s">
        <v>3526</v>
      </c>
      <c r="D1581" s="742" t="s">
        <v>5499</v>
      </c>
      <c r="E1581" s="743" t="s">
        <v>3546</v>
      </c>
      <c r="F1581" s="661" t="s">
        <v>3521</v>
      </c>
      <c r="G1581" s="661" t="s">
        <v>3635</v>
      </c>
      <c r="H1581" s="661" t="s">
        <v>574</v>
      </c>
      <c r="I1581" s="661" t="s">
        <v>751</v>
      </c>
      <c r="J1581" s="661" t="s">
        <v>3759</v>
      </c>
      <c r="K1581" s="661" t="s">
        <v>3760</v>
      </c>
      <c r="L1581" s="662">
        <v>0</v>
      </c>
      <c r="M1581" s="662">
        <v>0</v>
      </c>
      <c r="N1581" s="661">
        <v>5</v>
      </c>
      <c r="O1581" s="744">
        <v>2.5</v>
      </c>
      <c r="P1581" s="662">
        <v>0</v>
      </c>
      <c r="Q1581" s="677"/>
      <c r="R1581" s="661">
        <v>2</v>
      </c>
      <c r="S1581" s="677">
        <v>0.4</v>
      </c>
      <c r="T1581" s="744">
        <v>0.5</v>
      </c>
      <c r="U1581" s="700">
        <v>0.2</v>
      </c>
    </row>
    <row r="1582" spans="1:21" ht="14.4" customHeight="1" x14ac:dyDescent="0.3">
      <c r="A1582" s="660">
        <v>32</v>
      </c>
      <c r="B1582" s="661" t="s">
        <v>573</v>
      </c>
      <c r="C1582" s="661" t="s">
        <v>3526</v>
      </c>
      <c r="D1582" s="742" t="s">
        <v>5499</v>
      </c>
      <c r="E1582" s="743" t="s">
        <v>3546</v>
      </c>
      <c r="F1582" s="661" t="s">
        <v>3521</v>
      </c>
      <c r="G1582" s="661" t="s">
        <v>4052</v>
      </c>
      <c r="H1582" s="661" t="s">
        <v>574</v>
      </c>
      <c r="I1582" s="661" t="s">
        <v>4053</v>
      </c>
      <c r="J1582" s="661" t="s">
        <v>1646</v>
      </c>
      <c r="K1582" s="661" t="s">
        <v>1735</v>
      </c>
      <c r="L1582" s="662">
        <v>2214.85</v>
      </c>
      <c r="M1582" s="662">
        <v>8859.4</v>
      </c>
      <c r="N1582" s="661">
        <v>4</v>
      </c>
      <c r="O1582" s="744">
        <v>2.5</v>
      </c>
      <c r="P1582" s="662">
        <v>8859.4</v>
      </c>
      <c r="Q1582" s="677">
        <v>1</v>
      </c>
      <c r="R1582" s="661">
        <v>4</v>
      </c>
      <c r="S1582" s="677">
        <v>1</v>
      </c>
      <c r="T1582" s="744">
        <v>2.5</v>
      </c>
      <c r="U1582" s="700">
        <v>1</v>
      </c>
    </row>
    <row r="1583" spans="1:21" ht="14.4" customHeight="1" x14ac:dyDescent="0.3">
      <c r="A1583" s="660">
        <v>32</v>
      </c>
      <c r="B1583" s="661" t="s">
        <v>573</v>
      </c>
      <c r="C1583" s="661" t="s">
        <v>3526</v>
      </c>
      <c r="D1583" s="742" t="s">
        <v>5499</v>
      </c>
      <c r="E1583" s="743" t="s">
        <v>3546</v>
      </c>
      <c r="F1583" s="661" t="s">
        <v>3521</v>
      </c>
      <c r="G1583" s="661" t="s">
        <v>4551</v>
      </c>
      <c r="H1583" s="661" t="s">
        <v>574</v>
      </c>
      <c r="I1583" s="661" t="s">
        <v>4945</v>
      </c>
      <c r="J1583" s="661" t="s">
        <v>4946</v>
      </c>
      <c r="K1583" s="661" t="s">
        <v>2392</v>
      </c>
      <c r="L1583" s="662">
        <v>0</v>
      </c>
      <c r="M1583" s="662">
        <v>0</v>
      </c>
      <c r="N1583" s="661">
        <v>2</v>
      </c>
      <c r="O1583" s="744">
        <v>0.5</v>
      </c>
      <c r="P1583" s="662">
        <v>0</v>
      </c>
      <c r="Q1583" s="677"/>
      <c r="R1583" s="661">
        <v>2</v>
      </c>
      <c r="S1583" s="677">
        <v>1</v>
      </c>
      <c r="T1583" s="744">
        <v>0.5</v>
      </c>
      <c r="U1583" s="700">
        <v>1</v>
      </c>
    </row>
    <row r="1584" spans="1:21" ht="14.4" customHeight="1" x14ac:dyDescent="0.3">
      <c r="A1584" s="660">
        <v>32</v>
      </c>
      <c r="B1584" s="661" t="s">
        <v>573</v>
      </c>
      <c r="C1584" s="661" t="s">
        <v>3526</v>
      </c>
      <c r="D1584" s="742" t="s">
        <v>5499</v>
      </c>
      <c r="E1584" s="743" t="s">
        <v>3546</v>
      </c>
      <c r="F1584" s="661" t="s">
        <v>3521</v>
      </c>
      <c r="G1584" s="661" t="s">
        <v>3935</v>
      </c>
      <c r="H1584" s="661" t="s">
        <v>574</v>
      </c>
      <c r="I1584" s="661" t="s">
        <v>4947</v>
      </c>
      <c r="J1584" s="661" t="s">
        <v>3937</v>
      </c>
      <c r="K1584" s="661" t="s">
        <v>3938</v>
      </c>
      <c r="L1584" s="662">
        <v>94.04</v>
      </c>
      <c r="M1584" s="662">
        <v>282.12</v>
      </c>
      <c r="N1584" s="661">
        <v>3</v>
      </c>
      <c r="O1584" s="744">
        <v>0.5</v>
      </c>
      <c r="P1584" s="662"/>
      <c r="Q1584" s="677">
        <v>0</v>
      </c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32</v>
      </c>
      <c r="B1585" s="661" t="s">
        <v>573</v>
      </c>
      <c r="C1585" s="661" t="s">
        <v>3526</v>
      </c>
      <c r="D1585" s="742" t="s">
        <v>5499</v>
      </c>
      <c r="E1585" s="743" t="s">
        <v>3546</v>
      </c>
      <c r="F1585" s="661" t="s">
        <v>3521</v>
      </c>
      <c r="G1585" s="661" t="s">
        <v>3935</v>
      </c>
      <c r="H1585" s="661" t="s">
        <v>574</v>
      </c>
      <c r="I1585" s="661" t="s">
        <v>4948</v>
      </c>
      <c r="J1585" s="661" t="s">
        <v>3937</v>
      </c>
      <c r="K1585" s="661" t="s">
        <v>3938</v>
      </c>
      <c r="L1585" s="662">
        <v>94.04</v>
      </c>
      <c r="M1585" s="662">
        <v>376.16</v>
      </c>
      <c r="N1585" s="661">
        <v>4</v>
      </c>
      <c r="O1585" s="744">
        <v>1</v>
      </c>
      <c r="P1585" s="662"/>
      <c r="Q1585" s="677">
        <v>0</v>
      </c>
      <c r="R1585" s="661"/>
      <c r="S1585" s="677">
        <v>0</v>
      </c>
      <c r="T1585" s="744"/>
      <c r="U1585" s="700">
        <v>0</v>
      </c>
    </row>
    <row r="1586" spans="1:21" ht="14.4" customHeight="1" x14ac:dyDescent="0.3">
      <c r="A1586" s="660">
        <v>32</v>
      </c>
      <c r="B1586" s="661" t="s">
        <v>573</v>
      </c>
      <c r="C1586" s="661" t="s">
        <v>3526</v>
      </c>
      <c r="D1586" s="742" t="s">
        <v>5499</v>
      </c>
      <c r="E1586" s="743" t="s">
        <v>3546</v>
      </c>
      <c r="F1586" s="661" t="s">
        <v>3521</v>
      </c>
      <c r="G1586" s="661" t="s">
        <v>4949</v>
      </c>
      <c r="H1586" s="661" t="s">
        <v>574</v>
      </c>
      <c r="I1586" s="661" t="s">
        <v>4950</v>
      </c>
      <c r="J1586" s="661" t="s">
        <v>4951</v>
      </c>
      <c r="K1586" s="661" t="s">
        <v>4952</v>
      </c>
      <c r="L1586" s="662">
        <v>152.24</v>
      </c>
      <c r="M1586" s="662">
        <v>152.24</v>
      </c>
      <c r="N1586" s="661">
        <v>1</v>
      </c>
      <c r="O1586" s="744">
        <v>1</v>
      </c>
      <c r="P1586" s="662">
        <v>152.24</v>
      </c>
      <c r="Q1586" s="677">
        <v>1</v>
      </c>
      <c r="R1586" s="661">
        <v>1</v>
      </c>
      <c r="S1586" s="677">
        <v>1</v>
      </c>
      <c r="T1586" s="744">
        <v>1</v>
      </c>
      <c r="U1586" s="700">
        <v>1</v>
      </c>
    </row>
    <row r="1587" spans="1:21" ht="14.4" customHeight="1" x14ac:dyDescent="0.3">
      <c r="A1587" s="660">
        <v>32</v>
      </c>
      <c r="B1587" s="661" t="s">
        <v>573</v>
      </c>
      <c r="C1587" s="661" t="s">
        <v>3526</v>
      </c>
      <c r="D1587" s="742" t="s">
        <v>5499</v>
      </c>
      <c r="E1587" s="743" t="s">
        <v>3546</v>
      </c>
      <c r="F1587" s="661" t="s">
        <v>3521</v>
      </c>
      <c r="G1587" s="661" t="s">
        <v>3844</v>
      </c>
      <c r="H1587" s="661" t="s">
        <v>574</v>
      </c>
      <c r="I1587" s="661" t="s">
        <v>4953</v>
      </c>
      <c r="J1587" s="661" t="s">
        <v>3846</v>
      </c>
      <c r="K1587" s="661" t="s">
        <v>4954</v>
      </c>
      <c r="L1587" s="662">
        <v>38.04</v>
      </c>
      <c r="M1587" s="662">
        <v>38.04</v>
      </c>
      <c r="N1587" s="661">
        <v>1</v>
      </c>
      <c r="O1587" s="744">
        <v>0.5</v>
      </c>
      <c r="P1587" s="662"/>
      <c r="Q1587" s="677">
        <v>0</v>
      </c>
      <c r="R1587" s="661"/>
      <c r="S1587" s="677">
        <v>0</v>
      </c>
      <c r="T1587" s="744"/>
      <c r="U1587" s="700">
        <v>0</v>
      </c>
    </row>
    <row r="1588" spans="1:21" ht="14.4" customHeight="1" x14ac:dyDescent="0.3">
      <c r="A1588" s="660">
        <v>32</v>
      </c>
      <c r="B1588" s="661" t="s">
        <v>573</v>
      </c>
      <c r="C1588" s="661" t="s">
        <v>3526</v>
      </c>
      <c r="D1588" s="742" t="s">
        <v>5499</v>
      </c>
      <c r="E1588" s="743" t="s">
        <v>3546</v>
      </c>
      <c r="F1588" s="661" t="s">
        <v>3521</v>
      </c>
      <c r="G1588" s="661" t="s">
        <v>3844</v>
      </c>
      <c r="H1588" s="661" t="s">
        <v>574</v>
      </c>
      <c r="I1588" s="661" t="s">
        <v>3845</v>
      </c>
      <c r="J1588" s="661" t="s">
        <v>3846</v>
      </c>
      <c r="K1588" s="661" t="s">
        <v>3847</v>
      </c>
      <c r="L1588" s="662">
        <v>10.65</v>
      </c>
      <c r="M1588" s="662">
        <v>10.65</v>
      </c>
      <c r="N1588" s="661">
        <v>1</v>
      </c>
      <c r="O1588" s="744">
        <v>1</v>
      </c>
      <c r="P1588" s="662"/>
      <c r="Q1588" s="677">
        <v>0</v>
      </c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32</v>
      </c>
      <c r="B1589" s="661" t="s">
        <v>573</v>
      </c>
      <c r="C1589" s="661" t="s">
        <v>3526</v>
      </c>
      <c r="D1589" s="742" t="s">
        <v>5499</v>
      </c>
      <c r="E1589" s="743" t="s">
        <v>3546</v>
      </c>
      <c r="F1589" s="661" t="s">
        <v>3521</v>
      </c>
      <c r="G1589" s="661" t="s">
        <v>3844</v>
      </c>
      <c r="H1589" s="661" t="s">
        <v>574</v>
      </c>
      <c r="I1589" s="661" t="s">
        <v>4186</v>
      </c>
      <c r="J1589" s="661" t="s">
        <v>3846</v>
      </c>
      <c r="K1589" s="661" t="s">
        <v>4187</v>
      </c>
      <c r="L1589" s="662">
        <v>0</v>
      </c>
      <c r="M1589" s="662">
        <v>0</v>
      </c>
      <c r="N1589" s="661">
        <v>1</v>
      </c>
      <c r="O1589" s="744">
        <v>0.5</v>
      </c>
      <c r="P1589" s="662">
        <v>0</v>
      </c>
      <c r="Q1589" s="677"/>
      <c r="R1589" s="661">
        <v>1</v>
      </c>
      <c r="S1589" s="677">
        <v>1</v>
      </c>
      <c r="T1589" s="744">
        <v>0.5</v>
      </c>
      <c r="U1589" s="700">
        <v>1</v>
      </c>
    </row>
    <row r="1590" spans="1:21" ht="14.4" customHeight="1" x14ac:dyDescent="0.3">
      <c r="A1590" s="660">
        <v>32</v>
      </c>
      <c r="B1590" s="661" t="s">
        <v>573</v>
      </c>
      <c r="C1590" s="661" t="s">
        <v>3526</v>
      </c>
      <c r="D1590" s="742" t="s">
        <v>5499</v>
      </c>
      <c r="E1590" s="743" t="s">
        <v>3546</v>
      </c>
      <c r="F1590" s="661" t="s">
        <v>3521</v>
      </c>
      <c r="G1590" s="661" t="s">
        <v>3844</v>
      </c>
      <c r="H1590" s="661" t="s">
        <v>574</v>
      </c>
      <c r="I1590" s="661" t="s">
        <v>4955</v>
      </c>
      <c r="J1590" s="661" t="s">
        <v>3849</v>
      </c>
      <c r="K1590" s="661" t="s">
        <v>4956</v>
      </c>
      <c r="L1590" s="662">
        <v>58.52</v>
      </c>
      <c r="M1590" s="662">
        <v>58.52</v>
      </c>
      <c r="N1590" s="661">
        <v>1</v>
      </c>
      <c r="O1590" s="744">
        <v>0.5</v>
      </c>
      <c r="P1590" s="662"/>
      <c r="Q1590" s="677">
        <v>0</v>
      </c>
      <c r="R1590" s="661"/>
      <c r="S1590" s="677">
        <v>0</v>
      </c>
      <c r="T1590" s="744"/>
      <c r="U1590" s="700">
        <v>0</v>
      </c>
    </row>
    <row r="1591" spans="1:21" ht="14.4" customHeight="1" x14ac:dyDescent="0.3">
      <c r="A1591" s="660">
        <v>32</v>
      </c>
      <c r="B1591" s="661" t="s">
        <v>573</v>
      </c>
      <c r="C1591" s="661" t="s">
        <v>3526</v>
      </c>
      <c r="D1591" s="742" t="s">
        <v>5499</v>
      </c>
      <c r="E1591" s="743" t="s">
        <v>3546</v>
      </c>
      <c r="F1591" s="661" t="s">
        <v>3521</v>
      </c>
      <c r="G1591" s="661" t="s">
        <v>3643</v>
      </c>
      <c r="H1591" s="661" t="s">
        <v>574</v>
      </c>
      <c r="I1591" s="661" t="s">
        <v>4957</v>
      </c>
      <c r="J1591" s="661" t="s">
        <v>3645</v>
      </c>
      <c r="K1591" s="661" t="s">
        <v>3897</v>
      </c>
      <c r="L1591" s="662">
        <v>0</v>
      </c>
      <c r="M1591" s="662">
        <v>0</v>
      </c>
      <c r="N1591" s="661">
        <v>3</v>
      </c>
      <c r="O1591" s="744">
        <v>0.5</v>
      </c>
      <c r="P1591" s="662">
        <v>0</v>
      </c>
      <c r="Q1591" s="677"/>
      <c r="R1591" s="661">
        <v>3</v>
      </c>
      <c r="S1591" s="677">
        <v>1</v>
      </c>
      <c r="T1591" s="744">
        <v>0.5</v>
      </c>
      <c r="U1591" s="700">
        <v>1</v>
      </c>
    </row>
    <row r="1592" spans="1:21" ht="14.4" customHeight="1" x14ac:dyDescent="0.3">
      <c r="A1592" s="660">
        <v>32</v>
      </c>
      <c r="B1592" s="661" t="s">
        <v>573</v>
      </c>
      <c r="C1592" s="661" t="s">
        <v>3526</v>
      </c>
      <c r="D1592" s="742" t="s">
        <v>5499</v>
      </c>
      <c r="E1592" s="743" t="s">
        <v>3546</v>
      </c>
      <c r="F1592" s="661" t="s">
        <v>3521</v>
      </c>
      <c r="G1592" s="661" t="s">
        <v>4958</v>
      </c>
      <c r="H1592" s="661" t="s">
        <v>574</v>
      </c>
      <c r="I1592" s="661" t="s">
        <v>4959</v>
      </c>
      <c r="J1592" s="661" t="s">
        <v>4960</v>
      </c>
      <c r="K1592" s="661" t="s">
        <v>4961</v>
      </c>
      <c r="L1592" s="662">
        <v>1785.25</v>
      </c>
      <c r="M1592" s="662">
        <v>1785.25</v>
      </c>
      <c r="N1592" s="661">
        <v>1</v>
      </c>
      <c r="O1592" s="744">
        <v>0.5</v>
      </c>
      <c r="P1592" s="662">
        <v>1785.25</v>
      </c>
      <c r="Q1592" s="677">
        <v>1</v>
      </c>
      <c r="R1592" s="661">
        <v>1</v>
      </c>
      <c r="S1592" s="677">
        <v>1</v>
      </c>
      <c r="T1592" s="744">
        <v>0.5</v>
      </c>
      <c r="U1592" s="700">
        <v>1</v>
      </c>
    </row>
    <row r="1593" spans="1:21" ht="14.4" customHeight="1" x14ac:dyDescent="0.3">
      <c r="A1593" s="660">
        <v>32</v>
      </c>
      <c r="B1593" s="661" t="s">
        <v>573</v>
      </c>
      <c r="C1593" s="661" t="s">
        <v>3526</v>
      </c>
      <c r="D1593" s="742" t="s">
        <v>5499</v>
      </c>
      <c r="E1593" s="743" t="s">
        <v>3546</v>
      </c>
      <c r="F1593" s="661" t="s">
        <v>3521</v>
      </c>
      <c r="G1593" s="661" t="s">
        <v>4958</v>
      </c>
      <c r="H1593" s="661" t="s">
        <v>574</v>
      </c>
      <c r="I1593" s="661" t="s">
        <v>4962</v>
      </c>
      <c r="J1593" s="661" t="s">
        <v>4960</v>
      </c>
      <c r="K1593" s="661" t="s">
        <v>4963</v>
      </c>
      <c r="L1593" s="662">
        <v>510.07</v>
      </c>
      <c r="M1593" s="662">
        <v>510.07</v>
      </c>
      <c r="N1593" s="661">
        <v>1</v>
      </c>
      <c r="O1593" s="744">
        <v>0.5</v>
      </c>
      <c r="P1593" s="662">
        <v>510.07</v>
      </c>
      <c r="Q1593" s="677">
        <v>1</v>
      </c>
      <c r="R1593" s="661">
        <v>1</v>
      </c>
      <c r="S1593" s="677">
        <v>1</v>
      </c>
      <c r="T1593" s="744">
        <v>0.5</v>
      </c>
      <c r="U1593" s="700">
        <v>1</v>
      </c>
    </row>
    <row r="1594" spans="1:21" ht="14.4" customHeight="1" x14ac:dyDescent="0.3">
      <c r="A1594" s="660">
        <v>32</v>
      </c>
      <c r="B1594" s="661" t="s">
        <v>573</v>
      </c>
      <c r="C1594" s="661" t="s">
        <v>3526</v>
      </c>
      <c r="D1594" s="742" t="s">
        <v>5499</v>
      </c>
      <c r="E1594" s="743" t="s">
        <v>3546</v>
      </c>
      <c r="F1594" s="661" t="s">
        <v>3521</v>
      </c>
      <c r="G1594" s="661" t="s">
        <v>3939</v>
      </c>
      <c r="H1594" s="661" t="s">
        <v>1755</v>
      </c>
      <c r="I1594" s="661" t="s">
        <v>4964</v>
      </c>
      <c r="J1594" s="661" t="s">
        <v>4965</v>
      </c>
      <c r="K1594" s="661" t="s">
        <v>4966</v>
      </c>
      <c r="L1594" s="662">
        <v>351.51</v>
      </c>
      <c r="M1594" s="662">
        <v>351.51</v>
      </c>
      <c r="N1594" s="661">
        <v>1</v>
      </c>
      <c r="O1594" s="744">
        <v>0.5</v>
      </c>
      <c r="P1594" s="662"/>
      <c r="Q1594" s="677">
        <v>0</v>
      </c>
      <c r="R1594" s="661"/>
      <c r="S1594" s="677">
        <v>0</v>
      </c>
      <c r="T1594" s="744"/>
      <c r="U1594" s="700">
        <v>0</v>
      </c>
    </row>
    <row r="1595" spans="1:21" ht="14.4" customHeight="1" x14ac:dyDescent="0.3">
      <c r="A1595" s="660">
        <v>32</v>
      </c>
      <c r="B1595" s="661" t="s">
        <v>573</v>
      </c>
      <c r="C1595" s="661" t="s">
        <v>3526</v>
      </c>
      <c r="D1595" s="742" t="s">
        <v>5499</v>
      </c>
      <c r="E1595" s="743" t="s">
        <v>3546</v>
      </c>
      <c r="F1595" s="661" t="s">
        <v>3521</v>
      </c>
      <c r="G1595" s="661" t="s">
        <v>3939</v>
      </c>
      <c r="H1595" s="661" t="s">
        <v>1755</v>
      </c>
      <c r="I1595" s="661" t="s">
        <v>4967</v>
      </c>
      <c r="J1595" s="661" t="s">
        <v>4968</v>
      </c>
      <c r="K1595" s="661" t="s">
        <v>4969</v>
      </c>
      <c r="L1595" s="662">
        <v>140.6</v>
      </c>
      <c r="M1595" s="662">
        <v>281.2</v>
      </c>
      <c r="N1595" s="661">
        <v>2</v>
      </c>
      <c r="O1595" s="744">
        <v>1</v>
      </c>
      <c r="P1595" s="662">
        <v>281.2</v>
      </c>
      <c r="Q1595" s="677">
        <v>1</v>
      </c>
      <c r="R1595" s="661">
        <v>2</v>
      </c>
      <c r="S1595" s="677">
        <v>1</v>
      </c>
      <c r="T1595" s="744">
        <v>1</v>
      </c>
      <c r="U1595" s="700">
        <v>1</v>
      </c>
    </row>
    <row r="1596" spans="1:21" ht="14.4" customHeight="1" x14ac:dyDescent="0.3">
      <c r="A1596" s="660">
        <v>32</v>
      </c>
      <c r="B1596" s="661" t="s">
        <v>573</v>
      </c>
      <c r="C1596" s="661" t="s">
        <v>3526</v>
      </c>
      <c r="D1596" s="742" t="s">
        <v>5499</v>
      </c>
      <c r="E1596" s="743" t="s">
        <v>3546</v>
      </c>
      <c r="F1596" s="661" t="s">
        <v>3521</v>
      </c>
      <c r="G1596" s="661" t="s">
        <v>3647</v>
      </c>
      <c r="H1596" s="661" t="s">
        <v>1755</v>
      </c>
      <c r="I1596" s="661" t="s">
        <v>1924</v>
      </c>
      <c r="J1596" s="661" t="s">
        <v>1781</v>
      </c>
      <c r="K1596" s="661" t="s">
        <v>1925</v>
      </c>
      <c r="L1596" s="662">
        <v>407.55</v>
      </c>
      <c r="M1596" s="662">
        <v>5298.15</v>
      </c>
      <c r="N1596" s="661">
        <v>13</v>
      </c>
      <c r="O1596" s="744">
        <v>3</v>
      </c>
      <c r="P1596" s="662">
        <v>5298.15</v>
      </c>
      <c r="Q1596" s="677">
        <v>1</v>
      </c>
      <c r="R1596" s="661">
        <v>13</v>
      </c>
      <c r="S1596" s="677">
        <v>1</v>
      </c>
      <c r="T1596" s="744">
        <v>3</v>
      </c>
      <c r="U1596" s="700">
        <v>1</v>
      </c>
    </row>
    <row r="1597" spans="1:21" ht="14.4" customHeight="1" x14ac:dyDescent="0.3">
      <c r="A1597" s="660">
        <v>32</v>
      </c>
      <c r="B1597" s="661" t="s">
        <v>573</v>
      </c>
      <c r="C1597" s="661" t="s">
        <v>3526</v>
      </c>
      <c r="D1597" s="742" t="s">
        <v>5499</v>
      </c>
      <c r="E1597" s="743" t="s">
        <v>3546</v>
      </c>
      <c r="F1597" s="661" t="s">
        <v>3521</v>
      </c>
      <c r="G1597" s="661" t="s">
        <v>3647</v>
      </c>
      <c r="H1597" s="661" t="s">
        <v>1755</v>
      </c>
      <c r="I1597" s="661" t="s">
        <v>1927</v>
      </c>
      <c r="J1597" s="661" t="s">
        <v>1781</v>
      </c>
      <c r="K1597" s="661" t="s">
        <v>1928</v>
      </c>
      <c r="L1597" s="662">
        <v>543.39</v>
      </c>
      <c r="M1597" s="662">
        <v>28256.280000000002</v>
      </c>
      <c r="N1597" s="661">
        <v>52</v>
      </c>
      <c r="O1597" s="744">
        <v>9</v>
      </c>
      <c r="P1597" s="662">
        <v>23909.160000000003</v>
      </c>
      <c r="Q1597" s="677">
        <v>0.84615384615384626</v>
      </c>
      <c r="R1597" s="661">
        <v>44</v>
      </c>
      <c r="S1597" s="677">
        <v>0.84615384615384615</v>
      </c>
      <c r="T1597" s="744">
        <v>8</v>
      </c>
      <c r="U1597" s="700">
        <v>0.88888888888888884</v>
      </c>
    </row>
    <row r="1598" spans="1:21" ht="14.4" customHeight="1" x14ac:dyDescent="0.3">
      <c r="A1598" s="660">
        <v>32</v>
      </c>
      <c r="B1598" s="661" t="s">
        <v>573</v>
      </c>
      <c r="C1598" s="661" t="s">
        <v>3526</v>
      </c>
      <c r="D1598" s="742" t="s">
        <v>5499</v>
      </c>
      <c r="E1598" s="743" t="s">
        <v>3546</v>
      </c>
      <c r="F1598" s="661" t="s">
        <v>3521</v>
      </c>
      <c r="G1598" s="661" t="s">
        <v>3647</v>
      </c>
      <c r="H1598" s="661" t="s">
        <v>1755</v>
      </c>
      <c r="I1598" s="661" t="s">
        <v>1780</v>
      </c>
      <c r="J1598" s="661" t="s">
        <v>1781</v>
      </c>
      <c r="K1598" s="661" t="s">
        <v>1782</v>
      </c>
      <c r="L1598" s="662">
        <v>815.1</v>
      </c>
      <c r="M1598" s="662">
        <v>51351.30000000001</v>
      </c>
      <c r="N1598" s="661">
        <v>63</v>
      </c>
      <c r="O1598" s="744">
        <v>11</v>
      </c>
      <c r="P1598" s="662">
        <v>43200.30000000001</v>
      </c>
      <c r="Q1598" s="677">
        <v>0.84126984126984128</v>
      </c>
      <c r="R1598" s="661">
        <v>53</v>
      </c>
      <c r="S1598" s="677">
        <v>0.84126984126984128</v>
      </c>
      <c r="T1598" s="744">
        <v>9</v>
      </c>
      <c r="U1598" s="700">
        <v>0.81818181818181823</v>
      </c>
    </row>
    <row r="1599" spans="1:21" ht="14.4" customHeight="1" x14ac:dyDescent="0.3">
      <c r="A1599" s="660">
        <v>32</v>
      </c>
      <c r="B1599" s="661" t="s">
        <v>573</v>
      </c>
      <c r="C1599" s="661" t="s">
        <v>3526</v>
      </c>
      <c r="D1599" s="742" t="s">
        <v>5499</v>
      </c>
      <c r="E1599" s="743" t="s">
        <v>3546</v>
      </c>
      <c r="F1599" s="661" t="s">
        <v>3521</v>
      </c>
      <c r="G1599" s="661" t="s">
        <v>3647</v>
      </c>
      <c r="H1599" s="661" t="s">
        <v>1755</v>
      </c>
      <c r="I1599" s="661" t="s">
        <v>2882</v>
      </c>
      <c r="J1599" s="661" t="s">
        <v>2883</v>
      </c>
      <c r="K1599" s="661" t="s">
        <v>1782</v>
      </c>
      <c r="L1599" s="662">
        <v>1385.62</v>
      </c>
      <c r="M1599" s="662">
        <v>54039.18</v>
      </c>
      <c r="N1599" s="661">
        <v>39</v>
      </c>
      <c r="O1599" s="744">
        <v>8</v>
      </c>
      <c r="P1599" s="662">
        <v>42954.22</v>
      </c>
      <c r="Q1599" s="677">
        <v>0.79487179487179493</v>
      </c>
      <c r="R1599" s="661">
        <v>31</v>
      </c>
      <c r="S1599" s="677">
        <v>0.79487179487179482</v>
      </c>
      <c r="T1599" s="744">
        <v>6</v>
      </c>
      <c r="U1599" s="700">
        <v>0.75</v>
      </c>
    </row>
    <row r="1600" spans="1:21" ht="14.4" customHeight="1" x14ac:dyDescent="0.3">
      <c r="A1600" s="660">
        <v>32</v>
      </c>
      <c r="B1600" s="661" t="s">
        <v>573</v>
      </c>
      <c r="C1600" s="661" t="s">
        <v>3526</v>
      </c>
      <c r="D1600" s="742" t="s">
        <v>5499</v>
      </c>
      <c r="E1600" s="743" t="s">
        <v>3546</v>
      </c>
      <c r="F1600" s="661" t="s">
        <v>3521</v>
      </c>
      <c r="G1600" s="661" t="s">
        <v>3647</v>
      </c>
      <c r="H1600" s="661" t="s">
        <v>1755</v>
      </c>
      <c r="I1600" s="661" t="s">
        <v>2886</v>
      </c>
      <c r="J1600" s="661" t="s">
        <v>2883</v>
      </c>
      <c r="K1600" s="661" t="s">
        <v>1785</v>
      </c>
      <c r="L1600" s="662">
        <v>1847.49</v>
      </c>
      <c r="M1600" s="662">
        <v>9237.4500000000007</v>
      </c>
      <c r="N1600" s="661">
        <v>5</v>
      </c>
      <c r="O1600" s="744">
        <v>2</v>
      </c>
      <c r="P1600" s="662">
        <v>1847.49</v>
      </c>
      <c r="Q1600" s="677">
        <v>0.19999999999999998</v>
      </c>
      <c r="R1600" s="661">
        <v>1</v>
      </c>
      <c r="S1600" s="677">
        <v>0.2</v>
      </c>
      <c r="T1600" s="744">
        <v>1</v>
      </c>
      <c r="U1600" s="700">
        <v>0.5</v>
      </c>
    </row>
    <row r="1601" spans="1:21" ht="14.4" customHeight="1" x14ac:dyDescent="0.3">
      <c r="A1601" s="660">
        <v>32</v>
      </c>
      <c r="B1601" s="661" t="s">
        <v>573</v>
      </c>
      <c r="C1601" s="661" t="s">
        <v>3526</v>
      </c>
      <c r="D1601" s="742" t="s">
        <v>5499</v>
      </c>
      <c r="E1601" s="743" t="s">
        <v>3546</v>
      </c>
      <c r="F1601" s="661" t="s">
        <v>3521</v>
      </c>
      <c r="G1601" s="661" t="s">
        <v>4704</v>
      </c>
      <c r="H1601" s="661" t="s">
        <v>574</v>
      </c>
      <c r="I1601" s="661" t="s">
        <v>4705</v>
      </c>
      <c r="J1601" s="661" t="s">
        <v>4706</v>
      </c>
      <c r="K1601" s="661" t="s">
        <v>4707</v>
      </c>
      <c r="L1601" s="662">
        <v>32.76</v>
      </c>
      <c r="M1601" s="662">
        <v>163.80000000000001</v>
      </c>
      <c r="N1601" s="661">
        <v>5</v>
      </c>
      <c r="O1601" s="744">
        <v>1</v>
      </c>
      <c r="P1601" s="662">
        <v>65.52</v>
      </c>
      <c r="Q1601" s="677">
        <v>0.39999999999999997</v>
      </c>
      <c r="R1601" s="661">
        <v>2</v>
      </c>
      <c r="S1601" s="677">
        <v>0.4</v>
      </c>
      <c r="T1601" s="744">
        <v>0.5</v>
      </c>
      <c r="U1601" s="700">
        <v>0.5</v>
      </c>
    </row>
    <row r="1602" spans="1:21" ht="14.4" customHeight="1" x14ac:dyDescent="0.3">
      <c r="A1602" s="660">
        <v>32</v>
      </c>
      <c r="B1602" s="661" t="s">
        <v>573</v>
      </c>
      <c r="C1602" s="661" t="s">
        <v>3526</v>
      </c>
      <c r="D1602" s="742" t="s">
        <v>5499</v>
      </c>
      <c r="E1602" s="743" t="s">
        <v>3546</v>
      </c>
      <c r="F1602" s="661" t="s">
        <v>3521</v>
      </c>
      <c r="G1602" s="661" t="s">
        <v>3857</v>
      </c>
      <c r="H1602" s="661" t="s">
        <v>1755</v>
      </c>
      <c r="I1602" s="661" t="s">
        <v>2868</v>
      </c>
      <c r="J1602" s="661" t="s">
        <v>2869</v>
      </c>
      <c r="K1602" s="661" t="s">
        <v>3495</v>
      </c>
      <c r="L1602" s="662">
        <v>48.42</v>
      </c>
      <c r="M1602" s="662">
        <v>193.68</v>
      </c>
      <c r="N1602" s="661">
        <v>4</v>
      </c>
      <c r="O1602" s="744">
        <v>2</v>
      </c>
      <c r="P1602" s="662">
        <v>145.26</v>
      </c>
      <c r="Q1602" s="677">
        <v>0.74999999999999989</v>
      </c>
      <c r="R1602" s="661">
        <v>3</v>
      </c>
      <c r="S1602" s="677">
        <v>0.75</v>
      </c>
      <c r="T1602" s="744">
        <v>1.5</v>
      </c>
      <c r="U1602" s="700">
        <v>0.75</v>
      </c>
    </row>
    <row r="1603" spans="1:21" ht="14.4" customHeight="1" x14ac:dyDescent="0.3">
      <c r="A1603" s="660">
        <v>32</v>
      </c>
      <c r="B1603" s="661" t="s">
        <v>573</v>
      </c>
      <c r="C1603" s="661" t="s">
        <v>3526</v>
      </c>
      <c r="D1603" s="742" t="s">
        <v>5499</v>
      </c>
      <c r="E1603" s="743" t="s">
        <v>3546</v>
      </c>
      <c r="F1603" s="661" t="s">
        <v>3521</v>
      </c>
      <c r="G1603" s="661" t="s">
        <v>3857</v>
      </c>
      <c r="H1603" s="661" t="s">
        <v>1755</v>
      </c>
      <c r="I1603" s="661" t="s">
        <v>4192</v>
      </c>
      <c r="J1603" s="661" t="s">
        <v>2869</v>
      </c>
      <c r="K1603" s="661" t="s">
        <v>3883</v>
      </c>
      <c r="L1603" s="662">
        <v>0</v>
      </c>
      <c r="M1603" s="662">
        <v>0</v>
      </c>
      <c r="N1603" s="661">
        <v>5</v>
      </c>
      <c r="O1603" s="744">
        <v>3.5</v>
      </c>
      <c r="P1603" s="662">
        <v>0</v>
      </c>
      <c r="Q1603" s="677"/>
      <c r="R1603" s="661">
        <v>4</v>
      </c>
      <c r="S1603" s="677">
        <v>0.8</v>
      </c>
      <c r="T1603" s="744">
        <v>3</v>
      </c>
      <c r="U1603" s="700">
        <v>0.8571428571428571</v>
      </c>
    </row>
    <row r="1604" spans="1:21" ht="14.4" customHeight="1" x14ac:dyDescent="0.3">
      <c r="A1604" s="660">
        <v>32</v>
      </c>
      <c r="B1604" s="661" t="s">
        <v>573</v>
      </c>
      <c r="C1604" s="661" t="s">
        <v>3526</v>
      </c>
      <c r="D1604" s="742" t="s">
        <v>5499</v>
      </c>
      <c r="E1604" s="743" t="s">
        <v>3546</v>
      </c>
      <c r="F1604" s="661" t="s">
        <v>3521</v>
      </c>
      <c r="G1604" s="661" t="s">
        <v>3648</v>
      </c>
      <c r="H1604" s="661" t="s">
        <v>1755</v>
      </c>
      <c r="I1604" s="661" t="s">
        <v>4970</v>
      </c>
      <c r="J1604" s="661" t="s">
        <v>4971</v>
      </c>
      <c r="K1604" s="661" t="s">
        <v>4524</v>
      </c>
      <c r="L1604" s="662">
        <v>176.58</v>
      </c>
      <c r="M1604" s="662">
        <v>353.16</v>
      </c>
      <c r="N1604" s="661">
        <v>2</v>
      </c>
      <c r="O1604" s="744">
        <v>1.5</v>
      </c>
      <c r="P1604" s="662">
        <v>353.16</v>
      </c>
      <c r="Q1604" s="677">
        <v>1</v>
      </c>
      <c r="R1604" s="661">
        <v>2</v>
      </c>
      <c r="S1604" s="677">
        <v>1</v>
      </c>
      <c r="T1604" s="744">
        <v>1.5</v>
      </c>
      <c r="U1604" s="700">
        <v>1</v>
      </c>
    </row>
    <row r="1605" spans="1:21" ht="14.4" customHeight="1" x14ac:dyDescent="0.3">
      <c r="A1605" s="660">
        <v>32</v>
      </c>
      <c r="B1605" s="661" t="s">
        <v>573</v>
      </c>
      <c r="C1605" s="661" t="s">
        <v>3526</v>
      </c>
      <c r="D1605" s="742" t="s">
        <v>5499</v>
      </c>
      <c r="E1605" s="743" t="s">
        <v>3546</v>
      </c>
      <c r="F1605" s="661" t="s">
        <v>3521</v>
      </c>
      <c r="G1605" s="661" t="s">
        <v>4198</v>
      </c>
      <c r="H1605" s="661" t="s">
        <v>574</v>
      </c>
      <c r="I1605" s="661" t="s">
        <v>3025</v>
      </c>
      <c r="J1605" s="661" t="s">
        <v>3026</v>
      </c>
      <c r="K1605" s="661" t="s">
        <v>3027</v>
      </c>
      <c r="L1605" s="662">
        <v>146.84</v>
      </c>
      <c r="M1605" s="662">
        <v>146.84</v>
      </c>
      <c r="N1605" s="661">
        <v>1</v>
      </c>
      <c r="O1605" s="744">
        <v>1</v>
      </c>
      <c r="P1605" s="662">
        <v>146.84</v>
      </c>
      <c r="Q1605" s="677">
        <v>1</v>
      </c>
      <c r="R1605" s="661">
        <v>1</v>
      </c>
      <c r="S1605" s="677">
        <v>1</v>
      </c>
      <c r="T1605" s="744">
        <v>1</v>
      </c>
      <c r="U1605" s="700">
        <v>1</v>
      </c>
    </row>
    <row r="1606" spans="1:21" ht="14.4" customHeight="1" x14ac:dyDescent="0.3">
      <c r="A1606" s="660">
        <v>32</v>
      </c>
      <c r="B1606" s="661" t="s">
        <v>573</v>
      </c>
      <c r="C1606" s="661" t="s">
        <v>3526</v>
      </c>
      <c r="D1606" s="742" t="s">
        <v>5499</v>
      </c>
      <c r="E1606" s="743" t="s">
        <v>3546</v>
      </c>
      <c r="F1606" s="661" t="s">
        <v>3521</v>
      </c>
      <c r="G1606" s="661" t="s">
        <v>4972</v>
      </c>
      <c r="H1606" s="661" t="s">
        <v>574</v>
      </c>
      <c r="I1606" s="661" t="s">
        <v>3040</v>
      </c>
      <c r="J1606" s="661" t="s">
        <v>4973</v>
      </c>
      <c r="K1606" s="661" t="s">
        <v>4974</v>
      </c>
      <c r="L1606" s="662">
        <v>0</v>
      </c>
      <c r="M1606" s="662">
        <v>0</v>
      </c>
      <c r="N1606" s="661">
        <v>1</v>
      </c>
      <c r="O1606" s="744">
        <v>0.5</v>
      </c>
      <c r="P1606" s="662">
        <v>0</v>
      </c>
      <c r="Q1606" s="677"/>
      <c r="R1606" s="661">
        <v>1</v>
      </c>
      <c r="S1606" s="677">
        <v>1</v>
      </c>
      <c r="T1606" s="744">
        <v>0.5</v>
      </c>
      <c r="U1606" s="700">
        <v>1</v>
      </c>
    </row>
    <row r="1607" spans="1:21" ht="14.4" customHeight="1" x14ac:dyDescent="0.3">
      <c r="A1607" s="660">
        <v>32</v>
      </c>
      <c r="B1607" s="661" t="s">
        <v>573</v>
      </c>
      <c r="C1607" s="661" t="s">
        <v>3526</v>
      </c>
      <c r="D1607" s="742" t="s">
        <v>5499</v>
      </c>
      <c r="E1607" s="743" t="s">
        <v>3546</v>
      </c>
      <c r="F1607" s="661" t="s">
        <v>3521</v>
      </c>
      <c r="G1607" s="661" t="s">
        <v>3652</v>
      </c>
      <c r="H1607" s="661" t="s">
        <v>574</v>
      </c>
      <c r="I1607" s="661" t="s">
        <v>2100</v>
      </c>
      <c r="J1607" s="661" t="s">
        <v>2101</v>
      </c>
      <c r="K1607" s="661" t="s">
        <v>3653</v>
      </c>
      <c r="L1607" s="662">
        <v>66.819999999999993</v>
      </c>
      <c r="M1607" s="662">
        <v>200.45999999999998</v>
      </c>
      <c r="N1607" s="661">
        <v>3</v>
      </c>
      <c r="O1607" s="744">
        <v>2</v>
      </c>
      <c r="P1607" s="662">
        <v>66.819999999999993</v>
      </c>
      <c r="Q1607" s="677">
        <v>0.33333333333333331</v>
      </c>
      <c r="R1607" s="661">
        <v>1</v>
      </c>
      <c r="S1607" s="677">
        <v>0.33333333333333331</v>
      </c>
      <c r="T1607" s="744">
        <v>1</v>
      </c>
      <c r="U1607" s="700">
        <v>0.5</v>
      </c>
    </row>
    <row r="1608" spans="1:21" ht="14.4" customHeight="1" x14ac:dyDescent="0.3">
      <c r="A1608" s="660">
        <v>32</v>
      </c>
      <c r="B1608" s="661" t="s">
        <v>573</v>
      </c>
      <c r="C1608" s="661" t="s">
        <v>3526</v>
      </c>
      <c r="D1608" s="742" t="s">
        <v>5499</v>
      </c>
      <c r="E1608" s="743" t="s">
        <v>3546</v>
      </c>
      <c r="F1608" s="661" t="s">
        <v>3521</v>
      </c>
      <c r="G1608" s="661" t="s">
        <v>3652</v>
      </c>
      <c r="H1608" s="661" t="s">
        <v>574</v>
      </c>
      <c r="I1608" s="661" t="s">
        <v>2100</v>
      </c>
      <c r="J1608" s="661" t="s">
        <v>2101</v>
      </c>
      <c r="K1608" s="661" t="s">
        <v>3653</v>
      </c>
      <c r="L1608" s="662">
        <v>78.33</v>
      </c>
      <c r="M1608" s="662">
        <v>156.66</v>
      </c>
      <c r="N1608" s="661">
        <v>2</v>
      </c>
      <c r="O1608" s="744">
        <v>1</v>
      </c>
      <c r="P1608" s="662">
        <v>156.66</v>
      </c>
      <c r="Q1608" s="677">
        <v>1</v>
      </c>
      <c r="R1608" s="661">
        <v>2</v>
      </c>
      <c r="S1608" s="677">
        <v>1</v>
      </c>
      <c r="T1608" s="744">
        <v>1</v>
      </c>
      <c r="U1608" s="700">
        <v>1</v>
      </c>
    </row>
    <row r="1609" spans="1:21" ht="14.4" customHeight="1" x14ac:dyDescent="0.3">
      <c r="A1609" s="660">
        <v>32</v>
      </c>
      <c r="B1609" s="661" t="s">
        <v>573</v>
      </c>
      <c r="C1609" s="661" t="s">
        <v>3526</v>
      </c>
      <c r="D1609" s="742" t="s">
        <v>5499</v>
      </c>
      <c r="E1609" s="743" t="s">
        <v>3546</v>
      </c>
      <c r="F1609" s="661" t="s">
        <v>3521</v>
      </c>
      <c r="G1609" s="661" t="s">
        <v>3654</v>
      </c>
      <c r="H1609" s="661" t="s">
        <v>574</v>
      </c>
      <c r="I1609" s="661" t="s">
        <v>4975</v>
      </c>
      <c r="J1609" s="661" t="s">
        <v>4057</v>
      </c>
      <c r="K1609" s="661" t="s">
        <v>4976</v>
      </c>
      <c r="L1609" s="662">
        <v>327.98</v>
      </c>
      <c r="M1609" s="662">
        <v>327.98</v>
      </c>
      <c r="N1609" s="661">
        <v>1</v>
      </c>
      <c r="O1609" s="744">
        <v>0.5</v>
      </c>
      <c r="P1609" s="662">
        <v>327.98</v>
      </c>
      <c r="Q1609" s="677">
        <v>1</v>
      </c>
      <c r="R1609" s="661">
        <v>1</v>
      </c>
      <c r="S1609" s="677">
        <v>1</v>
      </c>
      <c r="T1609" s="744">
        <v>0.5</v>
      </c>
      <c r="U1609" s="700">
        <v>1</v>
      </c>
    </row>
    <row r="1610" spans="1:21" ht="14.4" customHeight="1" x14ac:dyDescent="0.3">
      <c r="A1610" s="660">
        <v>32</v>
      </c>
      <c r="B1610" s="661" t="s">
        <v>573</v>
      </c>
      <c r="C1610" s="661" t="s">
        <v>3526</v>
      </c>
      <c r="D1610" s="742" t="s">
        <v>5499</v>
      </c>
      <c r="E1610" s="743" t="s">
        <v>3546</v>
      </c>
      <c r="F1610" s="661" t="s">
        <v>3521</v>
      </c>
      <c r="G1610" s="661" t="s">
        <v>3654</v>
      </c>
      <c r="H1610" s="661" t="s">
        <v>574</v>
      </c>
      <c r="I1610" s="661" t="s">
        <v>3703</v>
      </c>
      <c r="J1610" s="661" t="s">
        <v>3656</v>
      </c>
      <c r="K1610" s="661" t="s">
        <v>760</v>
      </c>
      <c r="L1610" s="662">
        <v>301.2</v>
      </c>
      <c r="M1610" s="662">
        <v>9337.1999999999971</v>
      </c>
      <c r="N1610" s="661">
        <v>31</v>
      </c>
      <c r="O1610" s="744">
        <v>18</v>
      </c>
      <c r="P1610" s="662">
        <v>7228.7999999999975</v>
      </c>
      <c r="Q1610" s="677">
        <v>0.77419354838709675</v>
      </c>
      <c r="R1610" s="661">
        <v>24</v>
      </c>
      <c r="S1610" s="677">
        <v>0.77419354838709675</v>
      </c>
      <c r="T1610" s="744">
        <v>13.5</v>
      </c>
      <c r="U1610" s="700">
        <v>0.75</v>
      </c>
    </row>
    <row r="1611" spans="1:21" ht="14.4" customHeight="1" x14ac:dyDescent="0.3">
      <c r="A1611" s="660">
        <v>32</v>
      </c>
      <c r="B1611" s="661" t="s">
        <v>573</v>
      </c>
      <c r="C1611" s="661" t="s">
        <v>3526</v>
      </c>
      <c r="D1611" s="742" t="s">
        <v>5499</v>
      </c>
      <c r="E1611" s="743" t="s">
        <v>3546</v>
      </c>
      <c r="F1611" s="661" t="s">
        <v>3521</v>
      </c>
      <c r="G1611" s="661" t="s">
        <v>3654</v>
      </c>
      <c r="H1611" s="661" t="s">
        <v>574</v>
      </c>
      <c r="I1611" s="661" t="s">
        <v>3703</v>
      </c>
      <c r="J1611" s="661" t="s">
        <v>3656</v>
      </c>
      <c r="K1611" s="661" t="s">
        <v>760</v>
      </c>
      <c r="L1611" s="662">
        <v>185.26</v>
      </c>
      <c r="M1611" s="662">
        <v>1296.82</v>
      </c>
      <c r="N1611" s="661">
        <v>7</v>
      </c>
      <c r="O1611" s="744">
        <v>4.5</v>
      </c>
      <c r="P1611" s="662">
        <v>926.3</v>
      </c>
      <c r="Q1611" s="677">
        <v>0.7142857142857143</v>
      </c>
      <c r="R1611" s="661">
        <v>5</v>
      </c>
      <c r="S1611" s="677">
        <v>0.7142857142857143</v>
      </c>
      <c r="T1611" s="744">
        <v>3.5</v>
      </c>
      <c r="U1611" s="700">
        <v>0.77777777777777779</v>
      </c>
    </row>
    <row r="1612" spans="1:21" ht="14.4" customHeight="1" x14ac:dyDescent="0.3">
      <c r="A1612" s="660">
        <v>32</v>
      </c>
      <c r="B1612" s="661" t="s">
        <v>573</v>
      </c>
      <c r="C1612" s="661" t="s">
        <v>3526</v>
      </c>
      <c r="D1612" s="742" t="s">
        <v>5499</v>
      </c>
      <c r="E1612" s="743" t="s">
        <v>3546</v>
      </c>
      <c r="F1612" s="661" t="s">
        <v>3521</v>
      </c>
      <c r="G1612" s="661" t="s">
        <v>3658</v>
      </c>
      <c r="H1612" s="661" t="s">
        <v>1755</v>
      </c>
      <c r="I1612" s="661" t="s">
        <v>3659</v>
      </c>
      <c r="J1612" s="661" t="s">
        <v>3660</v>
      </c>
      <c r="K1612" s="661" t="s">
        <v>3661</v>
      </c>
      <c r="L1612" s="662">
        <v>974.8</v>
      </c>
      <c r="M1612" s="662">
        <v>1949.6</v>
      </c>
      <c r="N1612" s="661">
        <v>2</v>
      </c>
      <c r="O1612" s="744">
        <v>1</v>
      </c>
      <c r="P1612" s="662">
        <v>1949.6</v>
      </c>
      <c r="Q1612" s="677">
        <v>1</v>
      </c>
      <c r="R1612" s="661">
        <v>2</v>
      </c>
      <c r="S1612" s="677">
        <v>1</v>
      </c>
      <c r="T1612" s="744">
        <v>1</v>
      </c>
      <c r="U1612" s="700">
        <v>1</v>
      </c>
    </row>
    <row r="1613" spans="1:21" ht="14.4" customHeight="1" x14ac:dyDescent="0.3">
      <c r="A1613" s="660">
        <v>32</v>
      </c>
      <c r="B1613" s="661" t="s">
        <v>573</v>
      </c>
      <c r="C1613" s="661" t="s">
        <v>3526</v>
      </c>
      <c r="D1613" s="742" t="s">
        <v>5499</v>
      </c>
      <c r="E1613" s="743" t="s">
        <v>3546</v>
      </c>
      <c r="F1613" s="661" t="s">
        <v>3521</v>
      </c>
      <c r="G1613" s="661" t="s">
        <v>4460</v>
      </c>
      <c r="H1613" s="661" t="s">
        <v>574</v>
      </c>
      <c r="I1613" s="661" t="s">
        <v>707</v>
      </c>
      <c r="J1613" s="661" t="s">
        <v>4461</v>
      </c>
      <c r="K1613" s="661" t="s">
        <v>2216</v>
      </c>
      <c r="L1613" s="662">
        <v>0</v>
      </c>
      <c r="M1613" s="662">
        <v>0</v>
      </c>
      <c r="N1613" s="661">
        <v>3</v>
      </c>
      <c r="O1613" s="744">
        <v>2.5</v>
      </c>
      <c r="P1613" s="662"/>
      <c r="Q1613" s="677"/>
      <c r="R1613" s="661"/>
      <c r="S1613" s="677">
        <v>0</v>
      </c>
      <c r="T1613" s="744"/>
      <c r="U1613" s="700">
        <v>0</v>
      </c>
    </row>
    <row r="1614" spans="1:21" ht="14.4" customHeight="1" x14ac:dyDescent="0.3">
      <c r="A1614" s="660">
        <v>32</v>
      </c>
      <c r="B1614" s="661" t="s">
        <v>573</v>
      </c>
      <c r="C1614" s="661" t="s">
        <v>3526</v>
      </c>
      <c r="D1614" s="742" t="s">
        <v>5499</v>
      </c>
      <c r="E1614" s="743" t="s">
        <v>3546</v>
      </c>
      <c r="F1614" s="661" t="s">
        <v>3521</v>
      </c>
      <c r="G1614" s="661" t="s">
        <v>4977</v>
      </c>
      <c r="H1614" s="661" t="s">
        <v>574</v>
      </c>
      <c r="I1614" s="661" t="s">
        <v>4978</v>
      </c>
      <c r="J1614" s="661" t="s">
        <v>4979</v>
      </c>
      <c r="K1614" s="661" t="s">
        <v>4507</v>
      </c>
      <c r="L1614" s="662">
        <v>18.809999999999999</v>
      </c>
      <c r="M1614" s="662">
        <v>37.619999999999997</v>
      </c>
      <c r="N1614" s="661">
        <v>2</v>
      </c>
      <c r="O1614" s="744">
        <v>1</v>
      </c>
      <c r="P1614" s="662"/>
      <c r="Q1614" s="677">
        <v>0</v>
      </c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32</v>
      </c>
      <c r="B1615" s="661" t="s">
        <v>573</v>
      </c>
      <c r="C1615" s="661" t="s">
        <v>3526</v>
      </c>
      <c r="D1615" s="742" t="s">
        <v>5499</v>
      </c>
      <c r="E1615" s="743" t="s">
        <v>3546</v>
      </c>
      <c r="F1615" s="661" t="s">
        <v>3521</v>
      </c>
      <c r="G1615" s="661" t="s">
        <v>3714</v>
      </c>
      <c r="H1615" s="661" t="s">
        <v>574</v>
      </c>
      <c r="I1615" s="661" t="s">
        <v>4980</v>
      </c>
      <c r="J1615" s="661" t="s">
        <v>4826</v>
      </c>
      <c r="K1615" s="661" t="s">
        <v>2946</v>
      </c>
      <c r="L1615" s="662">
        <v>0</v>
      </c>
      <c r="M1615" s="662">
        <v>0</v>
      </c>
      <c r="N1615" s="661">
        <v>1</v>
      </c>
      <c r="O1615" s="744">
        <v>0.5</v>
      </c>
      <c r="P1615" s="662">
        <v>0</v>
      </c>
      <c r="Q1615" s="677"/>
      <c r="R1615" s="661">
        <v>1</v>
      </c>
      <c r="S1615" s="677">
        <v>1</v>
      </c>
      <c r="T1615" s="744">
        <v>0.5</v>
      </c>
      <c r="U1615" s="700">
        <v>1</v>
      </c>
    </row>
    <row r="1616" spans="1:21" ht="14.4" customHeight="1" x14ac:dyDescent="0.3">
      <c r="A1616" s="660">
        <v>32</v>
      </c>
      <c r="B1616" s="661" t="s">
        <v>573</v>
      </c>
      <c r="C1616" s="661" t="s">
        <v>3526</v>
      </c>
      <c r="D1616" s="742" t="s">
        <v>5499</v>
      </c>
      <c r="E1616" s="743" t="s">
        <v>3546</v>
      </c>
      <c r="F1616" s="661" t="s">
        <v>3521</v>
      </c>
      <c r="G1616" s="661" t="s">
        <v>3714</v>
      </c>
      <c r="H1616" s="661" t="s">
        <v>1755</v>
      </c>
      <c r="I1616" s="661" t="s">
        <v>2944</v>
      </c>
      <c r="J1616" s="661" t="s">
        <v>2945</v>
      </c>
      <c r="K1616" s="661" t="s">
        <v>3458</v>
      </c>
      <c r="L1616" s="662">
        <v>334.66</v>
      </c>
      <c r="M1616" s="662">
        <v>334.66</v>
      </c>
      <c r="N1616" s="661">
        <v>1</v>
      </c>
      <c r="O1616" s="744">
        <v>0.5</v>
      </c>
      <c r="P1616" s="662"/>
      <c r="Q1616" s="677">
        <v>0</v>
      </c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32</v>
      </c>
      <c r="B1617" s="661" t="s">
        <v>573</v>
      </c>
      <c r="C1617" s="661" t="s">
        <v>3526</v>
      </c>
      <c r="D1617" s="742" t="s">
        <v>5499</v>
      </c>
      <c r="E1617" s="743" t="s">
        <v>3546</v>
      </c>
      <c r="F1617" s="661" t="s">
        <v>3521</v>
      </c>
      <c r="G1617" s="661" t="s">
        <v>3714</v>
      </c>
      <c r="H1617" s="661" t="s">
        <v>1755</v>
      </c>
      <c r="I1617" s="661" t="s">
        <v>2944</v>
      </c>
      <c r="J1617" s="661" t="s">
        <v>2945</v>
      </c>
      <c r="K1617" s="661" t="s">
        <v>3458</v>
      </c>
      <c r="L1617" s="662">
        <v>205.84</v>
      </c>
      <c r="M1617" s="662">
        <v>205.84</v>
      </c>
      <c r="N1617" s="661">
        <v>1</v>
      </c>
      <c r="O1617" s="744">
        <v>1</v>
      </c>
      <c r="P1617" s="662"/>
      <c r="Q1617" s="677">
        <v>0</v>
      </c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32</v>
      </c>
      <c r="B1618" s="661" t="s">
        <v>573</v>
      </c>
      <c r="C1618" s="661" t="s">
        <v>3526</v>
      </c>
      <c r="D1618" s="742" t="s">
        <v>5499</v>
      </c>
      <c r="E1618" s="743" t="s">
        <v>3546</v>
      </c>
      <c r="F1618" s="661" t="s">
        <v>3521</v>
      </c>
      <c r="G1618" s="661" t="s">
        <v>3714</v>
      </c>
      <c r="H1618" s="661" t="s">
        <v>1755</v>
      </c>
      <c r="I1618" s="661" t="s">
        <v>4059</v>
      </c>
      <c r="J1618" s="661" t="s">
        <v>3716</v>
      </c>
      <c r="K1618" s="661" t="s">
        <v>4060</v>
      </c>
      <c r="L1618" s="662">
        <v>0</v>
      </c>
      <c r="M1618" s="662">
        <v>0</v>
      </c>
      <c r="N1618" s="661">
        <v>1</v>
      </c>
      <c r="O1618" s="744">
        <v>1</v>
      </c>
      <c r="P1618" s="662"/>
      <c r="Q1618" s="677"/>
      <c r="R1618" s="661"/>
      <c r="S1618" s="677">
        <v>0</v>
      </c>
      <c r="T1618" s="744"/>
      <c r="U1618" s="700">
        <v>0</v>
      </c>
    </row>
    <row r="1619" spans="1:21" ht="14.4" customHeight="1" x14ac:dyDescent="0.3">
      <c r="A1619" s="660">
        <v>32</v>
      </c>
      <c r="B1619" s="661" t="s">
        <v>573</v>
      </c>
      <c r="C1619" s="661" t="s">
        <v>3526</v>
      </c>
      <c r="D1619" s="742" t="s">
        <v>5499</v>
      </c>
      <c r="E1619" s="743" t="s">
        <v>3546</v>
      </c>
      <c r="F1619" s="661" t="s">
        <v>3521</v>
      </c>
      <c r="G1619" s="661" t="s">
        <v>3776</v>
      </c>
      <c r="H1619" s="661" t="s">
        <v>1755</v>
      </c>
      <c r="I1619" s="661" t="s">
        <v>3777</v>
      </c>
      <c r="J1619" s="661" t="s">
        <v>1867</v>
      </c>
      <c r="K1619" s="661" t="s">
        <v>1938</v>
      </c>
      <c r="L1619" s="662">
        <v>144.81</v>
      </c>
      <c r="M1619" s="662">
        <v>579.24</v>
      </c>
      <c r="N1619" s="661">
        <v>4</v>
      </c>
      <c r="O1619" s="744">
        <v>2.5</v>
      </c>
      <c r="P1619" s="662">
        <v>289.62</v>
      </c>
      <c r="Q1619" s="677">
        <v>0.5</v>
      </c>
      <c r="R1619" s="661">
        <v>2</v>
      </c>
      <c r="S1619" s="677">
        <v>0.5</v>
      </c>
      <c r="T1619" s="744">
        <v>1.5</v>
      </c>
      <c r="U1619" s="700">
        <v>0.6</v>
      </c>
    </row>
    <row r="1620" spans="1:21" ht="14.4" customHeight="1" x14ac:dyDescent="0.3">
      <c r="A1620" s="660">
        <v>32</v>
      </c>
      <c r="B1620" s="661" t="s">
        <v>573</v>
      </c>
      <c r="C1620" s="661" t="s">
        <v>3526</v>
      </c>
      <c r="D1620" s="742" t="s">
        <v>5499</v>
      </c>
      <c r="E1620" s="743" t="s">
        <v>3546</v>
      </c>
      <c r="F1620" s="661" t="s">
        <v>3521</v>
      </c>
      <c r="G1620" s="661" t="s">
        <v>3776</v>
      </c>
      <c r="H1620" s="661" t="s">
        <v>1755</v>
      </c>
      <c r="I1620" s="661" t="s">
        <v>4981</v>
      </c>
      <c r="J1620" s="661" t="s">
        <v>4982</v>
      </c>
      <c r="K1620" s="661" t="s">
        <v>4983</v>
      </c>
      <c r="L1620" s="662">
        <v>289.62</v>
      </c>
      <c r="M1620" s="662">
        <v>289.62</v>
      </c>
      <c r="N1620" s="661">
        <v>1</v>
      </c>
      <c r="O1620" s="744">
        <v>1</v>
      </c>
      <c r="P1620" s="662"/>
      <c r="Q1620" s="677">
        <v>0</v>
      </c>
      <c r="R1620" s="661"/>
      <c r="S1620" s="677">
        <v>0</v>
      </c>
      <c r="T1620" s="744"/>
      <c r="U1620" s="700">
        <v>0</v>
      </c>
    </row>
    <row r="1621" spans="1:21" ht="14.4" customHeight="1" x14ac:dyDescent="0.3">
      <c r="A1621" s="660">
        <v>32</v>
      </c>
      <c r="B1621" s="661" t="s">
        <v>573</v>
      </c>
      <c r="C1621" s="661" t="s">
        <v>3526</v>
      </c>
      <c r="D1621" s="742" t="s">
        <v>5499</v>
      </c>
      <c r="E1621" s="743" t="s">
        <v>3546</v>
      </c>
      <c r="F1621" s="661" t="s">
        <v>3521</v>
      </c>
      <c r="G1621" s="661" t="s">
        <v>4984</v>
      </c>
      <c r="H1621" s="661" t="s">
        <v>1755</v>
      </c>
      <c r="I1621" s="661" t="s">
        <v>4985</v>
      </c>
      <c r="J1621" s="661" t="s">
        <v>1909</v>
      </c>
      <c r="K1621" s="661" t="s">
        <v>4986</v>
      </c>
      <c r="L1621" s="662">
        <v>460.85</v>
      </c>
      <c r="M1621" s="662">
        <v>921.7</v>
      </c>
      <c r="N1621" s="661">
        <v>2</v>
      </c>
      <c r="O1621" s="744">
        <v>1</v>
      </c>
      <c r="P1621" s="662"/>
      <c r="Q1621" s="677">
        <v>0</v>
      </c>
      <c r="R1621" s="661"/>
      <c r="S1621" s="677">
        <v>0</v>
      </c>
      <c r="T1621" s="744"/>
      <c r="U1621" s="700">
        <v>0</v>
      </c>
    </row>
    <row r="1622" spans="1:21" ht="14.4" customHeight="1" x14ac:dyDescent="0.3">
      <c r="A1622" s="660">
        <v>32</v>
      </c>
      <c r="B1622" s="661" t="s">
        <v>573</v>
      </c>
      <c r="C1622" s="661" t="s">
        <v>3526</v>
      </c>
      <c r="D1622" s="742" t="s">
        <v>5499</v>
      </c>
      <c r="E1622" s="743" t="s">
        <v>3546</v>
      </c>
      <c r="F1622" s="661" t="s">
        <v>3521</v>
      </c>
      <c r="G1622" s="661" t="s">
        <v>4984</v>
      </c>
      <c r="H1622" s="661" t="s">
        <v>1755</v>
      </c>
      <c r="I1622" s="661" t="s">
        <v>4987</v>
      </c>
      <c r="J1622" s="661" t="s">
        <v>1934</v>
      </c>
      <c r="K1622" s="661" t="s">
        <v>4986</v>
      </c>
      <c r="L1622" s="662">
        <v>518.53</v>
      </c>
      <c r="M1622" s="662">
        <v>518.53</v>
      </c>
      <c r="N1622" s="661">
        <v>1</v>
      </c>
      <c r="O1622" s="744">
        <v>0.5</v>
      </c>
      <c r="P1622" s="662">
        <v>518.53</v>
      </c>
      <c r="Q1622" s="677">
        <v>1</v>
      </c>
      <c r="R1622" s="661">
        <v>1</v>
      </c>
      <c r="S1622" s="677">
        <v>1</v>
      </c>
      <c r="T1622" s="744">
        <v>0.5</v>
      </c>
      <c r="U1622" s="700">
        <v>1</v>
      </c>
    </row>
    <row r="1623" spans="1:21" ht="14.4" customHeight="1" x14ac:dyDescent="0.3">
      <c r="A1623" s="660">
        <v>32</v>
      </c>
      <c r="B1623" s="661" t="s">
        <v>573</v>
      </c>
      <c r="C1623" s="661" t="s">
        <v>3526</v>
      </c>
      <c r="D1623" s="742" t="s">
        <v>5499</v>
      </c>
      <c r="E1623" s="743" t="s">
        <v>3546</v>
      </c>
      <c r="F1623" s="661" t="s">
        <v>3521</v>
      </c>
      <c r="G1623" s="661" t="s">
        <v>4984</v>
      </c>
      <c r="H1623" s="661" t="s">
        <v>1755</v>
      </c>
      <c r="I1623" s="661" t="s">
        <v>4988</v>
      </c>
      <c r="J1623" s="661" t="s">
        <v>1912</v>
      </c>
      <c r="K1623" s="661" t="s">
        <v>4986</v>
      </c>
      <c r="L1623" s="662">
        <v>614.29999999999995</v>
      </c>
      <c r="M1623" s="662">
        <v>614.29999999999995</v>
      </c>
      <c r="N1623" s="661">
        <v>1</v>
      </c>
      <c r="O1623" s="744">
        <v>1</v>
      </c>
      <c r="P1623" s="662"/>
      <c r="Q1623" s="677">
        <v>0</v>
      </c>
      <c r="R1623" s="661"/>
      <c r="S1623" s="677">
        <v>0</v>
      </c>
      <c r="T1623" s="744"/>
      <c r="U1623" s="700">
        <v>0</v>
      </c>
    </row>
    <row r="1624" spans="1:21" ht="14.4" customHeight="1" x14ac:dyDescent="0.3">
      <c r="A1624" s="660">
        <v>32</v>
      </c>
      <c r="B1624" s="661" t="s">
        <v>573</v>
      </c>
      <c r="C1624" s="661" t="s">
        <v>3526</v>
      </c>
      <c r="D1624" s="742" t="s">
        <v>5499</v>
      </c>
      <c r="E1624" s="743" t="s">
        <v>3546</v>
      </c>
      <c r="F1624" s="661" t="s">
        <v>3521</v>
      </c>
      <c r="G1624" s="661" t="s">
        <v>3887</v>
      </c>
      <c r="H1624" s="661" t="s">
        <v>1755</v>
      </c>
      <c r="I1624" s="661" t="s">
        <v>4989</v>
      </c>
      <c r="J1624" s="661" t="s">
        <v>4990</v>
      </c>
      <c r="K1624" s="661" t="s">
        <v>3167</v>
      </c>
      <c r="L1624" s="662">
        <v>33.090000000000003</v>
      </c>
      <c r="M1624" s="662">
        <v>2183.94</v>
      </c>
      <c r="N1624" s="661">
        <v>66</v>
      </c>
      <c r="O1624" s="744">
        <v>1.5</v>
      </c>
      <c r="P1624" s="662">
        <v>1191.24</v>
      </c>
      <c r="Q1624" s="677">
        <v>0.54545454545454541</v>
      </c>
      <c r="R1624" s="661">
        <v>36</v>
      </c>
      <c r="S1624" s="677">
        <v>0.54545454545454541</v>
      </c>
      <c r="T1624" s="744">
        <v>1</v>
      </c>
      <c r="U1624" s="700">
        <v>0.66666666666666663</v>
      </c>
    </row>
    <row r="1625" spans="1:21" ht="14.4" customHeight="1" x14ac:dyDescent="0.3">
      <c r="A1625" s="660">
        <v>32</v>
      </c>
      <c r="B1625" s="661" t="s">
        <v>573</v>
      </c>
      <c r="C1625" s="661" t="s">
        <v>3526</v>
      </c>
      <c r="D1625" s="742" t="s">
        <v>5499</v>
      </c>
      <c r="E1625" s="743" t="s">
        <v>3546</v>
      </c>
      <c r="F1625" s="661" t="s">
        <v>3521</v>
      </c>
      <c r="G1625" s="661" t="s">
        <v>3887</v>
      </c>
      <c r="H1625" s="661" t="s">
        <v>1755</v>
      </c>
      <c r="I1625" s="661" t="s">
        <v>3168</v>
      </c>
      <c r="J1625" s="661" t="s">
        <v>3169</v>
      </c>
      <c r="K1625" s="661" t="s">
        <v>1996</v>
      </c>
      <c r="L1625" s="662">
        <v>126.35</v>
      </c>
      <c r="M1625" s="662">
        <v>252.7</v>
      </c>
      <c r="N1625" s="661">
        <v>2</v>
      </c>
      <c r="O1625" s="744">
        <v>1</v>
      </c>
      <c r="P1625" s="662">
        <v>252.7</v>
      </c>
      <c r="Q1625" s="677">
        <v>1</v>
      </c>
      <c r="R1625" s="661">
        <v>2</v>
      </c>
      <c r="S1625" s="677">
        <v>1</v>
      </c>
      <c r="T1625" s="744">
        <v>1</v>
      </c>
      <c r="U1625" s="700">
        <v>1</v>
      </c>
    </row>
    <row r="1626" spans="1:21" ht="14.4" customHeight="1" x14ac:dyDescent="0.3">
      <c r="A1626" s="660">
        <v>32</v>
      </c>
      <c r="B1626" s="661" t="s">
        <v>573</v>
      </c>
      <c r="C1626" s="661" t="s">
        <v>3526</v>
      </c>
      <c r="D1626" s="742" t="s">
        <v>5499</v>
      </c>
      <c r="E1626" s="743" t="s">
        <v>3546</v>
      </c>
      <c r="F1626" s="661" t="s">
        <v>3521</v>
      </c>
      <c r="G1626" s="661" t="s">
        <v>3887</v>
      </c>
      <c r="H1626" s="661" t="s">
        <v>1755</v>
      </c>
      <c r="I1626" s="661" t="s">
        <v>4991</v>
      </c>
      <c r="J1626" s="661" t="s">
        <v>4992</v>
      </c>
      <c r="K1626" s="661" t="s">
        <v>1996</v>
      </c>
      <c r="L1626" s="662">
        <v>132.34</v>
      </c>
      <c r="M1626" s="662">
        <v>1058.72</v>
      </c>
      <c r="N1626" s="661">
        <v>8</v>
      </c>
      <c r="O1626" s="744">
        <v>2</v>
      </c>
      <c r="P1626" s="662">
        <v>1058.72</v>
      </c>
      <c r="Q1626" s="677">
        <v>1</v>
      </c>
      <c r="R1626" s="661">
        <v>8</v>
      </c>
      <c r="S1626" s="677">
        <v>1</v>
      </c>
      <c r="T1626" s="744">
        <v>2</v>
      </c>
      <c r="U1626" s="700">
        <v>1</v>
      </c>
    </row>
    <row r="1627" spans="1:21" ht="14.4" customHeight="1" x14ac:dyDescent="0.3">
      <c r="A1627" s="660">
        <v>32</v>
      </c>
      <c r="B1627" s="661" t="s">
        <v>573</v>
      </c>
      <c r="C1627" s="661" t="s">
        <v>3526</v>
      </c>
      <c r="D1627" s="742" t="s">
        <v>5499</v>
      </c>
      <c r="E1627" s="743" t="s">
        <v>3546</v>
      </c>
      <c r="F1627" s="661" t="s">
        <v>3521</v>
      </c>
      <c r="G1627" s="661" t="s">
        <v>3887</v>
      </c>
      <c r="H1627" s="661" t="s">
        <v>1755</v>
      </c>
      <c r="I1627" s="661" t="s">
        <v>4993</v>
      </c>
      <c r="J1627" s="661" t="s">
        <v>4990</v>
      </c>
      <c r="K1627" s="661" t="s">
        <v>1996</v>
      </c>
      <c r="L1627" s="662">
        <v>132.34</v>
      </c>
      <c r="M1627" s="662">
        <v>926.38</v>
      </c>
      <c r="N1627" s="661">
        <v>7</v>
      </c>
      <c r="O1627" s="744">
        <v>2</v>
      </c>
      <c r="P1627" s="662">
        <v>926.38</v>
      </c>
      <c r="Q1627" s="677">
        <v>1</v>
      </c>
      <c r="R1627" s="661">
        <v>7</v>
      </c>
      <c r="S1627" s="677">
        <v>1</v>
      </c>
      <c r="T1627" s="744">
        <v>2</v>
      </c>
      <c r="U1627" s="700">
        <v>1</v>
      </c>
    </row>
    <row r="1628" spans="1:21" ht="14.4" customHeight="1" x14ac:dyDescent="0.3">
      <c r="A1628" s="660">
        <v>32</v>
      </c>
      <c r="B1628" s="661" t="s">
        <v>573</v>
      </c>
      <c r="C1628" s="661" t="s">
        <v>3526</v>
      </c>
      <c r="D1628" s="742" t="s">
        <v>5499</v>
      </c>
      <c r="E1628" s="743" t="s">
        <v>3546</v>
      </c>
      <c r="F1628" s="661" t="s">
        <v>3521</v>
      </c>
      <c r="G1628" s="661" t="s">
        <v>3662</v>
      </c>
      <c r="H1628" s="661" t="s">
        <v>574</v>
      </c>
      <c r="I1628" s="661" t="s">
        <v>647</v>
      </c>
      <c r="J1628" s="661" t="s">
        <v>3704</v>
      </c>
      <c r="K1628" s="661" t="s">
        <v>3646</v>
      </c>
      <c r="L1628" s="662">
        <v>24.78</v>
      </c>
      <c r="M1628" s="662">
        <v>123.9</v>
      </c>
      <c r="N1628" s="661">
        <v>5</v>
      </c>
      <c r="O1628" s="744">
        <v>1</v>
      </c>
      <c r="P1628" s="662">
        <v>123.9</v>
      </c>
      <c r="Q1628" s="677">
        <v>1</v>
      </c>
      <c r="R1628" s="661">
        <v>5</v>
      </c>
      <c r="S1628" s="677">
        <v>1</v>
      </c>
      <c r="T1628" s="744">
        <v>1</v>
      </c>
      <c r="U1628" s="700">
        <v>1</v>
      </c>
    </row>
    <row r="1629" spans="1:21" ht="14.4" customHeight="1" x14ac:dyDescent="0.3">
      <c r="A1629" s="660">
        <v>32</v>
      </c>
      <c r="B1629" s="661" t="s">
        <v>573</v>
      </c>
      <c r="C1629" s="661" t="s">
        <v>3526</v>
      </c>
      <c r="D1629" s="742" t="s">
        <v>5499</v>
      </c>
      <c r="E1629" s="743" t="s">
        <v>3546</v>
      </c>
      <c r="F1629" s="661" t="s">
        <v>3521</v>
      </c>
      <c r="G1629" s="661" t="s">
        <v>3662</v>
      </c>
      <c r="H1629" s="661" t="s">
        <v>574</v>
      </c>
      <c r="I1629" s="661" t="s">
        <v>1160</v>
      </c>
      <c r="J1629" s="661" t="s">
        <v>3663</v>
      </c>
      <c r="K1629" s="661" t="s">
        <v>3664</v>
      </c>
      <c r="L1629" s="662">
        <v>99.11</v>
      </c>
      <c r="M1629" s="662">
        <v>693.77</v>
      </c>
      <c r="N1629" s="661">
        <v>7</v>
      </c>
      <c r="O1629" s="744">
        <v>3</v>
      </c>
      <c r="P1629" s="662">
        <v>396.44</v>
      </c>
      <c r="Q1629" s="677">
        <v>0.5714285714285714</v>
      </c>
      <c r="R1629" s="661">
        <v>4</v>
      </c>
      <c r="S1629" s="677">
        <v>0.5714285714285714</v>
      </c>
      <c r="T1629" s="744">
        <v>1.5</v>
      </c>
      <c r="U1629" s="700">
        <v>0.5</v>
      </c>
    </row>
    <row r="1630" spans="1:21" ht="14.4" customHeight="1" x14ac:dyDescent="0.3">
      <c r="A1630" s="660">
        <v>32</v>
      </c>
      <c r="B1630" s="661" t="s">
        <v>573</v>
      </c>
      <c r="C1630" s="661" t="s">
        <v>3526</v>
      </c>
      <c r="D1630" s="742" t="s">
        <v>5499</v>
      </c>
      <c r="E1630" s="743" t="s">
        <v>3546</v>
      </c>
      <c r="F1630" s="661" t="s">
        <v>3521</v>
      </c>
      <c r="G1630" s="661" t="s">
        <v>3944</v>
      </c>
      <c r="H1630" s="661" t="s">
        <v>1755</v>
      </c>
      <c r="I1630" s="661" t="s">
        <v>3945</v>
      </c>
      <c r="J1630" s="661" t="s">
        <v>1882</v>
      </c>
      <c r="K1630" s="661" t="s">
        <v>3946</v>
      </c>
      <c r="L1630" s="662">
        <v>1286.2</v>
      </c>
      <c r="M1630" s="662">
        <v>14148.2</v>
      </c>
      <c r="N1630" s="661">
        <v>11</v>
      </c>
      <c r="O1630" s="744">
        <v>2</v>
      </c>
      <c r="P1630" s="662">
        <v>3858.6000000000004</v>
      </c>
      <c r="Q1630" s="677">
        <v>0.27272727272727276</v>
      </c>
      <c r="R1630" s="661">
        <v>3</v>
      </c>
      <c r="S1630" s="677">
        <v>0.27272727272727271</v>
      </c>
      <c r="T1630" s="744">
        <v>0.5</v>
      </c>
      <c r="U1630" s="700">
        <v>0.25</v>
      </c>
    </row>
    <row r="1631" spans="1:21" ht="14.4" customHeight="1" x14ac:dyDescent="0.3">
      <c r="A1631" s="660">
        <v>32</v>
      </c>
      <c r="B1631" s="661" t="s">
        <v>573</v>
      </c>
      <c r="C1631" s="661" t="s">
        <v>3526</v>
      </c>
      <c r="D1631" s="742" t="s">
        <v>5499</v>
      </c>
      <c r="E1631" s="743" t="s">
        <v>3546</v>
      </c>
      <c r="F1631" s="661" t="s">
        <v>3521</v>
      </c>
      <c r="G1631" s="661" t="s">
        <v>3944</v>
      </c>
      <c r="H1631" s="661" t="s">
        <v>1755</v>
      </c>
      <c r="I1631" s="661" t="s">
        <v>4063</v>
      </c>
      <c r="J1631" s="661" t="s">
        <v>4064</v>
      </c>
      <c r="K1631" s="661" t="s">
        <v>4065</v>
      </c>
      <c r="L1631" s="662">
        <v>1715.48</v>
      </c>
      <c r="M1631" s="662">
        <v>10292.880000000001</v>
      </c>
      <c r="N1631" s="661">
        <v>6</v>
      </c>
      <c r="O1631" s="744">
        <v>1</v>
      </c>
      <c r="P1631" s="662">
        <v>10292.880000000001</v>
      </c>
      <c r="Q1631" s="677">
        <v>1</v>
      </c>
      <c r="R1631" s="661">
        <v>6</v>
      </c>
      <c r="S1631" s="677">
        <v>1</v>
      </c>
      <c r="T1631" s="744">
        <v>1</v>
      </c>
      <c r="U1631" s="700">
        <v>1</v>
      </c>
    </row>
    <row r="1632" spans="1:21" ht="14.4" customHeight="1" x14ac:dyDescent="0.3">
      <c r="A1632" s="660">
        <v>32</v>
      </c>
      <c r="B1632" s="661" t="s">
        <v>573</v>
      </c>
      <c r="C1632" s="661" t="s">
        <v>3526</v>
      </c>
      <c r="D1632" s="742" t="s">
        <v>5499</v>
      </c>
      <c r="E1632" s="743" t="s">
        <v>3546</v>
      </c>
      <c r="F1632" s="661" t="s">
        <v>3521</v>
      </c>
      <c r="G1632" s="661" t="s">
        <v>4066</v>
      </c>
      <c r="H1632" s="661" t="s">
        <v>1755</v>
      </c>
      <c r="I1632" s="661" t="s">
        <v>4335</v>
      </c>
      <c r="J1632" s="661" t="s">
        <v>4336</v>
      </c>
      <c r="K1632" s="661" t="s">
        <v>3471</v>
      </c>
      <c r="L1632" s="662">
        <v>160.1</v>
      </c>
      <c r="M1632" s="662">
        <v>320.2</v>
      </c>
      <c r="N1632" s="661">
        <v>2</v>
      </c>
      <c r="O1632" s="744">
        <v>0.5</v>
      </c>
      <c r="P1632" s="662">
        <v>320.2</v>
      </c>
      <c r="Q1632" s="677">
        <v>1</v>
      </c>
      <c r="R1632" s="661">
        <v>2</v>
      </c>
      <c r="S1632" s="677">
        <v>1</v>
      </c>
      <c r="T1632" s="744">
        <v>0.5</v>
      </c>
      <c r="U1632" s="700">
        <v>1</v>
      </c>
    </row>
    <row r="1633" spans="1:21" ht="14.4" customHeight="1" x14ac:dyDescent="0.3">
      <c r="A1633" s="660">
        <v>32</v>
      </c>
      <c r="B1633" s="661" t="s">
        <v>573</v>
      </c>
      <c r="C1633" s="661" t="s">
        <v>3526</v>
      </c>
      <c r="D1633" s="742" t="s">
        <v>5499</v>
      </c>
      <c r="E1633" s="743" t="s">
        <v>3546</v>
      </c>
      <c r="F1633" s="661" t="s">
        <v>3521</v>
      </c>
      <c r="G1633" s="661" t="s">
        <v>3892</v>
      </c>
      <c r="H1633" s="661" t="s">
        <v>574</v>
      </c>
      <c r="I1633" s="661" t="s">
        <v>4994</v>
      </c>
      <c r="J1633" s="661" t="s">
        <v>4995</v>
      </c>
      <c r="K1633" s="661" t="s">
        <v>4996</v>
      </c>
      <c r="L1633" s="662">
        <v>46.84</v>
      </c>
      <c r="M1633" s="662">
        <v>93.68</v>
      </c>
      <c r="N1633" s="661">
        <v>2</v>
      </c>
      <c r="O1633" s="744">
        <v>1.5</v>
      </c>
      <c r="P1633" s="662">
        <v>46.84</v>
      </c>
      <c r="Q1633" s="677">
        <v>0.5</v>
      </c>
      <c r="R1633" s="661">
        <v>1</v>
      </c>
      <c r="S1633" s="677">
        <v>0.5</v>
      </c>
      <c r="T1633" s="744">
        <v>0.5</v>
      </c>
      <c r="U1633" s="700">
        <v>0.33333333333333331</v>
      </c>
    </row>
    <row r="1634" spans="1:21" ht="14.4" customHeight="1" x14ac:dyDescent="0.3">
      <c r="A1634" s="660">
        <v>32</v>
      </c>
      <c r="B1634" s="661" t="s">
        <v>573</v>
      </c>
      <c r="C1634" s="661" t="s">
        <v>3526</v>
      </c>
      <c r="D1634" s="742" t="s">
        <v>5499</v>
      </c>
      <c r="E1634" s="743" t="s">
        <v>3546</v>
      </c>
      <c r="F1634" s="661" t="s">
        <v>3521</v>
      </c>
      <c r="G1634" s="661" t="s">
        <v>3892</v>
      </c>
      <c r="H1634" s="661" t="s">
        <v>1755</v>
      </c>
      <c r="I1634" s="661" t="s">
        <v>4073</v>
      </c>
      <c r="J1634" s="661" t="s">
        <v>3367</v>
      </c>
      <c r="K1634" s="661" t="s">
        <v>3897</v>
      </c>
      <c r="L1634" s="662">
        <v>80.45</v>
      </c>
      <c r="M1634" s="662">
        <v>321.8</v>
      </c>
      <c r="N1634" s="661">
        <v>4</v>
      </c>
      <c r="O1634" s="744">
        <v>2</v>
      </c>
      <c r="P1634" s="662"/>
      <c r="Q1634" s="677">
        <v>0</v>
      </c>
      <c r="R1634" s="661"/>
      <c r="S1634" s="677">
        <v>0</v>
      </c>
      <c r="T1634" s="744"/>
      <c r="U1634" s="700">
        <v>0</v>
      </c>
    </row>
    <row r="1635" spans="1:21" ht="14.4" customHeight="1" x14ac:dyDescent="0.3">
      <c r="A1635" s="660">
        <v>32</v>
      </c>
      <c r="B1635" s="661" t="s">
        <v>573</v>
      </c>
      <c r="C1635" s="661" t="s">
        <v>3526</v>
      </c>
      <c r="D1635" s="742" t="s">
        <v>5499</v>
      </c>
      <c r="E1635" s="743" t="s">
        <v>3546</v>
      </c>
      <c r="F1635" s="661" t="s">
        <v>3521</v>
      </c>
      <c r="G1635" s="661" t="s">
        <v>4997</v>
      </c>
      <c r="H1635" s="661" t="s">
        <v>574</v>
      </c>
      <c r="I1635" s="661" t="s">
        <v>4998</v>
      </c>
      <c r="J1635" s="661" t="s">
        <v>4999</v>
      </c>
      <c r="K1635" s="661" t="s">
        <v>5000</v>
      </c>
      <c r="L1635" s="662">
        <v>434.59</v>
      </c>
      <c r="M1635" s="662">
        <v>434.59</v>
      </c>
      <c r="N1635" s="661">
        <v>1</v>
      </c>
      <c r="O1635" s="744">
        <v>0.5</v>
      </c>
      <c r="P1635" s="662">
        <v>434.59</v>
      </c>
      <c r="Q1635" s="677">
        <v>1</v>
      </c>
      <c r="R1635" s="661">
        <v>1</v>
      </c>
      <c r="S1635" s="677">
        <v>1</v>
      </c>
      <c r="T1635" s="744">
        <v>0.5</v>
      </c>
      <c r="U1635" s="700">
        <v>1</v>
      </c>
    </row>
    <row r="1636" spans="1:21" ht="14.4" customHeight="1" x14ac:dyDescent="0.3">
      <c r="A1636" s="660">
        <v>32</v>
      </c>
      <c r="B1636" s="661" t="s">
        <v>573</v>
      </c>
      <c r="C1636" s="661" t="s">
        <v>3526</v>
      </c>
      <c r="D1636" s="742" t="s">
        <v>5499</v>
      </c>
      <c r="E1636" s="743" t="s">
        <v>3546</v>
      </c>
      <c r="F1636" s="661" t="s">
        <v>3521</v>
      </c>
      <c r="G1636" s="661" t="s">
        <v>4997</v>
      </c>
      <c r="H1636" s="661" t="s">
        <v>574</v>
      </c>
      <c r="I1636" s="661" t="s">
        <v>5001</v>
      </c>
      <c r="J1636" s="661" t="s">
        <v>4999</v>
      </c>
      <c r="K1636" s="661" t="s">
        <v>5000</v>
      </c>
      <c r="L1636" s="662">
        <v>434.59</v>
      </c>
      <c r="M1636" s="662">
        <v>434.59</v>
      </c>
      <c r="N1636" s="661">
        <v>1</v>
      </c>
      <c r="O1636" s="744">
        <v>1</v>
      </c>
      <c r="P1636" s="662"/>
      <c r="Q1636" s="677">
        <v>0</v>
      </c>
      <c r="R1636" s="661"/>
      <c r="S1636" s="677">
        <v>0</v>
      </c>
      <c r="T1636" s="744"/>
      <c r="U1636" s="700">
        <v>0</v>
      </c>
    </row>
    <row r="1637" spans="1:21" ht="14.4" customHeight="1" x14ac:dyDescent="0.3">
      <c r="A1637" s="660">
        <v>32</v>
      </c>
      <c r="B1637" s="661" t="s">
        <v>573</v>
      </c>
      <c r="C1637" s="661" t="s">
        <v>3526</v>
      </c>
      <c r="D1637" s="742" t="s">
        <v>5499</v>
      </c>
      <c r="E1637" s="743" t="s">
        <v>3546</v>
      </c>
      <c r="F1637" s="661" t="s">
        <v>3521</v>
      </c>
      <c r="G1637" s="661" t="s">
        <v>4208</v>
      </c>
      <c r="H1637" s="661" t="s">
        <v>574</v>
      </c>
      <c r="I1637" s="661" t="s">
        <v>2152</v>
      </c>
      <c r="J1637" s="661" t="s">
        <v>2117</v>
      </c>
      <c r="K1637" s="661" t="s">
        <v>2153</v>
      </c>
      <c r="L1637" s="662">
        <v>453.8</v>
      </c>
      <c r="M1637" s="662">
        <v>453.8</v>
      </c>
      <c r="N1637" s="661">
        <v>1</v>
      </c>
      <c r="O1637" s="744">
        <v>1</v>
      </c>
      <c r="P1637" s="662">
        <v>453.8</v>
      </c>
      <c r="Q1637" s="677">
        <v>1</v>
      </c>
      <c r="R1637" s="661">
        <v>1</v>
      </c>
      <c r="S1637" s="677">
        <v>1</v>
      </c>
      <c r="T1637" s="744">
        <v>1</v>
      </c>
      <c r="U1637" s="700">
        <v>1</v>
      </c>
    </row>
    <row r="1638" spans="1:21" ht="14.4" customHeight="1" x14ac:dyDescent="0.3">
      <c r="A1638" s="660">
        <v>32</v>
      </c>
      <c r="B1638" s="661" t="s">
        <v>573</v>
      </c>
      <c r="C1638" s="661" t="s">
        <v>3526</v>
      </c>
      <c r="D1638" s="742" t="s">
        <v>5499</v>
      </c>
      <c r="E1638" s="743" t="s">
        <v>3546</v>
      </c>
      <c r="F1638" s="661" t="s">
        <v>3521</v>
      </c>
      <c r="G1638" s="661" t="s">
        <v>3668</v>
      </c>
      <c r="H1638" s="661" t="s">
        <v>574</v>
      </c>
      <c r="I1638" s="661" t="s">
        <v>4370</v>
      </c>
      <c r="J1638" s="661" t="s">
        <v>2500</v>
      </c>
      <c r="K1638" s="661" t="s">
        <v>4371</v>
      </c>
      <c r="L1638" s="662">
        <v>316.36</v>
      </c>
      <c r="M1638" s="662">
        <v>632.72</v>
      </c>
      <c r="N1638" s="661">
        <v>2</v>
      </c>
      <c r="O1638" s="744">
        <v>1</v>
      </c>
      <c r="P1638" s="662">
        <v>316.36</v>
      </c>
      <c r="Q1638" s="677">
        <v>0.5</v>
      </c>
      <c r="R1638" s="661">
        <v>1</v>
      </c>
      <c r="S1638" s="677">
        <v>0.5</v>
      </c>
      <c r="T1638" s="744">
        <v>0.5</v>
      </c>
      <c r="U1638" s="700">
        <v>0.5</v>
      </c>
    </row>
    <row r="1639" spans="1:21" ht="14.4" customHeight="1" x14ac:dyDescent="0.3">
      <c r="A1639" s="660">
        <v>32</v>
      </c>
      <c r="B1639" s="661" t="s">
        <v>573</v>
      </c>
      <c r="C1639" s="661" t="s">
        <v>3526</v>
      </c>
      <c r="D1639" s="742" t="s">
        <v>5499</v>
      </c>
      <c r="E1639" s="743" t="s">
        <v>3546</v>
      </c>
      <c r="F1639" s="661" t="s">
        <v>3521</v>
      </c>
      <c r="G1639" s="661" t="s">
        <v>3668</v>
      </c>
      <c r="H1639" s="661" t="s">
        <v>574</v>
      </c>
      <c r="I1639" s="661" t="s">
        <v>5002</v>
      </c>
      <c r="J1639" s="661" t="s">
        <v>5003</v>
      </c>
      <c r="K1639" s="661" t="s">
        <v>4371</v>
      </c>
      <c r="L1639" s="662">
        <v>316.36</v>
      </c>
      <c r="M1639" s="662">
        <v>316.36</v>
      </c>
      <c r="N1639" s="661">
        <v>1</v>
      </c>
      <c r="O1639" s="744">
        <v>1</v>
      </c>
      <c r="P1639" s="662">
        <v>316.36</v>
      </c>
      <c r="Q1639" s="677">
        <v>1</v>
      </c>
      <c r="R1639" s="661">
        <v>1</v>
      </c>
      <c r="S1639" s="677">
        <v>1</v>
      </c>
      <c r="T1639" s="744">
        <v>1</v>
      </c>
      <c r="U1639" s="700">
        <v>1</v>
      </c>
    </row>
    <row r="1640" spans="1:21" ht="14.4" customHeight="1" x14ac:dyDescent="0.3">
      <c r="A1640" s="660">
        <v>32</v>
      </c>
      <c r="B1640" s="661" t="s">
        <v>573</v>
      </c>
      <c r="C1640" s="661" t="s">
        <v>3526</v>
      </c>
      <c r="D1640" s="742" t="s">
        <v>5499</v>
      </c>
      <c r="E1640" s="743" t="s">
        <v>3546</v>
      </c>
      <c r="F1640" s="661" t="s">
        <v>3521</v>
      </c>
      <c r="G1640" s="661" t="s">
        <v>3668</v>
      </c>
      <c r="H1640" s="661" t="s">
        <v>574</v>
      </c>
      <c r="I1640" s="661" t="s">
        <v>5004</v>
      </c>
      <c r="J1640" s="661" t="s">
        <v>5003</v>
      </c>
      <c r="K1640" s="661" t="s">
        <v>5005</v>
      </c>
      <c r="L1640" s="662">
        <v>0</v>
      </c>
      <c r="M1640" s="662">
        <v>0</v>
      </c>
      <c r="N1640" s="661">
        <v>1</v>
      </c>
      <c r="O1640" s="744">
        <v>1</v>
      </c>
      <c r="P1640" s="662"/>
      <c r="Q1640" s="677"/>
      <c r="R1640" s="661"/>
      <c r="S1640" s="677">
        <v>0</v>
      </c>
      <c r="T1640" s="744"/>
      <c r="U1640" s="700">
        <v>0</v>
      </c>
    </row>
    <row r="1641" spans="1:21" ht="14.4" customHeight="1" x14ac:dyDescent="0.3">
      <c r="A1641" s="660">
        <v>32</v>
      </c>
      <c r="B1641" s="661" t="s">
        <v>573</v>
      </c>
      <c r="C1641" s="661" t="s">
        <v>3526</v>
      </c>
      <c r="D1641" s="742" t="s">
        <v>5499</v>
      </c>
      <c r="E1641" s="743" t="s">
        <v>3546</v>
      </c>
      <c r="F1641" s="661" t="s">
        <v>3521</v>
      </c>
      <c r="G1641" s="661" t="s">
        <v>4074</v>
      </c>
      <c r="H1641" s="661" t="s">
        <v>574</v>
      </c>
      <c r="I1641" s="661" t="s">
        <v>4075</v>
      </c>
      <c r="J1641" s="661" t="s">
        <v>4076</v>
      </c>
      <c r="K1641" s="661" t="s">
        <v>4077</v>
      </c>
      <c r="L1641" s="662">
        <v>0</v>
      </c>
      <c r="M1641" s="662">
        <v>0</v>
      </c>
      <c r="N1641" s="661">
        <v>1</v>
      </c>
      <c r="O1641" s="744">
        <v>1</v>
      </c>
      <c r="P1641" s="662">
        <v>0</v>
      </c>
      <c r="Q1641" s="677"/>
      <c r="R1641" s="661">
        <v>1</v>
      </c>
      <c r="S1641" s="677">
        <v>1</v>
      </c>
      <c r="T1641" s="744">
        <v>1</v>
      </c>
      <c r="U1641" s="700">
        <v>1</v>
      </c>
    </row>
    <row r="1642" spans="1:21" ht="14.4" customHeight="1" x14ac:dyDescent="0.3">
      <c r="A1642" s="660">
        <v>32</v>
      </c>
      <c r="B1642" s="661" t="s">
        <v>573</v>
      </c>
      <c r="C1642" s="661" t="s">
        <v>3526</v>
      </c>
      <c r="D1642" s="742" t="s">
        <v>5499</v>
      </c>
      <c r="E1642" s="743" t="s">
        <v>3546</v>
      </c>
      <c r="F1642" s="661" t="s">
        <v>3521</v>
      </c>
      <c r="G1642" s="661" t="s">
        <v>4576</v>
      </c>
      <c r="H1642" s="661" t="s">
        <v>1755</v>
      </c>
      <c r="I1642" s="661" t="s">
        <v>4577</v>
      </c>
      <c r="J1642" s="661" t="s">
        <v>4578</v>
      </c>
      <c r="K1642" s="661" t="s">
        <v>4579</v>
      </c>
      <c r="L1642" s="662">
        <v>543.36</v>
      </c>
      <c r="M1642" s="662">
        <v>543.36</v>
      </c>
      <c r="N1642" s="661">
        <v>1</v>
      </c>
      <c r="O1642" s="744">
        <v>0.5</v>
      </c>
      <c r="P1642" s="662">
        <v>543.36</v>
      </c>
      <c r="Q1642" s="677">
        <v>1</v>
      </c>
      <c r="R1642" s="661">
        <v>1</v>
      </c>
      <c r="S1642" s="677">
        <v>1</v>
      </c>
      <c r="T1642" s="744">
        <v>0.5</v>
      </c>
      <c r="U1642" s="700">
        <v>1</v>
      </c>
    </row>
    <row r="1643" spans="1:21" ht="14.4" customHeight="1" x14ac:dyDescent="0.3">
      <c r="A1643" s="660">
        <v>32</v>
      </c>
      <c r="B1643" s="661" t="s">
        <v>573</v>
      </c>
      <c r="C1643" s="661" t="s">
        <v>3526</v>
      </c>
      <c r="D1643" s="742" t="s">
        <v>5499</v>
      </c>
      <c r="E1643" s="743" t="s">
        <v>3546</v>
      </c>
      <c r="F1643" s="661" t="s">
        <v>3521</v>
      </c>
      <c r="G1643" s="661" t="s">
        <v>3858</v>
      </c>
      <c r="H1643" s="661" t="s">
        <v>574</v>
      </c>
      <c r="I1643" s="661" t="s">
        <v>919</v>
      </c>
      <c r="J1643" s="661" t="s">
        <v>3859</v>
      </c>
      <c r="K1643" s="661" t="s">
        <v>3860</v>
      </c>
      <c r="L1643" s="662">
        <v>0</v>
      </c>
      <c r="M1643" s="662">
        <v>0</v>
      </c>
      <c r="N1643" s="661">
        <v>1</v>
      </c>
      <c r="O1643" s="744">
        <v>1</v>
      </c>
      <c r="P1643" s="662"/>
      <c r="Q1643" s="677"/>
      <c r="R1643" s="661"/>
      <c r="S1643" s="677">
        <v>0</v>
      </c>
      <c r="T1643" s="744"/>
      <c r="U1643" s="700">
        <v>0</v>
      </c>
    </row>
    <row r="1644" spans="1:21" ht="14.4" customHeight="1" x14ac:dyDescent="0.3">
      <c r="A1644" s="660">
        <v>32</v>
      </c>
      <c r="B1644" s="661" t="s">
        <v>573</v>
      </c>
      <c r="C1644" s="661" t="s">
        <v>3526</v>
      </c>
      <c r="D1644" s="742" t="s">
        <v>5499</v>
      </c>
      <c r="E1644" s="743" t="s">
        <v>3546</v>
      </c>
      <c r="F1644" s="661" t="s">
        <v>3521</v>
      </c>
      <c r="G1644" s="661" t="s">
        <v>3670</v>
      </c>
      <c r="H1644" s="661" t="s">
        <v>574</v>
      </c>
      <c r="I1644" s="661" t="s">
        <v>3898</v>
      </c>
      <c r="J1644" s="661" t="s">
        <v>2521</v>
      </c>
      <c r="K1644" s="661" t="s">
        <v>3899</v>
      </c>
      <c r="L1644" s="662">
        <v>214.5</v>
      </c>
      <c r="M1644" s="662">
        <v>214.5</v>
      </c>
      <c r="N1644" s="661">
        <v>1</v>
      </c>
      <c r="O1644" s="744">
        <v>0.5</v>
      </c>
      <c r="P1644" s="662">
        <v>214.5</v>
      </c>
      <c r="Q1644" s="677">
        <v>1</v>
      </c>
      <c r="R1644" s="661">
        <v>1</v>
      </c>
      <c r="S1644" s="677">
        <v>1</v>
      </c>
      <c r="T1644" s="744">
        <v>0.5</v>
      </c>
      <c r="U1644" s="700">
        <v>1</v>
      </c>
    </row>
    <row r="1645" spans="1:21" ht="14.4" customHeight="1" x14ac:dyDescent="0.3">
      <c r="A1645" s="660">
        <v>32</v>
      </c>
      <c r="B1645" s="661" t="s">
        <v>573</v>
      </c>
      <c r="C1645" s="661" t="s">
        <v>3526</v>
      </c>
      <c r="D1645" s="742" t="s">
        <v>5499</v>
      </c>
      <c r="E1645" s="743" t="s">
        <v>3546</v>
      </c>
      <c r="F1645" s="661" t="s">
        <v>3521</v>
      </c>
      <c r="G1645" s="661" t="s">
        <v>3705</v>
      </c>
      <c r="H1645" s="661" t="s">
        <v>1755</v>
      </c>
      <c r="I1645" s="661" t="s">
        <v>5006</v>
      </c>
      <c r="J1645" s="661" t="s">
        <v>1870</v>
      </c>
      <c r="K1645" s="661" t="s">
        <v>5007</v>
      </c>
      <c r="L1645" s="662">
        <v>439.98</v>
      </c>
      <c r="M1645" s="662">
        <v>439.98</v>
      </c>
      <c r="N1645" s="661">
        <v>1</v>
      </c>
      <c r="O1645" s="744">
        <v>0.5</v>
      </c>
      <c r="P1645" s="662">
        <v>439.98</v>
      </c>
      <c r="Q1645" s="677">
        <v>1</v>
      </c>
      <c r="R1645" s="661">
        <v>1</v>
      </c>
      <c r="S1645" s="677">
        <v>1</v>
      </c>
      <c r="T1645" s="744">
        <v>0.5</v>
      </c>
      <c r="U1645" s="700">
        <v>1</v>
      </c>
    </row>
    <row r="1646" spans="1:21" ht="14.4" customHeight="1" x14ac:dyDescent="0.3">
      <c r="A1646" s="660">
        <v>32</v>
      </c>
      <c r="B1646" s="661" t="s">
        <v>573</v>
      </c>
      <c r="C1646" s="661" t="s">
        <v>3526</v>
      </c>
      <c r="D1646" s="742" t="s">
        <v>5499</v>
      </c>
      <c r="E1646" s="743" t="s">
        <v>3546</v>
      </c>
      <c r="F1646" s="661" t="s">
        <v>3521</v>
      </c>
      <c r="G1646" s="661" t="s">
        <v>3705</v>
      </c>
      <c r="H1646" s="661" t="s">
        <v>1755</v>
      </c>
      <c r="I1646" s="661" t="s">
        <v>2950</v>
      </c>
      <c r="J1646" s="661" t="s">
        <v>3497</v>
      </c>
      <c r="K1646" s="661" t="s">
        <v>3228</v>
      </c>
      <c r="L1646" s="662">
        <v>123.2</v>
      </c>
      <c r="M1646" s="662">
        <v>369.6</v>
      </c>
      <c r="N1646" s="661">
        <v>3</v>
      </c>
      <c r="O1646" s="744">
        <v>0.5</v>
      </c>
      <c r="P1646" s="662"/>
      <c r="Q1646" s="677">
        <v>0</v>
      </c>
      <c r="R1646" s="661"/>
      <c r="S1646" s="677">
        <v>0</v>
      </c>
      <c r="T1646" s="744"/>
      <c r="U1646" s="700">
        <v>0</v>
      </c>
    </row>
    <row r="1647" spans="1:21" ht="14.4" customHeight="1" x14ac:dyDescent="0.3">
      <c r="A1647" s="660">
        <v>32</v>
      </c>
      <c r="B1647" s="661" t="s">
        <v>573</v>
      </c>
      <c r="C1647" s="661" t="s">
        <v>3526</v>
      </c>
      <c r="D1647" s="742" t="s">
        <v>5499</v>
      </c>
      <c r="E1647" s="743" t="s">
        <v>3546</v>
      </c>
      <c r="F1647" s="661" t="s">
        <v>3521</v>
      </c>
      <c r="G1647" s="661" t="s">
        <v>5008</v>
      </c>
      <c r="H1647" s="661" t="s">
        <v>1755</v>
      </c>
      <c r="I1647" s="661" t="s">
        <v>5009</v>
      </c>
      <c r="J1647" s="661" t="s">
        <v>5010</v>
      </c>
      <c r="K1647" s="661" t="s">
        <v>1669</v>
      </c>
      <c r="L1647" s="662">
        <v>104.09</v>
      </c>
      <c r="M1647" s="662">
        <v>104.09</v>
      </c>
      <c r="N1647" s="661">
        <v>1</v>
      </c>
      <c r="O1647" s="744">
        <v>0.5</v>
      </c>
      <c r="P1647" s="662">
        <v>104.09</v>
      </c>
      <c r="Q1647" s="677">
        <v>1</v>
      </c>
      <c r="R1647" s="661">
        <v>1</v>
      </c>
      <c r="S1647" s="677">
        <v>1</v>
      </c>
      <c r="T1647" s="744">
        <v>0.5</v>
      </c>
      <c r="U1647" s="700">
        <v>1</v>
      </c>
    </row>
    <row r="1648" spans="1:21" ht="14.4" customHeight="1" x14ac:dyDescent="0.3">
      <c r="A1648" s="660">
        <v>32</v>
      </c>
      <c r="B1648" s="661" t="s">
        <v>573</v>
      </c>
      <c r="C1648" s="661" t="s">
        <v>3526</v>
      </c>
      <c r="D1648" s="742" t="s">
        <v>5499</v>
      </c>
      <c r="E1648" s="743" t="s">
        <v>3546</v>
      </c>
      <c r="F1648" s="661" t="s">
        <v>3521</v>
      </c>
      <c r="G1648" s="661" t="s">
        <v>3672</v>
      </c>
      <c r="H1648" s="661" t="s">
        <v>574</v>
      </c>
      <c r="I1648" s="661" t="s">
        <v>817</v>
      </c>
      <c r="J1648" s="661" t="s">
        <v>3673</v>
      </c>
      <c r="K1648" s="661" t="s">
        <v>3674</v>
      </c>
      <c r="L1648" s="662">
        <v>0</v>
      </c>
      <c r="M1648" s="662">
        <v>0</v>
      </c>
      <c r="N1648" s="661">
        <v>23</v>
      </c>
      <c r="O1648" s="744">
        <v>5.5</v>
      </c>
      <c r="P1648" s="662">
        <v>0</v>
      </c>
      <c r="Q1648" s="677"/>
      <c r="R1648" s="661">
        <v>14</v>
      </c>
      <c r="S1648" s="677">
        <v>0.60869565217391308</v>
      </c>
      <c r="T1648" s="744">
        <v>3.5</v>
      </c>
      <c r="U1648" s="700">
        <v>0.63636363636363635</v>
      </c>
    </row>
    <row r="1649" spans="1:21" ht="14.4" customHeight="1" x14ac:dyDescent="0.3">
      <c r="A1649" s="660">
        <v>32</v>
      </c>
      <c r="B1649" s="661" t="s">
        <v>573</v>
      </c>
      <c r="C1649" s="661" t="s">
        <v>3526</v>
      </c>
      <c r="D1649" s="742" t="s">
        <v>5499</v>
      </c>
      <c r="E1649" s="743" t="s">
        <v>3546</v>
      </c>
      <c r="F1649" s="661" t="s">
        <v>3521</v>
      </c>
      <c r="G1649" s="661" t="s">
        <v>3675</v>
      </c>
      <c r="H1649" s="661" t="s">
        <v>574</v>
      </c>
      <c r="I1649" s="661" t="s">
        <v>766</v>
      </c>
      <c r="J1649" s="661" t="s">
        <v>767</v>
      </c>
      <c r="K1649" s="661" t="s">
        <v>3676</v>
      </c>
      <c r="L1649" s="662">
        <v>152.33000000000001</v>
      </c>
      <c r="M1649" s="662">
        <v>152.33000000000001</v>
      </c>
      <c r="N1649" s="661">
        <v>1</v>
      </c>
      <c r="O1649" s="744">
        <v>1</v>
      </c>
      <c r="P1649" s="662"/>
      <c r="Q1649" s="677">
        <v>0</v>
      </c>
      <c r="R1649" s="661"/>
      <c r="S1649" s="677">
        <v>0</v>
      </c>
      <c r="T1649" s="744"/>
      <c r="U1649" s="700">
        <v>0</v>
      </c>
    </row>
    <row r="1650" spans="1:21" ht="14.4" customHeight="1" x14ac:dyDescent="0.3">
      <c r="A1650" s="660">
        <v>32</v>
      </c>
      <c r="B1650" s="661" t="s">
        <v>573</v>
      </c>
      <c r="C1650" s="661" t="s">
        <v>3526</v>
      </c>
      <c r="D1650" s="742" t="s">
        <v>5499</v>
      </c>
      <c r="E1650" s="743" t="s">
        <v>3546</v>
      </c>
      <c r="F1650" s="661" t="s">
        <v>3521</v>
      </c>
      <c r="G1650" s="661" t="s">
        <v>3677</v>
      </c>
      <c r="H1650" s="661" t="s">
        <v>574</v>
      </c>
      <c r="I1650" s="661" t="s">
        <v>2082</v>
      </c>
      <c r="J1650" s="661" t="s">
        <v>2083</v>
      </c>
      <c r="K1650" s="661" t="s">
        <v>3678</v>
      </c>
      <c r="L1650" s="662">
        <v>22.44</v>
      </c>
      <c r="M1650" s="662">
        <v>246.84000000000003</v>
      </c>
      <c r="N1650" s="661">
        <v>11</v>
      </c>
      <c r="O1650" s="744">
        <v>3.5</v>
      </c>
      <c r="P1650" s="662">
        <v>89.76</v>
      </c>
      <c r="Q1650" s="677">
        <v>0.36363636363636359</v>
      </c>
      <c r="R1650" s="661">
        <v>4</v>
      </c>
      <c r="S1650" s="677">
        <v>0.36363636363636365</v>
      </c>
      <c r="T1650" s="744">
        <v>1</v>
      </c>
      <c r="U1650" s="700">
        <v>0.2857142857142857</v>
      </c>
    </row>
    <row r="1651" spans="1:21" ht="14.4" customHeight="1" x14ac:dyDescent="0.3">
      <c r="A1651" s="660">
        <v>32</v>
      </c>
      <c r="B1651" s="661" t="s">
        <v>573</v>
      </c>
      <c r="C1651" s="661" t="s">
        <v>3526</v>
      </c>
      <c r="D1651" s="742" t="s">
        <v>5499</v>
      </c>
      <c r="E1651" s="743" t="s">
        <v>3546</v>
      </c>
      <c r="F1651" s="661" t="s">
        <v>3521</v>
      </c>
      <c r="G1651" s="661" t="s">
        <v>3684</v>
      </c>
      <c r="H1651" s="661" t="s">
        <v>1755</v>
      </c>
      <c r="I1651" s="661" t="s">
        <v>4287</v>
      </c>
      <c r="J1651" s="661" t="s">
        <v>1835</v>
      </c>
      <c r="K1651" s="661" t="s">
        <v>4288</v>
      </c>
      <c r="L1651" s="662">
        <v>93.96</v>
      </c>
      <c r="M1651" s="662">
        <v>281.88</v>
      </c>
      <c r="N1651" s="661">
        <v>3</v>
      </c>
      <c r="O1651" s="744">
        <v>0.5</v>
      </c>
      <c r="P1651" s="662">
        <v>281.88</v>
      </c>
      <c r="Q1651" s="677">
        <v>1</v>
      </c>
      <c r="R1651" s="661">
        <v>3</v>
      </c>
      <c r="S1651" s="677">
        <v>1</v>
      </c>
      <c r="T1651" s="744">
        <v>0.5</v>
      </c>
      <c r="U1651" s="700">
        <v>1</v>
      </c>
    </row>
    <row r="1652" spans="1:21" ht="14.4" customHeight="1" x14ac:dyDescent="0.3">
      <c r="A1652" s="660">
        <v>32</v>
      </c>
      <c r="B1652" s="661" t="s">
        <v>573</v>
      </c>
      <c r="C1652" s="661" t="s">
        <v>3526</v>
      </c>
      <c r="D1652" s="742" t="s">
        <v>5499</v>
      </c>
      <c r="E1652" s="743" t="s">
        <v>3546</v>
      </c>
      <c r="F1652" s="661" t="s">
        <v>3521</v>
      </c>
      <c r="G1652" s="661" t="s">
        <v>3684</v>
      </c>
      <c r="H1652" s="661" t="s">
        <v>1755</v>
      </c>
      <c r="I1652" s="661" t="s">
        <v>1834</v>
      </c>
      <c r="J1652" s="661" t="s">
        <v>1835</v>
      </c>
      <c r="K1652" s="661" t="s">
        <v>3423</v>
      </c>
      <c r="L1652" s="662">
        <v>156.61000000000001</v>
      </c>
      <c r="M1652" s="662">
        <v>469.83000000000004</v>
      </c>
      <c r="N1652" s="661">
        <v>3</v>
      </c>
      <c r="O1652" s="744">
        <v>0.5</v>
      </c>
      <c r="P1652" s="662">
        <v>469.83000000000004</v>
      </c>
      <c r="Q1652" s="677">
        <v>1</v>
      </c>
      <c r="R1652" s="661">
        <v>3</v>
      </c>
      <c r="S1652" s="677">
        <v>1</v>
      </c>
      <c r="T1652" s="744">
        <v>0.5</v>
      </c>
      <c r="U1652" s="700">
        <v>1</v>
      </c>
    </row>
    <row r="1653" spans="1:21" ht="14.4" customHeight="1" x14ac:dyDescent="0.3">
      <c r="A1653" s="660">
        <v>32</v>
      </c>
      <c r="B1653" s="661" t="s">
        <v>573</v>
      </c>
      <c r="C1653" s="661" t="s">
        <v>3526</v>
      </c>
      <c r="D1653" s="742" t="s">
        <v>5499</v>
      </c>
      <c r="E1653" s="743" t="s">
        <v>3546</v>
      </c>
      <c r="F1653" s="661" t="s">
        <v>3521</v>
      </c>
      <c r="G1653" s="661" t="s">
        <v>3684</v>
      </c>
      <c r="H1653" s="661" t="s">
        <v>1755</v>
      </c>
      <c r="I1653" s="661" t="s">
        <v>4086</v>
      </c>
      <c r="J1653" s="661" t="s">
        <v>4087</v>
      </c>
      <c r="K1653" s="661" t="s">
        <v>4088</v>
      </c>
      <c r="L1653" s="662">
        <v>300.68</v>
      </c>
      <c r="M1653" s="662">
        <v>300.68</v>
      </c>
      <c r="N1653" s="661">
        <v>1</v>
      </c>
      <c r="O1653" s="744">
        <v>0.5</v>
      </c>
      <c r="P1653" s="662">
        <v>300.68</v>
      </c>
      <c r="Q1653" s="677">
        <v>1</v>
      </c>
      <c r="R1653" s="661">
        <v>1</v>
      </c>
      <c r="S1653" s="677">
        <v>1</v>
      </c>
      <c r="T1653" s="744">
        <v>0.5</v>
      </c>
      <c r="U1653" s="700">
        <v>1</v>
      </c>
    </row>
    <row r="1654" spans="1:21" ht="14.4" customHeight="1" x14ac:dyDescent="0.3">
      <c r="A1654" s="660">
        <v>32</v>
      </c>
      <c r="B1654" s="661" t="s">
        <v>573</v>
      </c>
      <c r="C1654" s="661" t="s">
        <v>3526</v>
      </c>
      <c r="D1654" s="742" t="s">
        <v>5499</v>
      </c>
      <c r="E1654" s="743" t="s">
        <v>3546</v>
      </c>
      <c r="F1654" s="661" t="s">
        <v>3521</v>
      </c>
      <c r="G1654" s="661" t="s">
        <v>4607</v>
      </c>
      <c r="H1654" s="661" t="s">
        <v>574</v>
      </c>
      <c r="I1654" s="661" t="s">
        <v>5011</v>
      </c>
      <c r="J1654" s="661" t="s">
        <v>2496</v>
      </c>
      <c r="K1654" s="661" t="s">
        <v>2497</v>
      </c>
      <c r="L1654" s="662">
        <v>43.94</v>
      </c>
      <c r="M1654" s="662">
        <v>43.94</v>
      </c>
      <c r="N1654" s="661">
        <v>1</v>
      </c>
      <c r="O1654" s="744">
        <v>0.5</v>
      </c>
      <c r="P1654" s="662">
        <v>43.94</v>
      </c>
      <c r="Q1654" s="677">
        <v>1</v>
      </c>
      <c r="R1654" s="661">
        <v>1</v>
      </c>
      <c r="S1654" s="677">
        <v>1</v>
      </c>
      <c r="T1654" s="744">
        <v>0.5</v>
      </c>
      <c r="U1654" s="700">
        <v>1</v>
      </c>
    </row>
    <row r="1655" spans="1:21" ht="14.4" customHeight="1" x14ac:dyDescent="0.3">
      <c r="A1655" s="660">
        <v>32</v>
      </c>
      <c r="B1655" s="661" t="s">
        <v>573</v>
      </c>
      <c r="C1655" s="661" t="s">
        <v>3526</v>
      </c>
      <c r="D1655" s="742" t="s">
        <v>5499</v>
      </c>
      <c r="E1655" s="743" t="s">
        <v>3546</v>
      </c>
      <c r="F1655" s="661" t="s">
        <v>3521</v>
      </c>
      <c r="G1655" s="661" t="s">
        <v>3786</v>
      </c>
      <c r="H1655" s="661" t="s">
        <v>1755</v>
      </c>
      <c r="I1655" s="661" t="s">
        <v>1967</v>
      </c>
      <c r="J1655" s="661" t="s">
        <v>1968</v>
      </c>
      <c r="K1655" s="661" t="s">
        <v>2432</v>
      </c>
      <c r="L1655" s="662">
        <v>1427.23</v>
      </c>
      <c r="M1655" s="662">
        <v>18553.989999999998</v>
      </c>
      <c r="N1655" s="661">
        <v>13</v>
      </c>
      <c r="O1655" s="744">
        <v>4</v>
      </c>
      <c r="P1655" s="662">
        <v>14272.3</v>
      </c>
      <c r="Q1655" s="677">
        <v>0.76923076923076927</v>
      </c>
      <c r="R1655" s="661">
        <v>10</v>
      </c>
      <c r="S1655" s="677">
        <v>0.76923076923076927</v>
      </c>
      <c r="T1655" s="744">
        <v>3.5</v>
      </c>
      <c r="U1655" s="700">
        <v>0.875</v>
      </c>
    </row>
    <row r="1656" spans="1:21" ht="14.4" customHeight="1" x14ac:dyDescent="0.3">
      <c r="A1656" s="660">
        <v>32</v>
      </c>
      <c r="B1656" s="661" t="s">
        <v>573</v>
      </c>
      <c r="C1656" s="661" t="s">
        <v>3526</v>
      </c>
      <c r="D1656" s="742" t="s">
        <v>5499</v>
      </c>
      <c r="E1656" s="743" t="s">
        <v>3546</v>
      </c>
      <c r="F1656" s="661" t="s">
        <v>3521</v>
      </c>
      <c r="G1656" s="661" t="s">
        <v>4374</v>
      </c>
      <c r="H1656" s="661" t="s">
        <v>574</v>
      </c>
      <c r="I1656" s="661" t="s">
        <v>5012</v>
      </c>
      <c r="J1656" s="661" t="s">
        <v>5013</v>
      </c>
      <c r="K1656" s="661" t="s">
        <v>5014</v>
      </c>
      <c r="L1656" s="662">
        <v>359.21</v>
      </c>
      <c r="M1656" s="662">
        <v>359.21</v>
      </c>
      <c r="N1656" s="661">
        <v>1</v>
      </c>
      <c r="O1656" s="744">
        <v>0.5</v>
      </c>
      <c r="P1656" s="662">
        <v>359.21</v>
      </c>
      <c r="Q1656" s="677">
        <v>1</v>
      </c>
      <c r="R1656" s="661">
        <v>1</v>
      </c>
      <c r="S1656" s="677">
        <v>1</v>
      </c>
      <c r="T1656" s="744">
        <v>0.5</v>
      </c>
      <c r="U1656" s="700">
        <v>1</v>
      </c>
    </row>
    <row r="1657" spans="1:21" ht="14.4" customHeight="1" x14ac:dyDescent="0.3">
      <c r="A1657" s="660">
        <v>32</v>
      </c>
      <c r="B1657" s="661" t="s">
        <v>573</v>
      </c>
      <c r="C1657" s="661" t="s">
        <v>3526</v>
      </c>
      <c r="D1657" s="742" t="s">
        <v>5499</v>
      </c>
      <c r="E1657" s="743" t="s">
        <v>3546</v>
      </c>
      <c r="F1657" s="661" t="s">
        <v>3521</v>
      </c>
      <c r="G1657" s="661" t="s">
        <v>5015</v>
      </c>
      <c r="H1657" s="661" t="s">
        <v>574</v>
      </c>
      <c r="I1657" s="661" t="s">
        <v>5016</v>
      </c>
      <c r="J1657" s="661" t="s">
        <v>5017</v>
      </c>
      <c r="K1657" s="661" t="s">
        <v>5018</v>
      </c>
      <c r="L1657" s="662">
        <v>261.02999999999997</v>
      </c>
      <c r="M1657" s="662">
        <v>261.02999999999997</v>
      </c>
      <c r="N1657" s="661">
        <v>1</v>
      </c>
      <c r="O1657" s="744">
        <v>0.5</v>
      </c>
      <c r="P1657" s="662">
        <v>261.02999999999997</v>
      </c>
      <c r="Q1657" s="677">
        <v>1</v>
      </c>
      <c r="R1657" s="661">
        <v>1</v>
      </c>
      <c r="S1657" s="677">
        <v>1</v>
      </c>
      <c r="T1657" s="744">
        <v>0.5</v>
      </c>
      <c r="U1657" s="700">
        <v>1</v>
      </c>
    </row>
    <row r="1658" spans="1:21" ht="14.4" customHeight="1" x14ac:dyDescent="0.3">
      <c r="A1658" s="660">
        <v>32</v>
      </c>
      <c r="B1658" s="661" t="s">
        <v>573</v>
      </c>
      <c r="C1658" s="661" t="s">
        <v>3526</v>
      </c>
      <c r="D1658" s="742" t="s">
        <v>5499</v>
      </c>
      <c r="E1658" s="743" t="s">
        <v>3546</v>
      </c>
      <c r="F1658" s="661" t="s">
        <v>3521</v>
      </c>
      <c r="G1658" s="661" t="s">
        <v>3688</v>
      </c>
      <c r="H1658" s="661" t="s">
        <v>574</v>
      </c>
      <c r="I1658" s="661" t="s">
        <v>3689</v>
      </c>
      <c r="J1658" s="661" t="s">
        <v>1071</v>
      </c>
      <c r="K1658" s="661" t="s">
        <v>729</v>
      </c>
      <c r="L1658" s="662">
        <v>0</v>
      </c>
      <c r="M1658" s="662">
        <v>0</v>
      </c>
      <c r="N1658" s="661">
        <v>1</v>
      </c>
      <c r="O1658" s="744">
        <v>0.5</v>
      </c>
      <c r="P1658" s="662"/>
      <c r="Q1658" s="677"/>
      <c r="R1658" s="661"/>
      <c r="S1658" s="677">
        <v>0</v>
      </c>
      <c r="T1658" s="744"/>
      <c r="U1658" s="700">
        <v>0</v>
      </c>
    </row>
    <row r="1659" spans="1:21" ht="14.4" customHeight="1" x14ac:dyDescent="0.3">
      <c r="A1659" s="660">
        <v>32</v>
      </c>
      <c r="B1659" s="661" t="s">
        <v>573</v>
      </c>
      <c r="C1659" s="661" t="s">
        <v>3526</v>
      </c>
      <c r="D1659" s="742" t="s">
        <v>5499</v>
      </c>
      <c r="E1659" s="743" t="s">
        <v>3546</v>
      </c>
      <c r="F1659" s="661" t="s">
        <v>3521</v>
      </c>
      <c r="G1659" s="661" t="s">
        <v>3688</v>
      </c>
      <c r="H1659" s="661" t="s">
        <v>574</v>
      </c>
      <c r="I1659" s="661" t="s">
        <v>1070</v>
      </c>
      <c r="J1659" s="661" t="s">
        <v>1071</v>
      </c>
      <c r="K1659" s="661" t="s">
        <v>1072</v>
      </c>
      <c r="L1659" s="662">
        <v>271.94</v>
      </c>
      <c r="M1659" s="662">
        <v>3535.2200000000003</v>
      </c>
      <c r="N1659" s="661">
        <v>13</v>
      </c>
      <c r="O1659" s="744">
        <v>7</v>
      </c>
      <c r="P1659" s="662">
        <v>2447.46</v>
      </c>
      <c r="Q1659" s="677">
        <v>0.69230769230769229</v>
      </c>
      <c r="R1659" s="661">
        <v>9</v>
      </c>
      <c r="S1659" s="677">
        <v>0.69230769230769229</v>
      </c>
      <c r="T1659" s="744">
        <v>4</v>
      </c>
      <c r="U1659" s="700">
        <v>0.5714285714285714</v>
      </c>
    </row>
    <row r="1660" spans="1:21" ht="14.4" customHeight="1" x14ac:dyDescent="0.3">
      <c r="A1660" s="660">
        <v>32</v>
      </c>
      <c r="B1660" s="661" t="s">
        <v>573</v>
      </c>
      <c r="C1660" s="661" t="s">
        <v>3526</v>
      </c>
      <c r="D1660" s="742" t="s">
        <v>5499</v>
      </c>
      <c r="E1660" s="743" t="s">
        <v>3546</v>
      </c>
      <c r="F1660" s="661" t="s">
        <v>3521</v>
      </c>
      <c r="G1660" s="661" t="s">
        <v>3688</v>
      </c>
      <c r="H1660" s="661" t="s">
        <v>574</v>
      </c>
      <c r="I1660" s="661" t="s">
        <v>2502</v>
      </c>
      <c r="J1660" s="661" t="s">
        <v>2503</v>
      </c>
      <c r="K1660" s="661" t="s">
        <v>2504</v>
      </c>
      <c r="L1660" s="662">
        <v>151.62</v>
      </c>
      <c r="M1660" s="662">
        <v>454.86</v>
      </c>
      <c r="N1660" s="661">
        <v>3</v>
      </c>
      <c r="O1660" s="744">
        <v>1</v>
      </c>
      <c r="P1660" s="662"/>
      <c r="Q1660" s="677">
        <v>0</v>
      </c>
      <c r="R1660" s="661"/>
      <c r="S1660" s="677">
        <v>0</v>
      </c>
      <c r="T1660" s="744"/>
      <c r="U1660" s="700">
        <v>0</v>
      </c>
    </row>
    <row r="1661" spans="1:21" ht="14.4" customHeight="1" x14ac:dyDescent="0.3">
      <c r="A1661" s="660">
        <v>32</v>
      </c>
      <c r="B1661" s="661" t="s">
        <v>573</v>
      </c>
      <c r="C1661" s="661" t="s">
        <v>3526</v>
      </c>
      <c r="D1661" s="742" t="s">
        <v>5499</v>
      </c>
      <c r="E1661" s="743" t="s">
        <v>3546</v>
      </c>
      <c r="F1661" s="661" t="s">
        <v>3521</v>
      </c>
      <c r="G1661" s="661" t="s">
        <v>3688</v>
      </c>
      <c r="H1661" s="661" t="s">
        <v>574</v>
      </c>
      <c r="I1661" s="661" t="s">
        <v>3787</v>
      </c>
      <c r="J1661" s="661" t="s">
        <v>2503</v>
      </c>
      <c r="K1661" s="661" t="s">
        <v>3788</v>
      </c>
      <c r="L1661" s="662">
        <v>0</v>
      </c>
      <c r="M1661" s="662">
        <v>0</v>
      </c>
      <c r="N1661" s="661">
        <v>2</v>
      </c>
      <c r="O1661" s="744">
        <v>1</v>
      </c>
      <c r="P1661" s="662">
        <v>0</v>
      </c>
      <c r="Q1661" s="677"/>
      <c r="R1661" s="661">
        <v>1</v>
      </c>
      <c r="S1661" s="677">
        <v>0.5</v>
      </c>
      <c r="T1661" s="744">
        <v>0.5</v>
      </c>
      <c r="U1661" s="700">
        <v>0.5</v>
      </c>
    </row>
    <row r="1662" spans="1:21" ht="14.4" customHeight="1" x14ac:dyDescent="0.3">
      <c r="A1662" s="660">
        <v>32</v>
      </c>
      <c r="B1662" s="661" t="s">
        <v>573</v>
      </c>
      <c r="C1662" s="661" t="s">
        <v>3526</v>
      </c>
      <c r="D1662" s="742" t="s">
        <v>5499</v>
      </c>
      <c r="E1662" s="743" t="s">
        <v>3546</v>
      </c>
      <c r="F1662" s="661" t="s">
        <v>3521</v>
      </c>
      <c r="G1662" s="661" t="s">
        <v>3690</v>
      </c>
      <c r="H1662" s="661" t="s">
        <v>1755</v>
      </c>
      <c r="I1662" s="661" t="s">
        <v>2253</v>
      </c>
      <c r="J1662" s="661" t="s">
        <v>2246</v>
      </c>
      <c r="K1662" s="661" t="s">
        <v>3416</v>
      </c>
      <c r="L1662" s="662">
        <v>13849.26</v>
      </c>
      <c r="M1662" s="662">
        <v>27698.52</v>
      </c>
      <c r="N1662" s="661">
        <v>2</v>
      </c>
      <c r="O1662" s="744">
        <v>0.5</v>
      </c>
      <c r="P1662" s="662">
        <v>27698.52</v>
      </c>
      <c r="Q1662" s="677">
        <v>1</v>
      </c>
      <c r="R1662" s="661">
        <v>2</v>
      </c>
      <c r="S1662" s="677">
        <v>1</v>
      </c>
      <c r="T1662" s="744">
        <v>0.5</v>
      </c>
      <c r="U1662" s="700">
        <v>1</v>
      </c>
    </row>
    <row r="1663" spans="1:21" ht="14.4" customHeight="1" x14ac:dyDescent="0.3">
      <c r="A1663" s="660">
        <v>32</v>
      </c>
      <c r="B1663" s="661" t="s">
        <v>573</v>
      </c>
      <c r="C1663" s="661" t="s">
        <v>3526</v>
      </c>
      <c r="D1663" s="742" t="s">
        <v>5499</v>
      </c>
      <c r="E1663" s="743" t="s">
        <v>3546</v>
      </c>
      <c r="F1663" s="661" t="s">
        <v>3521</v>
      </c>
      <c r="G1663" s="661" t="s">
        <v>3952</v>
      </c>
      <c r="H1663" s="661" t="s">
        <v>574</v>
      </c>
      <c r="I1663" s="661" t="s">
        <v>5019</v>
      </c>
      <c r="J1663" s="661" t="s">
        <v>3954</v>
      </c>
      <c r="K1663" s="661" t="s">
        <v>1916</v>
      </c>
      <c r="L1663" s="662">
        <v>0</v>
      </c>
      <c r="M1663" s="662">
        <v>0</v>
      </c>
      <c r="N1663" s="661">
        <v>9</v>
      </c>
      <c r="O1663" s="744">
        <v>6</v>
      </c>
      <c r="P1663" s="662">
        <v>0</v>
      </c>
      <c r="Q1663" s="677"/>
      <c r="R1663" s="661">
        <v>7</v>
      </c>
      <c r="S1663" s="677">
        <v>0.77777777777777779</v>
      </c>
      <c r="T1663" s="744">
        <v>5</v>
      </c>
      <c r="U1663" s="700">
        <v>0.83333333333333337</v>
      </c>
    </row>
    <row r="1664" spans="1:21" ht="14.4" customHeight="1" x14ac:dyDescent="0.3">
      <c r="A1664" s="660">
        <v>32</v>
      </c>
      <c r="B1664" s="661" t="s">
        <v>573</v>
      </c>
      <c r="C1664" s="661" t="s">
        <v>3526</v>
      </c>
      <c r="D1664" s="742" t="s">
        <v>5499</v>
      </c>
      <c r="E1664" s="743" t="s">
        <v>3546</v>
      </c>
      <c r="F1664" s="661" t="s">
        <v>3521</v>
      </c>
      <c r="G1664" s="661" t="s">
        <v>3952</v>
      </c>
      <c r="H1664" s="661" t="s">
        <v>574</v>
      </c>
      <c r="I1664" s="661" t="s">
        <v>5020</v>
      </c>
      <c r="J1664" s="661" t="s">
        <v>3954</v>
      </c>
      <c r="K1664" s="661" t="s">
        <v>1669</v>
      </c>
      <c r="L1664" s="662">
        <v>0</v>
      </c>
      <c r="M1664" s="662">
        <v>0</v>
      </c>
      <c r="N1664" s="661">
        <v>1</v>
      </c>
      <c r="O1664" s="744">
        <v>0.5</v>
      </c>
      <c r="P1664" s="662">
        <v>0</v>
      </c>
      <c r="Q1664" s="677"/>
      <c r="R1664" s="661">
        <v>1</v>
      </c>
      <c r="S1664" s="677">
        <v>1</v>
      </c>
      <c r="T1664" s="744">
        <v>0.5</v>
      </c>
      <c r="U1664" s="700">
        <v>1</v>
      </c>
    </row>
    <row r="1665" spans="1:21" ht="14.4" customHeight="1" x14ac:dyDescent="0.3">
      <c r="A1665" s="660">
        <v>32</v>
      </c>
      <c r="B1665" s="661" t="s">
        <v>573</v>
      </c>
      <c r="C1665" s="661" t="s">
        <v>3526</v>
      </c>
      <c r="D1665" s="742" t="s">
        <v>5499</v>
      </c>
      <c r="E1665" s="743" t="s">
        <v>3546</v>
      </c>
      <c r="F1665" s="661" t="s">
        <v>3521</v>
      </c>
      <c r="G1665" s="661" t="s">
        <v>5021</v>
      </c>
      <c r="H1665" s="661" t="s">
        <v>574</v>
      </c>
      <c r="I1665" s="661" t="s">
        <v>2371</v>
      </c>
      <c r="J1665" s="661" t="s">
        <v>2372</v>
      </c>
      <c r="K1665" s="661" t="s">
        <v>2373</v>
      </c>
      <c r="L1665" s="662">
        <v>0</v>
      </c>
      <c r="M1665" s="662">
        <v>0</v>
      </c>
      <c r="N1665" s="661">
        <v>1</v>
      </c>
      <c r="O1665" s="744">
        <v>1</v>
      </c>
      <c r="P1665" s="662">
        <v>0</v>
      </c>
      <c r="Q1665" s="677"/>
      <c r="R1665" s="661">
        <v>1</v>
      </c>
      <c r="S1665" s="677">
        <v>1</v>
      </c>
      <c r="T1665" s="744">
        <v>1</v>
      </c>
      <c r="U1665" s="700">
        <v>1</v>
      </c>
    </row>
    <row r="1666" spans="1:21" ht="14.4" customHeight="1" x14ac:dyDescent="0.3">
      <c r="A1666" s="660">
        <v>32</v>
      </c>
      <c r="B1666" s="661" t="s">
        <v>573</v>
      </c>
      <c r="C1666" s="661" t="s">
        <v>3526</v>
      </c>
      <c r="D1666" s="742" t="s">
        <v>5499</v>
      </c>
      <c r="E1666" s="743" t="s">
        <v>3546</v>
      </c>
      <c r="F1666" s="661" t="s">
        <v>3522</v>
      </c>
      <c r="G1666" s="661" t="s">
        <v>3700</v>
      </c>
      <c r="H1666" s="661" t="s">
        <v>574</v>
      </c>
      <c r="I1666" s="661" t="s">
        <v>3712</v>
      </c>
      <c r="J1666" s="661" t="s">
        <v>3702</v>
      </c>
      <c r="K1666" s="661"/>
      <c r="L1666" s="662">
        <v>0</v>
      </c>
      <c r="M1666" s="662">
        <v>0</v>
      </c>
      <c r="N1666" s="661">
        <v>15</v>
      </c>
      <c r="O1666" s="744">
        <v>13.5</v>
      </c>
      <c r="P1666" s="662">
        <v>0</v>
      </c>
      <c r="Q1666" s="677"/>
      <c r="R1666" s="661">
        <v>13</v>
      </c>
      <c r="S1666" s="677">
        <v>0.8666666666666667</v>
      </c>
      <c r="T1666" s="744">
        <v>11.5</v>
      </c>
      <c r="U1666" s="700">
        <v>0.85185185185185186</v>
      </c>
    </row>
    <row r="1667" spans="1:21" ht="14.4" customHeight="1" x14ac:dyDescent="0.3">
      <c r="A1667" s="660">
        <v>32</v>
      </c>
      <c r="B1667" s="661" t="s">
        <v>573</v>
      </c>
      <c r="C1667" s="661" t="s">
        <v>3526</v>
      </c>
      <c r="D1667" s="742" t="s">
        <v>5499</v>
      </c>
      <c r="E1667" s="743" t="s">
        <v>3546</v>
      </c>
      <c r="F1667" s="661" t="s">
        <v>3522</v>
      </c>
      <c r="G1667" s="661" t="s">
        <v>3700</v>
      </c>
      <c r="H1667" s="661" t="s">
        <v>574</v>
      </c>
      <c r="I1667" s="661" t="s">
        <v>3713</v>
      </c>
      <c r="J1667" s="661" t="s">
        <v>3702</v>
      </c>
      <c r="K1667" s="661"/>
      <c r="L1667" s="662">
        <v>0</v>
      </c>
      <c r="M1667" s="662">
        <v>0</v>
      </c>
      <c r="N1667" s="661">
        <v>19</v>
      </c>
      <c r="O1667" s="744">
        <v>17</v>
      </c>
      <c r="P1667" s="662">
        <v>0</v>
      </c>
      <c r="Q1667" s="677"/>
      <c r="R1667" s="661">
        <v>18</v>
      </c>
      <c r="S1667" s="677">
        <v>0.94736842105263153</v>
      </c>
      <c r="T1667" s="744">
        <v>16.5</v>
      </c>
      <c r="U1667" s="700">
        <v>0.97058823529411764</v>
      </c>
    </row>
    <row r="1668" spans="1:21" ht="14.4" customHeight="1" x14ac:dyDescent="0.3">
      <c r="A1668" s="660">
        <v>32</v>
      </c>
      <c r="B1668" s="661" t="s">
        <v>573</v>
      </c>
      <c r="C1668" s="661" t="s">
        <v>3526</v>
      </c>
      <c r="D1668" s="742" t="s">
        <v>5499</v>
      </c>
      <c r="E1668" s="743" t="s">
        <v>3546</v>
      </c>
      <c r="F1668" s="661" t="s">
        <v>3523</v>
      </c>
      <c r="G1668" s="661" t="s">
        <v>4297</v>
      </c>
      <c r="H1668" s="661" t="s">
        <v>574</v>
      </c>
      <c r="I1668" s="661" t="s">
        <v>4298</v>
      </c>
      <c r="J1668" s="661" t="s">
        <v>4299</v>
      </c>
      <c r="K1668" s="661" t="s">
        <v>4300</v>
      </c>
      <c r="L1668" s="662">
        <v>410</v>
      </c>
      <c r="M1668" s="662">
        <v>410</v>
      </c>
      <c r="N1668" s="661">
        <v>1</v>
      </c>
      <c r="O1668" s="744">
        <v>1</v>
      </c>
      <c r="P1668" s="662">
        <v>410</v>
      </c>
      <c r="Q1668" s="677">
        <v>1</v>
      </c>
      <c r="R1668" s="661">
        <v>1</v>
      </c>
      <c r="S1668" s="677">
        <v>1</v>
      </c>
      <c r="T1668" s="744">
        <v>1</v>
      </c>
      <c r="U1668" s="700">
        <v>1</v>
      </c>
    </row>
    <row r="1669" spans="1:21" ht="14.4" customHeight="1" x14ac:dyDescent="0.3">
      <c r="A1669" s="660">
        <v>32</v>
      </c>
      <c r="B1669" s="661" t="s">
        <v>573</v>
      </c>
      <c r="C1669" s="661" t="s">
        <v>3526</v>
      </c>
      <c r="D1669" s="742" t="s">
        <v>5499</v>
      </c>
      <c r="E1669" s="743" t="s">
        <v>3546</v>
      </c>
      <c r="F1669" s="661" t="s">
        <v>3523</v>
      </c>
      <c r="G1669" s="661" t="s">
        <v>4297</v>
      </c>
      <c r="H1669" s="661" t="s">
        <v>574</v>
      </c>
      <c r="I1669" s="661" t="s">
        <v>5022</v>
      </c>
      <c r="J1669" s="661" t="s">
        <v>5023</v>
      </c>
      <c r="K1669" s="661" t="s">
        <v>5024</v>
      </c>
      <c r="L1669" s="662">
        <v>525</v>
      </c>
      <c r="M1669" s="662">
        <v>525</v>
      </c>
      <c r="N1669" s="661">
        <v>1</v>
      </c>
      <c r="O1669" s="744">
        <v>1</v>
      </c>
      <c r="P1669" s="662">
        <v>525</v>
      </c>
      <c r="Q1669" s="677">
        <v>1</v>
      </c>
      <c r="R1669" s="661">
        <v>1</v>
      </c>
      <c r="S1669" s="677">
        <v>1</v>
      </c>
      <c r="T1669" s="744">
        <v>1</v>
      </c>
      <c r="U1669" s="700">
        <v>1</v>
      </c>
    </row>
    <row r="1670" spans="1:21" ht="14.4" customHeight="1" x14ac:dyDescent="0.3">
      <c r="A1670" s="660">
        <v>32</v>
      </c>
      <c r="B1670" s="661" t="s">
        <v>573</v>
      </c>
      <c r="C1670" s="661" t="s">
        <v>3526</v>
      </c>
      <c r="D1670" s="742" t="s">
        <v>5499</v>
      </c>
      <c r="E1670" s="743" t="s">
        <v>3546</v>
      </c>
      <c r="F1670" s="661" t="s">
        <v>3523</v>
      </c>
      <c r="G1670" s="661" t="s">
        <v>3960</v>
      </c>
      <c r="H1670" s="661" t="s">
        <v>574</v>
      </c>
      <c r="I1670" s="661" t="s">
        <v>5025</v>
      </c>
      <c r="J1670" s="661" t="s">
        <v>5026</v>
      </c>
      <c r="K1670" s="661" t="s">
        <v>5027</v>
      </c>
      <c r="L1670" s="662">
        <v>1267.1199999999999</v>
      </c>
      <c r="M1670" s="662">
        <v>6335.5999999999995</v>
      </c>
      <c r="N1670" s="661">
        <v>5</v>
      </c>
      <c r="O1670" s="744">
        <v>2</v>
      </c>
      <c r="P1670" s="662">
        <v>5068.4799999999996</v>
      </c>
      <c r="Q1670" s="677">
        <v>0.8</v>
      </c>
      <c r="R1670" s="661">
        <v>4</v>
      </c>
      <c r="S1670" s="677">
        <v>0.8</v>
      </c>
      <c r="T1670" s="744">
        <v>1</v>
      </c>
      <c r="U1670" s="700">
        <v>0.5</v>
      </c>
    </row>
    <row r="1671" spans="1:21" ht="14.4" customHeight="1" x14ac:dyDescent="0.3">
      <c r="A1671" s="660">
        <v>32</v>
      </c>
      <c r="B1671" s="661" t="s">
        <v>573</v>
      </c>
      <c r="C1671" s="661" t="s">
        <v>3526</v>
      </c>
      <c r="D1671" s="742" t="s">
        <v>5499</v>
      </c>
      <c r="E1671" s="743" t="s">
        <v>3546</v>
      </c>
      <c r="F1671" s="661" t="s">
        <v>3523</v>
      </c>
      <c r="G1671" s="661" t="s">
        <v>3960</v>
      </c>
      <c r="H1671" s="661" t="s">
        <v>574</v>
      </c>
      <c r="I1671" s="661" t="s">
        <v>3961</v>
      </c>
      <c r="J1671" s="661" t="s">
        <v>3962</v>
      </c>
      <c r="K1671" s="661" t="s">
        <v>3963</v>
      </c>
      <c r="L1671" s="662">
        <v>1000</v>
      </c>
      <c r="M1671" s="662">
        <v>2000</v>
      </c>
      <c r="N1671" s="661">
        <v>2</v>
      </c>
      <c r="O1671" s="744">
        <v>2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32</v>
      </c>
      <c r="B1672" s="661" t="s">
        <v>573</v>
      </c>
      <c r="C1672" s="661" t="s">
        <v>3526</v>
      </c>
      <c r="D1672" s="742" t="s">
        <v>5499</v>
      </c>
      <c r="E1672" s="743" t="s">
        <v>3547</v>
      </c>
      <c r="F1672" s="661" t="s">
        <v>3521</v>
      </c>
      <c r="G1672" s="661" t="s">
        <v>3569</v>
      </c>
      <c r="H1672" s="661" t="s">
        <v>574</v>
      </c>
      <c r="I1672" s="661" t="s">
        <v>1314</v>
      </c>
      <c r="J1672" s="661" t="s">
        <v>1315</v>
      </c>
      <c r="K1672" s="661" t="s">
        <v>3570</v>
      </c>
      <c r="L1672" s="662">
        <v>1295.6400000000001</v>
      </c>
      <c r="M1672" s="662">
        <v>11660.760000000002</v>
      </c>
      <c r="N1672" s="661">
        <v>9</v>
      </c>
      <c r="O1672" s="744">
        <v>6.5</v>
      </c>
      <c r="P1672" s="662">
        <v>7773.8400000000011</v>
      </c>
      <c r="Q1672" s="677">
        <v>0.66666666666666663</v>
      </c>
      <c r="R1672" s="661">
        <v>6</v>
      </c>
      <c r="S1672" s="677">
        <v>0.66666666666666663</v>
      </c>
      <c r="T1672" s="744">
        <v>5</v>
      </c>
      <c r="U1672" s="700">
        <v>0.76923076923076927</v>
      </c>
    </row>
    <row r="1673" spans="1:21" ht="14.4" customHeight="1" x14ac:dyDescent="0.3">
      <c r="A1673" s="660">
        <v>32</v>
      </c>
      <c r="B1673" s="661" t="s">
        <v>573</v>
      </c>
      <c r="C1673" s="661" t="s">
        <v>3526</v>
      </c>
      <c r="D1673" s="742" t="s">
        <v>5499</v>
      </c>
      <c r="E1673" s="743" t="s">
        <v>3547</v>
      </c>
      <c r="F1673" s="661" t="s">
        <v>3521</v>
      </c>
      <c r="G1673" s="661" t="s">
        <v>3569</v>
      </c>
      <c r="H1673" s="661" t="s">
        <v>574</v>
      </c>
      <c r="I1673" s="661" t="s">
        <v>2621</v>
      </c>
      <c r="J1673" s="661" t="s">
        <v>2622</v>
      </c>
      <c r="K1673" s="661" t="s">
        <v>2623</v>
      </c>
      <c r="L1673" s="662">
        <v>462.73</v>
      </c>
      <c r="M1673" s="662">
        <v>2313.65</v>
      </c>
      <c r="N1673" s="661">
        <v>5</v>
      </c>
      <c r="O1673" s="744">
        <v>1.5</v>
      </c>
      <c r="P1673" s="662">
        <v>925.46</v>
      </c>
      <c r="Q1673" s="677">
        <v>0.4</v>
      </c>
      <c r="R1673" s="661">
        <v>2</v>
      </c>
      <c r="S1673" s="677">
        <v>0.4</v>
      </c>
      <c r="T1673" s="744">
        <v>0.5</v>
      </c>
      <c r="U1673" s="700">
        <v>0.33333333333333331</v>
      </c>
    </row>
    <row r="1674" spans="1:21" ht="14.4" customHeight="1" x14ac:dyDescent="0.3">
      <c r="A1674" s="660">
        <v>32</v>
      </c>
      <c r="B1674" s="661" t="s">
        <v>573</v>
      </c>
      <c r="C1674" s="661" t="s">
        <v>3526</v>
      </c>
      <c r="D1674" s="742" t="s">
        <v>5499</v>
      </c>
      <c r="E1674" s="743" t="s">
        <v>3547</v>
      </c>
      <c r="F1674" s="661" t="s">
        <v>3521</v>
      </c>
      <c r="G1674" s="661" t="s">
        <v>3569</v>
      </c>
      <c r="H1674" s="661" t="s">
        <v>574</v>
      </c>
      <c r="I1674" s="661" t="s">
        <v>3812</v>
      </c>
      <c r="J1674" s="661" t="s">
        <v>2622</v>
      </c>
      <c r="K1674" s="661" t="s">
        <v>2623</v>
      </c>
      <c r="L1674" s="662">
        <v>462.73</v>
      </c>
      <c r="M1674" s="662">
        <v>6940.9500000000007</v>
      </c>
      <c r="N1674" s="661">
        <v>15</v>
      </c>
      <c r="O1674" s="744">
        <v>4</v>
      </c>
      <c r="P1674" s="662">
        <v>5552.76</v>
      </c>
      <c r="Q1674" s="677">
        <v>0.79999999999999993</v>
      </c>
      <c r="R1674" s="661">
        <v>12</v>
      </c>
      <c r="S1674" s="677">
        <v>0.8</v>
      </c>
      <c r="T1674" s="744">
        <v>3.5</v>
      </c>
      <c r="U1674" s="700">
        <v>0.875</v>
      </c>
    </row>
    <row r="1675" spans="1:21" ht="14.4" customHeight="1" x14ac:dyDescent="0.3">
      <c r="A1675" s="660">
        <v>32</v>
      </c>
      <c r="B1675" s="661" t="s">
        <v>573</v>
      </c>
      <c r="C1675" s="661" t="s">
        <v>3526</v>
      </c>
      <c r="D1675" s="742" t="s">
        <v>5499</v>
      </c>
      <c r="E1675" s="743" t="s">
        <v>3547</v>
      </c>
      <c r="F1675" s="661" t="s">
        <v>3521</v>
      </c>
      <c r="G1675" s="661" t="s">
        <v>4482</v>
      </c>
      <c r="H1675" s="661" t="s">
        <v>574</v>
      </c>
      <c r="I1675" s="661" t="s">
        <v>5028</v>
      </c>
      <c r="J1675" s="661" t="s">
        <v>4484</v>
      </c>
      <c r="K1675" s="661" t="s">
        <v>5029</v>
      </c>
      <c r="L1675" s="662">
        <v>385.3</v>
      </c>
      <c r="M1675" s="662">
        <v>770.6</v>
      </c>
      <c r="N1675" s="661">
        <v>2</v>
      </c>
      <c r="O1675" s="744">
        <v>1</v>
      </c>
      <c r="P1675" s="662">
        <v>770.6</v>
      </c>
      <c r="Q1675" s="677">
        <v>1</v>
      </c>
      <c r="R1675" s="661">
        <v>2</v>
      </c>
      <c r="S1675" s="677">
        <v>1</v>
      </c>
      <c r="T1675" s="744">
        <v>1</v>
      </c>
      <c r="U1675" s="700">
        <v>1</v>
      </c>
    </row>
    <row r="1676" spans="1:21" ht="14.4" customHeight="1" x14ac:dyDescent="0.3">
      <c r="A1676" s="660">
        <v>32</v>
      </c>
      <c r="B1676" s="661" t="s">
        <v>573</v>
      </c>
      <c r="C1676" s="661" t="s">
        <v>3526</v>
      </c>
      <c r="D1676" s="742" t="s">
        <v>5499</v>
      </c>
      <c r="E1676" s="743" t="s">
        <v>3547</v>
      </c>
      <c r="F1676" s="661" t="s">
        <v>3521</v>
      </c>
      <c r="G1676" s="661" t="s">
        <v>4482</v>
      </c>
      <c r="H1676" s="661" t="s">
        <v>574</v>
      </c>
      <c r="I1676" s="661" t="s">
        <v>5030</v>
      </c>
      <c r="J1676" s="661" t="s">
        <v>4484</v>
      </c>
      <c r="K1676" s="661" t="s">
        <v>4485</v>
      </c>
      <c r="L1676" s="662">
        <v>0</v>
      </c>
      <c r="M1676" s="662">
        <v>0</v>
      </c>
      <c r="N1676" s="661">
        <v>2</v>
      </c>
      <c r="O1676" s="744">
        <v>1</v>
      </c>
      <c r="P1676" s="662"/>
      <c r="Q1676" s="677"/>
      <c r="R1676" s="661"/>
      <c r="S1676" s="677">
        <v>0</v>
      </c>
      <c r="T1676" s="744"/>
      <c r="U1676" s="700">
        <v>0</v>
      </c>
    </row>
    <row r="1677" spans="1:21" ht="14.4" customHeight="1" x14ac:dyDescent="0.3">
      <c r="A1677" s="660">
        <v>32</v>
      </c>
      <c r="B1677" s="661" t="s">
        <v>573</v>
      </c>
      <c r="C1677" s="661" t="s">
        <v>3526</v>
      </c>
      <c r="D1677" s="742" t="s">
        <v>5499</v>
      </c>
      <c r="E1677" s="743" t="s">
        <v>3547</v>
      </c>
      <c r="F1677" s="661" t="s">
        <v>3521</v>
      </c>
      <c r="G1677" s="661" t="s">
        <v>3571</v>
      </c>
      <c r="H1677" s="661" t="s">
        <v>574</v>
      </c>
      <c r="I1677" s="661" t="s">
        <v>4099</v>
      </c>
      <c r="J1677" s="661" t="s">
        <v>3968</v>
      </c>
      <c r="K1677" s="661" t="s">
        <v>1123</v>
      </c>
      <c r="L1677" s="662">
        <v>0</v>
      </c>
      <c r="M1677" s="662">
        <v>0</v>
      </c>
      <c r="N1677" s="661">
        <v>1</v>
      </c>
      <c r="O1677" s="744">
        <v>1</v>
      </c>
      <c r="P1677" s="662">
        <v>0</v>
      </c>
      <c r="Q1677" s="677"/>
      <c r="R1677" s="661">
        <v>1</v>
      </c>
      <c r="S1677" s="677">
        <v>1</v>
      </c>
      <c r="T1677" s="744">
        <v>1</v>
      </c>
      <c r="U1677" s="700">
        <v>1</v>
      </c>
    </row>
    <row r="1678" spans="1:21" ht="14.4" customHeight="1" x14ac:dyDescent="0.3">
      <c r="A1678" s="660">
        <v>32</v>
      </c>
      <c r="B1678" s="661" t="s">
        <v>573</v>
      </c>
      <c r="C1678" s="661" t="s">
        <v>3526</v>
      </c>
      <c r="D1678" s="742" t="s">
        <v>5499</v>
      </c>
      <c r="E1678" s="743" t="s">
        <v>3547</v>
      </c>
      <c r="F1678" s="661" t="s">
        <v>3521</v>
      </c>
      <c r="G1678" s="661" t="s">
        <v>3571</v>
      </c>
      <c r="H1678" s="661" t="s">
        <v>574</v>
      </c>
      <c r="I1678" s="661" t="s">
        <v>3967</v>
      </c>
      <c r="J1678" s="661" t="s">
        <v>3968</v>
      </c>
      <c r="K1678" s="661" t="s">
        <v>3694</v>
      </c>
      <c r="L1678" s="662">
        <v>85.71</v>
      </c>
      <c r="M1678" s="662">
        <v>257.13</v>
      </c>
      <c r="N1678" s="661">
        <v>3</v>
      </c>
      <c r="O1678" s="744">
        <v>2.5</v>
      </c>
      <c r="P1678" s="662">
        <v>85.71</v>
      </c>
      <c r="Q1678" s="677">
        <v>0.33333333333333331</v>
      </c>
      <c r="R1678" s="661">
        <v>1</v>
      </c>
      <c r="S1678" s="677">
        <v>0.33333333333333331</v>
      </c>
      <c r="T1678" s="744">
        <v>0.5</v>
      </c>
      <c r="U1678" s="700">
        <v>0.2</v>
      </c>
    </row>
    <row r="1679" spans="1:21" ht="14.4" customHeight="1" x14ac:dyDescent="0.3">
      <c r="A1679" s="660">
        <v>32</v>
      </c>
      <c r="B1679" s="661" t="s">
        <v>573</v>
      </c>
      <c r="C1679" s="661" t="s">
        <v>3526</v>
      </c>
      <c r="D1679" s="742" t="s">
        <v>5499</v>
      </c>
      <c r="E1679" s="743" t="s">
        <v>3547</v>
      </c>
      <c r="F1679" s="661" t="s">
        <v>3521</v>
      </c>
      <c r="G1679" s="661" t="s">
        <v>3571</v>
      </c>
      <c r="H1679" s="661" t="s">
        <v>574</v>
      </c>
      <c r="I1679" s="661" t="s">
        <v>3693</v>
      </c>
      <c r="J1679" s="661" t="s">
        <v>3575</v>
      </c>
      <c r="K1679" s="661" t="s">
        <v>3694</v>
      </c>
      <c r="L1679" s="662">
        <v>0</v>
      </c>
      <c r="M1679" s="662">
        <v>0</v>
      </c>
      <c r="N1679" s="661">
        <v>6</v>
      </c>
      <c r="O1679" s="744">
        <v>4</v>
      </c>
      <c r="P1679" s="662">
        <v>0</v>
      </c>
      <c r="Q1679" s="677"/>
      <c r="R1679" s="661">
        <v>4</v>
      </c>
      <c r="S1679" s="677">
        <v>0.66666666666666663</v>
      </c>
      <c r="T1679" s="744">
        <v>2.5</v>
      </c>
      <c r="U1679" s="700">
        <v>0.625</v>
      </c>
    </row>
    <row r="1680" spans="1:21" ht="14.4" customHeight="1" x14ac:dyDescent="0.3">
      <c r="A1680" s="660">
        <v>32</v>
      </c>
      <c r="B1680" s="661" t="s">
        <v>573</v>
      </c>
      <c r="C1680" s="661" t="s">
        <v>3526</v>
      </c>
      <c r="D1680" s="742" t="s">
        <v>5499</v>
      </c>
      <c r="E1680" s="743" t="s">
        <v>3547</v>
      </c>
      <c r="F1680" s="661" t="s">
        <v>3521</v>
      </c>
      <c r="G1680" s="661" t="s">
        <v>3571</v>
      </c>
      <c r="H1680" s="661" t="s">
        <v>574</v>
      </c>
      <c r="I1680" s="661" t="s">
        <v>683</v>
      </c>
      <c r="J1680" s="661" t="s">
        <v>684</v>
      </c>
      <c r="K1680" s="661" t="s">
        <v>3572</v>
      </c>
      <c r="L1680" s="662">
        <v>40.58</v>
      </c>
      <c r="M1680" s="662">
        <v>365.21999999999997</v>
      </c>
      <c r="N1680" s="661">
        <v>9</v>
      </c>
      <c r="O1680" s="744">
        <v>4</v>
      </c>
      <c r="P1680" s="662">
        <v>202.89999999999998</v>
      </c>
      <c r="Q1680" s="677">
        <v>0.55555555555555558</v>
      </c>
      <c r="R1680" s="661">
        <v>5</v>
      </c>
      <c r="S1680" s="677">
        <v>0.55555555555555558</v>
      </c>
      <c r="T1680" s="744">
        <v>3</v>
      </c>
      <c r="U1680" s="700">
        <v>0.75</v>
      </c>
    </row>
    <row r="1681" spans="1:21" ht="14.4" customHeight="1" x14ac:dyDescent="0.3">
      <c r="A1681" s="660">
        <v>32</v>
      </c>
      <c r="B1681" s="661" t="s">
        <v>573</v>
      </c>
      <c r="C1681" s="661" t="s">
        <v>3526</v>
      </c>
      <c r="D1681" s="742" t="s">
        <v>5499</v>
      </c>
      <c r="E1681" s="743" t="s">
        <v>3547</v>
      </c>
      <c r="F1681" s="661" t="s">
        <v>3521</v>
      </c>
      <c r="G1681" s="661" t="s">
        <v>3571</v>
      </c>
      <c r="H1681" s="661" t="s">
        <v>574</v>
      </c>
      <c r="I1681" s="661" t="s">
        <v>3573</v>
      </c>
      <c r="J1681" s="661" t="s">
        <v>684</v>
      </c>
      <c r="K1681" s="661" t="s">
        <v>3574</v>
      </c>
      <c r="L1681" s="662">
        <v>135.25</v>
      </c>
      <c r="M1681" s="662">
        <v>135.25</v>
      </c>
      <c r="N1681" s="661">
        <v>1</v>
      </c>
      <c r="O1681" s="744">
        <v>1</v>
      </c>
      <c r="P1681" s="662"/>
      <c r="Q1681" s="677">
        <v>0</v>
      </c>
      <c r="R1681" s="661"/>
      <c r="S1681" s="677">
        <v>0</v>
      </c>
      <c r="T1681" s="744"/>
      <c r="U1681" s="700">
        <v>0</v>
      </c>
    </row>
    <row r="1682" spans="1:21" ht="14.4" customHeight="1" x14ac:dyDescent="0.3">
      <c r="A1682" s="660">
        <v>32</v>
      </c>
      <c r="B1682" s="661" t="s">
        <v>573</v>
      </c>
      <c r="C1682" s="661" t="s">
        <v>3526</v>
      </c>
      <c r="D1682" s="742" t="s">
        <v>5499</v>
      </c>
      <c r="E1682" s="743" t="s">
        <v>3547</v>
      </c>
      <c r="F1682" s="661" t="s">
        <v>3521</v>
      </c>
      <c r="G1682" s="661" t="s">
        <v>3571</v>
      </c>
      <c r="H1682" s="661" t="s">
        <v>574</v>
      </c>
      <c r="I1682" s="661" t="s">
        <v>699</v>
      </c>
      <c r="J1682" s="661" t="s">
        <v>3575</v>
      </c>
      <c r="K1682" s="661" t="s">
        <v>1123</v>
      </c>
      <c r="L1682" s="662">
        <v>42.85</v>
      </c>
      <c r="M1682" s="662">
        <v>299.95000000000005</v>
      </c>
      <c r="N1682" s="661">
        <v>7</v>
      </c>
      <c r="O1682" s="744">
        <v>5.5</v>
      </c>
      <c r="P1682" s="662">
        <v>171.4</v>
      </c>
      <c r="Q1682" s="677">
        <v>0.5714285714285714</v>
      </c>
      <c r="R1682" s="661">
        <v>4</v>
      </c>
      <c r="S1682" s="677">
        <v>0.5714285714285714</v>
      </c>
      <c r="T1682" s="744">
        <v>3</v>
      </c>
      <c r="U1682" s="700">
        <v>0.54545454545454541</v>
      </c>
    </row>
    <row r="1683" spans="1:21" ht="14.4" customHeight="1" x14ac:dyDescent="0.3">
      <c r="A1683" s="660">
        <v>32</v>
      </c>
      <c r="B1683" s="661" t="s">
        <v>573</v>
      </c>
      <c r="C1683" s="661" t="s">
        <v>3526</v>
      </c>
      <c r="D1683" s="742" t="s">
        <v>5499</v>
      </c>
      <c r="E1683" s="743" t="s">
        <v>3547</v>
      </c>
      <c r="F1683" s="661" t="s">
        <v>3521</v>
      </c>
      <c r="G1683" s="661" t="s">
        <v>3576</v>
      </c>
      <c r="H1683" s="661" t="s">
        <v>1755</v>
      </c>
      <c r="I1683" s="661" t="s">
        <v>3577</v>
      </c>
      <c r="J1683" s="661" t="s">
        <v>1766</v>
      </c>
      <c r="K1683" s="661" t="s">
        <v>3578</v>
      </c>
      <c r="L1683" s="662">
        <v>144.01</v>
      </c>
      <c r="M1683" s="662">
        <v>144.01</v>
      </c>
      <c r="N1683" s="661">
        <v>1</v>
      </c>
      <c r="O1683" s="744">
        <v>0.5</v>
      </c>
      <c r="P1683" s="662"/>
      <c r="Q1683" s="677">
        <v>0</v>
      </c>
      <c r="R1683" s="661"/>
      <c r="S1683" s="677">
        <v>0</v>
      </c>
      <c r="T1683" s="744"/>
      <c r="U1683" s="700">
        <v>0</v>
      </c>
    </row>
    <row r="1684" spans="1:21" ht="14.4" customHeight="1" x14ac:dyDescent="0.3">
      <c r="A1684" s="660">
        <v>32</v>
      </c>
      <c r="B1684" s="661" t="s">
        <v>573</v>
      </c>
      <c r="C1684" s="661" t="s">
        <v>3526</v>
      </c>
      <c r="D1684" s="742" t="s">
        <v>5499</v>
      </c>
      <c r="E1684" s="743" t="s">
        <v>3547</v>
      </c>
      <c r="F1684" s="661" t="s">
        <v>3521</v>
      </c>
      <c r="G1684" s="661" t="s">
        <v>3582</v>
      </c>
      <c r="H1684" s="661" t="s">
        <v>574</v>
      </c>
      <c r="I1684" s="661" t="s">
        <v>3793</v>
      </c>
      <c r="J1684" s="661" t="s">
        <v>3794</v>
      </c>
      <c r="K1684" s="661" t="s">
        <v>3795</v>
      </c>
      <c r="L1684" s="662">
        <v>150.04</v>
      </c>
      <c r="M1684" s="662">
        <v>150.04</v>
      </c>
      <c r="N1684" s="661">
        <v>1</v>
      </c>
      <c r="O1684" s="744">
        <v>0.5</v>
      </c>
      <c r="P1684" s="662">
        <v>150.04</v>
      </c>
      <c r="Q1684" s="677">
        <v>1</v>
      </c>
      <c r="R1684" s="661">
        <v>1</v>
      </c>
      <c r="S1684" s="677">
        <v>1</v>
      </c>
      <c r="T1684" s="744">
        <v>0.5</v>
      </c>
      <c r="U1684" s="700">
        <v>1</v>
      </c>
    </row>
    <row r="1685" spans="1:21" ht="14.4" customHeight="1" x14ac:dyDescent="0.3">
      <c r="A1685" s="660">
        <v>32</v>
      </c>
      <c r="B1685" s="661" t="s">
        <v>573</v>
      </c>
      <c r="C1685" s="661" t="s">
        <v>3526</v>
      </c>
      <c r="D1685" s="742" t="s">
        <v>5499</v>
      </c>
      <c r="E1685" s="743" t="s">
        <v>3547</v>
      </c>
      <c r="F1685" s="661" t="s">
        <v>3521</v>
      </c>
      <c r="G1685" s="661" t="s">
        <v>3582</v>
      </c>
      <c r="H1685" s="661" t="s">
        <v>574</v>
      </c>
      <c r="I1685" s="661" t="s">
        <v>3793</v>
      </c>
      <c r="J1685" s="661" t="s">
        <v>3794</v>
      </c>
      <c r="K1685" s="661" t="s">
        <v>3795</v>
      </c>
      <c r="L1685" s="662">
        <v>154.36000000000001</v>
      </c>
      <c r="M1685" s="662">
        <v>463.08000000000004</v>
      </c>
      <c r="N1685" s="661">
        <v>3</v>
      </c>
      <c r="O1685" s="744">
        <v>2</v>
      </c>
      <c r="P1685" s="662">
        <v>308.72000000000003</v>
      </c>
      <c r="Q1685" s="677">
        <v>0.66666666666666663</v>
      </c>
      <c r="R1685" s="661">
        <v>2</v>
      </c>
      <c r="S1685" s="677">
        <v>0.66666666666666663</v>
      </c>
      <c r="T1685" s="744">
        <v>1.5</v>
      </c>
      <c r="U1685" s="700">
        <v>0.75</v>
      </c>
    </row>
    <row r="1686" spans="1:21" ht="14.4" customHeight="1" x14ac:dyDescent="0.3">
      <c r="A1686" s="660">
        <v>32</v>
      </c>
      <c r="B1686" s="661" t="s">
        <v>573</v>
      </c>
      <c r="C1686" s="661" t="s">
        <v>3526</v>
      </c>
      <c r="D1686" s="742" t="s">
        <v>5499</v>
      </c>
      <c r="E1686" s="743" t="s">
        <v>3547</v>
      </c>
      <c r="F1686" s="661" t="s">
        <v>3521</v>
      </c>
      <c r="G1686" s="661" t="s">
        <v>3582</v>
      </c>
      <c r="H1686" s="661" t="s">
        <v>574</v>
      </c>
      <c r="I1686" s="661" t="s">
        <v>5031</v>
      </c>
      <c r="J1686" s="661" t="s">
        <v>3794</v>
      </c>
      <c r="K1686" s="661" t="s">
        <v>3387</v>
      </c>
      <c r="L1686" s="662">
        <v>0</v>
      </c>
      <c r="M1686" s="662">
        <v>0</v>
      </c>
      <c r="N1686" s="661">
        <v>3</v>
      </c>
      <c r="O1686" s="744">
        <v>1</v>
      </c>
      <c r="P1686" s="662"/>
      <c r="Q1686" s="677"/>
      <c r="R1686" s="661"/>
      <c r="S1686" s="677">
        <v>0</v>
      </c>
      <c r="T1686" s="744"/>
      <c r="U1686" s="700">
        <v>0</v>
      </c>
    </row>
    <row r="1687" spans="1:21" ht="14.4" customHeight="1" x14ac:dyDescent="0.3">
      <c r="A1687" s="660">
        <v>32</v>
      </c>
      <c r="B1687" s="661" t="s">
        <v>573</v>
      </c>
      <c r="C1687" s="661" t="s">
        <v>3526</v>
      </c>
      <c r="D1687" s="742" t="s">
        <v>5499</v>
      </c>
      <c r="E1687" s="743" t="s">
        <v>3547</v>
      </c>
      <c r="F1687" s="661" t="s">
        <v>3521</v>
      </c>
      <c r="G1687" s="661" t="s">
        <v>3971</v>
      </c>
      <c r="H1687" s="661" t="s">
        <v>574</v>
      </c>
      <c r="I1687" s="661" t="s">
        <v>3972</v>
      </c>
      <c r="J1687" s="661" t="s">
        <v>3973</v>
      </c>
      <c r="K1687" s="661" t="s">
        <v>3974</v>
      </c>
      <c r="L1687" s="662">
        <v>10277.59</v>
      </c>
      <c r="M1687" s="662">
        <v>30832.77</v>
      </c>
      <c r="N1687" s="661">
        <v>3</v>
      </c>
      <c r="O1687" s="744">
        <v>1</v>
      </c>
      <c r="P1687" s="662">
        <v>30832.77</v>
      </c>
      <c r="Q1687" s="677">
        <v>1</v>
      </c>
      <c r="R1687" s="661">
        <v>3</v>
      </c>
      <c r="S1687" s="677">
        <v>1</v>
      </c>
      <c r="T1687" s="744">
        <v>1</v>
      </c>
      <c r="U1687" s="700">
        <v>1</v>
      </c>
    </row>
    <row r="1688" spans="1:21" ht="14.4" customHeight="1" x14ac:dyDescent="0.3">
      <c r="A1688" s="660">
        <v>32</v>
      </c>
      <c r="B1688" s="661" t="s">
        <v>573</v>
      </c>
      <c r="C1688" s="661" t="s">
        <v>3526</v>
      </c>
      <c r="D1688" s="742" t="s">
        <v>5499</v>
      </c>
      <c r="E1688" s="743" t="s">
        <v>3547</v>
      </c>
      <c r="F1688" s="661" t="s">
        <v>3521</v>
      </c>
      <c r="G1688" s="661" t="s">
        <v>3971</v>
      </c>
      <c r="H1688" s="661" t="s">
        <v>574</v>
      </c>
      <c r="I1688" s="661" t="s">
        <v>4237</v>
      </c>
      <c r="J1688" s="661" t="s">
        <v>3973</v>
      </c>
      <c r="K1688" s="661" t="s">
        <v>3974</v>
      </c>
      <c r="L1688" s="662">
        <v>10277.59</v>
      </c>
      <c r="M1688" s="662">
        <v>30832.77</v>
      </c>
      <c r="N1688" s="661">
        <v>3</v>
      </c>
      <c r="O1688" s="744">
        <v>1</v>
      </c>
      <c r="P1688" s="662">
        <v>30832.77</v>
      </c>
      <c r="Q1688" s="677">
        <v>1</v>
      </c>
      <c r="R1688" s="661">
        <v>3</v>
      </c>
      <c r="S1688" s="677">
        <v>1</v>
      </c>
      <c r="T1688" s="744">
        <v>1</v>
      </c>
      <c r="U1688" s="700">
        <v>1</v>
      </c>
    </row>
    <row r="1689" spans="1:21" ht="14.4" customHeight="1" x14ac:dyDescent="0.3">
      <c r="A1689" s="660">
        <v>32</v>
      </c>
      <c r="B1689" s="661" t="s">
        <v>573</v>
      </c>
      <c r="C1689" s="661" t="s">
        <v>3526</v>
      </c>
      <c r="D1689" s="742" t="s">
        <v>5499</v>
      </c>
      <c r="E1689" s="743" t="s">
        <v>3547</v>
      </c>
      <c r="F1689" s="661" t="s">
        <v>3521</v>
      </c>
      <c r="G1689" s="661" t="s">
        <v>5032</v>
      </c>
      <c r="H1689" s="661" t="s">
        <v>574</v>
      </c>
      <c r="I1689" s="661" t="s">
        <v>5033</v>
      </c>
      <c r="J1689" s="661" t="s">
        <v>5034</v>
      </c>
      <c r="K1689" s="661" t="s">
        <v>5035</v>
      </c>
      <c r="L1689" s="662">
        <v>1540.82</v>
      </c>
      <c r="M1689" s="662">
        <v>1540.82</v>
      </c>
      <c r="N1689" s="661">
        <v>1</v>
      </c>
      <c r="O1689" s="744">
        <v>0.5</v>
      </c>
      <c r="P1689" s="662"/>
      <c r="Q1689" s="677">
        <v>0</v>
      </c>
      <c r="R1689" s="661"/>
      <c r="S1689" s="677">
        <v>0</v>
      </c>
      <c r="T1689" s="744"/>
      <c r="U1689" s="700">
        <v>0</v>
      </c>
    </row>
    <row r="1690" spans="1:21" ht="14.4" customHeight="1" x14ac:dyDescent="0.3">
      <c r="A1690" s="660">
        <v>32</v>
      </c>
      <c r="B1690" s="661" t="s">
        <v>573</v>
      </c>
      <c r="C1690" s="661" t="s">
        <v>3526</v>
      </c>
      <c r="D1690" s="742" t="s">
        <v>5499</v>
      </c>
      <c r="E1690" s="743" t="s">
        <v>3547</v>
      </c>
      <c r="F1690" s="661" t="s">
        <v>3521</v>
      </c>
      <c r="G1690" s="661" t="s">
        <v>4106</v>
      </c>
      <c r="H1690" s="661" t="s">
        <v>1755</v>
      </c>
      <c r="I1690" s="661" t="s">
        <v>2170</v>
      </c>
      <c r="J1690" s="661" t="s">
        <v>2171</v>
      </c>
      <c r="K1690" s="661" t="s">
        <v>2172</v>
      </c>
      <c r="L1690" s="662">
        <v>119.7</v>
      </c>
      <c r="M1690" s="662">
        <v>598.5</v>
      </c>
      <c r="N1690" s="661">
        <v>5</v>
      </c>
      <c r="O1690" s="744">
        <v>2.5</v>
      </c>
      <c r="P1690" s="662">
        <v>239.4</v>
      </c>
      <c r="Q1690" s="677">
        <v>0.4</v>
      </c>
      <c r="R1690" s="661">
        <v>2</v>
      </c>
      <c r="S1690" s="677">
        <v>0.4</v>
      </c>
      <c r="T1690" s="744">
        <v>1.5</v>
      </c>
      <c r="U1690" s="700">
        <v>0.6</v>
      </c>
    </row>
    <row r="1691" spans="1:21" ht="14.4" customHeight="1" x14ac:dyDescent="0.3">
      <c r="A1691" s="660">
        <v>32</v>
      </c>
      <c r="B1691" s="661" t="s">
        <v>573</v>
      </c>
      <c r="C1691" s="661" t="s">
        <v>3526</v>
      </c>
      <c r="D1691" s="742" t="s">
        <v>5499</v>
      </c>
      <c r="E1691" s="743" t="s">
        <v>3547</v>
      </c>
      <c r="F1691" s="661" t="s">
        <v>3521</v>
      </c>
      <c r="G1691" s="661" t="s">
        <v>3922</v>
      </c>
      <c r="H1691" s="661" t="s">
        <v>1755</v>
      </c>
      <c r="I1691" s="661" t="s">
        <v>1814</v>
      </c>
      <c r="J1691" s="661" t="s">
        <v>1815</v>
      </c>
      <c r="K1691" s="661" t="s">
        <v>1816</v>
      </c>
      <c r="L1691" s="662">
        <v>35.11</v>
      </c>
      <c r="M1691" s="662">
        <v>105.33</v>
      </c>
      <c r="N1691" s="661">
        <v>3</v>
      </c>
      <c r="O1691" s="744">
        <v>2.5</v>
      </c>
      <c r="P1691" s="662">
        <v>35.11</v>
      </c>
      <c r="Q1691" s="677">
        <v>0.33333333333333331</v>
      </c>
      <c r="R1691" s="661">
        <v>1</v>
      </c>
      <c r="S1691" s="677">
        <v>0.33333333333333331</v>
      </c>
      <c r="T1691" s="744">
        <v>1</v>
      </c>
      <c r="U1691" s="700">
        <v>0.4</v>
      </c>
    </row>
    <row r="1692" spans="1:21" ht="14.4" customHeight="1" x14ac:dyDescent="0.3">
      <c r="A1692" s="660">
        <v>32</v>
      </c>
      <c r="B1692" s="661" t="s">
        <v>573</v>
      </c>
      <c r="C1692" s="661" t="s">
        <v>3526</v>
      </c>
      <c r="D1692" s="742" t="s">
        <v>5499</v>
      </c>
      <c r="E1692" s="743" t="s">
        <v>3547</v>
      </c>
      <c r="F1692" s="661" t="s">
        <v>3521</v>
      </c>
      <c r="G1692" s="661" t="s">
        <v>3583</v>
      </c>
      <c r="H1692" s="661" t="s">
        <v>574</v>
      </c>
      <c r="I1692" s="661" t="s">
        <v>886</v>
      </c>
      <c r="J1692" s="661" t="s">
        <v>3584</v>
      </c>
      <c r="K1692" s="661" t="s">
        <v>3585</v>
      </c>
      <c r="L1692" s="662">
        <v>0</v>
      </c>
      <c r="M1692" s="662">
        <v>0</v>
      </c>
      <c r="N1692" s="661">
        <v>1</v>
      </c>
      <c r="O1692" s="744">
        <v>1</v>
      </c>
      <c r="P1692" s="662">
        <v>0</v>
      </c>
      <c r="Q1692" s="677"/>
      <c r="R1692" s="661">
        <v>1</v>
      </c>
      <c r="S1692" s="677">
        <v>1</v>
      </c>
      <c r="T1692" s="744">
        <v>1</v>
      </c>
      <c r="U1692" s="700">
        <v>1</v>
      </c>
    </row>
    <row r="1693" spans="1:21" ht="14.4" customHeight="1" x14ac:dyDescent="0.3">
      <c r="A1693" s="660">
        <v>32</v>
      </c>
      <c r="B1693" s="661" t="s">
        <v>573</v>
      </c>
      <c r="C1693" s="661" t="s">
        <v>3526</v>
      </c>
      <c r="D1693" s="742" t="s">
        <v>5499</v>
      </c>
      <c r="E1693" s="743" t="s">
        <v>3547</v>
      </c>
      <c r="F1693" s="661" t="s">
        <v>3521</v>
      </c>
      <c r="G1693" s="661" t="s">
        <v>4387</v>
      </c>
      <c r="H1693" s="661" t="s">
        <v>574</v>
      </c>
      <c r="I1693" s="661" t="s">
        <v>5036</v>
      </c>
      <c r="J1693" s="661" t="s">
        <v>5037</v>
      </c>
      <c r="K1693" s="661" t="s">
        <v>5038</v>
      </c>
      <c r="L1693" s="662">
        <v>300.12</v>
      </c>
      <c r="M1693" s="662">
        <v>300.12</v>
      </c>
      <c r="N1693" s="661">
        <v>1</v>
      </c>
      <c r="O1693" s="744">
        <v>0.5</v>
      </c>
      <c r="P1693" s="662">
        <v>300.12</v>
      </c>
      <c r="Q1693" s="677">
        <v>1</v>
      </c>
      <c r="R1693" s="661">
        <v>1</v>
      </c>
      <c r="S1693" s="677">
        <v>1</v>
      </c>
      <c r="T1693" s="744">
        <v>0.5</v>
      </c>
      <c r="U1693" s="700">
        <v>1</v>
      </c>
    </row>
    <row r="1694" spans="1:21" ht="14.4" customHeight="1" x14ac:dyDescent="0.3">
      <c r="A1694" s="660">
        <v>32</v>
      </c>
      <c r="B1694" s="661" t="s">
        <v>573</v>
      </c>
      <c r="C1694" s="661" t="s">
        <v>3526</v>
      </c>
      <c r="D1694" s="742" t="s">
        <v>5499</v>
      </c>
      <c r="E1694" s="743" t="s">
        <v>3547</v>
      </c>
      <c r="F1694" s="661" t="s">
        <v>3521</v>
      </c>
      <c r="G1694" s="661" t="s">
        <v>3586</v>
      </c>
      <c r="H1694" s="661" t="s">
        <v>574</v>
      </c>
      <c r="I1694" s="661" t="s">
        <v>4415</v>
      </c>
      <c r="J1694" s="661" t="s">
        <v>2090</v>
      </c>
      <c r="K1694" s="661" t="s">
        <v>3392</v>
      </c>
      <c r="L1694" s="662">
        <v>170.52</v>
      </c>
      <c r="M1694" s="662">
        <v>170.52</v>
      </c>
      <c r="N1694" s="661">
        <v>1</v>
      </c>
      <c r="O1694" s="744">
        <v>0.5</v>
      </c>
      <c r="P1694" s="662"/>
      <c r="Q1694" s="677">
        <v>0</v>
      </c>
      <c r="R1694" s="661"/>
      <c r="S1694" s="677">
        <v>0</v>
      </c>
      <c r="T1694" s="744"/>
      <c r="U1694" s="700">
        <v>0</v>
      </c>
    </row>
    <row r="1695" spans="1:21" ht="14.4" customHeight="1" x14ac:dyDescent="0.3">
      <c r="A1695" s="660">
        <v>32</v>
      </c>
      <c r="B1695" s="661" t="s">
        <v>573</v>
      </c>
      <c r="C1695" s="661" t="s">
        <v>3526</v>
      </c>
      <c r="D1695" s="742" t="s">
        <v>5499</v>
      </c>
      <c r="E1695" s="743" t="s">
        <v>3547</v>
      </c>
      <c r="F1695" s="661" t="s">
        <v>3521</v>
      </c>
      <c r="G1695" s="661" t="s">
        <v>3586</v>
      </c>
      <c r="H1695" s="661" t="s">
        <v>574</v>
      </c>
      <c r="I1695" s="661" t="s">
        <v>2089</v>
      </c>
      <c r="J1695" s="661" t="s">
        <v>2090</v>
      </c>
      <c r="K1695" s="661" t="s">
        <v>3392</v>
      </c>
      <c r="L1695" s="662">
        <v>170.52</v>
      </c>
      <c r="M1695" s="662">
        <v>341.04</v>
      </c>
      <c r="N1695" s="661">
        <v>2</v>
      </c>
      <c r="O1695" s="744">
        <v>1.5</v>
      </c>
      <c r="P1695" s="662">
        <v>170.52</v>
      </c>
      <c r="Q1695" s="677">
        <v>0.5</v>
      </c>
      <c r="R1695" s="661">
        <v>1</v>
      </c>
      <c r="S1695" s="677">
        <v>0.5</v>
      </c>
      <c r="T1695" s="744">
        <v>0.5</v>
      </c>
      <c r="U1695" s="700">
        <v>0.33333333333333331</v>
      </c>
    </row>
    <row r="1696" spans="1:21" ht="14.4" customHeight="1" x14ac:dyDescent="0.3">
      <c r="A1696" s="660">
        <v>32</v>
      </c>
      <c r="B1696" s="661" t="s">
        <v>573</v>
      </c>
      <c r="C1696" s="661" t="s">
        <v>3526</v>
      </c>
      <c r="D1696" s="742" t="s">
        <v>5499</v>
      </c>
      <c r="E1696" s="743" t="s">
        <v>3547</v>
      </c>
      <c r="F1696" s="661" t="s">
        <v>3521</v>
      </c>
      <c r="G1696" s="661" t="s">
        <v>3587</v>
      </c>
      <c r="H1696" s="661" t="s">
        <v>1755</v>
      </c>
      <c r="I1696" s="661" t="s">
        <v>1757</v>
      </c>
      <c r="J1696" s="661" t="s">
        <v>1758</v>
      </c>
      <c r="K1696" s="661" t="s">
        <v>3452</v>
      </c>
      <c r="L1696" s="662">
        <v>227.32</v>
      </c>
      <c r="M1696" s="662">
        <v>227.32</v>
      </c>
      <c r="N1696" s="661">
        <v>1</v>
      </c>
      <c r="O1696" s="744">
        <v>0.5</v>
      </c>
      <c r="P1696" s="662">
        <v>227.32</v>
      </c>
      <c r="Q1696" s="677">
        <v>1</v>
      </c>
      <c r="R1696" s="661">
        <v>1</v>
      </c>
      <c r="S1696" s="677">
        <v>1</v>
      </c>
      <c r="T1696" s="744">
        <v>0.5</v>
      </c>
      <c r="U1696" s="700">
        <v>1</v>
      </c>
    </row>
    <row r="1697" spans="1:21" ht="14.4" customHeight="1" x14ac:dyDescent="0.3">
      <c r="A1697" s="660">
        <v>32</v>
      </c>
      <c r="B1697" s="661" t="s">
        <v>573</v>
      </c>
      <c r="C1697" s="661" t="s">
        <v>3526</v>
      </c>
      <c r="D1697" s="742" t="s">
        <v>5499</v>
      </c>
      <c r="E1697" s="743" t="s">
        <v>3547</v>
      </c>
      <c r="F1697" s="661" t="s">
        <v>3521</v>
      </c>
      <c r="G1697" s="661" t="s">
        <v>3587</v>
      </c>
      <c r="H1697" s="661" t="s">
        <v>1755</v>
      </c>
      <c r="I1697" s="661" t="s">
        <v>1838</v>
      </c>
      <c r="J1697" s="661" t="s">
        <v>1758</v>
      </c>
      <c r="K1697" s="661" t="s">
        <v>1916</v>
      </c>
      <c r="L1697" s="662">
        <v>113.66</v>
      </c>
      <c r="M1697" s="662">
        <v>113.66</v>
      </c>
      <c r="N1697" s="661">
        <v>1</v>
      </c>
      <c r="O1697" s="744">
        <v>0.5</v>
      </c>
      <c r="P1697" s="662">
        <v>113.66</v>
      </c>
      <c r="Q1697" s="677">
        <v>1</v>
      </c>
      <c r="R1697" s="661">
        <v>1</v>
      </c>
      <c r="S1697" s="677">
        <v>1</v>
      </c>
      <c r="T1697" s="744">
        <v>0.5</v>
      </c>
      <c r="U1697" s="700">
        <v>1</v>
      </c>
    </row>
    <row r="1698" spans="1:21" ht="14.4" customHeight="1" x14ac:dyDescent="0.3">
      <c r="A1698" s="660">
        <v>32</v>
      </c>
      <c r="B1698" s="661" t="s">
        <v>573</v>
      </c>
      <c r="C1698" s="661" t="s">
        <v>3526</v>
      </c>
      <c r="D1698" s="742" t="s">
        <v>5499</v>
      </c>
      <c r="E1698" s="743" t="s">
        <v>3547</v>
      </c>
      <c r="F1698" s="661" t="s">
        <v>3521</v>
      </c>
      <c r="G1698" s="661" t="s">
        <v>3796</v>
      </c>
      <c r="H1698" s="661" t="s">
        <v>574</v>
      </c>
      <c r="I1698" s="661" t="s">
        <v>2093</v>
      </c>
      <c r="J1698" s="661" t="s">
        <v>2094</v>
      </c>
      <c r="K1698" s="661" t="s">
        <v>3392</v>
      </c>
      <c r="L1698" s="662">
        <v>66.819999999999993</v>
      </c>
      <c r="M1698" s="662">
        <v>133.63999999999999</v>
      </c>
      <c r="N1698" s="661">
        <v>2</v>
      </c>
      <c r="O1698" s="744">
        <v>1.5</v>
      </c>
      <c r="P1698" s="662">
        <v>66.819999999999993</v>
      </c>
      <c r="Q1698" s="677">
        <v>0.5</v>
      </c>
      <c r="R1698" s="661">
        <v>1</v>
      </c>
      <c r="S1698" s="677">
        <v>0.5</v>
      </c>
      <c r="T1698" s="744">
        <v>1</v>
      </c>
      <c r="U1698" s="700">
        <v>0.66666666666666663</v>
      </c>
    </row>
    <row r="1699" spans="1:21" ht="14.4" customHeight="1" x14ac:dyDescent="0.3">
      <c r="A1699" s="660">
        <v>32</v>
      </c>
      <c r="B1699" s="661" t="s">
        <v>573</v>
      </c>
      <c r="C1699" s="661" t="s">
        <v>3526</v>
      </c>
      <c r="D1699" s="742" t="s">
        <v>5499</v>
      </c>
      <c r="E1699" s="743" t="s">
        <v>3547</v>
      </c>
      <c r="F1699" s="661" t="s">
        <v>3521</v>
      </c>
      <c r="G1699" s="661" t="s">
        <v>3796</v>
      </c>
      <c r="H1699" s="661" t="s">
        <v>574</v>
      </c>
      <c r="I1699" s="661" t="s">
        <v>2093</v>
      </c>
      <c r="J1699" s="661" t="s">
        <v>2094</v>
      </c>
      <c r="K1699" s="661" t="s">
        <v>3392</v>
      </c>
      <c r="L1699" s="662">
        <v>78.33</v>
      </c>
      <c r="M1699" s="662">
        <v>156.66</v>
      </c>
      <c r="N1699" s="661">
        <v>2</v>
      </c>
      <c r="O1699" s="744">
        <v>0.5</v>
      </c>
      <c r="P1699" s="662">
        <v>156.66</v>
      </c>
      <c r="Q1699" s="677">
        <v>1</v>
      </c>
      <c r="R1699" s="661">
        <v>2</v>
      </c>
      <c r="S1699" s="677">
        <v>1</v>
      </c>
      <c r="T1699" s="744">
        <v>0.5</v>
      </c>
      <c r="U1699" s="700">
        <v>1</v>
      </c>
    </row>
    <row r="1700" spans="1:21" ht="14.4" customHeight="1" x14ac:dyDescent="0.3">
      <c r="A1700" s="660">
        <v>32</v>
      </c>
      <c r="B1700" s="661" t="s">
        <v>573</v>
      </c>
      <c r="C1700" s="661" t="s">
        <v>3526</v>
      </c>
      <c r="D1700" s="742" t="s">
        <v>5499</v>
      </c>
      <c r="E1700" s="743" t="s">
        <v>3547</v>
      </c>
      <c r="F1700" s="661" t="s">
        <v>3521</v>
      </c>
      <c r="G1700" s="661" t="s">
        <v>3588</v>
      </c>
      <c r="H1700" s="661" t="s">
        <v>1755</v>
      </c>
      <c r="I1700" s="661" t="s">
        <v>5039</v>
      </c>
      <c r="J1700" s="661" t="s">
        <v>1952</v>
      </c>
      <c r="K1700" s="661" t="s">
        <v>2873</v>
      </c>
      <c r="L1700" s="662">
        <v>264</v>
      </c>
      <c r="M1700" s="662">
        <v>264</v>
      </c>
      <c r="N1700" s="661">
        <v>1</v>
      </c>
      <c r="O1700" s="744">
        <v>0.5</v>
      </c>
      <c r="P1700" s="662"/>
      <c r="Q1700" s="677">
        <v>0</v>
      </c>
      <c r="R1700" s="661"/>
      <c r="S1700" s="677">
        <v>0</v>
      </c>
      <c r="T1700" s="744"/>
      <c r="U1700" s="700">
        <v>0</v>
      </c>
    </row>
    <row r="1701" spans="1:21" ht="14.4" customHeight="1" x14ac:dyDescent="0.3">
      <c r="A1701" s="660">
        <v>32</v>
      </c>
      <c r="B1701" s="661" t="s">
        <v>573</v>
      </c>
      <c r="C1701" s="661" t="s">
        <v>3526</v>
      </c>
      <c r="D1701" s="742" t="s">
        <v>5499</v>
      </c>
      <c r="E1701" s="743" t="s">
        <v>3547</v>
      </c>
      <c r="F1701" s="661" t="s">
        <v>3521</v>
      </c>
      <c r="G1701" s="661" t="s">
        <v>3877</v>
      </c>
      <c r="H1701" s="661" t="s">
        <v>574</v>
      </c>
      <c r="I1701" s="661" t="s">
        <v>2374</v>
      </c>
      <c r="J1701" s="661" t="s">
        <v>2375</v>
      </c>
      <c r="K1701" s="661" t="s">
        <v>2376</v>
      </c>
      <c r="L1701" s="662">
        <v>0</v>
      </c>
      <c r="M1701" s="662">
        <v>0</v>
      </c>
      <c r="N1701" s="661">
        <v>3</v>
      </c>
      <c r="O1701" s="744">
        <v>1</v>
      </c>
      <c r="P1701" s="662">
        <v>0</v>
      </c>
      <c r="Q1701" s="677"/>
      <c r="R1701" s="661">
        <v>3</v>
      </c>
      <c r="S1701" s="677">
        <v>1</v>
      </c>
      <c r="T1701" s="744">
        <v>1</v>
      </c>
      <c r="U1701" s="700">
        <v>1</v>
      </c>
    </row>
    <row r="1702" spans="1:21" ht="14.4" customHeight="1" x14ac:dyDescent="0.3">
      <c r="A1702" s="660">
        <v>32</v>
      </c>
      <c r="B1702" s="661" t="s">
        <v>573</v>
      </c>
      <c r="C1702" s="661" t="s">
        <v>3526</v>
      </c>
      <c r="D1702" s="742" t="s">
        <v>5499</v>
      </c>
      <c r="E1702" s="743" t="s">
        <v>3547</v>
      </c>
      <c r="F1702" s="661" t="s">
        <v>3521</v>
      </c>
      <c r="G1702" s="661" t="s">
        <v>3814</v>
      </c>
      <c r="H1702" s="661" t="s">
        <v>574</v>
      </c>
      <c r="I1702" s="661" t="s">
        <v>1530</v>
      </c>
      <c r="J1702" s="661" t="s">
        <v>3815</v>
      </c>
      <c r="K1702" s="661" t="s">
        <v>3816</v>
      </c>
      <c r="L1702" s="662">
        <v>968.92</v>
      </c>
      <c r="M1702" s="662">
        <v>968.92</v>
      </c>
      <c r="N1702" s="661">
        <v>1</v>
      </c>
      <c r="O1702" s="744">
        <v>0.5</v>
      </c>
      <c r="P1702" s="662">
        <v>968.92</v>
      </c>
      <c r="Q1702" s="677">
        <v>1</v>
      </c>
      <c r="R1702" s="661">
        <v>1</v>
      </c>
      <c r="S1702" s="677">
        <v>1</v>
      </c>
      <c r="T1702" s="744">
        <v>0.5</v>
      </c>
      <c r="U1702" s="700">
        <v>1</v>
      </c>
    </row>
    <row r="1703" spans="1:21" ht="14.4" customHeight="1" x14ac:dyDescent="0.3">
      <c r="A1703" s="660">
        <v>32</v>
      </c>
      <c r="B1703" s="661" t="s">
        <v>573</v>
      </c>
      <c r="C1703" s="661" t="s">
        <v>3526</v>
      </c>
      <c r="D1703" s="742" t="s">
        <v>5499</v>
      </c>
      <c r="E1703" s="743" t="s">
        <v>3547</v>
      </c>
      <c r="F1703" s="661" t="s">
        <v>3521</v>
      </c>
      <c r="G1703" s="661" t="s">
        <v>3814</v>
      </c>
      <c r="H1703" s="661" t="s">
        <v>574</v>
      </c>
      <c r="I1703" s="661" t="s">
        <v>3817</v>
      </c>
      <c r="J1703" s="661" t="s">
        <v>3818</v>
      </c>
      <c r="K1703" s="661" t="s">
        <v>3819</v>
      </c>
      <c r="L1703" s="662">
        <v>1937.84</v>
      </c>
      <c r="M1703" s="662">
        <v>1937.84</v>
      </c>
      <c r="N1703" s="661">
        <v>1</v>
      </c>
      <c r="O1703" s="744">
        <v>0.5</v>
      </c>
      <c r="P1703" s="662">
        <v>1937.84</v>
      </c>
      <c r="Q1703" s="677">
        <v>1</v>
      </c>
      <c r="R1703" s="661">
        <v>1</v>
      </c>
      <c r="S1703" s="677">
        <v>1</v>
      </c>
      <c r="T1703" s="744">
        <v>0.5</v>
      </c>
      <c r="U1703" s="700">
        <v>1</v>
      </c>
    </row>
    <row r="1704" spans="1:21" ht="14.4" customHeight="1" x14ac:dyDescent="0.3">
      <c r="A1704" s="660">
        <v>32</v>
      </c>
      <c r="B1704" s="661" t="s">
        <v>573</v>
      </c>
      <c r="C1704" s="661" t="s">
        <v>3526</v>
      </c>
      <c r="D1704" s="742" t="s">
        <v>5499</v>
      </c>
      <c r="E1704" s="743" t="s">
        <v>3547</v>
      </c>
      <c r="F1704" s="661" t="s">
        <v>3521</v>
      </c>
      <c r="G1704" s="661" t="s">
        <v>4306</v>
      </c>
      <c r="H1704" s="661" t="s">
        <v>574</v>
      </c>
      <c r="I1704" s="661" t="s">
        <v>4416</v>
      </c>
      <c r="J1704" s="661" t="s">
        <v>4417</v>
      </c>
      <c r="K1704" s="661" t="s">
        <v>4418</v>
      </c>
      <c r="L1704" s="662">
        <v>6210.27</v>
      </c>
      <c r="M1704" s="662">
        <v>18630.810000000001</v>
      </c>
      <c r="N1704" s="661">
        <v>3</v>
      </c>
      <c r="O1704" s="744">
        <v>1</v>
      </c>
      <c r="P1704" s="662">
        <v>18630.810000000001</v>
      </c>
      <c r="Q1704" s="677">
        <v>1</v>
      </c>
      <c r="R1704" s="661">
        <v>3</v>
      </c>
      <c r="S1704" s="677">
        <v>1</v>
      </c>
      <c r="T1704" s="744">
        <v>1</v>
      </c>
      <c r="U1704" s="700">
        <v>1</v>
      </c>
    </row>
    <row r="1705" spans="1:21" ht="14.4" customHeight="1" x14ac:dyDescent="0.3">
      <c r="A1705" s="660">
        <v>32</v>
      </c>
      <c r="B1705" s="661" t="s">
        <v>573</v>
      </c>
      <c r="C1705" s="661" t="s">
        <v>3526</v>
      </c>
      <c r="D1705" s="742" t="s">
        <v>5499</v>
      </c>
      <c r="E1705" s="743" t="s">
        <v>3547</v>
      </c>
      <c r="F1705" s="661" t="s">
        <v>3521</v>
      </c>
      <c r="G1705" s="661" t="s">
        <v>3594</v>
      </c>
      <c r="H1705" s="661" t="s">
        <v>574</v>
      </c>
      <c r="I1705" s="661" t="s">
        <v>1004</v>
      </c>
      <c r="J1705" s="661" t="s">
        <v>1005</v>
      </c>
      <c r="K1705" s="661" t="s">
        <v>3595</v>
      </c>
      <c r="L1705" s="662">
        <v>923.74</v>
      </c>
      <c r="M1705" s="662">
        <v>923.74</v>
      </c>
      <c r="N1705" s="661">
        <v>1</v>
      </c>
      <c r="O1705" s="744">
        <v>1</v>
      </c>
      <c r="P1705" s="662">
        <v>923.74</v>
      </c>
      <c r="Q1705" s="677">
        <v>1</v>
      </c>
      <c r="R1705" s="661">
        <v>1</v>
      </c>
      <c r="S1705" s="677">
        <v>1</v>
      </c>
      <c r="T1705" s="744">
        <v>1</v>
      </c>
      <c r="U1705" s="700">
        <v>1</v>
      </c>
    </row>
    <row r="1706" spans="1:21" ht="14.4" customHeight="1" x14ac:dyDescent="0.3">
      <c r="A1706" s="660">
        <v>32</v>
      </c>
      <c r="B1706" s="661" t="s">
        <v>573</v>
      </c>
      <c r="C1706" s="661" t="s">
        <v>3526</v>
      </c>
      <c r="D1706" s="742" t="s">
        <v>5499</v>
      </c>
      <c r="E1706" s="743" t="s">
        <v>3547</v>
      </c>
      <c r="F1706" s="661" t="s">
        <v>3521</v>
      </c>
      <c r="G1706" s="661" t="s">
        <v>3596</v>
      </c>
      <c r="H1706" s="661" t="s">
        <v>574</v>
      </c>
      <c r="I1706" s="661" t="s">
        <v>3598</v>
      </c>
      <c r="J1706" s="661" t="s">
        <v>2524</v>
      </c>
      <c r="K1706" s="661" t="s">
        <v>3599</v>
      </c>
      <c r="L1706" s="662">
        <v>0</v>
      </c>
      <c r="M1706" s="662">
        <v>0</v>
      </c>
      <c r="N1706" s="661">
        <v>1</v>
      </c>
      <c r="O1706" s="744">
        <v>0.5</v>
      </c>
      <c r="P1706" s="662"/>
      <c r="Q1706" s="677"/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32</v>
      </c>
      <c r="B1707" s="661" t="s">
        <v>573</v>
      </c>
      <c r="C1707" s="661" t="s">
        <v>3526</v>
      </c>
      <c r="D1707" s="742" t="s">
        <v>5499</v>
      </c>
      <c r="E1707" s="743" t="s">
        <v>3547</v>
      </c>
      <c r="F1707" s="661" t="s">
        <v>3521</v>
      </c>
      <c r="G1707" s="661" t="s">
        <v>4140</v>
      </c>
      <c r="H1707" s="661" t="s">
        <v>574</v>
      </c>
      <c r="I1707" s="661" t="s">
        <v>2483</v>
      </c>
      <c r="J1707" s="661" t="s">
        <v>2484</v>
      </c>
      <c r="K1707" s="661" t="s">
        <v>705</v>
      </c>
      <c r="L1707" s="662">
        <v>84.99</v>
      </c>
      <c r="M1707" s="662">
        <v>84.99</v>
      </c>
      <c r="N1707" s="661">
        <v>1</v>
      </c>
      <c r="O1707" s="744">
        <v>1</v>
      </c>
      <c r="P1707" s="662">
        <v>84.99</v>
      </c>
      <c r="Q1707" s="677">
        <v>1</v>
      </c>
      <c r="R1707" s="661">
        <v>1</v>
      </c>
      <c r="S1707" s="677">
        <v>1</v>
      </c>
      <c r="T1707" s="744">
        <v>1</v>
      </c>
      <c r="U1707" s="700">
        <v>1</v>
      </c>
    </row>
    <row r="1708" spans="1:21" ht="14.4" customHeight="1" x14ac:dyDescent="0.3">
      <c r="A1708" s="660">
        <v>32</v>
      </c>
      <c r="B1708" s="661" t="s">
        <v>573</v>
      </c>
      <c r="C1708" s="661" t="s">
        <v>3526</v>
      </c>
      <c r="D1708" s="742" t="s">
        <v>5499</v>
      </c>
      <c r="E1708" s="743" t="s">
        <v>3547</v>
      </c>
      <c r="F1708" s="661" t="s">
        <v>3521</v>
      </c>
      <c r="G1708" s="661" t="s">
        <v>3600</v>
      </c>
      <c r="H1708" s="661" t="s">
        <v>574</v>
      </c>
      <c r="I1708" s="661" t="s">
        <v>3601</v>
      </c>
      <c r="J1708" s="661" t="s">
        <v>3602</v>
      </c>
      <c r="K1708" s="661" t="s">
        <v>1667</v>
      </c>
      <c r="L1708" s="662">
        <v>12596.28</v>
      </c>
      <c r="M1708" s="662">
        <v>62981.4</v>
      </c>
      <c r="N1708" s="661">
        <v>5</v>
      </c>
      <c r="O1708" s="744">
        <v>3</v>
      </c>
      <c r="P1708" s="662">
        <v>62981.4</v>
      </c>
      <c r="Q1708" s="677">
        <v>1</v>
      </c>
      <c r="R1708" s="661">
        <v>5</v>
      </c>
      <c r="S1708" s="677">
        <v>1</v>
      </c>
      <c r="T1708" s="744">
        <v>3</v>
      </c>
      <c r="U1708" s="700">
        <v>1</v>
      </c>
    </row>
    <row r="1709" spans="1:21" ht="14.4" customHeight="1" x14ac:dyDescent="0.3">
      <c r="A1709" s="660">
        <v>32</v>
      </c>
      <c r="B1709" s="661" t="s">
        <v>573</v>
      </c>
      <c r="C1709" s="661" t="s">
        <v>3526</v>
      </c>
      <c r="D1709" s="742" t="s">
        <v>5499</v>
      </c>
      <c r="E1709" s="743" t="s">
        <v>3547</v>
      </c>
      <c r="F1709" s="661" t="s">
        <v>3521</v>
      </c>
      <c r="G1709" s="661" t="s">
        <v>3605</v>
      </c>
      <c r="H1709" s="661" t="s">
        <v>574</v>
      </c>
      <c r="I1709" s="661" t="s">
        <v>2218</v>
      </c>
      <c r="J1709" s="661" t="s">
        <v>2219</v>
      </c>
      <c r="K1709" s="661" t="s">
        <v>3414</v>
      </c>
      <c r="L1709" s="662">
        <v>2991.23</v>
      </c>
      <c r="M1709" s="662">
        <v>38885.99</v>
      </c>
      <c r="N1709" s="661">
        <v>13</v>
      </c>
      <c r="O1709" s="744">
        <v>8.5</v>
      </c>
      <c r="P1709" s="662">
        <v>26921.07</v>
      </c>
      <c r="Q1709" s="677">
        <v>0.69230769230769229</v>
      </c>
      <c r="R1709" s="661">
        <v>9</v>
      </c>
      <c r="S1709" s="677">
        <v>0.69230769230769229</v>
      </c>
      <c r="T1709" s="744">
        <v>5.5</v>
      </c>
      <c r="U1709" s="700">
        <v>0.6470588235294118</v>
      </c>
    </row>
    <row r="1710" spans="1:21" ht="14.4" customHeight="1" x14ac:dyDescent="0.3">
      <c r="A1710" s="660">
        <v>32</v>
      </c>
      <c r="B1710" s="661" t="s">
        <v>573</v>
      </c>
      <c r="C1710" s="661" t="s">
        <v>3526</v>
      </c>
      <c r="D1710" s="742" t="s">
        <v>5499</v>
      </c>
      <c r="E1710" s="743" t="s">
        <v>3547</v>
      </c>
      <c r="F1710" s="661" t="s">
        <v>3521</v>
      </c>
      <c r="G1710" s="661" t="s">
        <v>5040</v>
      </c>
      <c r="H1710" s="661" t="s">
        <v>574</v>
      </c>
      <c r="I1710" s="661" t="s">
        <v>5041</v>
      </c>
      <c r="J1710" s="661" t="s">
        <v>5042</v>
      </c>
      <c r="K1710" s="661" t="s">
        <v>5043</v>
      </c>
      <c r="L1710" s="662">
        <v>0</v>
      </c>
      <c r="M1710" s="662">
        <v>0</v>
      </c>
      <c r="N1710" s="661">
        <v>1</v>
      </c>
      <c r="O1710" s="744">
        <v>1</v>
      </c>
      <c r="P1710" s="662">
        <v>0</v>
      </c>
      <c r="Q1710" s="677"/>
      <c r="R1710" s="661">
        <v>1</v>
      </c>
      <c r="S1710" s="677">
        <v>1</v>
      </c>
      <c r="T1710" s="744">
        <v>1</v>
      </c>
      <c r="U1710" s="700">
        <v>1</v>
      </c>
    </row>
    <row r="1711" spans="1:21" ht="14.4" customHeight="1" x14ac:dyDescent="0.3">
      <c r="A1711" s="660">
        <v>32</v>
      </c>
      <c r="B1711" s="661" t="s">
        <v>573</v>
      </c>
      <c r="C1711" s="661" t="s">
        <v>3526</v>
      </c>
      <c r="D1711" s="742" t="s">
        <v>5499</v>
      </c>
      <c r="E1711" s="743" t="s">
        <v>3547</v>
      </c>
      <c r="F1711" s="661" t="s">
        <v>3521</v>
      </c>
      <c r="G1711" s="661" t="s">
        <v>3610</v>
      </c>
      <c r="H1711" s="661" t="s">
        <v>574</v>
      </c>
      <c r="I1711" s="661" t="s">
        <v>3611</v>
      </c>
      <c r="J1711" s="661" t="s">
        <v>3612</v>
      </c>
      <c r="K1711" s="661" t="s">
        <v>3613</v>
      </c>
      <c r="L1711" s="662">
        <v>0</v>
      </c>
      <c r="M1711" s="662">
        <v>0</v>
      </c>
      <c r="N1711" s="661">
        <v>2</v>
      </c>
      <c r="O1711" s="744">
        <v>2</v>
      </c>
      <c r="P1711" s="662">
        <v>0</v>
      </c>
      <c r="Q1711" s="677"/>
      <c r="R1711" s="661">
        <v>1</v>
      </c>
      <c r="S1711" s="677">
        <v>0.5</v>
      </c>
      <c r="T1711" s="744">
        <v>1</v>
      </c>
      <c r="U1711" s="700">
        <v>0.5</v>
      </c>
    </row>
    <row r="1712" spans="1:21" ht="14.4" customHeight="1" x14ac:dyDescent="0.3">
      <c r="A1712" s="660">
        <v>32</v>
      </c>
      <c r="B1712" s="661" t="s">
        <v>573</v>
      </c>
      <c r="C1712" s="661" t="s">
        <v>3526</v>
      </c>
      <c r="D1712" s="742" t="s">
        <v>5499</v>
      </c>
      <c r="E1712" s="743" t="s">
        <v>3547</v>
      </c>
      <c r="F1712" s="661" t="s">
        <v>3521</v>
      </c>
      <c r="G1712" s="661" t="s">
        <v>3610</v>
      </c>
      <c r="H1712" s="661" t="s">
        <v>574</v>
      </c>
      <c r="I1712" s="661" t="s">
        <v>934</v>
      </c>
      <c r="J1712" s="661" t="s">
        <v>3612</v>
      </c>
      <c r="K1712" s="661" t="s">
        <v>3614</v>
      </c>
      <c r="L1712" s="662">
        <v>63.7</v>
      </c>
      <c r="M1712" s="662">
        <v>127.4</v>
      </c>
      <c r="N1712" s="661">
        <v>2</v>
      </c>
      <c r="O1712" s="744">
        <v>1.5</v>
      </c>
      <c r="P1712" s="662">
        <v>63.7</v>
      </c>
      <c r="Q1712" s="677">
        <v>0.5</v>
      </c>
      <c r="R1712" s="661">
        <v>1</v>
      </c>
      <c r="S1712" s="677">
        <v>0.5</v>
      </c>
      <c r="T1712" s="744">
        <v>0.5</v>
      </c>
      <c r="U1712" s="700">
        <v>0.33333333333333331</v>
      </c>
    </row>
    <row r="1713" spans="1:21" ht="14.4" customHeight="1" x14ac:dyDescent="0.3">
      <c r="A1713" s="660">
        <v>32</v>
      </c>
      <c r="B1713" s="661" t="s">
        <v>573</v>
      </c>
      <c r="C1713" s="661" t="s">
        <v>3526</v>
      </c>
      <c r="D1713" s="742" t="s">
        <v>5499</v>
      </c>
      <c r="E1713" s="743" t="s">
        <v>3547</v>
      </c>
      <c r="F1713" s="661" t="s">
        <v>3521</v>
      </c>
      <c r="G1713" s="661" t="s">
        <v>3880</v>
      </c>
      <c r="H1713" s="661" t="s">
        <v>1755</v>
      </c>
      <c r="I1713" s="661" t="s">
        <v>3994</v>
      </c>
      <c r="J1713" s="661" t="s">
        <v>3430</v>
      </c>
      <c r="K1713" s="661" t="s">
        <v>3995</v>
      </c>
      <c r="L1713" s="662">
        <v>848.49</v>
      </c>
      <c r="M1713" s="662">
        <v>848.49</v>
      </c>
      <c r="N1713" s="661">
        <v>1</v>
      </c>
      <c r="O1713" s="744">
        <v>0.5</v>
      </c>
      <c r="P1713" s="662">
        <v>848.49</v>
      </c>
      <c r="Q1713" s="677">
        <v>1</v>
      </c>
      <c r="R1713" s="661">
        <v>1</v>
      </c>
      <c r="S1713" s="677">
        <v>1</v>
      </c>
      <c r="T1713" s="744">
        <v>0.5</v>
      </c>
      <c r="U1713" s="700">
        <v>1</v>
      </c>
    </row>
    <row r="1714" spans="1:21" ht="14.4" customHeight="1" x14ac:dyDescent="0.3">
      <c r="A1714" s="660">
        <v>32</v>
      </c>
      <c r="B1714" s="661" t="s">
        <v>573</v>
      </c>
      <c r="C1714" s="661" t="s">
        <v>3526</v>
      </c>
      <c r="D1714" s="742" t="s">
        <v>5499</v>
      </c>
      <c r="E1714" s="743" t="s">
        <v>3547</v>
      </c>
      <c r="F1714" s="661" t="s">
        <v>3521</v>
      </c>
      <c r="G1714" s="661" t="s">
        <v>5044</v>
      </c>
      <c r="H1714" s="661" t="s">
        <v>574</v>
      </c>
      <c r="I1714" s="661" t="s">
        <v>5045</v>
      </c>
      <c r="J1714" s="661" t="s">
        <v>5046</v>
      </c>
      <c r="K1714" s="661" t="s">
        <v>5047</v>
      </c>
      <c r="L1714" s="662">
        <v>0</v>
      </c>
      <c r="M1714" s="662">
        <v>0</v>
      </c>
      <c r="N1714" s="661">
        <v>1</v>
      </c>
      <c r="O1714" s="744">
        <v>0.5</v>
      </c>
      <c r="P1714" s="662">
        <v>0</v>
      </c>
      <c r="Q1714" s="677"/>
      <c r="R1714" s="661">
        <v>1</v>
      </c>
      <c r="S1714" s="677">
        <v>1</v>
      </c>
      <c r="T1714" s="744">
        <v>0.5</v>
      </c>
      <c r="U1714" s="700">
        <v>1</v>
      </c>
    </row>
    <row r="1715" spans="1:21" ht="14.4" customHeight="1" x14ac:dyDescent="0.3">
      <c r="A1715" s="660">
        <v>32</v>
      </c>
      <c r="B1715" s="661" t="s">
        <v>573</v>
      </c>
      <c r="C1715" s="661" t="s">
        <v>3526</v>
      </c>
      <c r="D1715" s="742" t="s">
        <v>5499</v>
      </c>
      <c r="E1715" s="743" t="s">
        <v>3547</v>
      </c>
      <c r="F1715" s="661" t="s">
        <v>3521</v>
      </c>
      <c r="G1715" s="661" t="s">
        <v>5044</v>
      </c>
      <c r="H1715" s="661" t="s">
        <v>574</v>
      </c>
      <c r="I1715" s="661" t="s">
        <v>5048</v>
      </c>
      <c r="J1715" s="661" t="s">
        <v>5046</v>
      </c>
      <c r="K1715" s="661" t="s">
        <v>5049</v>
      </c>
      <c r="L1715" s="662">
        <v>0</v>
      </c>
      <c r="M1715" s="662">
        <v>0</v>
      </c>
      <c r="N1715" s="661">
        <v>1</v>
      </c>
      <c r="O1715" s="744">
        <v>1</v>
      </c>
      <c r="P1715" s="662"/>
      <c r="Q1715" s="677"/>
      <c r="R1715" s="661"/>
      <c r="S1715" s="677">
        <v>0</v>
      </c>
      <c r="T1715" s="744"/>
      <c r="U1715" s="700">
        <v>0</v>
      </c>
    </row>
    <row r="1716" spans="1:21" ht="14.4" customHeight="1" x14ac:dyDescent="0.3">
      <c r="A1716" s="660">
        <v>32</v>
      </c>
      <c r="B1716" s="661" t="s">
        <v>573</v>
      </c>
      <c r="C1716" s="661" t="s">
        <v>3526</v>
      </c>
      <c r="D1716" s="742" t="s">
        <v>5499</v>
      </c>
      <c r="E1716" s="743" t="s">
        <v>3547</v>
      </c>
      <c r="F1716" s="661" t="s">
        <v>3521</v>
      </c>
      <c r="G1716" s="661" t="s">
        <v>4000</v>
      </c>
      <c r="H1716" s="661" t="s">
        <v>574</v>
      </c>
      <c r="I1716" s="661" t="s">
        <v>858</v>
      </c>
      <c r="J1716" s="661" t="s">
        <v>859</v>
      </c>
      <c r="K1716" s="661" t="s">
        <v>4001</v>
      </c>
      <c r="L1716" s="662">
        <v>156.77000000000001</v>
      </c>
      <c r="M1716" s="662">
        <v>2038.0100000000002</v>
      </c>
      <c r="N1716" s="661">
        <v>13</v>
      </c>
      <c r="O1716" s="744">
        <v>3.5</v>
      </c>
      <c r="P1716" s="662">
        <v>1567.7</v>
      </c>
      <c r="Q1716" s="677">
        <v>0.76923076923076916</v>
      </c>
      <c r="R1716" s="661">
        <v>10</v>
      </c>
      <c r="S1716" s="677">
        <v>0.76923076923076927</v>
      </c>
      <c r="T1716" s="744">
        <v>2.5</v>
      </c>
      <c r="U1716" s="700">
        <v>0.7142857142857143</v>
      </c>
    </row>
    <row r="1717" spans="1:21" ht="14.4" customHeight="1" x14ac:dyDescent="0.3">
      <c r="A1717" s="660">
        <v>32</v>
      </c>
      <c r="B1717" s="661" t="s">
        <v>573</v>
      </c>
      <c r="C1717" s="661" t="s">
        <v>3526</v>
      </c>
      <c r="D1717" s="742" t="s">
        <v>5499</v>
      </c>
      <c r="E1717" s="743" t="s">
        <v>3547</v>
      </c>
      <c r="F1717" s="661" t="s">
        <v>3521</v>
      </c>
      <c r="G1717" s="661" t="s">
        <v>4143</v>
      </c>
      <c r="H1717" s="661" t="s">
        <v>574</v>
      </c>
      <c r="I1717" s="661" t="s">
        <v>5050</v>
      </c>
      <c r="J1717" s="661" t="s">
        <v>5051</v>
      </c>
      <c r="K1717" s="661" t="s">
        <v>4265</v>
      </c>
      <c r="L1717" s="662">
        <v>53.78</v>
      </c>
      <c r="M1717" s="662">
        <v>53.78</v>
      </c>
      <c r="N1717" s="661">
        <v>1</v>
      </c>
      <c r="O1717" s="744">
        <v>0.5</v>
      </c>
      <c r="P1717" s="662">
        <v>53.78</v>
      </c>
      <c r="Q1717" s="677">
        <v>1</v>
      </c>
      <c r="R1717" s="661">
        <v>1</v>
      </c>
      <c r="S1717" s="677">
        <v>1</v>
      </c>
      <c r="T1717" s="744">
        <v>0.5</v>
      </c>
      <c r="U1717" s="700">
        <v>1</v>
      </c>
    </row>
    <row r="1718" spans="1:21" ht="14.4" customHeight="1" x14ac:dyDescent="0.3">
      <c r="A1718" s="660">
        <v>32</v>
      </c>
      <c r="B1718" s="661" t="s">
        <v>573</v>
      </c>
      <c r="C1718" s="661" t="s">
        <v>3526</v>
      </c>
      <c r="D1718" s="742" t="s">
        <v>5499</v>
      </c>
      <c r="E1718" s="743" t="s">
        <v>3547</v>
      </c>
      <c r="F1718" s="661" t="s">
        <v>3521</v>
      </c>
      <c r="G1718" s="661" t="s">
        <v>4143</v>
      </c>
      <c r="H1718" s="661" t="s">
        <v>574</v>
      </c>
      <c r="I1718" s="661" t="s">
        <v>2510</v>
      </c>
      <c r="J1718" s="661" t="s">
        <v>2511</v>
      </c>
      <c r="K1718" s="661" t="s">
        <v>1852</v>
      </c>
      <c r="L1718" s="662">
        <v>32.270000000000003</v>
      </c>
      <c r="M1718" s="662">
        <v>32.270000000000003</v>
      </c>
      <c r="N1718" s="661">
        <v>1</v>
      </c>
      <c r="O1718" s="744">
        <v>1</v>
      </c>
      <c r="P1718" s="662">
        <v>32.270000000000003</v>
      </c>
      <c r="Q1718" s="677">
        <v>1</v>
      </c>
      <c r="R1718" s="661">
        <v>1</v>
      </c>
      <c r="S1718" s="677">
        <v>1</v>
      </c>
      <c r="T1718" s="744">
        <v>1</v>
      </c>
      <c r="U1718" s="700">
        <v>1</v>
      </c>
    </row>
    <row r="1719" spans="1:21" ht="14.4" customHeight="1" x14ac:dyDescent="0.3">
      <c r="A1719" s="660">
        <v>32</v>
      </c>
      <c r="B1719" s="661" t="s">
        <v>573</v>
      </c>
      <c r="C1719" s="661" t="s">
        <v>3526</v>
      </c>
      <c r="D1719" s="742" t="s">
        <v>5499</v>
      </c>
      <c r="E1719" s="743" t="s">
        <v>3547</v>
      </c>
      <c r="F1719" s="661" t="s">
        <v>3521</v>
      </c>
      <c r="G1719" s="661" t="s">
        <v>5052</v>
      </c>
      <c r="H1719" s="661" t="s">
        <v>574</v>
      </c>
      <c r="I1719" s="661" t="s">
        <v>5053</v>
      </c>
      <c r="J1719" s="661" t="s">
        <v>5054</v>
      </c>
      <c r="K1719" s="661" t="s">
        <v>2106</v>
      </c>
      <c r="L1719" s="662">
        <v>0</v>
      </c>
      <c r="M1719" s="662">
        <v>0</v>
      </c>
      <c r="N1719" s="661">
        <v>1</v>
      </c>
      <c r="O1719" s="744">
        <v>0.5</v>
      </c>
      <c r="P1719" s="662">
        <v>0</v>
      </c>
      <c r="Q1719" s="677"/>
      <c r="R1719" s="661">
        <v>1</v>
      </c>
      <c r="S1719" s="677">
        <v>1</v>
      </c>
      <c r="T1719" s="744">
        <v>0.5</v>
      </c>
      <c r="U1719" s="700">
        <v>1</v>
      </c>
    </row>
    <row r="1720" spans="1:21" ht="14.4" customHeight="1" x14ac:dyDescent="0.3">
      <c r="A1720" s="660">
        <v>32</v>
      </c>
      <c r="B1720" s="661" t="s">
        <v>573</v>
      </c>
      <c r="C1720" s="661" t="s">
        <v>3526</v>
      </c>
      <c r="D1720" s="742" t="s">
        <v>5499</v>
      </c>
      <c r="E1720" s="743" t="s">
        <v>3547</v>
      </c>
      <c r="F1720" s="661" t="s">
        <v>3521</v>
      </c>
      <c r="G1720" s="661" t="s">
        <v>3737</v>
      </c>
      <c r="H1720" s="661" t="s">
        <v>574</v>
      </c>
      <c r="I1720" s="661" t="s">
        <v>1060</v>
      </c>
      <c r="J1720" s="661" t="s">
        <v>1061</v>
      </c>
      <c r="K1720" s="661" t="s">
        <v>3738</v>
      </c>
      <c r="L1720" s="662">
        <v>420.07</v>
      </c>
      <c r="M1720" s="662">
        <v>2100.35</v>
      </c>
      <c r="N1720" s="661">
        <v>5</v>
      </c>
      <c r="O1720" s="744">
        <v>3.5</v>
      </c>
      <c r="P1720" s="662">
        <v>1260.21</v>
      </c>
      <c r="Q1720" s="677">
        <v>0.60000000000000009</v>
      </c>
      <c r="R1720" s="661">
        <v>3</v>
      </c>
      <c r="S1720" s="677">
        <v>0.6</v>
      </c>
      <c r="T1720" s="744">
        <v>2.5</v>
      </c>
      <c r="U1720" s="700">
        <v>0.7142857142857143</v>
      </c>
    </row>
    <row r="1721" spans="1:21" ht="14.4" customHeight="1" x14ac:dyDescent="0.3">
      <c r="A1721" s="660">
        <v>32</v>
      </c>
      <c r="B1721" s="661" t="s">
        <v>573</v>
      </c>
      <c r="C1721" s="661" t="s">
        <v>3526</v>
      </c>
      <c r="D1721" s="742" t="s">
        <v>5499</v>
      </c>
      <c r="E1721" s="743" t="s">
        <v>3547</v>
      </c>
      <c r="F1721" s="661" t="s">
        <v>3521</v>
      </c>
      <c r="G1721" s="661" t="s">
        <v>3695</v>
      </c>
      <c r="H1721" s="661" t="s">
        <v>574</v>
      </c>
      <c r="I1721" s="661" t="s">
        <v>981</v>
      </c>
      <c r="J1721" s="661" t="s">
        <v>982</v>
      </c>
      <c r="K1721" s="661" t="s">
        <v>983</v>
      </c>
      <c r="L1721" s="662">
        <v>33</v>
      </c>
      <c r="M1721" s="662">
        <v>33</v>
      </c>
      <c r="N1721" s="661">
        <v>1</v>
      </c>
      <c r="O1721" s="744">
        <v>0.5</v>
      </c>
      <c r="P1721" s="662"/>
      <c r="Q1721" s="677">
        <v>0</v>
      </c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32</v>
      </c>
      <c r="B1722" s="661" t="s">
        <v>573</v>
      </c>
      <c r="C1722" s="661" t="s">
        <v>3526</v>
      </c>
      <c r="D1722" s="742" t="s">
        <v>5499</v>
      </c>
      <c r="E1722" s="743" t="s">
        <v>3547</v>
      </c>
      <c r="F1722" s="661" t="s">
        <v>3521</v>
      </c>
      <c r="G1722" s="661" t="s">
        <v>3695</v>
      </c>
      <c r="H1722" s="661" t="s">
        <v>574</v>
      </c>
      <c r="I1722" s="661" t="s">
        <v>3699</v>
      </c>
      <c r="J1722" s="661" t="s">
        <v>982</v>
      </c>
      <c r="K1722" s="661" t="s">
        <v>983</v>
      </c>
      <c r="L1722" s="662">
        <v>33</v>
      </c>
      <c r="M1722" s="662">
        <v>66</v>
      </c>
      <c r="N1722" s="661">
        <v>2</v>
      </c>
      <c r="O1722" s="744">
        <v>1</v>
      </c>
      <c r="P1722" s="662"/>
      <c r="Q1722" s="677">
        <v>0</v>
      </c>
      <c r="R1722" s="661"/>
      <c r="S1722" s="677">
        <v>0</v>
      </c>
      <c r="T1722" s="744"/>
      <c r="U1722" s="700">
        <v>0</v>
      </c>
    </row>
    <row r="1723" spans="1:21" ht="14.4" customHeight="1" x14ac:dyDescent="0.3">
      <c r="A1723" s="660">
        <v>32</v>
      </c>
      <c r="B1723" s="661" t="s">
        <v>573</v>
      </c>
      <c r="C1723" s="661" t="s">
        <v>3526</v>
      </c>
      <c r="D1723" s="742" t="s">
        <v>5499</v>
      </c>
      <c r="E1723" s="743" t="s">
        <v>3547</v>
      </c>
      <c r="F1723" s="661" t="s">
        <v>3521</v>
      </c>
      <c r="G1723" s="661" t="s">
        <v>5055</v>
      </c>
      <c r="H1723" s="661" t="s">
        <v>574</v>
      </c>
      <c r="I1723" s="661" t="s">
        <v>5056</v>
      </c>
      <c r="J1723" s="661" t="s">
        <v>5057</v>
      </c>
      <c r="K1723" s="661" t="s">
        <v>4451</v>
      </c>
      <c r="L1723" s="662">
        <v>488.73</v>
      </c>
      <c r="M1723" s="662">
        <v>977.46</v>
      </c>
      <c r="N1723" s="661">
        <v>2</v>
      </c>
      <c r="O1723" s="744">
        <v>0.5</v>
      </c>
      <c r="P1723" s="662">
        <v>977.46</v>
      </c>
      <c r="Q1723" s="677">
        <v>1</v>
      </c>
      <c r="R1723" s="661">
        <v>2</v>
      </c>
      <c r="S1723" s="677">
        <v>1</v>
      </c>
      <c r="T1723" s="744">
        <v>0.5</v>
      </c>
      <c r="U1723" s="700">
        <v>1</v>
      </c>
    </row>
    <row r="1724" spans="1:21" ht="14.4" customHeight="1" x14ac:dyDescent="0.3">
      <c r="A1724" s="660">
        <v>32</v>
      </c>
      <c r="B1724" s="661" t="s">
        <v>573</v>
      </c>
      <c r="C1724" s="661" t="s">
        <v>3526</v>
      </c>
      <c r="D1724" s="742" t="s">
        <v>5499</v>
      </c>
      <c r="E1724" s="743" t="s">
        <v>3547</v>
      </c>
      <c r="F1724" s="661" t="s">
        <v>3521</v>
      </c>
      <c r="G1724" s="661" t="s">
        <v>4008</v>
      </c>
      <c r="H1724" s="661" t="s">
        <v>1755</v>
      </c>
      <c r="I1724" s="661" t="s">
        <v>4009</v>
      </c>
      <c r="J1724" s="661" t="s">
        <v>4010</v>
      </c>
      <c r="K1724" s="661" t="s">
        <v>4011</v>
      </c>
      <c r="L1724" s="662">
        <v>2179.9299999999998</v>
      </c>
      <c r="M1724" s="662">
        <v>10899.65</v>
      </c>
      <c r="N1724" s="661">
        <v>5</v>
      </c>
      <c r="O1724" s="744">
        <v>3</v>
      </c>
      <c r="P1724" s="662">
        <v>10899.65</v>
      </c>
      <c r="Q1724" s="677">
        <v>1</v>
      </c>
      <c r="R1724" s="661">
        <v>5</v>
      </c>
      <c r="S1724" s="677">
        <v>1</v>
      </c>
      <c r="T1724" s="744">
        <v>3</v>
      </c>
      <c r="U1724" s="700">
        <v>1</v>
      </c>
    </row>
    <row r="1725" spans="1:21" ht="14.4" customHeight="1" x14ac:dyDescent="0.3">
      <c r="A1725" s="660">
        <v>32</v>
      </c>
      <c r="B1725" s="661" t="s">
        <v>573</v>
      </c>
      <c r="C1725" s="661" t="s">
        <v>3526</v>
      </c>
      <c r="D1725" s="742" t="s">
        <v>5499</v>
      </c>
      <c r="E1725" s="743" t="s">
        <v>3547</v>
      </c>
      <c r="F1725" s="661" t="s">
        <v>3521</v>
      </c>
      <c r="G1725" s="661" t="s">
        <v>3700</v>
      </c>
      <c r="H1725" s="661" t="s">
        <v>574</v>
      </c>
      <c r="I1725" s="661" t="s">
        <v>3701</v>
      </c>
      <c r="J1725" s="661" t="s">
        <v>3702</v>
      </c>
      <c r="K1725" s="661"/>
      <c r="L1725" s="662">
        <v>0</v>
      </c>
      <c r="M1725" s="662">
        <v>0</v>
      </c>
      <c r="N1725" s="661">
        <v>3</v>
      </c>
      <c r="O1725" s="744"/>
      <c r="P1725" s="662"/>
      <c r="Q1725" s="677"/>
      <c r="R1725" s="661"/>
      <c r="S1725" s="677">
        <v>0</v>
      </c>
      <c r="T1725" s="744"/>
      <c r="U1725" s="700"/>
    </row>
    <row r="1726" spans="1:21" ht="14.4" customHeight="1" x14ac:dyDescent="0.3">
      <c r="A1726" s="660">
        <v>32</v>
      </c>
      <c r="B1726" s="661" t="s">
        <v>573</v>
      </c>
      <c r="C1726" s="661" t="s">
        <v>3526</v>
      </c>
      <c r="D1726" s="742" t="s">
        <v>5499</v>
      </c>
      <c r="E1726" s="743" t="s">
        <v>3547</v>
      </c>
      <c r="F1726" s="661" t="s">
        <v>3521</v>
      </c>
      <c r="G1726" s="661" t="s">
        <v>3700</v>
      </c>
      <c r="H1726" s="661" t="s">
        <v>574</v>
      </c>
      <c r="I1726" s="661" t="s">
        <v>3745</v>
      </c>
      <c r="J1726" s="661" t="s">
        <v>3702</v>
      </c>
      <c r="K1726" s="661"/>
      <c r="L1726" s="662">
        <v>170.52</v>
      </c>
      <c r="M1726" s="662">
        <v>170.52</v>
      </c>
      <c r="N1726" s="661">
        <v>1</v>
      </c>
      <c r="O1726" s="744">
        <v>0.5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32</v>
      </c>
      <c r="B1727" s="661" t="s">
        <v>573</v>
      </c>
      <c r="C1727" s="661" t="s">
        <v>3526</v>
      </c>
      <c r="D1727" s="742" t="s">
        <v>5499</v>
      </c>
      <c r="E1727" s="743" t="s">
        <v>3547</v>
      </c>
      <c r="F1727" s="661" t="s">
        <v>3521</v>
      </c>
      <c r="G1727" s="661" t="s">
        <v>5058</v>
      </c>
      <c r="H1727" s="661" t="s">
        <v>574</v>
      </c>
      <c r="I1727" s="661" t="s">
        <v>2532</v>
      </c>
      <c r="J1727" s="661" t="s">
        <v>1663</v>
      </c>
      <c r="K1727" s="661" t="s">
        <v>5059</v>
      </c>
      <c r="L1727" s="662">
        <v>0</v>
      </c>
      <c r="M1727" s="662">
        <v>0</v>
      </c>
      <c r="N1727" s="661">
        <v>2</v>
      </c>
      <c r="O1727" s="744">
        <v>1</v>
      </c>
      <c r="P1727" s="662">
        <v>0</v>
      </c>
      <c r="Q1727" s="677"/>
      <c r="R1727" s="661">
        <v>2</v>
      </c>
      <c r="S1727" s="677">
        <v>1</v>
      </c>
      <c r="T1727" s="744">
        <v>1</v>
      </c>
      <c r="U1727" s="700">
        <v>1</v>
      </c>
    </row>
    <row r="1728" spans="1:21" ht="14.4" customHeight="1" x14ac:dyDescent="0.3">
      <c r="A1728" s="660">
        <v>32</v>
      </c>
      <c r="B1728" s="661" t="s">
        <v>573</v>
      </c>
      <c r="C1728" s="661" t="s">
        <v>3526</v>
      </c>
      <c r="D1728" s="742" t="s">
        <v>5499</v>
      </c>
      <c r="E1728" s="743" t="s">
        <v>3547</v>
      </c>
      <c r="F1728" s="661" t="s">
        <v>3521</v>
      </c>
      <c r="G1728" s="661" t="s">
        <v>3627</v>
      </c>
      <c r="H1728" s="661" t="s">
        <v>574</v>
      </c>
      <c r="I1728" s="661" t="s">
        <v>2112</v>
      </c>
      <c r="J1728" s="661" t="s">
        <v>2113</v>
      </c>
      <c r="K1728" s="661" t="s">
        <v>5060</v>
      </c>
      <c r="L1728" s="662">
        <v>167.58</v>
      </c>
      <c r="M1728" s="662">
        <v>167.58</v>
      </c>
      <c r="N1728" s="661">
        <v>1</v>
      </c>
      <c r="O1728" s="744">
        <v>0.5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32</v>
      </c>
      <c r="B1729" s="661" t="s">
        <v>573</v>
      </c>
      <c r="C1729" s="661" t="s">
        <v>3526</v>
      </c>
      <c r="D1729" s="742" t="s">
        <v>5499</v>
      </c>
      <c r="E1729" s="743" t="s">
        <v>3547</v>
      </c>
      <c r="F1729" s="661" t="s">
        <v>3521</v>
      </c>
      <c r="G1729" s="661" t="s">
        <v>4930</v>
      </c>
      <c r="H1729" s="661" t="s">
        <v>574</v>
      </c>
      <c r="I1729" s="661" t="s">
        <v>3018</v>
      </c>
      <c r="J1729" s="661" t="s">
        <v>3019</v>
      </c>
      <c r="K1729" s="661" t="s">
        <v>4931</v>
      </c>
      <c r="L1729" s="662">
        <v>36.97</v>
      </c>
      <c r="M1729" s="662">
        <v>36.97</v>
      </c>
      <c r="N1729" s="661">
        <v>1</v>
      </c>
      <c r="O1729" s="744">
        <v>0.5</v>
      </c>
      <c r="P1729" s="662">
        <v>36.97</v>
      </c>
      <c r="Q1729" s="677">
        <v>1</v>
      </c>
      <c r="R1729" s="661">
        <v>1</v>
      </c>
      <c r="S1729" s="677">
        <v>1</v>
      </c>
      <c r="T1729" s="744">
        <v>0.5</v>
      </c>
      <c r="U1729" s="700">
        <v>1</v>
      </c>
    </row>
    <row r="1730" spans="1:21" ht="14.4" customHeight="1" x14ac:dyDescent="0.3">
      <c r="A1730" s="660">
        <v>32</v>
      </c>
      <c r="B1730" s="661" t="s">
        <v>573</v>
      </c>
      <c r="C1730" s="661" t="s">
        <v>3526</v>
      </c>
      <c r="D1730" s="742" t="s">
        <v>5499</v>
      </c>
      <c r="E1730" s="743" t="s">
        <v>3547</v>
      </c>
      <c r="F1730" s="661" t="s">
        <v>3521</v>
      </c>
      <c r="G1730" s="661" t="s">
        <v>4025</v>
      </c>
      <c r="H1730" s="661" t="s">
        <v>574</v>
      </c>
      <c r="I1730" s="661" t="s">
        <v>4026</v>
      </c>
      <c r="J1730" s="661" t="s">
        <v>4027</v>
      </c>
      <c r="K1730" s="661" t="s">
        <v>4028</v>
      </c>
      <c r="L1730" s="662">
        <v>88.87</v>
      </c>
      <c r="M1730" s="662">
        <v>177.74</v>
      </c>
      <c r="N1730" s="661">
        <v>2</v>
      </c>
      <c r="O1730" s="744">
        <v>0.5</v>
      </c>
      <c r="P1730" s="662"/>
      <c r="Q1730" s="677">
        <v>0</v>
      </c>
      <c r="R1730" s="661"/>
      <c r="S1730" s="677">
        <v>0</v>
      </c>
      <c r="T1730" s="744"/>
      <c r="U1730" s="700">
        <v>0</v>
      </c>
    </row>
    <row r="1731" spans="1:21" ht="14.4" customHeight="1" x14ac:dyDescent="0.3">
      <c r="A1731" s="660">
        <v>32</v>
      </c>
      <c r="B1731" s="661" t="s">
        <v>573</v>
      </c>
      <c r="C1731" s="661" t="s">
        <v>3526</v>
      </c>
      <c r="D1731" s="742" t="s">
        <v>5499</v>
      </c>
      <c r="E1731" s="743" t="s">
        <v>3547</v>
      </c>
      <c r="F1731" s="661" t="s">
        <v>3521</v>
      </c>
      <c r="G1731" s="661" t="s">
        <v>3752</v>
      </c>
      <c r="H1731" s="661" t="s">
        <v>574</v>
      </c>
      <c r="I1731" s="661" t="s">
        <v>5061</v>
      </c>
      <c r="J1731" s="661" t="s">
        <v>5062</v>
      </c>
      <c r="K1731" s="661" t="s">
        <v>5063</v>
      </c>
      <c r="L1731" s="662">
        <v>9.6</v>
      </c>
      <c r="M1731" s="662">
        <v>19.2</v>
      </c>
      <c r="N1731" s="661">
        <v>2</v>
      </c>
      <c r="O1731" s="744">
        <v>0.5</v>
      </c>
      <c r="P1731" s="662"/>
      <c r="Q1731" s="677">
        <v>0</v>
      </c>
      <c r="R1731" s="661"/>
      <c r="S1731" s="677">
        <v>0</v>
      </c>
      <c r="T1731" s="744"/>
      <c r="U1731" s="700">
        <v>0</v>
      </c>
    </row>
    <row r="1732" spans="1:21" ht="14.4" customHeight="1" x14ac:dyDescent="0.3">
      <c r="A1732" s="660">
        <v>32</v>
      </c>
      <c r="B1732" s="661" t="s">
        <v>573</v>
      </c>
      <c r="C1732" s="661" t="s">
        <v>3526</v>
      </c>
      <c r="D1732" s="742" t="s">
        <v>5499</v>
      </c>
      <c r="E1732" s="743" t="s">
        <v>3547</v>
      </c>
      <c r="F1732" s="661" t="s">
        <v>3521</v>
      </c>
      <c r="G1732" s="661" t="s">
        <v>3752</v>
      </c>
      <c r="H1732" s="661" t="s">
        <v>574</v>
      </c>
      <c r="I1732" s="661" t="s">
        <v>3753</v>
      </c>
      <c r="J1732" s="661" t="s">
        <v>3754</v>
      </c>
      <c r="K1732" s="661" t="s">
        <v>3755</v>
      </c>
      <c r="L1732" s="662">
        <v>29.54</v>
      </c>
      <c r="M1732" s="662">
        <v>59.08</v>
      </c>
      <c r="N1732" s="661">
        <v>2</v>
      </c>
      <c r="O1732" s="744">
        <v>1.5</v>
      </c>
      <c r="P1732" s="662">
        <v>29.54</v>
      </c>
      <c r="Q1732" s="677">
        <v>0.5</v>
      </c>
      <c r="R1732" s="661">
        <v>1</v>
      </c>
      <c r="S1732" s="677">
        <v>0.5</v>
      </c>
      <c r="T1732" s="744">
        <v>0.5</v>
      </c>
      <c r="U1732" s="700">
        <v>0.33333333333333331</v>
      </c>
    </row>
    <row r="1733" spans="1:21" ht="14.4" customHeight="1" x14ac:dyDescent="0.3">
      <c r="A1733" s="660">
        <v>32</v>
      </c>
      <c r="B1733" s="661" t="s">
        <v>573</v>
      </c>
      <c r="C1733" s="661" t="s">
        <v>3526</v>
      </c>
      <c r="D1733" s="742" t="s">
        <v>5499</v>
      </c>
      <c r="E1733" s="743" t="s">
        <v>3547</v>
      </c>
      <c r="F1733" s="661" t="s">
        <v>3521</v>
      </c>
      <c r="G1733" s="661" t="s">
        <v>4038</v>
      </c>
      <c r="H1733" s="661" t="s">
        <v>574</v>
      </c>
      <c r="I1733" s="661" t="s">
        <v>4039</v>
      </c>
      <c r="J1733" s="661" t="s">
        <v>4040</v>
      </c>
      <c r="K1733" s="661" t="s">
        <v>4041</v>
      </c>
      <c r="L1733" s="662">
        <v>5927.29</v>
      </c>
      <c r="M1733" s="662">
        <v>11854.58</v>
      </c>
      <c r="N1733" s="661">
        <v>2</v>
      </c>
      <c r="O1733" s="744">
        <v>0.5</v>
      </c>
      <c r="P1733" s="662"/>
      <c r="Q1733" s="677">
        <v>0</v>
      </c>
      <c r="R1733" s="661"/>
      <c r="S1733" s="677">
        <v>0</v>
      </c>
      <c r="T1733" s="744"/>
      <c r="U1733" s="700">
        <v>0</v>
      </c>
    </row>
    <row r="1734" spans="1:21" ht="14.4" customHeight="1" x14ac:dyDescent="0.3">
      <c r="A1734" s="660">
        <v>32</v>
      </c>
      <c r="B1734" s="661" t="s">
        <v>573</v>
      </c>
      <c r="C1734" s="661" t="s">
        <v>3526</v>
      </c>
      <c r="D1734" s="742" t="s">
        <v>5499</v>
      </c>
      <c r="E1734" s="743" t="s">
        <v>3547</v>
      </c>
      <c r="F1734" s="661" t="s">
        <v>3521</v>
      </c>
      <c r="G1734" s="661" t="s">
        <v>3632</v>
      </c>
      <c r="H1734" s="661" t="s">
        <v>574</v>
      </c>
      <c r="I1734" s="661" t="s">
        <v>862</v>
      </c>
      <c r="J1734" s="661" t="s">
        <v>3633</v>
      </c>
      <c r="K1734" s="661" t="s">
        <v>3634</v>
      </c>
      <c r="L1734" s="662">
        <v>88.76</v>
      </c>
      <c r="M1734" s="662">
        <v>3106.6000000000004</v>
      </c>
      <c r="N1734" s="661">
        <v>35</v>
      </c>
      <c r="O1734" s="744">
        <v>11.5</v>
      </c>
      <c r="P1734" s="662">
        <v>710.08</v>
      </c>
      <c r="Q1734" s="677">
        <v>0.22857142857142856</v>
      </c>
      <c r="R1734" s="661">
        <v>8</v>
      </c>
      <c r="S1734" s="677">
        <v>0.22857142857142856</v>
      </c>
      <c r="T1734" s="744">
        <v>3</v>
      </c>
      <c r="U1734" s="700">
        <v>0.2608695652173913</v>
      </c>
    </row>
    <row r="1735" spans="1:21" ht="14.4" customHeight="1" x14ac:dyDescent="0.3">
      <c r="A1735" s="660">
        <v>32</v>
      </c>
      <c r="B1735" s="661" t="s">
        <v>573</v>
      </c>
      <c r="C1735" s="661" t="s">
        <v>3526</v>
      </c>
      <c r="D1735" s="742" t="s">
        <v>5499</v>
      </c>
      <c r="E1735" s="743" t="s">
        <v>3547</v>
      </c>
      <c r="F1735" s="661" t="s">
        <v>3521</v>
      </c>
      <c r="G1735" s="661" t="s">
        <v>3912</v>
      </c>
      <c r="H1735" s="661" t="s">
        <v>574</v>
      </c>
      <c r="I1735" s="661" t="s">
        <v>5064</v>
      </c>
      <c r="J1735" s="661" t="s">
        <v>3914</v>
      </c>
      <c r="K1735" s="661" t="s">
        <v>4498</v>
      </c>
      <c r="L1735" s="662">
        <v>0</v>
      </c>
      <c r="M1735" s="662">
        <v>0</v>
      </c>
      <c r="N1735" s="661">
        <v>1</v>
      </c>
      <c r="O1735" s="744">
        <v>0.5</v>
      </c>
      <c r="P1735" s="662">
        <v>0</v>
      </c>
      <c r="Q1735" s="677"/>
      <c r="R1735" s="661">
        <v>1</v>
      </c>
      <c r="S1735" s="677">
        <v>1</v>
      </c>
      <c r="T1735" s="744">
        <v>0.5</v>
      </c>
      <c r="U1735" s="700">
        <v>1</v>
      </c>
    </row>
    <row r="1736" spans="1:21" ht="14.4" customHeight="1" x14ac:dyDescent="0.3">
      <c r="A1736" s="660">
        <v>32</v>
      </c>
      <c r="B1736" s="661" t="s">
        <v>573</v>
      </c>
      <c r="C1736" s="661" t="s">
        <v>3526</v>
      </c>
      <c r="D1736" s="742" t="s">
        <v>5499</v>
      </c>
      <c r="E1736" s="743" t="s">
        <v>3547</v>
      </c>
      <c r="F1736" s="661" t="s">
        <v>3521</v>
      </c>
      <c r="G1736" s="661" t="s">
        <v>4047</v>
      </c>
      <c r="H1736" s="661" t="s">
        <v>1755</v>
      </c>
      <c r="I1736" s="661" t="s">
        <v>1900</v>
      </c>
      <c r="J1736" s="661" t="s">
        <v>3383</v>
      </c>
      <c r="K1736" s="661" t="s">
        <v>3384</v>
      </c>
      <c r="L1736" s="662">
        <v>48.37</v>
      </c>
      <c r="M1736" s="662">
        <v>48.37</v>
      </c>
      <c r="N1736" s="661">
        <v>1</v>
      </c>
      <c r="O1736" s="744">
        <v>0.5</v>
      </c>
      <c r="P1736" s="662">
        <v>48.37</v>
      </c>
      <c r="Q1736" s="677">
        <v>1</v>
      </c>
      <c r="R1736" s="661">
        <v>1</v>
      </c>
      <c r="S1736" s="677">
        <v>1</v>
      </c>
      <c r="T1736" s="744">
        <v>0.5</v>
      </c>
      <c r="U1736" s="700">
        <v>1</v>
      </c>
    </row>
    <row r="1737" spans="1:21" ht="14.4" customHeight="1" x14ac:dyDescent="0.3">
      <c r="A1737" s="660">
        <v>32</v>
      </c>
      <c r="B1737" s="661" t="s">
        <v>573</v>
      </c>
      <c r="C1737" s="661" t="s">
        <v>3526</v>
      </c>
      <c r="D1737" s="742" t="s">
        <v>5499</v>
      </c>
      <c r="E1737" s="743" t="s">
        <v>3547</v>
      </c>
      <c r="F1737" s="661" t="s">
        <v>3521</v>
      </c>
      <c r="G1737" s="661" t="s">
        <v>3638</v>
      </c>
      <c r="H1737" s="661" t="s">
        <v>574</v>
      </c>
      <c r="I1737" s="661" t="s">
        <v>3639</v>
      </c>
      <c r="J1737" s="661" t="s">
        <v>1753</v>
      </c>
      <c r="K1737" s="661" t="s">
        <v>1754</v>
      </c>
      <c r="L1737" s="662">
        <v>1121.25</v>
      </c>
      <c r="M1737" s="662">
        <v>2242.5</v>
      </c>
      <c r="N1737" s="661">
        <v>2</v>
      </c>
      <c r="O1737" s="744">
        <v>1</v>
      </c>
      <c r="P1737" s="662">
        <v>2242.5</v>
      </c>
      <c r="Q1737" s="677">
        <v>1</v>
      </c>
      <c r="R1737" s="661">
        <v>2</v>
      </c>
      <c r="S1737" s="677">
        <v>1</v>
      </c>
      <c r="T1737" s="744">
        <v>1</v>
      </c>
      <c r="U1737" s="700">
        <v>1</v>
      </c>
    </row>
    <row r="1738" spans="1:21" ht="14.4" customHeight="1" x14ac:dyDescent="0.3">
      <c r="A1738" s="660">
        <v>32</v>
      </c>
      <c r="B1738" s="661" t="s">
        <v>573</v>
      </c>
      <c r="C1738" s="661" t="s">
        <v>3526</v>
      </c>
      <c r="D1738" s="742" t="s">
        <v>5499</v>
      </c>
      <c r="E1738" s="743" t="s">
        <v>3547</v>
      </c>
      <c r="F1738" s="661" t="s">
        <v>3521</v>
      </c>
      <c r="G1738" s="661" t="s">
        <v>3638</v>
      </c>
      <c r="H1738" s="661" t="s">
        <v>574</v>
      </c>
      <c r="I1738" s="661" t="s">
        <v>1752</v>
      </c>
      <c r="J1738" s="661" t="s">
        <v>1753</v>
      </c>
      <c r="K1738" s="661" t="s">
        <v>1754</v>
      </c>
      <c r="L1738" s="662">
        <v>1121.25</v>
      </c>
      <c r="M1738" s="662">
        <v>2242.5</v>
      </c>
      <c r="N1738" s="661">
        <v>2</v>
      </c>
      <c r="O1738" s="744">
        <v>0.5</v>
      </c>
      <c r="P1738" s="662">
        <v>2242.5</v>
      </c>
      <c r="Q1738" s="677">
        <v>1</v>
      </c>
      <c r="R1738" s="661">
        <v>2</v>
      </c>
      <c r="S1738" s="677">
        <v>1</v>
      </c>
      <c r="T1738" s="744">
        <v>0.5</v>
      </c>
      <c r="U1738" s="700">
        <v>1</v>
      </c>
    </row>
    <row r="1739" spans="1:21" ht="14.4" customHeight="1" x14ac:dyDescent="0.3">
      <c r="A1739" s="660">
        <v>32</v>
      </c>
      <c r="B1739" s="661" t="s">
        <v>573</v>
      </c>
      <c r="C1739" s="661" t="s">
        <v>3526</v>
      </c>
      <c r="D1739" s="742" t="s">
        <v>5499</v>
      </c>
      <c r="E1739" s="743" t="s">
        <v>3547</v>
      </c>
      <c r="F1739" s="661" t="s">
        <v>3521</v>
      </c>
      <c r="G1739" s="661" t="s">
        <v>4326</v>
      </c>
      <c r="H1739" s="661" t="s">
        <v>1755</v>
      </c>
      <c r="I1739" s="661" t="s">
        <v>4554</v>
      </c>
      <c r="J1739" s="661" t="s">
        <v>1823</v>
      </c>
      <c r="K1739" s="661" t="s">
        <v>1653</v>
      </c>
      <c r="L1739" s="662">
        <v>101.69</v>
      </c>
      <c r="M1739" s="662">
        <v>101.69</v>
      </c>
      <c r="N1739" s="661">
        <v>1</v>
      </c>
      <c r="O1739" s="744">
        <v>1</v>
      </c>
      <c r="P1739" s="662"/>
      <c r="Q1739" s="677">
        <v>0</v>
      </c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32</v>
      </c>
      <c r="B1740" s="661" t="s">
        <v>573</v>
      </c>
      <c r="C1740" s="661" t="s">
        <v>3526</v>
      </c>
      <c r="D1740" s="742" t="s">
        <v>5499</v>
      </c>
      <c r="E1740" s="743" t="s">
        <v>3547</v>
      </c>
      <c r="F1740" s="661" t="s">
        <v>3521</v>
      </c>
      <c r="G1740" s="661" t="s">
        <v>4270</v>
      </c>
      <c r="H1740" s="661" t="s">
        <v>1755</v>
      </c>
      <c r="I1740" s="661" t="s">
        <v>1802</v>
      </c>
      <c r="J1740" s="661" t="s">
        <v>1803</v>
      </c>
      <c r="K1740" s="661" t="s">
        <v>2916</v>
      </c>
      <c r="L1740" s="662">
        <v>37.159999999999997</v>
      </c>
      <c r="M1740" s="662">
        <v>37.159999999999997</v>
      </c>
      <c r="N1740" s="661">
        <v>1</v>
      </c>
      <c r="O1740" s="744">
        <v>0.5</v>
      </c>
      <c r="P1740" s="662">
        <v>37.159999999999997</v>
      </c>
      <c r="Q1740" s="677">
        <v>1</v>
      </c>
      <c r="R1740" s="661">
        <v>1</v>
      </c>
      <c r="S1740" s="677">
        <v>1</v>
      </c>
      <c r="T1740" s="744">
        <v>0.5</v>
      </c>
      <c r="U1740" s="700">
        <v>1</v>
      </c>
    </row>
    <row r="1741" spans="1:21" ht="14.4" customHeight="1" x14ac:dyDescent="0.3">
      <c r="A1741" s="660">
        <v>32</v>
      </c>
      <c r="B1741" s="661" t="s">
        <v>573</v>
      </c>
      <c r="C1741" s="661" t="s">
        <v>3526</v>
      </c>
      <c r="D1741" s="742" t="s">
        <v>5499</v>
      </c>
      <c r="E1741" s="743" t="s">
        <v>3547</v>
      </c>
      <c r="F1741" s="661" t="s">
        <v>3521</v>
      </c>
      <c r="G1741" s="661" t="s">
        <v>3640</v>
      </c>
      <c r="H1741" s="661" t="s">
        <v>574</v>
      </c>
      <c r="I1741" s="661" t="s">
        <v>908</v>
      </c>
      <c r="J1741" s="661" t="s">
        <v>3641</v>
      </c>
      <c r="K1741" s="661" t="s">
        <v>3642</v>
      </c>
      <c r="L1741" s="662">
        <v>53.57</v>
      </c>
      <c r="M1741" s="662">
        <v>107.14</v>
      </c>
      <c r="N1741" s="661">
        <v>2</v>
      </c>
      <c r="O1741" s="744">
        <v>1.5</v>
      </c>
      <c r="P1741" s="662">
        <v>107.14</v>
      </c>
      <c r="Q1741" s="677">
        <v>1</v>
      </c>
      <c r="R1741" s="661">
        <v>2</v>
      </c>
      <c r="S1741" s="677">
        <v>1</v>
      </c>
      <c r="T1741" s="744">
        <v>1.5</v>
      </c>
      <c r="U1741" s="700">
        <v>1</v>
      </c>
    </row>
    <row r="1742" spans="1:21" ht="14.4" customHeight="1" x14ac:dyDescent="0.3">
      <c r="A1742" s="660">
        <v>32</v>
      </c>
      <c r="B1742" s="661" t="s">
        <v>573</v>
      </c>
      <c r="C1742" s="661" t="s">
        <v>3526</v>
      </c>
      <c r="D1742" s="742" t="s">
        <v>5499</v>
      </c>
      <c r="E1742" s="743" t="s">
        <v>3547</v>
      </c>
      <c r="F1742" s="661" t="s">
        <v>3521</v>
      </c>
      <c r="G1742" s="661" t="s">
        <v>3844</v>
      </c>
      <c r="H1742" s="661" t="s">
        <v>574</v>
      </c>
      <c r="I1742" s="661" t="s">
        <v>5065</v>
      </c>
      <c r="J1742" s="661" t="s">
        <v>4698</v>
      </c>
      <c r="K1742" s="661" t="s">
        <v>4225</v>
      </c>
      <c r="L1742" s="662">
        <v>0</v>
      </c>
      <c r="M1742" s="662">
        <v>0</v>
      </c>
      <c r="N1742" s="661">
        <v>1</v>
      </c>
      <c r="O1742" s="744">
        <v>0.5</v>
      </c>
      <c r="P1742" s="662"/>
      <c r="Q1742" s="677"/>
      <c r="R1742" s="661"/>
      <c r="S1742" s="677">
        <v>0</v>
      </c>
      <c r="T1742" s="744"/>
      <c r="U1742" s="700">
        <v>0</v>
      </c>
    </row>
    <row r="1743" spans="1:21" ht="14.4" customHeight="1" x14ac:dyDescent="0.3">
      <c r="A1743" s="660">
        <v>32</v>
      </c>
      <c r="B1743" s="661" t="s">
        <v>573</v>
      </c>
      <c r="C1743" s="661" t="s">
        <v>3526</v>
      </c>
      <c r="D1743" s="742" t="s">
        <v>5499</v>
      </c>
      <c r="E1743" s="743" t="s">
        <v>3547</v>
      </c>
      <c r="F1743" s="661" t="s">
        <v>3521</v>
      </c>
      <c r="G1743" s="661" t="s">
        <v>3851</v>
      </c>
      <c r="H1743" s="661" t="s">
        <v>574</v>
      </c>
      <c r="I1743" s="661" t="s">
        <v>691</v>
      </c>
      <c r="J1743" s="661" t="s">
        <v>692</v>
      </c>
      <c r="K1743" s="661" t="s">
        <v>5066</v>
      </c>
      <c r="L1743" s="662">
        <v>34.19</v>
      </c>
      <c r="M1743" s="662">
        <v>68.38</v>
      </c>
      <c r="N1743" s="661">
        <v>2</v>
      </c>
      <c r="O1743" s="744">
        <v>1</v>
      </c>
      <c r="P1743" s="662"/>
      <c r="Q1743" s="677">
        <v>0</v>
      </c>
      <c r="R1743" s="661"/>
      <c r="S1743" s="677">
        <v>0</v>
      </c>
      <c r="T1743" s="744"/>
      <c r="U1743" s="700">
        <v>0</v>
      </c>
    </row>
    <row r="1744" spans="1:21" ht="14.4" customHeight="1" x14ac:dyDescent="0.3">
      <c r="A1744" s="660">
        <v>32</v>
      </c>
      <c r="B1744" s="661" t="s">
        <v>573</v>
      </c>
      <c r="C1744" s="661" t="s">
        <v>3526</v>
      </c>
      <c r="D1744" s="742" t="s">
        <v>5499</v>
      </c>
      <c r="E1744" s="743" t="s">
        <v>3547</v>
      </c>
      <c r="F1744" s="661" t="s">
        <v>3521</v>
      </c>
      <c r="G1744" s="661" t="s">
        <v>3939</v>
      </c>
      <c r="H1744" s="661" t="s">
        <v>574</v>
      </c>
      <c r="I1744" s="661" t="s">
        <v>4555</v>
      </c>
      <c r="J1744" s="661" t="s">
        <v>4556</v>
      </c>
      <c r="K1744" s="661" t="s">
        <v>4557</v>
      </c>
      <c r="L1744" s="662">
        <v>459.3</v>
      </c>
      <c r="M1744" s="662">
        <v>918.6</v>
      </c>
      <c r="N1744" s="661">
        <v>2</v>
      </c>
      <c r="O1744" s="744">
        <v>1.5</v>
      </c>
      <c r="P1744" s="662"/>
      <c r="Q1744" s="677">
        <v>0</v>
      </c>
      <c r="R1744" s="661"/>
      <c r="S1744" s="677">
        <v>0</v>
      </c>
      <c r="T1744" s="744"/>
      <c r="U1744" s="700">
        <v>0</v>
      </c>
    </row>
    <row r="1745" spans="1:21" ht="14.4" customHeight="1" x14ac:dyDescent="0.3">
      <c r="A1745" s="660">
        <v>32</v>
      </c>
      <c r="B1745" s="661" t="s">
        <v>573</v>
      </c>
      <c r="C1745" s="661" t="s">
        <v>3526</v>
      </c>
      <c r="D1745" s="742" t="s">
        <v>5499</v>
      </c>
      <c r="E1745" s="743" t="s">
        <v>3547</v>
      </c>
      <c r="F1745" s="661" t="s">
        <v>3521</v>
      </c>
      <c r="G1745" s="661" t="s">
        <v>3647</v>
      </c>
      <c r="H1745" s="661" t="s">
        <v>1755</v>
      </c>
      <c r="I1745" s="661" t="s">
        <v>1927</v>
      </c>
      <c r="J1745" s="661" t="s">
        <v>1781</v>
      </c>
      <c r="K1745" s="661" t="s">
        <v>1928</v>
      </c>
      <c r="L1745" s="662">
        <v>543.39</v>
      </c>
      <c r="M1745" s="662">
        <v>2173.56</v>
      </c>
      <c r="N1745" s="661">
        <v>4</v>
      </c>
      <c r="O1745" s="744">
        <v>3.5</v>
      </c>
      <c r="P1745" s="662">
        <v>2173.56</v>
      </c>
      <c r="Q1745" s="677">
        <v>1</v>
      </c>
      <c r="R1745" s="661">
        <v>4</v>
      </c>
      <c r="S1745" s="677">
        <v>1</v>
      </c>
      <c r="T1745" s="744">
        <v>3.5</v>
      </c>
      <c r="U1745" s="700">
        <v>1</v>
      </c>
    </row>
    <row r="1746" spans="1:21" ht="14.4" customHeight="1" x14ac:dyDescent="0.3">
      <c r="A1746" s="660">
        <v>32</v>
      </c>
      <c r="B1746" s="661" t="s">
        <v>573</v>
      </c>
      <c r="C1746" s="661" t="s">
        <v>3526</v>
      </c>
      <c r="D1746" s="742" t="s">
        <v>5499</v>
      </c>
      <c r="E1746" s="743" t="s">
        <v>3547</v>
      </c>
      <c r="F1746" s="661" t="s">
        <v>3521</v>
      </c>
      <c r="G1746" s="661" t="s">
        <v>3647</v>
      </c>
      <c r="H1746" s="661" t="s">
        <v>1755</v>
      </c>
      <c r="I1746" s="661" t="s">
        <v>1780</v>
      </c>
      <c r="J1746" s="661" t="s">
        <v>1781</v>
      </c>
      <c r="K1746" s="661" t="s">
        <v>1782</v>
      </c>
      <c r="L1746" s="662">
        <v>815.1</v>
      </c>
      <c r="M1746" s="662">
        <v>3260.4</v>
      </c>
      <c r="N1746" s="661">
        <v>4</v>
      </c>
      <c r="O1746" s="744">
        <v>2.5</v>
      </c>
      <c r="P1746" s="662">
        <v>2445.3000000000002</v>
      </c>
      <c r="Q1746" s="677">
        <v>0.75</v>
      </c>
      <c r="R1746" s="661">
        <v>3</v>
      </c>
      <c r="S1746" s="677">
        <v>0.75</v>
      </c>
      <c r="T1746" s="744">
        <v>1.5</v>
      </c>
      <c r="U1746" s="700">
        <v>0.6</v>
      </c>
    </row>
    <row r="1747" spans="1:21" ht="14.4" customHeight="1" x14ac:dyDescent="0.3">
      <c r="A1747" s="660">
        <v>32</v>
      </c>
      <c r="B1747" s="661" t="s">
        <v>573</v>
      </c>
      <c r="C1747" s="661" t="s">
        <v>3526</v>
      </c>
      <c r="D1747" s="742" t="s">
        <v>5499</v>
      </c>
      <c r="E1747" s="743" t="s">
        <v>3547</v>
      </c>
      <c r="F1747" s="661" t="s">
        <v>3521</v>
      </c>
      <c r="G1747" s="661" t="s">
        <v>3647</v>
      </c>
      <c r="H1747" s="661" t="s">
        <v>1755</v>
      </c>
      <c r="I1747" s="661" t="s">
        <v>1787</v>
      </c>
      <c r="J1747" s="661" t="s">
        <v>1781</v>
      </c>
      <c r="K1747" s="661" t="s">
        <v>1788</v>
      </c>
      <c r="L1747" s="662">
        <v>1154.68</v>
      </c>
      <c r="M1747" s="662">
        <v>1154.68</v>
      </c>
      <c r="N1747" s="661">
        <v>1</v>
      </c>
      <c r="O1747" s="744">
        <v>1</v>
      </c>
      <c r="P1747" s="662"/>
      <c r="Q1747" s="677">
        <v>0</v>
      </c>
      <c r="R1747" s="661"/>
      <c r="S1747" s="677">
        <v>0</v>
      </c>
      <c r="T1747" s="744"/>
      <c r="U1747" s="700">
        <v>0</v>
      </c>
    </row>
    <row r="1748" spans="1:21" ht="14.4" customHeight="1" x14ac:dyDescent="0.3">
      <c r="A1748" s="660">
        <v>32</v>
      </c>
      <c r="B1748" s="661" t="s">
        <v>573</v>
      </c>
      <c r="C1748" s="661" t="s">
        <v>3526</v>
      </c>
      <c r="D1748" s="742" t="s">
        <v>5499</v>
      </c>
      <c r="E1748" s="743" t="s">
        <v>3547</v>
      </c>
      <c r="F1748" s="661" t="s">
        <v>3521</v>
      </c>
      <c r="G1748" s="661" t="s">
        <v>4198</v>
      </c>
      <c r="H1748" s="661" t="s">
        <v>574</v>
      </c>
      <c r="I1748" s="661" t="s">
        <v>3025</v>
      </c>
      <c r="J1748" s="661" t="s">
        <v>3026</v>
      </c>
      <c r="K1748" s="661" t="s">
        <v>3027</v>
      </c>
      <c r="L1748" s="662">
        <v>146.84</v>
      </c>
      <c r="M1748" s="662">
        <v>146.84</v>
      </c>
      <c r="N1748" s="661">
        <v>1</v>
      </c>
      <c r="O1748" s="744">
        <v>0.5</v>
      </c>
      <c r="P1748" s="662"/>
      <c r="Q1748" s="677">
        <v>0</v>
      </c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32</v>
      </c>
      <c r="B1749" s="661" t="s">
        <v>573</v>
      </c>
      <c r="C1749" s="661" t="s">
        <v>3526</v>
      </c>
      <c r="D1749" s="742" t="s">
        <v>5499</v>
      </c>
      <c r="E1749" s="743" t="s">
        <v>3547</v>
      </c>
      <c r="F1749" s="661" t="s">
        <v>3521</v>
      </c>
      <c r="G1749" s="661" t="s">
        <v>3654</v>
      </c>
      <c r="H1749" s="661" t="s">
        <v>574</v>
      </c>
      <c r="I1749" s="661" t="s">
        <v>4559</v>
      </c>
      <c r="J1749" s="661" t="s">
        <v>759</v>
      </c>
      <c r="K1749" s="661" t="s">
        <v>760</v>
      </c>
      <c r="L1749" s="662">
        <v>0</v>
      </c>
      <c r="M1749" s="662">
        <v>0</v>
      </c>
      <c r="N1749" s="661">
        <v>1</v>
      </c>
      <c r="O1749" s="744">
        <v>1</v>
      </c>
      <c r="P1749" s="662">
        <v>0</v>
      </c>
      <c r="Q1749" s="677"/>
      <c r="R1749" s="661">
        <v>1</v>
      </c>
      <c r="S1749" s="677">
        <v>1</v>
      </c>
      <c r="T1749" s="744">
        <v>1</v>
      </c>
      <c r="U1749" s="700">
        <v>1</v>
      </c>
    </row>
    <row r="1750" spans="1:21" ht="14.4" customHeight="1" x14ac:dyDescent="0.3">
      <c r="A1750" s="660">
        <v>32</v>
      </c>
      <c r="B1750" s="661" t="s">
        <v>573</v>
      </c>
      <c r="C1750" s="661" t="s">
        <v>3526</v>
      </c>
      <c r="D1750" s="742" t="s">
        <v>5499</v>
      </c>
      <c r="E1750" s="743" t="s">
        <v>3547</v>
      </c>
      <c r="F1750" s="661" t="s">
        <v>3521</v>
      </c>
      <c r="G1750" s="661" t="s">
        <v>3654</v>
      </c>
      <c r="H1750" s="661" t="s">
        <v>574</v>
      </c>
      <c r="I1750" s="661" t="s">
        <v>3703</v>
      </c>
      <c r="J1750" s="661" t="s">
        <v>3656</v>
      </c>
      <c r="K1750" s="661" t="s">
        <v>760</v>
      </c>
      <c r="L1750" s="662">
        <v>301.2</v>
      </c>
      <c r="M1750" s="662">
        <v>602.4</v>
      </c>
      <c r="N1750" s="661">
        <v>2</v>
      </c>
      <c r="O1750" s="744">
        <v>1</v>
      </c>
      <c r="P1750" s="662">
        <v>301.2</v>
      </c>
      <c r="Q1750" s="677">
        <v>0.5</v>
      </c>
      <c r="R1750" s="661">
        <v>1</v>
      </c>
      <c r="S1750" s="677">
        <v>0.5</v>
      </c>
      <c r="T1750" s="744">
        <v>0.5</v>
      </c>
      <c r="U1750" s="700">
        <v>0.5</v>
      </c>
    </row>
    <row r="1751" spans="1:21" ht="14.4" customHeight="1" x14ac:dyDescent="0.3">
      <c r="A1751" s="660">
        <v>32</v>
      </c>
      <c r="B1751" s="661" t="s">
        <v>573</v>
      </c>
      <c r="C1751" s="661" t="s">
        <v>3526</v>
      </c>
      <c r="D1751" s="742" t="s">
        <v>5499</v>
      </c>
      <c r="E1751" s="743" t="s">
        <v>3547</v>
      </c>
      <c r="F1751" s="661" t="s">
        <v>3521</v>
      </c>
      <c r="G1751" s="661" t="s">
        <v>3654</v>
      </c>
      <c r="H1751" s="661" t="s">
        <v>574</v>
      </c>
      <c r="I1751" s="661" t="s">
        <v>3703</v>
      </c>
      <c r="J1751" s="661" t="s">
        <v>3656</v>
      </c>
      <c r="K1751" s="661" t="s">
        <v>760</v>
      </c>
      <c r="L1751" s="662">
        <v>185.26</v>
      </c>
      <c r="M1751" s="662">
        <v>555.78</v>
      </c>
      <c r="N1751" s="661">
        <v>3</v>
      </c>
      <c r="O1751" s="744">
        <v>1.5</v>
      </c>
      <c r="P1751" s="662">
        <v>370.52</v>
      </c>
      <c r="Q1751" s="677">
        <v>0.66666666666666663</v>
      </c>
      <c r="R1751" s="661">
        <v>2</v>
      </c>
      <c r="S1751" s="677">
        <v>0.66666666666666663</v>
      </c>
      <c r="T1751" s="744">
        <v>1</v>
      </c>
      <c r="U1751" s="700">
        <v>0.66666666666666663</v>
      </c>
    </row>
    <row r="1752" spans="1:21" ht="14.4" customHeight="1" x14ac:dyDescent="0.3">
      <c r="A1752" s="660">
        <v>32</v>
      </c>
      <c r="B1752" s="661" t="s">
        <v>573</v>
      </c>
      <c r="C1752" s="661" t="s">
        <v>3526</v>
      </c>
      <c r="D1752" s="742" t="s">
        <v>5499</v>
      </c>
      <c r="E1752" s="743" t="s">
        <v>3547</v>
      </c>
      <c r="F1752" s="661" t="s">
        <v>3521</v>
      </c>
      <c r="G1752" s="661" t="s">
        <v>3654</v>
      </c>
      <c r="H1752" s="661" t="s">
        <v>574</v>
      </c>
      <c r="I1752" s="661" t="s">
        <v>758</v>
      </c>
      <c r="J1752" s="661" t="s">
        <v>759</v>
      </c>
      <c r="K1752" s="661" t="s">
        <v>760</v>
      </c>
      <c r="L1752" s="662">
        <v>301.2</v>
      </c>
      <c r="M1752" s="662">
        <v>2409.6</v>
      </c>
      <c r="N1752" s="661">
        <v>8</v>
      </c>
      <c r="O1752" s="744">
        <v>4.5</v>
      </c>
      <c r="P1752" s="662">
        <v>602.4</v>
      </c>
      <c r="Q1752" s="677">
        <v>0.25</v>
      </c>
      <c r="R1752" s="661">
        <v>2</v>
      </c>
      <c r="S1752" s="677">
        <v>0.25</v>
      </c>
      <c r="T1752" s="744">
        <v>1.5</v>
      </c>
      <c r="U1752" s="700">
        <v>0.33333333333333331</v>
      </c>
    </row>
    <row r="1753" spans="1:21" ht="14.4" customHeight="1" x14ac:dyDescent="0.3">
      <c r="A1753" s="660">
        <v>32</v>
      </c>
      <c r="B1753" s="661" t="s">
        <v>573</v>
      </c>
      <c r="C1753" s="661" t="s">
        <v>3526</v>
      </c>
      <c r="D1753" s="742" t="s">
        <v>5499</v>
      </c>
      <c r="E1753" s="743" t="s">
        <v>3547</v>
      </c>
      <c r="F1753" s="661" t="s">
        <v>3521</v>
      </c>
      <c r="G1753" s="661" t="s">
        <v>3654</v>
      </c>
      <c r="H1753" s="661" t="s">
        <v>574</v>
      </c>
      <c r="I1753" s="661" t="s">
        <v>758</v>
      </c>
      <c r="J1753" s="661" t="s">
        <v>759</v>
      </c>
      <c r="K1753" s="661" t="s">
        <v>760</v>
      </c>
      <c r="L1753" s="662">
        <v>185.26</v>
      </c>
      <c r="M1753" s="662">
        <v>370.52</v>
      </c>
      <c r="N1753" s="661">
        <v>2</v>
      </c>
      <c r="O1753" s="744">
        <v>1</v>
      </c>
      <c r="P1753" s="662">
        <v>370.52</v>
      </c>
      <c r="Q1753" s="677">
        <v>1</v>
      </c>
      <c r="R1753" s="661">
        <v>2</v>
      </c>
      <c r="S1753" s="677">
        <v>1</v>
      </c>
      <c r="T1753" s="744">
        <v>1</v>
      </c>
      <c r="U1753" s="700">
        <v>1</v>
      </c>
    </row>
    <row r="1754" spans="1:21" ht="14.4" customHeight="1" x14ac:dyDescent="0.3">
      <c r="A1754" s="660">
        <v>32</v>
      </c>
      <c r="B1754" s="661" t="s">
        <v>573</v>
      </c>
      <c r="C1754" s="661" t="s">
        <v>3526</v>
      </c>
      <c r="D1754" s="742" t="s">
        <v>5499</v>
      </c>
      <c r="E1754" s="743" t="s">
        <v>3547</v>
      </c>
      <c r="F1754" s="661" t="s">
        <v>3521</v>
      </c>
      <c r="G1754" s="661" t="s">
        <v>3658</v>
      </c>
      <c r="H1754" s="661" t="s">
        <v>1755</v>
      </c>
      <c r="I1754" s="661" t="s">
        <v>1940</v>
      </c>
      <c r="J1754" s="661" t="s">
        <v>1941</v>
      </c>
      <c r="K1754" s="661" t="s">
        <v>1942</v>
      </c>
      <c r="L1754" s="662">
        <v>475.77</v>
      </c>
      <c r="M1754" s="662">
        <v>5709.2400000000016</v>
      </c>
      <c r="N1754" s="661">
        <v>12</v>
      </c>
      <c r="O1754" s="744">
        <v>9.5</v>
      </c>
      <c r="P1754" s="662">
        <v>5709.2400000000016</v>
      </c>
      <c r="Q1754" s="677">
        <v>1</v>
      </c>
      <c r="R1754" s="661">
        <v>12</v>
      </c>
      <c r="S1754" s="677">
        <v>1</v>
      </c>
      <c r="T1754" s="744">
        <v>9.5</v>
      </c>
      <c r="U1754" s="700">
        <v>1</v>
      </c>
    </row>
    <row r="1755" spans="1:21" ht="14.4" customHeight="1" x14ac:dyDescent="0.3">
      <c r="A1755" s="660">
        <v>32</v>
      </c>
      <c r="B1755" s="661" t="s">
        <v>573</v>
      </c>
      <c r="C1755" s="661" t="s">
        <v>3526</v>
      </c>
      <c r="D1755" s="742" t="s">
        <v>5499</v>
      </c>
      <c r="E1755" s="743" t="s">
        <v>3547</v>
      </c>
      <c r="F1755" s="661" t="s">
        <v>3521</v>
      </c>
      <c r="G1755" s="661" t="s">
        <v>3658</v>
      </c>
      <c r="H1755" s="661" t="s">
        <v>1755</v>
      </c>
      <c r="I1755" s="661" t="s">
        <v>2954</v>
      </c>
      <c r="J1755" s="661" t="s">
        <v>2955</v>
      </c>
      <c r="K1755" s="661" t="s">
        <v>3459</v>
      </c>
      <c r="L1755" s="662">
        <v>1300.49</v>
      </c>
      <c r="M1755" s="662">
        <v>10403.92</v>
      </c>
      <c r="N1755" s="661">
        <v>8</v>
      </c>
      <c r="O1755" s="744">
        <v>5.5</v>
      </c>
      <c r="P1755" s="662">
        <v>7802.94</v>
      </c>
      <c r="Q1755" s="677">
        <v>0.75</v>
      </c>
      <c r="R1755" s="661">
        <v>6</v>
      </c>
      <c r="S1755" s="677">
        <v>0.75</v>
      </c>
      <c r="T1755" s="744">
        <v>3.5</v>
      </c>
      <c r="U1755" s="700">
        <v>0.63636363636363635</v>
      </c>
    </row>
    <row r="1756" spans="1:21" ht="14.4" customHeight="1" x14ac:dyDescent="0.3">
      <c r="A1756" s="660">
        <v>32</v>
      </c>
      <c r="B1756" s="661" t="s">
        <v>573</v>
      </c>
      <c r="C1756" s="661" t="s">
        <v>3526</v>
      </c>
      <c r="D1756" s="742" t="s">
        <v>5499</v>
      </c>
      <c r="E1756" s="743" t="s">
        <v>3547</v>
      </c>
      <c r="F1756" s="661" t="s">
        <v>3521</v>
      </c>
      <c r="G1756" s="661" t="s">
        <v>3658</v>
      </c>
      <c r="H1756" s="661" t="s">
        <v>1755</v>
      </c>
      <c r="I1756" s="661" t="s">
        <v>2969</v>
      </c>
      <c r="J1756" s="661" t="s">
        <v>2970</v>
      </c>
      <c r="K1756" s="661" t="s">
        <v>3460</v>
      </c>
      <c r="L1756" s="662">
        <v>1300.49</v>
      </c>
      <c r="M1756" s="662">
        <v>1300.49</v>
      </c>
      <c r="N1756" s="661">
        <v>1</v>
      </c>
      <c r="O1756" s="744">
        <v>0.5</v>
      </c>
      <c r="P1756" s="662">
        <v>1300.49</v>
      </c>
      <c r="Q1756" s="677">
        <v>1</v>
      </c>
      <c r="R1756" s="661">
        <v>1</v>
      </c>
      <c r="S1756" s="677">
        <v>1</v>
      </c>
      <c r="T1756" s="744">
        <v>0.5</v>
      </c>
      <c r="U1756" s="700">
        <v>1</v>
      </c>
    </row>
    <row r="1757" spans="1:21" ht="14.4" customHeight="1" x14ac:dyDescent="0.3">
      <c r="A1757" s="660">
        <v>32</v>
      </c>
      <c r="B1757" s="661" t="s">
        <v>573</v>
      </c>
      <c r="C1757" s="661" t="s">
        <v>3526</v>
      </c>
      <c r="D1757" s="742" t="s">
        <v>5499</v>
      </c>
      <c r="E1757" s="743" t="s">
        <v>3547</v>
      </c>
      <c r="F1757" s="661" t="s">
        <v>3521</v>
      </c>
      <c r="G1757" s="661" t="s">
        <v>3776</v>
      </c>
      <c r="H1757" s="661" t="s">
        <v>1755</v>
      </c>
      <c r="I1757" s="661" t="s">
        <v>3777</v>
      </c>
      <c r="J1757" s="661" t="s">
        <v>1867</v>
      </c>
      <c r="K1757" s="661" t="s">
        <v>1938</v>
      </c>
      <c r="L1757" s="662">
        <v>144.81</v>
      </c>
      <c r="M1757" s="662">
        <v>144.81</v>
      </c>
      <c r="N1757" s="661">
        <v>1</v>
      </c>
      <c r="O1757" s="744">
        <v>0.5</v>
      </c>
      <c r="P1757" s="662"/>
      <c r="Q1757" s="677">
        <v>0</v>
      </c>
      <c r="R1757" s="661"/>
      <c r="S1757" s="677">
        <v>0</v>
      </c>
      <c r="T1757" s="744"/>
      <c r="U1757" s="700">
        <v>0</v>
      </c>
    </row>
    <row r="1758" spans="1:21" ht="14.4" customHeight="1" x14ac:dyDescent="0.3">
      <c r="A1758" s="660">
        <v>32</v>
      </c>
      <c r="B1758" s="661" t="s">
        <v>573</v>
      </c>
      <c r="C1758" s="661" t="s">
        <v>3526</v>
      </c>
      <c r="D1758" s="742" t="s">
        <v>5499</v>
      </c>
      <c r="E1758" s="743" t="s">
        <v>3547</v>
      </c>
      <c r="F1758" s="661" t="s">
        <v>3521</v>
      </c>
      <c r="G1758" s="661" t="s">
        <v>4203</v>
      </c>
      <c r="H1758" s="661" t="s">
        <v>574</v>
      </c>
      <c r="I1758" s="661" t="s">
        <v>4204</v>
      </c>
      <c r="J1758" s="661" t="s">
        <v>1633</v>
      </c>
      <c r="K1758" s="661" t="s">
        <v>1274</v>
      </c>
      <c r="L1758" s="662">
        <v>54.23</v>
      </c>
      <c r="M1758" s="662">
        <v>54.23</v>
      </c>
      <c r="N1758" s="661">
        <v>1</v>
      </c>
      <c r="O1758" s="744">
        <v>1</v>
      </c>
      <c r="P1758" s="662"/>
      <c r="Q1758" s="677">
        <v>0</v>
      </c>
      <c r="R1758" s="661"/>
      <c r="S1758" s="677">
        <v>0</v>
      </c>
      <c r="T1758" s="744"/>
      <c r="U1758" s="700">
        <v>0</v>
      </c>
    </row>
    <row r="1759" spans="1:21" ht="14.4" customHeight="1" x14ac:dyDescent="0.3">
      <c r="A1759" s="660">
        <v>32</v>
      </c>
      <c r="B1759" s="661" t="s">
        <v>573</v>
      </c>
      <c r="C1759" s="661" t="s">
        <v>3526</v>
      </c>
      <c r="D1759" s="742" t="s">
        <v>5499</v>
      </c>
      <c r="E1759" s="743" t="s">
        <v>3547</v>
      </c>
      <c r="F1759" s="661" t="s">
        <v>3521</v>
      </c>
      <c r="G1759" s="661" t="s">
        <v>3887</v>
      </c>
      <c r="H1759" s="661" t="s">
        <v>1755</v>
      </c>
      <c r="I1759" s="661" t="s">
        <v>5067</v>
      </c>
      <c r="J1759" s="661" t="s">
        <v>5068</v>
      </c>
      <c r="K1759" s="661" t="s">
        <v>2019</v>
      </c>
      <c r="L1759" s="662">
        <v>194.26</v>
      </c>
      <c r="M1759" s="662">
        <v>1748.34</v>
      </c>
      <c r="N1759" s="661">
        <v>9</v>
      </c>
      <c r="O1759" s="744">
        <v>2.5</v>
      </c>
      <c r="P1759" s="662">
        <v>1165.56</v>
      </c>
      <c r="Q1759" s="677">
        <v>0.66666666666666663</v>
      </c>
      <c r="R1759" s="661">
        <v>6</v>
      </c>
      <c r="S1759" s="677">
        <v>0.66666666666666663</v>
      </c>
      <c r="T1759" s="744">
        <v>1.5</v>
      </c>
      <c r="U1759" s="700">
        <v>0.6</v>
      </c>
    </row>
    <row r="1760" spans="1:21" ht="14.4" customHeight="1" x14ac:dyDescent="0.3">
      <c r="A1760" s="660">
        <v>32</v>
      </c>
      <c r="B1760" s="661" t="s">
        <v>573</v>
      </c>
      <c r="C1760" s="661" t="s">
        <v>3526</v>
      </c>
      <c r="D1760" s="742" t="s">
        <v>5499</v>
      </c>
      <c r="E1760" s="743" t="s">
        <v>3547</v>
      </c>
      <c r="F1760" s="661" t="s">
        <v>3521</v>
      </c>
      <c r="G1760" s="661" t="s">
        <v>5069</v>
      </c>
      <c r="H1760" s="661" t="s">
        <v>574</v>
      </c>
      <c r="I1760" s="661" t="s">
        <v>2568</v>
      </c>
      <c r="J1760" s="661" t="s">
        <v>2569</v>
      </c>
      <c r="K1760" s="661" t="s">
        <v>2570</v>
      </c>
      <c r="L1760" s="662">
        <v>70.08</v>
      </c>
      <c r="M1760" s="662">
        <v>70.08</v>
      </c>
      <c r="N1760" s="661">
        <v>1</v>
      </c>
      <c r="O1760" s="744">
        <v>1</v>
      </c>
      <c r="P1760" s="662">
        <v>70.08</v>
      </c>
      <c r="Q1760" s="677">
        <v>1</v>
      </c>
      <c r="R1760" s="661">
        <v>1</v>
      </c>
      <c r="S1760" s="677">
        <v>1</v>
      </c>
      <c r="T1760" s="744">
        <v>1</v>
      </c>
      <c r="U1760" s="700">
        <v>1</v>
      </c>
    </row>
    <row r="1761" spans="1:21" ht="14.4" customHeight="1" x14ac:dyDescent="0.3">
      <c r="A1761" s="660">
        <v>32</v>
      </c>
      <c r="B1761" s="661" t="s">
        <v>573</v>
      </c>
      <c r="C1761" s="661" t="s">
        <v>3526</v>
      </c>
      <c r="D1761" s="742" t="s">
        <v>5499</v>
      </c>
      <c r="E1761" s="743" t="s">
        <v>3547</v>
      </c>
      <c r="F1761" s="661" t="s">
        <v>3521</v>
      </c>
      <c r="G1761" s="661" t="s">
        <v>3662</v>
      </c>
      <c r="H1761" s="661" t="s">
        <v>574</v>
      </c>
      <c r="I1761" s="661" t="s">
        <v>647</v>
      </c>
      <c r="J1761" s="661" t="s">
        <v>3704</v>
      </c>
      <c r="K1761" s="661" t="s">
        <v>3646</v>
      </c>
      <c r="L1761" s="662">
        <v>24.78</v>
      </c>
      <c r="M1761" s="662">
        <v>123.9</v>
      </c>
      <c r="N1761" s="661">
        <v>5</v>
      </c>
      <c r="O1761" s="744">
        <v>1.5</v>
      </c>
      <c r="P1761" s="662">
        <v>74.34</v>
      </c>
      <c r="Q1761" s="677">
        <v>0.6</v>
      </c>
      <c r="R1761" s="661">
        <v>3</v>
      </c>
      <c r="S1761" s="677">
        <v>0.6</v>
      </c>
      <c r="T1761" s="744">
        <v>1</v>
      </c>
      <c r="U1761" s="700">
        <v>0.66666666666666663</v>
      </c>
    </row>
    <row r="1762" spans="1:21" ht="14.4" customHeight="1" x14ac:dyDescent="0.3">
      <c r="A1762" s="660">
        <v>32</v>
      </c>
      <c r="B1762" s="661" t="s">
        <v>573</v>
      </c>
      <c r="C1762" s="661" t="s">
        <v>3526</v>
      </c>
      <c r="D1762" s="742" t="s">
        <v>5499</v>
      </c>
      <c r="E1762" s="743" t="s">
        <v>3547</v>
      </c>
      <c r="F1762" s="661" t="s">
        <v>3521</v>
      </c>
      <c r="G1762" s="661" t="s">
        <v>3662</v>
      </c>
      <c r="H1762" s="661" t="s">
        <v>574</v>
      </c>
      <c r="I1762" s="661" t="s">
        <v>1160</v>
      </c>
      <c r="J1762" s="661" t="s">
        <v>3663</v>
      </c>
      <c r="K1762" s="661" t="s">
        <v>3664</v>
      </c>
      <c r="L1762" s="662">
        <v>99.11</v>
      </c>
      <c r="M1762" s="662">
        <v>2279.5299999999997</v>
      </c>
      <c r="N1762" s="661">
        <v>23</v>
      </c>
      <c r="O1762" s="744">
        <v>7.5</v>
      </c>
      <c r="P1762" s="662">
        <v>1684.87</v>
      </c>
      <c r="Q1762" s="677">
        <v>0.73913043478260876</v>
      </c>
      <c r="R1762" s="661">
        <v>17</v>
      </c>
      <c r="S1762" s="677">
        <v>0.73913043478260865</v>
      </c>
      <c r="T1762" s="744">
        <v>5.5</v>
      </c>
      <c r="U1762" s="700">
        <v>0.73333333333333328</v>
      </c>
    </row>
    <row r="1763" spans="1:21" ht="14.4" customHeight="1" x14ac:dyDescent="0.3">
      <c r="A1763" s="660">
        <v>32</v>
      </c>
      <c r="B1763" s="661" t="s">
        <v>573</v>
      </c>
      <c r="C1763" s="661" t="s">
        <v>3526</v>
      </c>
      <c r="D1763" s="742" t="s">
        <v>5499</v>
      </c>
      <c r="E1763" s="743" t="s">
        <v>3547</v>
      </c>
      <c r="F1763" s="661" t="s">
        <v>3521</v>
      </c>
      <c r="G1763" s="661" t="s">
        <v>4066</v>
      </c>
      <c r="H1763" s="661" t="s">
        <v>1755</v>
      </c>
      <c r="I1763" s="661" t="s">
        <v>4335</v>
      </c>
      <c r="J1763" s="661" t="s">
        <v>4336</v>
      </c>
      <c r="K1763" s="661" t="s">
        <v>3471</v>
      </c>
      <c r="L1763" s="662">
        <v>160.1</v>
      </c>
      <c r="M1763" s="662">
        <v>160.1</v>
      </c>
      <c r="N1763" s="661">
        <v>1</v>
      </c>
      <c r="O1763" s="744">
        <v>0.5</v>
      </c>
      <c r="P1763" s="662">
        <v>160.1</v>
      </c>
      <c r="Q1763" s="677">
        <v>1</v>
      </c>
      <c r="R1763" s="661">
        <v>1</v>
      </c>
      <c r="S1763" s="677">
        <v>1</v>
      </c>
      <c r="T1763" s="744">
        <v>0.5</v>
      </c>
      <c r="U1763" s="700">
        <v>1</v>
      </c>
    </row>
    <row r="1764" spans="1:21" ht="14.4" customHeight="1" x14ac:dyDescent="0.3">
      <c r="A1764" s="660">
        <v>32</v>
      </c>
      <c r="B1764" s="661" t="s">
        <v>573</v>
      </c>
      <c r="C1764" s="661" t="s">
        <v>3526</v>
      </c>
      <c r="D1764" s="742" t="s">
        <v>5499</v>
      </c>
      <c r="E1764" s="743" t="s">
        <v>3547</v>
      </c>
      <c r="F1764" s="661" t="s">
        <v>3521</v>
      </c>
      <c r="G1764" s="661" t="s">
        <v>5070</v>
      </c>
      <c r="H1764" s="661" t="s">
        <v>574</v>
      </c>
      <c r="I1764" s="661" t="s">
        <v>985</v>
      </c>
      <c r="J1764" s="661" t="s">
        <v>5071</v>
      </c>
      <c r="K1764" s="661" t="s">
        <v>3664</v>
      </c>
      <c r="L1764" s="662">
        <v>0</v>
      </c>
      <c r="M1764" s="662">
        <v>0</v>
      </c>
      <c r="N1764" s="661">
        <v>3</v>
      </c>
      <c r="O1764" s="744">
        <v>1</v>
      </c>
      <c r="P1764" s="662"/>
      <c r="Q1764" s="677"/>
      <c r="R1764" s="661"/>
      <c r="S1764" s="677">
        <v>0</v>
      </c>
      <c r="T1764" s="744"/>
      <c r="U1764" s="700">
        <v>0</v>
      </c>
    </row>
    <row r="1765" spans="1:21" ht="14.4" customHeight="1" x14ac:dyDescent="0.3">
      <c r="A1765" s="660">
        <v>32</v>
      </c>
      <c r="B1765" s="661" t="s">
        <v>573</v>
      </c>
      <c r="C1765" s="661" t="s">
        <v>3526</v>
      </c>
      <c r="D1765" s="742" t="s">
        <v>5499</v>
      </c>
      <c r="E1765" s="743" t="s">
        <v>3547</v>
      </c>
      <c r="F1765" s="661" t="s">
        <v>3521</v>
      </c>
      <c r="G1765" s="661" t="s">
        <v>4074</v>
      </c>
      <c r="H1765" s="661" t="s">
        <v>574</v>
      </c>
      <c r="I1765" s="661" t="s">
        <v>5072</v>
      </c>
      <c r="J1765" s="661" t="s">
        <v>4712</v>
      </c>
      <c r="K1765" s="661" t="s">
        <v>5073</v>
      </c>
      <c r="L1765" s="662">
        <v>0</v>
      </c>
      <c r="M1765" s="662">
        <v>0</v>
      </c>
      <c r="N1765" s="661">
        <v>1</v>
      </c>
      <c r="O1765" s="744">
        <v>1</v>
      </c>
      <c r="P1765" s="662">
        <v>0</v>
      </c>
      <c r="Q1765" s="677"/>
      <c r="R1765" s="661">
        <v>1</v>
      </c>
      <c r="S1765" s="677">
        <v>1</v>
      </c>
      <c r="T1765" s="744">
        <v>1</v>
      </c>
      <c r="U1765" s="700">
        <v>1</v>
      </c>
    </row>
    <row r="1766" spans="1:21" ht="14.4" customHeight="1" x14ac:dyDescent="0.3">
      <c r="A1766" s="660">
        <v>32</v>
      </c>
      <c r="B1766" s="661" t="s">
        <v>573</v>
      </c>
      <c r="C1766" s="661" t="s">
        <v>3526</v>
      </c>
      <c r="D1766" s="742" t="s">
        <v>5499</v>
      </c>
      <c r="E1766" s="743" t="s">
        <v>3547</v>
      </c>
      <c r="F1766" s="661" t="s">
        <v>3521</v>
      </c>
      <c r="G1766" s="661" t="s">
        <v>4074</v>
      </c>
      <c r="H1766" s="661" t="s">
        <v>574</v>
      </c>
      <c r="I1766" s="661" t="s">
        <v>5074</v>
      </c>
      <c r="J1766" s="661" t="s">
        <v>4712</v>
      </c>
      <c r="K1766" s="661" t="s">
        <v>5075</v>
      </c>
      <c r="L1766" s="662">
        <v>7923.1</v>
      </c>
      <c r="M1766" s="662">
        <v>7923.1</v>
      </c>
      <c r="N1766" s="661">
        <v>1</v>
      </c>
      <c r="O1766" s="744">
        <v>1</v>
      </c>
      <c r="P1766" s="662">
        <v>7923.1</v>
      </c>
      <c r="Q1766" s="677">
        <v>1</v>
      </c>
      <c r="R1766" s="661">
        <v>1</v>
      </c>
      <c r="S1766" s="677">
        <v>1</v>
      </c>
      <c r="T1766" s="744">
        <v>1</v>
      </c>
      <c r="U1766" s="700">
        <v>1</v>
      </c>
    </row>
    <row r="1767" spans="1:21" ht="14.4" customHeight="1" x14ac:dyDescent="0.3">
      <c r="A1767" s="660">
        <v>32</v>
      </c>
      <c r="B1767" s="661" t="s">
        <v>573</v>
      </c>
      <c r="C1767" s="661" t="s">
        <v>3526</v>
      </c>
      <c r="D1767" s="742" t="s">
        <v>5499</v>
      </c>
      <c r="E1767" s="743" t="s">
        <v>3547</v>
      </c>
      <c r="F1767" s="661" t="s">
        <v>3521</v>
      </c>
      <c r="G1767" s="661" t="s">
        <v>5076</v>
      </c>
      <c r="H1767" s="661" t="s">
        <v>574</v>
      </c>
      <c r="I1767" s="661" t="s">
        <v>5077</v>
      </c>
      <c r="J1767" s="661" t="s">
        <v>5078</v>
      </c>
      <c r="K1767" s="661" t="s">
        <v>4413</v>
      </c>
      <c r="L1767" s="662">
        <v>189.43</v>
      </c>
      <c r="M1767" s="662">
        <v>189.43</v>
      </c>
      <c r="N1767" s="661">
        <v>1</v>
      </c>
      <c r="O1767" s="744">
        <v>0.5</v>
      </c>
      <c r="P1767" s="662">
        <v>189.43</v>
      </c>
      <c r="Q1767" s="677">
        <v>1</v>
      </c>
      <c r="R1767" s="661">
        <v>1</v>
      </c>
      <c r="S1767" s="677">
        <v>1</v>
      </c>
      <c r="T1767" s="744">
        <v>0.5</v>
      </c>
      <c r="U1767" s="700">
        <v>1</v>
      </c>
    </row>
    <row r="1768" spans="1:21" ht="14.4" customHeight="1" x14ac:dyDescent="0.3">
      <c r="A1768" s="660">
        <v>32</v>
      </c>
      <c r="B1768" s="661" t="s">
        <v>573</v>
      </c>
      <c r="C1768" s="661" t="s">
        <v>3526</v>
      </c>
      <c r="D1768" s="742" t="s">
        <v>5499</v>
      </c>
      <c r="E1768" s="743" t="s">
        <v>3547</v>
      </c>
      <c r="F1768" s="661" t="s">
        <v>3521</v>
      </c>
      <c r="G1768" s="661" t="s">
        <v>3858</v>
      </c>
      <c r="H1768" s="661" t="s">
        <v>574</v>
      </c>
      <c r="I1768" s="661" t="s">
        <v>919</v>
      </c>
      <c r="J1768" s="661" t="s">
        <v>3859</v>
      </c>
      <c r="K1768" s="661" t="s">
        <v>3860</v>
      </c>
      <c r="L1768" s="662">
        <v>0</v>
      </c>
      <c r="M1768" s="662">
        <v>0</v>
      </c>
      <c r="N1768" s="661">
        <v>2</v>
      </c>
      <c r="O1768" s="744">
        <v>0.5</v>
      </c>
      <c r="P1768" s="662">
        <v>0</v>
      </c>
      <c r="Q1768" s="677"/>
      <c r="R1768" s="661">
        <v>2</v>
      </c>
      <c r="S1768" s="677">
        <v>1</v>
      </c>
      <c r="T1768" s="744">
        <v>0.5</v>
      </c>
      <c r="U1768" s="700">
        <v>1</v>
      </c>
    </row>
    <row r="1769" spans="1:21" ht="14.4" customHeight="1" x14ac:dyDescent="0.3">
      <c r="A1769" s="660">
        <v>32</v>
      </c>
      <c r="B1769" s="661" t="s">
        <v>573</v>
      </c>
      <c r="C1769" s="661" t="s">
        <v>3526</v>
      </c>
      <c r="D1769" s="742" t="s">
        <v>5499</v>
      </c>
      <c r="E1769" s="743" t="s">
        <v>3547</v>
      </c>
      <c r="F1769" s="661" t="s">
        <v>3521</v>
      </c>
      <c r="G1769" s="661" t="s">
        <v>3858</v>
      </c>
      <c r="H1769" s="661" t="s">
        <v>574</v>
      </c>
      <c r="I1769" s="661" t="s">
        <v>4467</v>
      </c>
      <c r="J1769" s="661" t="s">
        <v>4468</v>
      </c>
      <c r="K1769" s="661" t="s">
        <v>4469</v>
      </c>
      <c r="L1769" s="662">
        <v>0</v>
      </c>
      <c r="M1769" s="662">
        <v>0</v>
      </c>
      <c r="N1769" s="661">
        <v>4</v>
      </c>
      <c r="O1769" s="744">
        <v>1.5</v>
      </c>
      <c r="P1769" s="662">
        <v>0</v>
      </c>
      <c r="Q1769" s="677"/>
      <c r="R1769" s="661">
        <v>4</v>
      </c>
      <c r="S1769" s="677">
        <v>1</v>
      </c>
      <c r="T1769" s="744">
        <v>1.5</v>
      </c>
      <c r="U1769" s="700">
        <v>1</v>
      </c>
    </row>
    <row r="1770" spans="1:21" ht="14.4" customHeight="1" x14ac:dyDescent="0.3">
      <c r="A1770" s="660">
        <v>32</v>
      </c>
      <c r="B1770" s="661" t="s">
        <v>573</v>
      </c>
      <c r="C1770" s="661" t="s">
        <v>3526</v>
      </c>
      <c r="D1770" s="742" t="s">
        <v>5499</v>
      </c>
      <c r="E1770" s="743" t="s">
        <v>3547</v>
      </c>
      <c r="F1770" s="661" t="s">
        <v>3521</v>
      </c>
      <c r="G1770" s="661" t="s">
        <v>3670</v>
      </c>
      <c r="H1770" s="661" t="s">
        <v>574</v>
      </c>
      <c r="I1770" s="661" t="s">
        <v>2520</v>
      </c>
      <c r="J1770" s="661" t="s">
        <v>2521</v>
      </c>
      <c r="K1770" s="661" t="s">
        <v>3671</v>
      </c>
      <c r="L1770" s="662">
        <v>107.25</v>
      </c>
      <c r="M1770" s="662">
        <v>536.25</v>
      </c>
      <c r="N1770" s="661">
        <v>5</v>
      </c>
      <c r="O1770" s="744">
        <v>1.5</v>
      </c>
      <c r="P1770" s="662"/>
      <c r="Q1770" s="677">
        <v>0</v>
      </c>
      <c r="R1770" s="661"/>
      <c r="S1770" s="677">
        <v>0</v>
      </c>
      <c r="T1770" s="744"/>
      <c r="U1770" s="700">
        <v>0</v>
      </c>
    </row>
    <row r="1771" spans="1:21" ht="14.4" customHeight="1" x14ac:dyDescent="0.3">
      <c r="A1771" s="660">
        <v>32</v>
      </c>
      <c r="B1771" s="661" t="s">
        <v>573</v>
      </c>
      <c r="C1771" s="661" t="s">
        <v>3526</v>
      </c>
      <c r="D1771" s="742" t="s">
        <v>5499</v>
      </c>
      <c r="E1771" s="743" t="s">
        <v>3547</v>
      </c>
      <c r="F1771" s="661" t="s">
        <v>3521</v>
      </c>
      <c r="G1771" s="661" t="s">
        <v>5008</v>
      </c>
      <c r="H1771" s="661" t="s">
        <v>1755</v>
      </c>
      <c r="I1771" s="661" t="s">
        <v>5079</v>
      </c>
      <c r="J1771" s="661" t="s">
        <v>5080</v>
      </c>
      <c r="K1771" s="661" t="s">
        <v>3163</v>
      </c>
      <c r="L1771" s="662">
        <v>196.21</v>
      </c>
      <c r="M1771" s="662">
        <v>196.21</v>
      </c>
      <c r="N1771" s="661">
        <v>1</v>
      </c>
      <c r="O1771" s="744">
        <v>0.5</v>
      </c>
      <c r="P1771" s="662"/>
      <c r="Q1771" s="677">
        <v>0</v>
      </c>
      <c r="R1771" s="661"/>
      <c r="S1771" s="677">
        <v>0</v>
      </c>
      <c r="T1771" s="744"/>
      <c r="U1771" s="700">
        <v>0</v>
      </c>
    </row>
    <row r="1772" spans="1:21" ht="14.4" customHeight="1" x14ac:dyDescent="0.3">
      <c r="A1772" s="660">
        <v>32</v>
      </c>
      <c r="B1772" s="661" t="s">
        <v>573</v>
      </c>
      <c r="C1772" s="661" t="s">
        <v>3526</v>
      </c>
      <c r="D1772" s="742" t="s">
        <v>5499</v>
      </c>
      <c r="E1772" s="743" t="s">
        <v>3547</v>
      </c>
      <c r="F1772" s="661" t="s">
        <v>3521</v>
      </c>
      <c r="G1772" s="661" t="s">
        <v>3672</v>
      </c>
      <c r="H1772" s="661" t="s">
        <v>574</v>
      </c>
      <c r="I1772" s="661" t="s">
        <v>817</v>
      </c>
      <c r="J1772" s="661" t="s">
        <v>3673</v>
      </c>
      <c r="K1772" s="661" t="s">
        <v>3674</v>
      </c>
      <c r="L1772" s="662">
        <v>0</v>
      </c>
      <c r="M1772" s="662">
        <v>0</v>
      </c>
      <c r="N1772" s="661">
        <v>2</v>
      </c>
      <c r="O1772" s="744">
        <v>1.5</v>
      </c>
      <c r="P1772" s="662">
        <v>0</v>
      </c>
      <c r="Q1772" s="677"/>
      <c r="R1772" s="661">
        <v>1</v>
      </c>
      <c r="S1772" s="677">
        <v>0.5</v>
      </c>
      <c r="T1772" s="744">
        <v>0.5</v>
      </c>
      <c r="U1772" s="700">
        <v>0.33333333333333331</v>
      </c>
    </row>
    <row r="1773" spans="1:21" ht="14.4" customHeight="1" x14ac:dyDescent="0.3">
      <c r="A1773" s="660">
        <v>32</v>
      </c>
      <c r="B1773" s="661" t="s">
        <v>573</v>
      </c>
      <c r="C1773" s="661" t="s">
        <v>3526</v>
      </c>
      <c r="D1773" s="742" t="s">
        <v>5499</v>
      </c>
      <c r="E1773" s="743" t="s">
        <v>3547</v>
      </c>
      <c r="F1773" s="661" t="s">
        <v>3521</v>
      </c>
      <c r="G1773" s="661" t="s">
        <v>3677</v>
      </c>
      <c r="H1773" s="661" t="s">
        <v>574</v>
      </c>
      <c r="I1773" s="661" t="s">
        <v>2120</v>
      </c>
      <c r="J1773" s="661" t="s">
        <v>2121</v>
      </c>
      <c r="K1773" s="661" t="s">
        <v>3680</v>
      </c>
      <c r="L1773" s="662">
        <v>51.21</v>
      </c>
      <c r="M1773" s="662">
        <v>1536.3</v>
      </c>
      <c r="N1773" s="661">
        <v>30</v>
      </c>
      <c r="O1773" s="744">
        <v>8</v>
      </c>
      <c r="P1773" s="662">
        <v>1177.83</v>
      </c>
      <c r="Q1773" s="677">
        <v>0.76666666666666661</v>
      </c>
      <c r="R1773" s="661">
        <v>23</v>
      </c>
      <c r="S1773" s="677">
        <v>0.76666666666666672</v>
      </c>
      <c r="T1773" s="744">
        <v>7</v>
      </c>
      <c r="U1773" s="700">
        <v>0.875</v>
      </c>
    </row>
    <row r="1774" spans="1:21" ht="14.4" customHeight="1" x14ac:dyDescent="0.3">
      <c r="A1774" s="660">
        <v>32</v>
      </c>
      <c r="B1774" s="661" t="s">
        <v>573</v>
      </c>
      <c r="C1774" s="661" t="s">
        <v>3526</v>
      </c>
      <c r="D1774" s="742" t="s">
        <v>5499</v>
      </c>
      <c r="E1774" s="743" t="s">
        <v>3547</v>
      </c>
      <c r="F1774" s="661" t="s">
        <v>3521</v>
      </c>
      <c r="G1774" s="661" t="s">
        <v>3677</v>
      </c>
      <c r="H1774" s="661" t="s">
        <v>574</v>
      </c>
      <c r="I1774" s="661" t="s">
        <v>4398</v>
      </c>
      <c r="J1774" s="661" t="s">
        <v>2083</v>
      </c>
      <c r="K1774" s="661" t="s">
        <v>4399</v>
      </c>
      <c r="L1774" s="662">
        <v>31.42</v>
      </c>
      <c r="M1774" s="662">
        <v>94.26</v>
      </c>
      <c r="N1774" s="661">
        <v>3</v>
      </c>
      <c r="O1774" s="744">
        <v>0.5</v>
      </c>
      <c r="P1774" s="662"/>
      <c r="Q1774" s="677">
        <v>0</v>
      </c>
      <c r="R1774" s="661"/>
      <c r="S1774" s="677">
        <v>0</v>
      </c>
      <c r="T1774" s="744"/>
      <c r="U1774" s="700">
        <v>0</v>
      </c>
    </row>
    <row r="1775" spans="1:21" ht="14.4" customHeight="1" x14ac:dyDescent="0.3">
      <c r="A1775" s="660">
        <v>32</v>
      </c>
      <c r="B1775" s="661" t="s">
        <v>573</v>
      </c>
      <c r="C1775" s="661" t="s">
        <v>3526</v>
      </c>
      <c r="D1775" s="742" t="s">
        <v>5499</v>
      </c>
      <c r="E1775" s="743" t="s">
        <v>3547</v>
      </c>
      <c r="F1775" s="661" t="s">
        <v>3521</v>
      </c>
      <c r="G1775" s="661" t="s">
        <v>3681</v>
      </c>
      <c r="H1775" s="661" t="s">
        <v>574</v>
      </c>
      <c r="I1775" s="661" t="s">
        <v>1318</v>
      </c>
      <c r="J1775" s="661" t="s">
        <v>1319</v>
      </c>
      <c r="K1775" s="661" t="s">
        <v>5081</v>
      </c>
      <c r="L1775" s="662">
        <v>132</v>
      </c>
      <c r="M1775" s="662">
        <v>132</v>
      </c>
      <c r="N1775" s="661">
        <v>1</v>
      </c>
      <c r="O1775" s="744">
        <v>1</v>
      </c>
      <c r="P1775" s="662"/>
      <c r="Q1775" s="677">
        <v>0</v>
      </c>
      <c r="R1775" s="661"/>
      <c r="S1775" s="677">
        <v>0</v>
      </c>
      <c r="T1775" s="744"/>
      <c r="U1775" s="700">
        <v>0</v>
      </c>
    </row>
    <row r="1776" spans="1:21" ht="14.4" customHeight="1" x14ac:dyDescent="0.3">
      <c r="A1776" s="660">
        <v>32</v>
      </c>
      <c r="B1776" s="661" t="s">
        <v>573</v>
      </c>
      <c r="C1776" s="661" t="s">
        <v>3526</v>
      </c>
      <c r="D1776" s="742" t="s">
        <v>5499</v>
      </c>
      <c r="E1776" s="743" t="s">
        <v>3547</v>
      </c>
      <c r="F1776" s="661" t="s">
        <v>3521</v>
      </c>
      <c r="G1776" s="661" t="s">
        <v>3684</v>
      </c>
      <c r="H1776" s="661" t="s">
        <v>1755</v>
      </c>
      <c r="I1776" s="661" t="s">
        <v>1790</v>
      </c>
      <c r="J1776" s="661" t="s">
        <v>1791</v>
      </c>
      <c r="K1776" s="661" t="s">
        <v>1792</v>
      </c>
      <c r="L1776" s="662">
        <v>31.32</v>
      </c>
      <c r="M1776" s="662">
        <v>62.64</v>
      </c>
      <c r="N1776" s="661">
        <v>2</v>
      </c>
      <c r="O1776" s="744">
        <v>1</v>
      </c>
      <c r="P1776" s="662"/>
      <c r="Q1776" s="677">
        <v>0</v>
      </c>
      <c r="R1776" s="661"/>
      <c r="S1776" s="677">
        <v>0</v>
      </c>
      <c r="T1776" s="744"/>
      <c r="U1776" s="700">
        <v>0</v>
      </c>
    </row>
    <row r="1777" spans="1:21" ht="14.4" customHeight="1" x14ac:dyDescent="0.3">
      <c r="A1777" s="660">
        <v>32</v>
      </c>
      <c r="B1777" s="661" t="s">
        <v>573</v>
      </c>
      <c r="C1777" s="661" t="s">
        <v>3526</v>
      </c>
      <c r="D1777" s="742" t="s">
        <v>5499</v>
      </c>
      <c r="E1777" s="743" t="s">
        <v>3547</v>
      </c>
      <c r="F1777" s="661" t="s">
        <v>3521</v>
      </c>
      <c r="G1777" s="661" t="s">
        <v>3684</v>
      </c>
      <c r="H1777" s="661" t="s">
        <v>574</v>
      </c>
      <c r="I1777" s="661" t="s">
        <v>5082</v>
      </c>
      <c r="J1777" s="661" t="s">
        <v>5083</v>
      </c>
      <c r="K1777" s="661" t="s">
        <v>5084</v>
      </c>
      <c r="L1777" s="662">
        <v>0</v>
      </c>
      <c r="M1777" s="662">
        <v>0</v>
      </c>
      <c r="N1777" s="661">
        <v>1</v>
      </c>
      <c r="O1777" s="744">
        <v>1</v>
      </c>
      <c r="P1777" s="662"/>
      <c r="Q1777" s="677"/>
      <c r="R1777" s="661"/>
      <c r="S1777" s="677">
        <v>0</v>
      </c>
      <c r="T1777" s="744"/>
      <c r="U1777" s="700">
        <v>0</v>
      </c>
    </row>
    <row r="1778" spans="1:21" ht="14.4" customHeight="1" x14ac:dyDescent="0.3">
      <c r="A1778" s="660">
        <v>32</v>
      </c>
      <c r="B1778" s="661" t="s">
        <v>573</v>
      </c>
      <c r="C1778" s="661" t="s">
        <v>3526</v>
      </c>
      <c r="D1778" s="742" t="s">
        <v>5499</v>
      </c>
      <c r="E1778" s="743" t="s">
        <v>3547</v>
      </c>
      <c r="F1778" s="661" t="s">
        <v>3521</v>
      </c>
      <c r="G1778" s="661" t="s">
        <v>3685</v>
      </c>
      <c r="H1778" s="661" t="s">
        <v>574</v>
      </c>
      <c r="I1778" s="661" t="s">
        <v>3919</v>
      </c>
      <c r="J1778" s="661" t="s">
        <v>1722</v>
      </c>
      <c r="K1778" s="661" t="s">
        <v>1030</v>
      </c>
      <c r="L1778" s="662">
        <v>75.22</v>
      </c>
      <c r="M1778" s="662">
        <v>75.22</v>
      </c>
      <c r="N1778" s="661">
        <v>1</v>
      </c>
      <c r="O1778" s="744">
        <v>1</v>
      </c>
      <c r="P1778" s="662"/>
      <c r="Q1778" s="677">
        <v>0</v>
      </c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32</v>
      </c>
      <c r="B1779" s="661" t="s">
        <v>573</v>
      </c>
      <c r="C1779" s="661" t="s">
        <v>3526</v>
      </c>
      <c r="D1779" s="742" t="s">
        <v>5499</v>
      </c>
      <c r="E1779" s="743" t="s">
        <v>3547</v>
      </c>
      <c r="F1779" s="661" t="s">
        <v>3521</v>
      </c>
      <c r="G1779" s="661" t="s">
        <v>4226</v>
      </c>
      <c r="H1779" s="661" t="s">
        <v>574</v>
      </c>
      <c r="I1779" s="661" t="s">
        <v>5085</v>
      </c>
      <c r="J1779" s="661" t="s">
        <v>5086</v>
      </c>
      <c r="K1779" s="661" t="s">
        <v>5087</v>
      </c>
      <c r="L1779" s="662">
        <v>25.12</v>
      </c>
      <c r="M1779" s="662">
        <v>25.12</v>
      </c>
      <c r="N1779" s="661">
        <v>1</v>
      </c>
      <c r="O1779" s="744">
        <v>0.5</v>
      </c>
      <c r="P1779" s="662">
        <v>25.12</v>
      </c>
      <c r="Q1779" s="677">
        <v>1</v>
      </c>
      <c r="R1779" s="661">
        <v>1</v>
      </c>
      <c r="S1779" s="677">
        <v>1</v>
      </c>
      <c r="T1779" s="744">
        <v>0.5</v>
      </c>
      <c r="U1779" s="700">
        <v>1</v>
      </c>
    </row>
    <row r="1780" spans="1:21" ht="14.4" customHeight="1" x14ac:dyDescent="0.3">
      <c r="A1780" s="660">
        <v>32</v>
      </c>
      <c r="B1780" s="661" t="s">
        <v>573</v>
      </c>
      <c r="C1780" s="661" t="s">
        <v>3526</v>
      </c>
      <c r="D1780" s="742" t="s">
        <v>5499</v>
      </c>
      <c r="E1780" s="743" t="s">
        <v>3547</v>
      </c>
      <c r="F1780" s="661" t="s">
        <v>3521</v>
      </c>
      <c r="G1780" s="661" t="s">
        <v>4226</v>
      </c>
      <c r="H1780" s="661" t="s">
        <v>574</v>
      </c>
      <c r="I1780" s="661" t="s">
        <v>5088</v>
      </c>
      <c r="J1780" s="661" t="s">
        <v>5089</v>
      </c>
      <c r="K1780" s="661" t="s">
        <v>4974</v>
      </c>
      <c r="L1780" s="662">
        <v>25.12</v>
      </c>
      <c r="M1780" s="662">
        <v>25.12</v>
      </c>
      <c r="N1780" s="661">
        <v>1</v>
      </c>
      <c r="O1780" s="744">
        <v>1</v>
      </c>
      <c r="P1780" s="662">
        <v>25.12</v>
      </c>
      <c r="Q1780" s="677">
        <v>1</v>
      </c>
      <c r="R1780" s="661">
        <v>1</v>
      </c>
      <c r="S1780" s="677">
        <v>1</v>
      </c>
      <c r="T1780" s="744">
        <v>1</v>
      </c>
      <c r="U1780" s="700">
        <v>1</v>
      </c>
    </row>
    <row r="1781" spans="1:21" ht="14.4" customHeight="1" x14ac:dyDescent="0.3">
      <c r="A1781" s="660">
        <v>32</v>
      </c>
      <c r="B1781" s="661" t="s">
        <v>573</v>
      </c>
      <c r="C1781" s="661" t="s">
        <v>3526</v>
      </c>
      <c r="D1781" s="742" t="s">
        <v>5499</v>
      </c>
      <c r="E1781" s="743" t="s">
        <v>3547</v>
      </c>
      <c r="F1781" s="661" t="s">
        <v>3521</v>
      </c>
      <c r="G1781" s="661" t="s">
        <v>3786</v>
      </c>
      <c r="H1781" s="661" t="s">
        <v>1755</v>
      </c>
      <c r="I1781" s="661" t="s">
        <v>1967</v>
      </c>
      <c r="J1781" s="661" t="s">
        <v>1968</v>
      </c>
      <c r="K1781" s="661" t="s">
        <v>2432</v>
      </c>
      <c r="L1781" s="662">
        <v>1427.23</v>
      </c>
      <c r="M1781" s="662">
        <v>11417.84</v>
      </c>
      <c r="N1781" s="661">
        <v>8</v>
      </c>
      <c r="O1781" s="744">
        <v>4.5</v>
      </c>
      <c r="P1781" s="662">
        <v>7136.15</v>
      </c>
      <c r="Q1781" s="677">
        <v>0.625</v>
      </c>
      <c r="R1781" s="661">
        <v>5</v>
      </c>
      <c r="S1781" s="677">
        <v>0.625</v>
      </c>
      <c r="T1781" s="744">
        <v>2.5</v>
      </c>
      <c r="U1781" s="700">
        <v>0.55555555555555558</v>
      </c>
    </row>
    <row r="1782" spans="1:21" ht="14.4" customHeight="1" x14ac:dyDescent="0.3">
      <c r="A1782" s="660">
        <v>32</v>
      </c>
      <c r="B1782" s="661" t="s">
        <v>573</v>
      </c>
      <c r="C1782" s="661" t="s">
        <v>3526</v>
      </c>
      <c r="D1782" s="742" t="s">
        <v>5499</v>
      </c>
      <c r="E1782" s="743" t="s">
        <v>3547</v>
      </c>
      <c r="F1782" s="661" t="s">
        <v>3521</v>
      </c>
      <c r="G1782" s="661" t="s">
        <v>3688</v>
      </c>
      <c r="H1782" s="661" t="s">
        <v>574</v>
      </c>
      <c r="I1782" s="661" t="s">
        <v>3689</v>
      </c>
      <c r="J1782" s="661" t="s">
        <v>1071</v>
      </c>
      <c r="K1782" s="661" t="s">
        <v>729</v>
      </c>
      <c r="L1782" s="662">
        <v>0</v>
      </c>
      <c r="M1782" s="662">
        <v>0</v>
      </c>
      <c r="N1782" s="661">
        <v>3</v>
      </c>
      <c r="O1782" s="744">
        <v>0.5</v>
      </c>
      <c r="P1782" s="662"/>
      <c r="Q1782" s="677"/>
      <c r="R1782" s="661"/>
      <c r="S1782" s="677">
        <v>0</v>
      </c>
      <c r="T1782" s="744"/>
      <c r="U1782" s="700">
        <v>0</v>
      </c>
    </row>
    <row r="1783" spans="1:21" ht="14.4" customHeight="1" x14ac:dyDescent="0.3">
      <c r="A1783" s="660">
        <v>32</v>
      </c>
      <c r="B1783" s="661" t="s">
        <v>573</v>
      </c>
      <c r="C1783" s="661" t="s">
        <v>3526</v>
      </c>
      <c r="D1783" s="742" t="s">
        <v>5499</v>
      </c>
      <c r="E1783" s="743" t="s">
        <v>3547</v>
      </c>
      <c r="F1783" s="661" t="s">
        <v>3521</v>
      </c>
      <c r="G1783" s="661" t="s">
        <v>3688</v>
      </c>
      <c r="H1783" s="661" t="s">
        <v>574</v>
      </c>
      <c r="I1783" s="661" t="s">
        <v>1070</v>
      </c>
      <c r="J1783" s="661" t="s">
        <v>1071</v>
      </c>
      <c r="K1783" s="661" t="s">
        <v>1072</v>
      </c>
      <c r="L1783" s="662">
        <v>271.94</v>
      </c>
      <c r="M1783" s="662">
        <v>271.94</v>
      </c>
      <c r="N1783" s="661">
        <v>1</v>
      </c>
      <c r="O1783" s="744">
        <v>0.5</v>
      </c>
      <c r="P1783" s="662">
        <v>271.94</v>
      </c>
      <c r="Q1783" s="677">
        <v>1</v>
      </c>
      <c r="R1783" s="661">
        <v>1</v>
      </c>
      <c r="S1783" s="677">
        <v>1</v>
      </c>
      <c r="T1783" s="744">
        <v>0.5</v>
      </c>
      <c r="U1783" s="700">
        <v>1</v>
      </c>
    </row>
    <row r="1784" spans="1:21" ht="14.4" customHeight="1" x14ac:dyDescent="0.3">
      <c r="A1784" s="660">
        <v>32</v>
      </c>
      <c r="B1784" s="661" t="s">
        <v>573</v>
      </c>
      <c r="C1784" s="661" t="s">
        <v>3526</v>
      </c>
      <c r="D1784" s="742" t="s">
        <v>5499</v>
      </c>
      <c r="E1784" s="743" t="s">
        <v>3547</v>
      </c>
      <c r="F1784" s="661" t="s">
        <v>3521</v>
      </c>
      <c r="G1784" s="661" t="s">
        <v>3688</v>
      </c>
      <c r="H1784" s="661" t="s">
        <v>574</v>
      </c>
      <c r="I1784" s="661" t="s">
        <v>3787</v>
      </c>
      <c r="J1784" s="661" t="s">
        <v>2503</v>
      </c>
      <c r="K1784" s="661" t="s">
        <v>3788</v>
      </c>
      <c r="L1784" s="662">
        <v>0</v>
      </c>
      <c r="M1784" s="662">
        <v>0</v>
      </c>
      <c r="N1784" s="661">
        <v>1</v>
      </c>
      <c r="O1784" s="744">
        <v>0.5</v>
      </c>
      <c r="P1784" s="662"/>
      <c r="Q1784" s="677"/>
      <c r="R1784" s="661"/>
      <c r="S1784" s="677">
        <v>0</v>
      </c>
      <c r="T1784" s="744"/>
      <c r="U1784" s="700">
        <v>0</v>
      </c>
    </row>
    <row r="1785" spans="1:21" ht="14.4" customHeight="1" x14ac:dyDescent="0.3">
      <c r="A1785" s="660">
        <v>32</v>
      </c>
      <c r="B1785" s="661" t="s">
        <v>573</v>
      </c>
      <c r="C1785" s="661" t="s">
        <v>3526</v>
      </c>
      <c r="D1785" s="742" t="s">
        <v>5499</v>
      </c>
      <c r="E1785" s="743" t="s">
        <v>3547</v>
      </c>
      <c r="F1785" s="661" t="s">
        <v>3521</v>
      </c>
      <c r="G1785" s="661" t="s">
        <v>5090</v>
      </c>
      <c r="H1785" s="661" t="s">
        <v>574</v>
      </c>
      <c r="I1785" s="661" t="s">
        <v>5091</v>
      </c>
      <c r="J1785" s="661" t="s">
        <v>5092</v>
      </c>
      <c r="K1785" s="661" t="s">
        <v>5093</v>
      </c>
      <c r="L1785" s="662">
        <v>0</v>
      </c>
      <c r="M1785" s="662">
        <v>0</v>
      </c>
      <c r="N1785" s="661">
        <v>2</v>
      </c>
      <c r="O1785" s="744">
        <v>1</v>
      </c>
      <c r="P1785" s="662">
        <v>0</v>
      </c>
      <c r="Q1785" s="677"/>
      <c r="R1785" s="661">
        <v>2</v>
      </c>
      <c r="S1785" s="677">
        <v>1</v>
      </c>
      <c r="T1785" s="744">
        <v>1</v>
      </c>
      <c r="U1785" s="700">
        <v>1</v>
      </c>
    </row>
    <row r="1786" spans="1:21" ht="14.4" customHeight="1" x14ac:dyDescent="0.3">
      <c r="A1786" s="660">
        <v>32</v>
      </c>
      <c r="B1786" s="661" t="s">
        <v>573</v>
      </c>
      <c r="C1786" s="661" t="s">
        <v>3526</v>
      </c>
      <c r="D1786" s="742" t="s">
        <v>5499</v>
      </c>
      <c r="E1786" s="743" t="s">
        <v>3547</v>
      </c>
      <c r="F1786" s="661" t="s">
        <v>3521</v>
      </c>
      <c r="G1786" s="661" t="s">
        <v>3866</v>
      </c>
      <c r="H1786" s="661" t="s">
        <v>1755</v>
      </c>
      <c r="I1786" s="661" t="s">
        <v>3867</v>
      </c>
      <c r="J1786" s="661" t="s">
        <v>3868</v>
      </c>
      <c r="K1786" s="661" t="s">
        <v>3869</v>
      </c>
      <c r="L1786" s="662">
        <v>120.61</v>
      </c>
      <c r="M1786" s="662">
        <v>120.61</v>
      </c>
      <c r="N1786" s="661">
        <v>1</v>
      </c>
      <c r="O1786" s="744">
        <v>1</v>
      </c>
      <c r="P1786" s="662">
        <v>120.61</v>
      </c>
      <c r="Q1786" s="677">
        <v>1</v>
      </c>
      <c r="R1786" s="661">
        <v>1</v>
      </c>
      <c r="S1786" s="677">
        <v>1</v>
      </c>
      <c r="T1786" s="744">
        <v>1</v>
      </c>
      <c r="U1786" s="700">
        <v>1</v>
      </c>
    </row>
    <row r="1787" spans="1:21" ht="14.4" customHeight="1" x14ac:dyDescent="0.3">
      <c r="A1787" s="660">
        <v>32</v>
      </c>
      <c r="B1787" s="661" t="s">
        <v>573</v>
      </c>
      <c r="C1787" s="661" t="s">
        <v>3526</v>
      </c>
      <c r="D1787" s="742" t="s">
        <v>5499</v>
      </c>
      <c r="E1787" s="743" t="s">
        <v>3547</v>
      </c>
      <c r="F1787" s="661" t="s">
        <v>3521</v>
      </c>
      <c r="G1787" s="661" t="s">
        <v>3866</v>
      </c>
      <c r="H1787" s="661" t="s">
        <v>1755</v>
      </c>
      <c r="I1787" s="661" t="s">
        <v>4090</v>
      </c>
      <c r="J1787" s="661" t="s">
        <v>4091</v>
      </c>
      <c r="K1787" s="661" t="s">
        <v>2543</v>
      </c>
      <c r="L1787" s="662">
        <v>184.74</v>
      </c>
      <c r="M1787" s="662">
        <v>184.74</v>
      </c>
      <c r="N1787" s="661">
        <v>1</v>
      </c>
      <c r="O1787" s="744">
        <v>0.5</v>
      </c>
      <c r="P1787" s="662"/>
      <c r="Q1787" s="677">
        <v>0</v>
      </c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32</v>
      </c>
      <c r="B1788" s="661" t="s">
        <v>573</v>
      </c>
      <c r="C1788" s="661" t="s">
        <v>3526</v>
      </c>
      <c r="D1788" s="742" t="s">
        <v>5499</v>
      </c>
      <c r="E1788" s="743" t="s">
        <v>3547</v>
      </c>
      <c r="F1788" s="661" t="s">
        <v>3521</v>
      </c>
      <c r="G1788" s="661" t="s">
        <v>3952</v>
      </c>
      <c r="H1788" s="661" t="s">
        <v>574</v>
      </c>
      <c r="I1788" s="661" t="s">
        <v>1452</v>
      </c>
      <c r="J1788" s="661" t="s">
        <v>3954</v>
      </c>
      <c r="K1788" s="661" t="s">
        <v>4231</v>
      </c>
      <c r="L1788" s="662">
        <v>0</v>
      </c>
      <c r="M1788" s="662">
        <v>0</v>
      </c>
      <c r="N1788" s="661">
        <v>1</v>
      </c>
      <c r="O1788" s="744">
        <v>1</v>
      </c>
      <c r="P1788" s="662">
        <v>0</v>
      </c>
      <c r="Q1788" s="677"/>
      <c r="R1788" s="661">
        <v>1</v>
      </c>
      <c r="S1788" s="677">
        <v>1</v>
      </c>
      <c r="T1788" s="744">
        <v>1</v>
      </c>
      <c r="U1788" s="700">
        <v>1</v>
      </c>
    </row>
    <row r="1789" spans="1:21" ht="14.4" customHeight="1" x14ac:dyDescent="0.3">
      <c r="A1789" s="660">
        <v>32</v>
      </c>
      <c r="B1789" s="661" t="s">
        <v>573</v>
      </c>
      <c r="C1789" s="661" t="s">
        <v>3526</v>
      </c>
      <c r="D1789" s="742" t="s">
        <v>5499</v>
      </c>
      <c r="E1789" s="743" t="s">
        <v>3547</v>
      </c>
      <c r="F1789" s="661" t="s">
        <v>3521</v>
      </c>
      <c r="G1789" s="661" t="s">
        <v>3952</v>
      </c>
      <c r="H1789" s="661" t="s">
        <v>574</v>
      </c>
      <c r="I1789" s="661" t="s">
        <v>5094</v>
      </c>
      <c r="J1789" s="661" t="s">
        <v>3954</v>
      </c>
      <c r="K1789" s="661" t="s">
        <v>4231</v>
      </c>
      <c r="L1789" s="662">
        <v>0</v>
      </c>
      <c r="M1789" s="662">
        <v>0</v>
      </c>
      <c r="N1789" s="661">
        <v>1</v>
      </c>
      <c r="O1789" s="744">
        <v>1</v>
      </c>
      <c r="P1789" s="662">
        <v>0</v>
      </c>
      <c r="Q1789" s="677"/>
      <c r="R1789" s="661">
        <v>1</v>
      </c>
      <c r="S1789" s="677">
        <v>1</v>
      </c>
      <c r="T1789" s="744">
        <v>1</v>
      </c>
      <c r="U1789" s="700">
        <v>1</v>
      </c>
    </row>
    <row r="1790" spans="1:21" ht="14.4" customHeight="1" x14ac:dyDescent="0.3">
      <c r="A1790" s="660">
        <v>32</v>
      </c>
      <c r="B1790" s="661" t="s">
        <v>573</v>
      </c>
      <c r="C1790" s="661" t="s">
        <v>3526</v>
      </c>
      <c r="D1790" s="742" t="s">
        <v>5499</v>
      </c>
      <c r="E1790" s="743" t="s">
        <v>3547</v>
      </c>
      <c r="F1790" s="661" t="s">
        <v>3521</v>
      </c>
      <c r="G1790" s="661" t="s">
        <v>3952</v>
      </c>
      <c r="H1790" s="661" t="s">
        <v>574</v>
      </c>
      <c r="I1790" s="661" t="s">
        <v>5020</v>
      </c>
      <c r="J1790" s="661" t="s">
        <v>3954</v>
      </c>
      <c r="K1790" s="661" t="s">
        <v>1669</v>
      </c>
      <c r="L1790" s="662">
        <v>0</v>
      </c>
      <c r="M1790" s="662">
        <v>0</v>
      </c>
      <c r="N1790" s="661">
        <v>1</v>
      </c>
      <c r="O1790" s="744">
        <v>0.5</v>
      </c>
      <c r="P1790" s="662">
        <v>0</v>
      </c>
      <c r="Q1790" s="677"/>
      <c r="R1790" s="661">
        <v>1</v>
      </c>
      <c r="S1790" s="677">
        <v>1</v>
      </c>
      <c r="T1790" s="744">
        <v>0.5</v>
      </c>
      <c r="U1790" s="700">
        <v>1</v>
      </c>
    </row>
    <row r="1791" spans="1:21" ht="14.4" customHeight="1" x14ac:dyDescent="0.3">
      <c r="A1791" s="660">
        <v>32</v>
      </c>
      <c r="B1791" s="661" t="s">
        <v>573</v>
      </c>
      <c r="C1791" s="661" t="s">
        <v>3526</v>
      </c>
      <c r="D1791" s="742" t="s">
        <v>5499</v>
      </c>
      <c r="E1791" s="743" t="s">
        <v>3547</v>
      </c>
      <c r="F1791" s="661" t="s">
        <v>3521</v>
      </c>
      <c r="G1791" s="661" t="s">
        <v>3709</v>
      </c>
      <c r="H1791" s="661" t="s">
        <v>574</v>
      </c>
      <c r="I1791" s="661" t="s">
        <v>2237</v>
      </c>
      <c r="J1791" s="661" t="s">
        <v>3710</v>
      </c>
      <c r="K1791" s="661" t="s">
        <v>3711</v>
      </c>
      <c r="L1791" s="662">
        <v>10386.950000000001</v>
      </c>
      <c r="M1791" s="662">
        <v>10386.950000000001</v>
      </c>
      <c r="N1791" s="661">
        <v>1</v>
      </c>
      <c r="O1791" s="744">
        <v>1</v>
      </c>
      <c r="P1791" s="662">
        <v>10386.950000000001</v>
      </c>
      <c r="Q1791" s="677">
        <v>1</v>
      </c>
      <c r="R1791" s="661">
        <v>1</v>
      </c>
      <c r="S1791" s="677">
        <v>1</v>
      </c>
      <c r="T1791" s="744">
        <v>1</v>
      </c>
      <c r="U1791" s="700">
        <v>1</v>
      </c>
    </row>
    <row r="1792" spans="1:21" ht="14.4" customHeight="1" x14ac:dyDescent="0.3">
      <c r="A1792" s="660">
        <v>32</v>
      </c>
      <c r="B1792" s="661" t="s">
        <v>573</v>
      </c>
      <c r="C1792" s="661" t="s">
        <v>3526</v>
      </c>
      <c r="D1792" s="742" t="s">
        <v>5499</v>
      </c>
      <c r="E1792" s="743" t="s">
        <v>3547</v>
      </c>
      <c r="F1792" s="661" t="s">
        <v>3521</v>
      </c>
      <c r="G1792" s="661" t="s">
        <v>5095</v>
      </c>
      <c r="H1792" s="661" t="s">
        <v>574</v>
      </c>
      <c r="I1792" s="661" t="s">
        <v>703</v>
      </c>
      <c r="J1792" s="661" t="s">
        <v>704</v>
      </c>
      <c r="K1792" s="661" t="s">
        <v>705</v>
      </c>
      <c r="L1792" s="662">
        <v>203.9</v>
      </c>
      <c r="M1792" s="662">
        <v>407.8</v>
      </c>
      <c r="N1792" s="661">
        <v>2</v>
      </c>
      <c r="O1792" s="744">
        <v>1.5</v>
      </c>
      <c r="P1792" s="662">
        <v>407.8</v>
      </c>
      <c r="Q1792" s="677">
        <v>1</v>
      </c>
      <c r="R1792" s="661">
        <v>2</v>
      </c>
      <c r="S1792" s="677">
        <v>1</v>
      </c>
      <c r="T1792" s="744">
        <v>1.5</v>
      </c>
      <c r="U1792" s="700">
        <v>1</v>
      </c>
    </row>
    <row r="1793" spans="1:21" ht="14.4" customHeight="1" x14ac:dyDescent="0.3">
      <c r="A1793" s="660">
        <v>32</v>
      </c>
      <c r="B1793" s="661" t="s">
        <v>573</v>
      </c>
      <c r="C1793" s="661" t="s">
        <v>3526</v>
      </c>
      <c r="D1793" s="742" t="s">
        <v>5499</v>
      </c>
      <c r="E1793" s="743" t="s">
        <v>3547</v>
      </c>
      <c r="F1793" s="661" t="s">
        <v>3521</v>
      </c>
      <c r="G1793" s="661" t="s">
        <v>5096</v>
      </c>
      <c r="H1793" s="661" t="s">
        <v>574</v>
      </c>
      <c r="I1793" s="661" t="s">
        <v>5097</v>
      </c>
      <c r="J1793" s="661" t="s">
        <v>5098</v>
      </c>
      <c r="K1793" s="661" t="s">
        <v>5099</v>
      </c>
      <c r="L1793" s="662">
        <v>1618.69</v>
      </c>
      <c r="M1793" s="662">
        <v>1618.69</v>
      </c>
      <c r="N1793" s="661">
        <v>1</v>
      </c>
      <c r="O1793" s="744">
        <v>0.5</v>
      </c>
      <c r="P1793" s="662">
        <v>1618.69</v>
      </c>
      <c r="Q1793" s="677">
        <v>1</v>
      </c>
      <c r="R1793" s="661">
        <v>1</v>
      </c>
      <c r="S1793" s="677">
        <v>1</v>
      </c>
      <c r="T1793" s="744">
        <v>0.5</v>
      </c>
      <c r="U1793" s="700">
        <v>1</v>
      </c>
    </row>
    <row r="1794" spans="1:21" ht="14.4" customHeight="1" x14ac:dyDescent="0.3">
      <c r="A1794" s="660">
        <v>32</v>
      </c>
      <c r="B1794" s="661" t="s">
        <v>573</v>
      </c>
      <c r="C1794" s="661" t="s">
        <v>3526</v>
      </c>
      <c r="D1794" s="742" t="s">
        <v>5499</v>
      </c>
      <c r="E1794" s="743" t="s">
        <v>3547</v>
      </c>
      <c r="F1794" s="661" t="s">
        <v>3522</v>
      </c>
      <c r="G1794" s="661" t="s">
        <v>3700</v>
      </c>
      <c r="H1794" s="661" t="s">
        <v>574</v>
      </c>
      <c r="I1794" s="661" t="s">
        <v>4856</v>
      </c>
      <c r="J1794" s="661" t="s">
        <v>3702</v>
      </c>
      <c r="K1794" s="661"/>
      <c r="L1794" s="662">
        <v>0</v>
      </c>
      <c r="M1794" s="662">
        <v>0</v>
      </c>
      <c r="N1794" s="661">
        <v>1</v>
      </c>
      <c r="O1794" s="744">
        <v>1</v>
      </c>
      <c r="P1794" s="662"/>
      <c r="Q1794" s="677"/>
      <c r="R1794" s="661"/>
      <c r="S1794" s="677">
        <v>0</v>
      </c>
      <c r="T1794" s="744"/>
      <c r="U1794" s="700">
        <v>0</v>
      </c>
    </row>
    <row r="1795" spans="1:21" ht="14.4" customHeight="1" x14ac:dyDescent="0.3">
      <c r="A1795" s="660">
        <v>32</v>
      </c>
      <c r="B1795" s="661" t="s">
        <v>573</v>
      </c>
      <c r="C1795" s="661" t="s">
        <v>3526</v>
      </c>
      <c r="D1795" s="742" t="s">
        <v>5499</v>
      </c>
      <c r="E1795" s="743" t="s">
        <v>3547</v>
      </c>
      <c r="F1795" s="661" t="s">
        <v>3522</v>
      </c>
      <c r="G1795" s="661" t="s">
        <v>3700</v>
      </c>
      <c r="H1795" s="661" t="s">
        <v>574</v>
      </c>
      <c r="I1795" s="661" t="s">
        <v>5100</v>
      </c>
      <c r="J1795" s="661" t="s">
        <v>3702</v>
      </c>
      <c r="K1795" s="661"/>
      <c r="L1795" s="662">
        <v>0</v>
      </c>
      <c r="M1795" s="662">
        <v>0</v>
      </c>
      <c r="N1795" s="661">
        <v>1</v>
      </c>
      <c r="O1795" s="744">
        <v>1</v>
      </c>
      <c r="P1795" s="662"/>
      <c r="Q1795" s="677"/>
      <c r="R1795" s="661"/>
      <c r="S1795" s="677">
        <v>0</v>
      </c>
      <c r="T1795" s="744"/>
      <c r="U1795" s="700">
        <v>0</v>
      </c>
    </row>
    <row r="1796" spans="1:21" ht="14.4" customHeight="1" x14ac:dyDescent="0.3">
      <c r="A1796" s="660">
        <v>32</v>
      </c>
      <c r="B1796" s="661" t="s">
        <v>573</v>
      </c>
      <c r="C1796" s="661" t="s">
        <v>3526</v>
      </c>
      <c r="D1796" s="742" t="s">
        <v>5499</v>
      </c>
      <c r="E1796" s="743" t="s">
        <v>3548</v>
      </c>
      <c r="F1796" s="661" t="s">
        <v>3521</v>
      </c>
      <c r="G1796" s="661" t="s">
        <v>4301</v>
      </c>
      <c r="H1796" s="661" t="s">
        <v>574</v>
      </c>
      <c r="I1796" s="661" t="s">
        <v>5101</v>
      </c>
      <c r="J1796" s="661" t="s">
        <v>5102</v>
      </c>
      <c r="K1796" s="661" t="s">
        <v>1002</v>
      </c>
      <c r="L1796" s="662">
        <v>35.11</v>
      </c>
      <c r="M1796" s="662">
        <v>70.22</v>
      </c>
      <c r="N1796" s="661">
        <v>2</v>
      </c>
      <c r="O1796" s="744">
        <v>0.5</v>
      </c>
      <c r="P1796" s="662">
        <v>70.22</v>
      </c>
      <c r="Q1796" s="677">
        <v>1</v>
      </c>
      <c r="R1796" s="661">
        <v>2</v>
      </c>
      <c r="S1796" s="677">
        <v>1</v>
      </c>
      <c r="T1796" s="744">
        <v>0.5</v>
      </c>
      <c r="U1796" s="700">
        <v>1</v>
      </c>
    </row>
    <row r="1797" spans="1:21" ht="14.4" customHeight="1" x14ac:dyDescent="0.3">
      <c r="A1797" s="660">
        <v>32</v>
      </c>
      <c r="B1797" s="661" t="s">
        <v>573</v>
      </c>
      <c r="C1797" s="661" t="s">
        <v>3526</v>
      </c>
      <c r="D1797" s="742" t="s">
        <v>5499</v>
      </c>
      <c r="E1797" s="743" t="s">
        <v>3548</v>
      </c>
      <c r="F1797" s="661" t="s">
        <v>3521</v>
      </c>
      <c r="G1797" s="661" t="s">
        <v>3569</v>
      </c>
      <c r="H1797" s="661" t="s">
        <v>574</v>
      </c>
      <c r="I1797" s="661" t="s">
        <v>1314</v>
      </c>
      <c r="J1797" s="661" t="s">
        <v>1315</v>
      </c>
      <c r="K1797" s="661" t="s">
        <v>3570</v>
      </c>
      <c r="L1797" s="662">
        <v>1295.6400000000001</v>
      </c>
      <c r="M1797" s="662">
        <v>12956.400000000001</v>
      </c>
      <c r="N1797" s="661">
        <v>10</v>
      </c>
      <c r="O1797" s="744">
        <v>6</v>
      </c>
      <c r="P1797" s="662">
        <v>9069.4800000000014</v>
      </c>
      <c r="Q1797" s="677">
        <v>0.70000000000000007</v>
      </c>
      <c r="R1797" s="661">
        <v>7</v>
      </c>
      <c r="S1797" s="677">
        <v>0.7</v>
      </c>
      <c r="T1797" s="744">
        <v>4.5</v>
      </c>
      <c r="U1797" s="700">
        <v>0.75</v>
      </c>
    </row>
    <row r="1798" spans="1:21" ht="14.4" customHeight="1" x14ac:dyDescent="0.3">
      <c r="A1798" s="660">
        <v>32</v>
      </c>
      <c r="B1798" s="661" t="s">
        <v>573</v>
      </c>
      <c r="C1798" s="661" t="s">
        <v>3526</v>
      </c>
      <c r="D1798" s="742" t="s">
        <v>5499</v>
      </c>
      <c r="E1798" s="743" t="s">
        <v>3548</v>
      </c>
      <c r="F1798" s="661" t="s">
        <v>3521</v>
      </c>
      <c r="G1798" s="661" t="s">
        <v>3569</v>
      </c>
      <c r="H1798" s="661" t="s">
        <v>574</v>
      </c>
      <c r="I1798" s="661" t="s">
        <v>3691</v>
      </c>
      <c r="J1798" s="661" t="s">
        <v>2622</v>
      </c>
      <c r="K1798" s="661" t="s">
        <v>3692</v>
      </c>
      <c r="L1798" s="662">
        <v>0</v>
      </c>
      <c r="M1798" s="662">
        <v>0</v>
      </c>
      <c r="N1798" s="661">
        <v>1</v>
      </c>
      <c r="O1798" s="744">
        <v>0.5</v>
      </c>
      <c r="P1798" s="662">
        <v>0</v>
      </c>
      <c r="Q1798" s="677"/>
      <c r="R1798" s="661">
        <v>1</v>
      </c>
      <c r="S1798" s="677">
        <v>1</v>
      </c>
      <c r="T1798" s="744">
        <v>0.5</v>
      </c>
      <c r="U1798" s="700">
        <v>1</v>
      </c>
    </row>
    <row r="1799" spans="1:21" ht="14.4" customHeight="1" x14ac:dyDescent="0.3">
      <c r="A1799" s="660">
        <v>32</v>
      </c>
      <c r="B1799" s="661" t="s">
        <v>573</v>
      </c>
      <c r="C1799" s="661" t="s">
        <v>3526</v>
      </c>
      <c r="D1799" s="742" t="s">
        <v>5499</v>
      </c>
      <c r="E1799" s="743" t="s">
        <v>3548</v>
      </c>
      <c r="F1799" s="661" t="s">
        <v>3521</v>
      </c>
      <c r="G1799" s="661" t="s">
        <v>4486</v>
      </c>
      <c r="H1799" s="661" t="s">
        <v>574</v>
      </c>
      <c r="I1799" s="661" t="s">
        <v>4487</v>
      </c>
      <c r="J1799" s="661" t="s">
        <v>4488</v>
      </c>
      <c r="K1799" s="661" t="s">
        <v>4489</v>
      </c>
      <c r="L1799" s="662">
        <v>0</v>
      </c>
      <c r="M1799" s="662">
        <v>0</v>
      </c>
      <c r="N1799" s="661">
        <v>1</v>
      </c>
      <c r="O1799" s="744">
        <v>0.5</v>
      </c>
      <c r="P1799" s="662"/>
      <c r="Q1799" s="677"/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32</v>
      </c>
      <c r="B1800" s="661" t="s">
        <v>573</v>
      </c>
      <c r="C1800" s="661" t="s">
        <v>3526</v>
      </c>
      <c r="D1800" s="742" t="s">
        <v>5499</v>
      </c>
      <c r="E1800" s="743" t="s">
        <v>3548</v>
      </c>
      <c r="F1800" s="661" t="s">
        <v>3521</v>
      </c>
      <c r="G1800" s="661" t="s">
        <v>3571</v>
      </c>
      <c r="H1800" s="661" t="s">
        <v>574</v>
      </c>
      <c r="I1800" s="661" t="s">
        <v>4099</v>
      </c>
      <c r="J1800" s="661" t="s">
        <v>3968</v>
      </c>
      <c r="K1800" s="661" t="s">
        <v>1123</v>
      </c>
      <c r="L1800" s="662">
        <v>0</v>
      </c>
      <c r="M1800" s="662">
        <v>0</v>
      </c>
      <c r="N1800" s="661">
        <v>1</v>
      </c>
      <c r="O1800" s="744">
        <v>1</v>
      </c>
      <c r="P1800" s="662">
        <v>0</v>
      </c>
      <c r="Q1800" s="677"/>
      <c r="R1800" s="661">
        <v>1</v>
      </c>
      <c r="S1800" s="677">
        <v>1</v>
      </c>
      <c r="T1800" s="744">
        <v>1</v>
      </c>
      <c r="U1800" s="700">
        <v>1</v>
      </c>
    </row>
    <row r="1801" spans="1:21" ht="14.4" customHeight="1" x14ac:dyDescent="0.3">
      <c r="A1801" s="660">
        <v>32</v>
      </c>
      <c r="B1801" s="661" t="s">
        <v>573</v>
      </c>
      <c r="C1801" s="661" t="s">
        <v>3526</v>
      </c>
      <c r="D1801" s="742" t="s">
        <v>5499</v>
      </c>
      <c r="E1801" s="743" t="s">
        <v>3548</v>
      </c>
      <c r="F1801" s="661" t="s">
        <v>3521</v>
      </c>
      <c r="G1801" s="661" t="s">
        <v>3571</v>
      </c>
      <c r="H1801" s="661" t="s">
        <v>574</v>
      </c>
      <c r="I1801" s="661" t="s">
        <v>3967</v>
      </c>
      <c r="J1801" s="661" t="s">
        <v>3968</v>
      </c>
      <c r="K1801" s="661" t="s">
        <v>3694</v>
      </c>
      <c r="L1801" s="662">
        <v>85.71</v>
      </c>
      <c r="M1801" s="662">
        <v>514.26</v>
      </c>
      <c r="N1801" s="661">
        <v>6</v>
      </c>
      <c r="O1801" s="744">
        <v>3.5</v>
      </c>
      <c r="P1801" s="662">
        <v>85.71</v>
      </c>
      <c r="Q1801" s="677">
        <v>0.16666666666666666</v>
      </c>
      <c r="R1801" s="661">
        <v>1</v>
      </c>
      <c r="S1801" s="677">
        <v>0.16666666666666666</v>
      </c>
      <c r="T1801" s="744">
        <v>0.5</v>
      </c>
      <c r="U1801" s="700">
        <v>0.14285714285714285</v>
      </c>
    </row>
    <row r="1802" spans="1:21" ht="14.4" customHeight="1" x14ac:dyDescent="0.3">
      <c r="A1802" s="660">
        <v>32</v>
      </c>
      <c r="B1802" s="661" t="s">
        <v>573</v>
      </c>
      <c r="C1802" s="661" t="s">
        <v>3526</v>
      </c>
      <c r="D1802" s="742" t="s">
        <v>5499</v>
      </c>
      <c r="E1802" s="743" t="s">
        <v>3548</v>
      </c>
      <c r="F1802" s="661" t="s">
        <v>3521</v>
      </c>
      <c r="G1802" s="661" t="s">
        <v>3571</v>
      </c>
      <c r="H1802" s="661" t="s">
        <v>574</v>
      </c>
      <c r="I1802" s="661" t="s">
        <v>3693</v>
      </c>
      <c r="J1802" s="661" t="s">
        <v>3575</v>
      </c>
      <c r="K1802" s="661" t="s">
        <v>3694</v>
      </c>
      <c r="L1802" s="662">
        <v>0</v>
      </c>
      <c r="M1802" s="662">
        <v>0</v>
      </c>
      <c r="N1802" s="661">
        <v>14</v>
      </c>
      <c r="O1802" s="744">
        <v>10.5</v>
      </c>
      <c r="P1802" s="662">
        <v>0</v>
      </c>
      <c r="Q1802" s="677"/>
      <c r="R1802" s="661">
        <v>5</v>
      </c>
      <c r="S1802" s="677">
        <v>0.35714285714285715</v>
      </c>
      <c r="T1802" s="744">
        <v>3.5</v>
      </c>
      <c r="U1802" s="700">
        <v>0.33333333333333331</v>
      </c>
    </row>
    <row r="1803" spans="1:21" ht="14.4" customHeight="1" x14ac:dyDescent="0.3">
      <c r="A1803" s="660">
        <v>32</v>
      </c>
      <c r="B1803" s="661" t="s">
        <v>573</v>
      </c>
      <c r="C1803" s="661" t="s">
        <v>3526</v>
      </c>
      <c r="D1803" s="742" t="s">
        <v>5499</v>
      </c>
      <c r="E1803" s="743" t="s">
        <v>3548</v>
      </c>
      <c r="F1803" s="661" t="s">
        <v>3521</v>
      </c>
      <c r="G1803" s="661" t="s">
        <v>3571</v>
      </c>
      <c r="H1803" s="661" t="s">
        <v>574</v>
      </c>
      <c r="I1803" s="661" t="s">
        <v>683</v>
      </c>
      <c r="J1803" s="661" t="s">
        <v>684</v>
      </c>
      <c r="K1803" s="661" t="s">
        <v>3572</v>
      </c>
      <c r="L1803" s="662">
        <v>40.58</v>
      </c>
      <c r="M1803" s="662">
        <v>40.58</v>
      </c>
      <c r="N1803" s="661">
        <v>1</v>
      </c>
      <c r="O1803" s="744">
        <v>0.5</v>
      </c>
      <c r="P1803" s="662">
        <v>40.58</v>
      </c>
      <c r="Q1803" s="677">
        <v>1</v>
      </c>
      <c r="R1803" s="661">
        <v>1</v>
      </c>
      <c r="S1803" s="677">
        <v>1</v>
      </c>
      <c r="T1803" s="744">
        <v>0.5</v>
      </c>
      <c r="U1803" s="700">
        <v>1</v>
      </c>
    </row>
    <row r="1804" spans="1:21" ht="14.4" customHeight="1" x14ac:dyDescent="0.3">
      <c r="A1804" s="660">
        <v>32</v>
      </c>
      <c r="B1804" s="661" t="s">
        <v>573</v>
      </c>
      <c r="C1804" s="661" t="s">
        <v>3526</v>
      </c>
      <c r="D1804" s="742" t="s">
        <v>5499</v>
      </c>
      <c r="E1804" s="743" t="s">
        <v>3548</v>
      </c>
      <c r="F1804" s="661" t="s">
        <v>3521</v>
      </c>
      <c r="G1804" s="661" t="s">
        <v>3571</v>
      </c>
      <c r="H1804" s="661" t="s">
        <v>574</v>
      </c>
      <c r="I1804" s="661" t="s">
        <v>3573</v>
      </c>
      <c r="J1804" s="661" t="s">
        <v>684</v>
      </c>
      <c r="K1804" s="661" t="s">
        <v>3574</v>
      </c>
      <c r="L1804" s="662">
        <v>135.25</v>
      </c>
      <c r="M1804" s="662">
        <v>811.5</v>
      </c>
      <c r="N1804" s="661">
        <v>6</v>
      </c>
      <c r="O1804" s="744">
        <v>4</v>
      </c>
      <c r="P1804" s="662">
        <v>135.25</v>
      </c>
      <c r="Q1804" s="677">
        <v>0.16666666666666666</v>
      </c>
      <c r="R1804" s="661">
        <v>1</v>
      </c>
      <c r="S1804" s="677">
        <v>0.16666666666666666</v>
      </c>
      <c r="T1804" s="744">
        <v>0.5</v>
      </c>
      <c r="U1804" s="700">
        <v>0.125</v>
      </c>
    </row>
    <row r="1805" spans="1:21" ht="14.4" customHeight="1" x14ac:dyDescent="0.3">
      <c r="A1805" s="660">
        <v>32</v>
      </c>
      <c r="B1805" s="661" t="s">
        <v>573</v>
      </c>
      <c r="C1805" s="661" t="s">
        <v>3526</v>
      </c>
      <c r="D1805" s="742" t="s">
        <v>5499</v>
      </c>
      <c r="E1805" s="743" t="s">
        <v>3548</v>
      </c>
      <c r="F1805" s="661" t="s">
        <v>3521</v>
      </c>
      <c r="G1805" s="661" t="s">
        <v>3571</v>
      </c>
      <c r="H1805" s="661" t="s">
        <v>574</v>
      </c>
      <c r="I1805" s="661" t="s">
        <v>699</v>
      </c>
      <c r="J1805" s="661" t="s">
        <v>3575</v>
      </c>
      <c r="K1805" s="661" t="s">
        <v>1123</v>
      </c>
      <c r="L1805" s="662">
        <v>42.85</v>
      </c>
      <c r="M1805" s="662">
        <v>85.7</v>
      </c>
      <c r="N1805" s="661">
        <v>2</v>
      </c>
      <c r="O1805" s="744">
        <v>1.5</v>
      </c>
      <c r="P1805" s="662">
        <v>85.7</v>
      </c>
      <c r="Q1805" s="677">
        <v>1</v>
      </c>
      <c r="R1805" s="661">
        <v>2</v>
      </c>
      <c r="S1805" s="677">
        <v>1</v>
      </c>
      <c r="T1805" s="744">
        <v>1.5</v>
      </c>
      <c r="U1805" s="700">
        <v>1</v>
      </c>
    </row>
    <row r="1806" spans="1:21" ht="14.4" customHeight="1" x14ac:dyDescent="0.3">
      <c r="A1806" s="660">
        <v>32</v>
      </c>
      <c r="B1806" s="661" t="s">
        <v>573</v>
      </c>
      <c r="C1806" s="661" t="s">
        <v>3526</v>
      </c>
      <c r="D1806" s="742" t="s">
        <v>5499</v>
      </c>
      <c r="E1806" s="743" t="s">
        <v>3548</v>
      </c>
      <c r="F1806" s="661" t="s">
        <v>3521</v>
      </c>
      <c r="G1806" s="661" t="s">
        <v>3582</v>
      </c>
      <c r="H1806" s="661" t="s">
        <v>1755</v>
      </c>
      <c r="I1806" s="661" t="s">
        <v>2158</v>
      </c>
      <c r="J1806" s="661" t="s">
        <v>617</v>
      </c>
      <c r="K1806" s="661" t="s">
        <v>3387</v>
      </c>
      <c r="L1806" s="662">
        <v>154.36000000000001</v>
      </c>
      <c r="M1806" s="662">
        <v>926.16000000000008</v>
      </c>
      <c r="N1806" s="661">
        <v>6</v>
      </c>
      <c r="O1806" s="744">
        <v>1.5</v>
      </c>
      <c r="P1806" s="662">
        <v>617.44000000000005</v>
      </c>
      <c r="Q1806" s="677">
        <v>0.66666666666666663</v>
      </c>
      <c r="R1806" s="661">
        <v>4</v>
      </c>
      <c r="S1806" s="677">
        <v>0.66666666666666663</v>
      </c>
      <c r="T1806" s="744">
        <v>1</v>
      </c>
      <c r="U1806" s="700">
        <v>0.66666666666666663</v>
      </c>
    </row>
    <row r="1807" spans="1:21" ht="14.4" customHeight="1" x14ac:dyDescent="0.3">
      <c r="A1807" s="660">
        <v>32</v>
      </c>
      <c r="B1807" s="661" t="s">
        <v>573</v>
      </c>
      <c r="C1807" s="661" t="s">
        <v>3526</v>
      </c>
      <c r="D1807" s="742" t="s">
        <v>5499</v>
      </c>
      <c r="E1807" s="743" t="s">
        <v>3548</v>
      </c>
      <c r="F1807" s="661" t="s">
        <v>3521</v>
      </c>
      <c r="G1807" s="661" t="s">
        <v>5103</v>
      </c>
      <c r="H1807" s="661" t="s">
        <v>574</v>
      </c>
      <c r="I1807" s="661" t="s">
        <v>5104</v>
      </c>
      <c r="J1807" s="661" t="s">
        <v>5105</v>
      </c>
      <c r="K1807" s="661" t="s">
        <v>4469</v>
      </c>
      <c r="L1807" s="662">
        <v>159.71</v>
      </c>
      <c r="M1807" s="662">
        <v>319.42</v>
      </c>
      <c r="N1807" s="661">
        <v>2</v>
      </c>
      <c r="O1807" s="744">
        <v>1</v>
      </c>
      <c r="P1807" s="662">
        <v>319.42</v>
      </c>
      <c r="Q1807" s="677">
        <v>1</v>
      </c>
      <c r="R1807" s="661">
        <v>2</v>
      </c>
      <c r="S1807" s="677">
        <v>1</v>
      </c>
      <c r="T1807" s="744">
        <v>1</v>
      </c>
      <c r="U1807" s="700">
        <v>1</v>
      </c>
    </row>
    <row r="1808" spans="1:21" ht="14.4" customHeight="1" x14ac:dyDescent="0.3">
      <c r="A1808" s="660">
        <v>32</v>
      </c>
      <c r="B1808" s="661" t="s">
        <v>573</v>
      </c>
      <c r="C1808" s="661" t="s">
        <v>3526</v>
      </c>
      <c r="D1808" s="742" t="s">
        <v>5499</v>
      </c>
      <c r="E1808" s="743" t="s">
        <v>3548</v>
      </c>
      <c r="F1808" s="661" t="s">
        <v>3521</v>
      </c>
      <c r="G1808" s="661" t="s">
        <v>4106</v>
      </c>
      <c r="H1808" s="661" t="s">
        <v>1755</v>
      </c>
      <c r="I1808" s="661" t="s">
        <v>2170</v>
      </c>
      <c r="J1808" s="661" t="s">
        <v>2171</v>
      </c>
      <c r="K1808" s="661" t="s">
        <v>2172</v>
      </c>
      <c r="L1808" s="662">
        <v>119.7</v>
      </c>
      <c r="M1808" s="662">
        <v>359.1</v>
      </c>
      <c r="N1808" s="661">
        <v>3</v>
      </c>
      <c r="O1808" s="744">
        <v>2.5</v>
      </c>
      <c r="P1808" s="662">
        <v>359.1</v>
      </c>
      <c r="Q1808" s="677">
        <v>1</v>
      </c>
      <c r="R1808" s="661">
        <v>3</v>
      </c>
      <c r="S1808" s="677">
        <v>1</v>
      </c>
      <c r="T1808" s="744">
        <v>2.5</v>
      </c>
      <c r="U1808" s="700">
        <v>1</v>
      </c>
    </row>
    <row r="1809" spans="1:21" ht="14.4" customHeight="1" x14ac:dyDescent="0.3">
      <c r="A1809" s="660">
        <v>32</v>
      </c>
      <c r="B1809" s="661" t="s">
        <v>573</v>
      </c>
      <c r="C1809" s="661" t="s">
        <v>3526</v>
      </c>
      <c r="D1809" s="742" t="s">
        <v>5499</v>
      </c>
      <c r="E1809" s="743" t="s">
        <v>3548</v>
      </c>
      <c r="F1809" s="661" t="s">
        <v>3521</v>
      </c>
      <c r="G1809" s="661" t="s">
        <v>4106</v>
      </c>
      <c r="H1809" s="661" t="s">
        <v>1755</v>
      </c>
      <c r="I1809" s="661" t="s">
        <v>4342</v>
      </c>
      <c r="J1809" s="661" t="s">
        <v>2171</v>
      </c>
      <c r="K1809" s="661" t="s">
        <v>4343</v>
      </c>
      <c r="L1809" s="662">
        <v>425.17</v>
      </c>
      <c r="M1809" s="662">
        <v>425.17</v>
      </c>
      <c r="N1809" s="661">
        <v>1</v>
      </c>
      <c r="O1809" s="744">
        <v>0.5</v>
      </c>
      <c r="P1809" s="662">
        <v>425.17</v>
      </c>
      <c r="Q1809" s="677">
        <v>1</v>
      </c>
      <c r="R1809" s="661">
        <v>1</v>
      </c>
      <c r="S1809" s="677">
        <v>1</v>
      </c>
      <c r="T1809" s="744">
        <v>0.5</v>
      </c>
      <c r="U1809" s="700">
        <v>1</v>
      </c>
    </row>
    <row r="1810" spans="1:21" ht="14.4" customHeight="1" x14ac:dyDescent="0.3">
      <c r="A1810" s="660">
        <v>32</v>
      </c>
      <c r="B1810" s="661" t="s">
        <v>573</v>
      </c>
      <c r="C1810" s="661" t="s">
        <v>3526</v>
      </c>
      <c r="D1810" s="742" t="s">
        <v>5499</v>
      </c>
      <c r="E1810" s="743" t="s">
        <v>3548</v>
      </c>
      <c r="F1810" s="661" t="s">
        <v>3521</v>
      </c>
      <c r="G1810" s="661" t="s">
        <v>3813</v>
      </c>
      <c r="H1810" s="661" t="s">
        <v>1755</v>
      </c>
      <c r="I1810" s="661" t="s">
        <v>4385</v>
      </c>
      <c r="J1810" s="661" t="s">
        <v>1819</v>
      </c>
      <c r="K1810" s="661" t="s">
        <v>4110</v>
      </c>
      <c r="L1810" s="662">
        <v>229.38</v>
      </c>
      <c r="M1810" s="662">
        <v>229.38</v>
      </c>
      <c r="N1810" s="661">
        <v>1</v>
      </c>
      <c r="O1810" s="744">
        <v>1</v>
      </c>
      <c r="P1810" s="662"/>
      <c r="Q1810" s="677">
        <v>0</v>
      </c>
      <c r="R1810" s="661"/>
      <c r="S1810" s="677">
        <v>0</v>
      </c>
      <c r="T1810" s="744"/>
      <c r="U1810" s="700">
        <v>0</v>
      </c>
    </row>
    <row r="1811" spans="1:21" ht="14.4" customHeight="1" x14ac:dyDescent="0.3">
      <c r="A1811" s="660">
        <v>32</v>
      </c>
      <c r="B1811" s="661" t="s">
        <v>573</v>
      </c>
      <c r="C1811" s="661" t="s">
        <v>3526</v>
      </c>
      <c r="D1811" s="742" t="s">
        <v>5499</v>
      </c>
      <c r="E1811" s="743" t="s">
        <v>3548</v>
      </c>
      <c r="F1811" s="661" t="s">
        <v>3521</v>
      </c>
      <c r="G1811" s="661" t="s">
        <v>3922</v>
      </c>
      <c r="H1811" s="661" t="s">
        <v>1755</v>
      </c>
      <c r="I1811" s="661" t="s">
        <v>1814</v>
      </c>
      <c r="J1811" s="661" t="s">
        <v>1815</v>
      </c>
      <c r="K1811" s="661" t="s">
        <v>1816</v>
      </c>
      <c r="L1811" s="662">
        <v>35.11</v>
      </c>
      <c r="M1811" s="662">
        <v>70.22</v>
      </c>
      <c r="N1811" s="661">
        <v>2</v>
      </c>
      <c r="O1811" s="744">
        <v>1</v>
      </c>
      <c r="P1811" s="662">
        <v>70.22</v>
      </c>
      <c r="Q1811" s="677">
        <v>1</v>
      </c>
      <c r="R1811" s="661">
        <v>2</v>
      </c>
      <c r="S1811" s="677">
        <v>1</v>
      </c>
      <c r="T1811" s="744">
        <v>1</v>
      </c>
      <c r="U1811" s="700">
        <v>1</v>
      </c>
    </row>
    <row r="1812" spans="1:21" ht="14.4" customHeight="1" x14ac:dyDescent="0.3">
      <c r="A1812" s="660">
        <v>32</v>
      </c>
      <c r="B1812" s="661" t="s">
        <v>573</v>
      </c>
      <c r="C1812" s="661" t="s">
        <v>3526</v>
      </c>
      <c r="D1812" s="742" t="s">
        <v>5499</v>
      </c>
      <c r="E1812" s="743" t="s">
        <v>3548</v>
      </c>
      <c r="F1812" s="661" t="s">
        <v>3521</v>
      </c>
      <c r="G1812" s="661" t="s">
        <v>3586</v>
      </c>
      <c r="H1812" s="661" t="s">
        <v>574</v>
      </c>
      <c r="I1812" s="661" t="s">
        <v>4415</v>
      </c>
      <c r="J1812" s="661" t="s">
        <v>2090</v>
      </c>
      <c r="K1812" s="661" t="s">
        <v>3392</v>
      </c>
      <c r="L1812" s="662">
        <v>170.52</v>
      </c>
      <c r="M1812" s="662">
        <v>170.52</v>
      </c>
      <c r="N1812" s="661">
        <v>1</v>
      </c>
      <c r="O1812" s="744">
        <v>0.5</v>
      </c>
      <c r="P1812" s="662">
        <v>170.52</v>
      </c>
      <c r="Q1812" s="677">
        <v>1</v>
      </c>
      <c r="R1812" s="661">
        <v>1</v>
      </c>
      <c r="S1812" s="677">
        <v>1</v>
      </c>
      <c r="T1812" s="744">
        <v>0.5</v>
      </c>
      <c r="U1812" s="700">
        <v>1</v>
      </c>
    </row>
    <row r="1813" spans="1:21" ht="14.4" customHeight="1" x14ac:dyDescent="0.3">
      <c r="A1813" s="660">
        <v>32</v>
      </c>
      <c r="B1813" s="661" t="s">
        <v>573</v>
      </c>
      <c r="C1813" s="661" t="s">
        <v>3526</v>
      </c>
      <c r="D1813" s="742" t="s">
        <v>5499</v>
      </c>
      <c r="E1813" s="743" t="s">
        <v>3548</v>
      </c>
      <c r="F1813" s="661" t="s">
        <v>3521</v>
      </c>
      <c r="G1813" s="661" t="s">
        <v>3586</v>
      </c>
      <c r="H1813" s="661" t="s">
        <v>574</v>
      </c>
      <c r="I1813" s="661" t="s">
        <v>2089</v>
      </c>
      <c r="J1813" s="661" t="s">
        <v>2090</v>
      </c>
      <c r="K1813" s="661" t="s">
        <v>3392</v>
      </c>
      <c r="L1813" s="662">
        <v>170.52</v>
      </c>
      <c r="M1813" s="662">
        <v>341.04</v>
      </c>
      <c r="N1813" s="661">
        <v>2</v>
      </c>
      <c r="O1813" s="744">
        <v>0.5</v>
      </c>
      <c r="P1813" s="662"/>
      <c r="Q1813" s="677">
        <v>0</v>
      </c>
      <c r="R1813" s="661"/>
      <c r="S1813" s="677">
        <v>0</v>
      </c>
      <c r="T1813" s="744"/>
      <c r="U1813" s="700">
        <v>0</v>
      </c>
    </row>
    <row r="1814" spans="1:21" ht="14.4" customHeight="1" x14ac:dyDescent="0.3">
      <c r="A1814" s="660">
        <v>32</v>
      </c>
      <c r="B1814" s="661" t="s">
        <v>573</v>
      </c>
      <c r="C1814" s="661" t="s">
        <v>3526</v>
      </c>
      <c r="D1814" s="742" t="s">
        <v>5499</v>
      </c>
      <c r="E1814" s="743" t="s">
        <v>3548</v>
      </c>
      <c r="F1814" s="661" t="s">
        <v>3521</v>
      </c>
      <c r="G1814" s="661" t="s">
        <v>3587</v>
      </c>
      <c r="H1814" s="661" t="s">
        <v>1755</v>
      </c>
      <c r="I1814" s="661" t="s">
        <v>4893</v>
      </c>
      <c r="J1814" s="661" t="s">
        <v>1758</v>
      </c>
      <c r="K1814" s="661" t="s">
        <v>4894</v>
      </c>
      <c r="L1814" s="662">
        <v>0</v>
      </c>
      <c r="M1814" s="662">
        <v>0</v>
      </c>
      <c r="N1814" s="661">
        <v>1</v>
      </c>
      <c r="O1814" s="744">
        <v>1</v>
      </c>
      <c r="P1814" s="662"/>
      <c r="Q1814" s="677"/>
      <c r="R1814" s="661"/>
      <c r="S1814" s="677">
        <v>0</v>
      </c>
      <c r="T1814" s="744"/>
      <c r="U1814" s="700">
        <v>0</v>
      </c>
    </row>
    <row r="1815" spans="1:21" ht="14.4" customHeight="1" x14ac:dyDescent="0.3">
      <c r="A1815" s="660">
        <v>32</v>
      </c>
      <c r="B1815" s="661" t="s">
        <v>573</v>
      </c>
      <c r="C1815" s="661" t="s">
        <v>3526</v>
      </c>
      <c r="D1815" s="742" t="s">
        <v>5499</v>
      </c>
      <c r="E1815" s="743" t="s">
        <v>3548</v>
      </c>
      <c r="F1815" s="661" t="s">
        <v>3521</v>
      </c>
      <c r="G1815" s="661" t="s">
        <v>3587</v>
      </c>
      <c r="H1815" s="661" t="s">
        <v>1755</v>
      </c>
      <c r="I1815" s="661" t="s">
        <v>1757</v>
      </c>
      <c r="J1815" s="661" t="s">
        <v>1758</v>
      </c>
      <c r="K1815" s="661" t="s">
        <v>3452</v>
      </c>
      <c r="L1815" s="662">
        <v>227.32</v>
      </c>
      <c r="M1815" s="662">
        <v>227.32</v>
      </c>
      <c r="N1815" s="661">
        <v>1</v>
      </c>
      <c r="O1815" s="744">
        <v>1</v>
      </c>
      <c r="P1815" s="662"/>
      <c r="Q1815" s="677">
        <v>0</v>
      </c>
      <c r="R1815" s="661"/>
      <c r="S1815" s="677">
        <v>0</v>
      </c>
      <c r="T1815" s="744"/>
      <c r="U1815" s="700">
        <v>0</v>
      </c>
    </row>
    <row r="1816" spans="1:21" ht="14.4" customHeight="1" x14ac:dyDescent="0.3">
      <c r="A1816" s="660">
        <v>32</v>
      </c>
      <c r="B1816" s="661" t="s">
        <v>573</v>
      </c>
      <c r="C1816" s="661" t="s">
        <v>3526</v>
      </c>
      <c r="D1816" s="742" t="s">
        <v>5499</v>
      </c>
      <c r="E1816" s="743" t="s">
        <v>3548</v>
      </c>
      <c r="F1816" s="661" t="s">
        <v>3521</v>
      </c>
      <c r="G1816" s="661" t="s">
        <v>3587</v>
      </c>
      <c r="H1816" s="661" t="s">
        <v>1755</v>
      </c>
      <c r="I1816" s="661" t="s">
        <v>1918</v>
      </c>
      <c r="J1816" s="661" t="s">
        <v>1758</v>
      </c>
      <c r="K1816" s="661" t="s">
        <v>1919</v>
      </c>
      <c r="L1816" s="662">
        <v>340.97</v>
      </c>
      <c r="M1816" s="662">
        <v>340.97</v>
      </c>
      <c r="N1816" s="661">
        <v>1</v>
      </c>
      <c r="O1816" s="744">
        <v>0.5</v>
      </c>
      <c r="P1816" s="662">
        <v>340.97</v>
      </c>
      <c r="Q1816" s="677">
        <v>1</v>
      </c>
      <c r="R1816" s="661">
        <v>1</v>
      </c>
      <c r="S1816" s="677">
        <v>1</v>
      </c>
      <c r="T1816" s="744">
        <v>0.5</v>
      </c>
      <c r="U1816" s="700">
        <v>1</v>
      </c>
    </row>
    <row r="1817" spans="1:21" ht="14.4" customHeight="1" x14ac:dyDescent="0.3">
      <c r="A1817" s="660">
        <v>32</v>
      </c>
      <c r="B1817" s="661" t="s">
        <v>573</v>
      </c>
      <c r="C1817" s="661" t="s">
        <v>3526</v>
      </c>
      <c r="D1817" s="742" t="s">
        <v>5499</v>
      </c>
      <c r="E1817" s="743" t="s">
        <v>3548</v>
      </c>
      <c r="F1817" s="661" t="s">
        <v>3521</v>
      </c>
      <c r="G1817" s="661" t="s">
        <v>3796</v>
      </c>
      <c r="H1817" s="661" t="s">
        <v>574</v>
      </c>
      <c r="I1817" s="661" t="s">
        <v>2093</v>
      </c>
      <c r="J1817" s="661" t="s">
        <v>2094</v>
      </c>
      <c r="K1817" s="661" t="s">
        <v>3392</v>
      </c>
      <c r="L1817" s="662">
        <v>66.819999999999993</v>
      </c>
      <c r="M1817" s="662">
        <v>334.09999999999997</v>
      </c>
      <c r="N1817" s="661">
        <v>5</v>
      </c>
      <c r="O1817" s="744">
        <v>2.5</v>
      </c>
      <c r="P1817" s="662">
        <v>267.27999999999997</v>
      </c>
      <c r="Q1817" s="677">
        <v>0.8</v>
      </c>
      <c r="R1817" s="661">
        <v>4</v>
      </c>
      <c r="S1817" s="677">
        <v>0.8</v>
      </c>
      <c r="T1817" s="744">
        <v>2</v>
      </c>
      <c r="U1817" s="700">
        <v>0.8</v>
      </c>
    </row>
    <row r="1818" spans="1:21" ht="14.4" customHeight="1" x14ac:dyDescent="0.3">
      <c r="A1818" s="660">
        <v>32</v>
      </c>
      <c r="B1818" s="661" t="s">
        <v>573</v>
      </c>
      <c r="C1818" s="661" t="s">
        <v>3526</v>
      </c>
      <c r="D1818" s="742" t="s">
        <v>5499</v>
      </c>
      <c r="E1818" s="743" t="s">
        <v>3548</v>
      </c>
      <c r="F1818" s="661" t="s">
        <v>3521</v>
      </c>
      <c r="G1818" s="661" t="s">
        <v>3796</v>
      </c>
      <c r="H1818" s="661" t="s">
        <v>574</v>
      </c>
      <c r="I1818" s="661" t="s">
        <v>2093</v>
      </c>
      <c r="J1818" s="661" t="s">
        <v>2094</v>
      </c>
      <c r="K1818" s="661" t="s">
        <v>3392</v>
      </c>
      <c r="L1818" s="662">
        <v>78.33</v>
      </c>
      <c r="M1818" s="662">
        <v>156.66</v>
      </c>
      <c r="N1818" s="661">
        <v>2</v>
      </c>
      <c r="O1818" s="744">
        <v>0.5</v>
      </c>
      <c r="P1818" s="662">
        <v>156.66</v>
      </c>
      <c r="Q1818" s="677">
        <v>1</v>
      </c>
      <c r="R1818" s="661">
        <v>2</v>
      </c>
      <c r="S1818" s="677">
        <v>1</v>
      </c>
      <c r="T1818" s="744">
        <v>0.5</v>
      </c>
      <c r="U1818" s="700">
        <v>1</v>
      </c>
    </row>
    <row r="1819" spans="1:21" ht="14.4" customHeight="1" x14ac:dyDescent="0.3">
      <c r="A1819" s="660">
        <v>32</v>
      </c>
      <c r="B1819" s="661" t="s">
        <v>573</v>
      </c>
      <c r="C1819" s="661" t="s">
        <v>3526</v>
      </c>
      <c r="D1819" s="742" t="s">
        <v>5499</v>
      </c>
      <c r="E1819" s="743" t="s">
        <v>3548</v>
      </c>
      <c r="F1819" s="661" t="s">
        <v>3521</v>
      </c>
      <c r="G1819" s="661" t="s">
        <v>3588</v>
      </c>
      <c r="H1819" s="661" t="s">
        <v>574</v>
      </c>
      <c r="I1819" s="661" t="s">
        <v>5106</v>
      </c>
      <c r="J1819" s="661" t="s">
        <v>5107</v>
      </c>
      <c r="K1819" s="661" t="s">
        <v>4579</v>
      </c>
      <c r="L1819" s="662">
        <v>0</v>
      </c>
      <c r="M1819" s="662">
        <v>0</v>
      </c>
      <c r="N1819" s="661">
        <v>1</v>
      </c>
      <c r="O1819" s="744">
        <v>1</v>
      </c>
      <c r="P1819" s="662"/>
      <c r="Q1819" s="677"/>
      <c r="R1819" s="661"/>
      <c r="S1819" s="677">
        <v>0</v>
      </c>
      <c r="T1819" s="744"/>
      <c r="U1819" s="700">
        <v>0</v>
      </c>
    </row>
    <row r="1820" spans="1:21" ht="14.4" customHeight="1" x14ac:dyDescent="0.3">
      <c r="A1820" s="660">
        <v>32</v>
      </c>
      <c r="B1820" s="661" t="s">
        <v>573</v>
      </c>
      <c r="C1820" s="661" t="s">
        <v>3526</v>
      </c>
      <c r="D1820" s="742" t="s">
        <v>5499</v>
      </c>
      <c r="E1820" s="743" t="s">
        <v>3548</v>
      </c>
      <c r="F1820" s="661" t="s">
        <v>3521</v>
      </c>
      <c r="G1820" s="661" t="s">
        <v>3588</v>
      </c>
      <c r="H1820" s="661" t="s">
        <v>1755</v>
      </c>
      <c r="I1820" s="661" t="s">
        <v>1951</v>
      </c>
      <c r="J1820" s="661" t="s">
        <v>1952</v>
      </c>
      <c r="K1820" s="661" t="s">
        <v>3442</v>
      </c>
      <c r="L1820" s="662">
        <v>132</v>
      </c>
      <c r="M1820" s="662">
        <v>528</v>
      </c>
      <c r="N1820" s="661">
        <v>4</v>
      </c>
      <c r="O1820" s="744">
        <v>1</v>
      </c>
      <c r="P1820" s="662">
        <v>132</v>
      </c>
      <c r="Q1820" s="677">
        <v>0.25</v>
      </c>
      <c r="R1820" s="661">
        <v>1</v>
      </c>
      <c r="S1820" s="677">
        <v>0.25</v>
      </c>
      <c r="T1820" s="744">
        <v>0.5</v>
      </c>
      <c r="U1820" s="700">
        <v>0.5</v>
      </c>
    </row>
    <row r="1821" spans="1:21" ht="14.4" customHeight="1" x14ac:dyDescent="0.3">
      <c r="A1821" s="660">
        <v>32</v>
      </c>
      <c r="B1821" s="661" t="s">
        <v>573</v>
      </c>
      <c r="C1821" s="661" t="s">
        <v>3526</v>
      </c>
      <c r="D1821" s="742" t="s">
        <v>5499</v>
      </c>
      <c r="E1821" s="743" t="s">
        <v>3548</v>
      </c>
      <c r="F1821" s="661" t="s">
        <v>3521</v>
      </c>
      <c r="G1821" s="661" t="s">
        <v>3588</v>
      </c>
      <c r="H1821" s="661" t="s">
        <v>1755</v>
      </c>
      <c r="I1821" s="661" t="s">
        <v>5108</v>
      </c>
      <c r="J1821" s="661" t="s">
        <v>1952</v>
      </c>
      <c r="K1821" s="661" t="s">
        <v>2873</v>
      </c>
      <c r="L1821" s="662">
        <v>264</v>
      </c>
      <c r="M1821" s="662">
        <v>264</v>
      </c>
      <c r="N1821" s="661">
        <v>1</v>
      </c>
      <c r="O1821" s="744">
        <v>0.5</v>
      </c>
      <c r="P1821" s="662"/>
      <c r="Q1821" s="677">
        <v>0</v>
      </c>
      <c r="R1821" s="661"/>
      <c r="S1821" s="677">
        <v>0</v>
      </c>
      <c r="T1821" s="744"/>
      <c r="U1821" s="700">
        <v>0</v>
      </c>
    </row>
    <row r="1822" spans="1:21" ht="14.4" customHeight="1" x14ac:dyDescent="0.3">
      <c r="A1822" s="660">
        <v>32</v>
      </c>
      <c r="B1822" s="661" t="s">
        <v>573</v>
      </c>
      <c r="C1822" s="661" t="s">
        <v>3526</v>
      </c>
      <c r="D1822" s="742" t="s">
        <v>5499</v>
      </c>
      <c r="E1822" s="743" t="s">
        <v>3548</v>
      </c>
      <c r="F1822" s="661" t="s">
        <v>3521</v>
      </c>
      <c r="G1822" s="661" t="s">
        <v>3877</v>
      </c>
      <c r="H1822" s="661" t="s">
        <v>574</v>
      </c>
      <c r="I1822" s="661" t="s">
        <v>2374</v>
      </c>
      <c r="J1822" s="661" t="s">
        <v>2375</v>
      </c>
      <c r="K1822" s="661" t="s">
        <v>2376</v>
      </c>
      <c r="L1822" s="662">
        <v>0</v>
      </c>
      <c r="M1822" s="662">
        <v>0</v>
      </c>
      <c r="N1822" s="661">
        <v>2</v>
      </c>
      <c r="O1822" s="744">
        <v>1</v>
      </c>
      <c r="P1822" s="662">
        <v>0</v>
      </c>
      <c r="Q1822" s="677"/>
      <c r="R1822" s="661">
        <v>2</v>
      </c>
      <c r="S1822" s="677">
        <v>1</v>
      </c>
      <c r="T1822" s="744">
        <v>1</v>
      </c>
      <c r="U1822" s="700">
        <v>1</v>
      </c>
    </row>
    <row r="1823" spans="1:21" ht="14.4" customHeight="1" x14ac:dyDescent="0.3">
      <c r="A1823" s="660">
        <v>32</v>
      </c>
      <c r="B1823" s="661" t="s">
        <v>573</v>
      </c>
      <c r="C1823" s="661" t="s">
        <v>3526</v>
      </c>
      <c r="D1823" s="742" t="s">
        <v>5499</v>
      </c>
      <c r="E1823" s="743" t="s">
        <v>3548</v>
      </c>
      <c r="F1823" s="661" t="s">
        <v>3521</v>
      </c>
      <c r="G1823" s="661" t="s">
        <v>3814</v>
      </c>
      <c r="H1823" s="661" t="s">
        <v>574</v>
      </c>
      <c r="I1823" s="661" t="s">
        <v>1530</v>
      </c>
      <c r="J1823" s="661" t="s">
        <v>3815</v>
      </c>
      <c r="K1823" s="661" t="s">
        <v>3816</v>
      </c>
      <c r="L1823" s="662">
        <v>968.92</v>
      </c>
      <c r="M1823" s="662">
        <v>1937.84</v>
      </c>
      <c r="N1823" s="661">
        <v>2</v>
      </c>
      <c r="O1823" s="744">
        <v>0.5</v>
      </c>
      <c r="P1823" s="662">
        <v>1937.84</v>
      </c>
      <c r="Q1823" s="677">
        <v>1</v>
      </c>
      <c r="R1823" s="661">
        <v>2</v>
      </c>
      <c r="S1823" s="677">
        <v>1</v>
      </c>
      <c r="T1823" s="744">
        <v>0.5</v>
      </c>
      <c r="U1823" s="700">
        <v>1</v>
      </c>
    </row>
    <row r="1824" spans="1:21" ht="14.4" customHeight="1" x14ac:dyDescent="0.3">
      <c r="A1824" s="660">
        <v>32</v>
      </c>
      <c r="B1824" s="661" t="s">
        <v>573</v>
      </c>
      <c r="C1824" s="661" t="s">
        <v>3526</v>
      </c>
      <c r="D1824" s="742" t="s">
        <v>5499</v>
      </c>
      <c r="E1824" s="743" t="s">
        <v>3548</v>
      </c>
      <c r="F1824" s="661" t="s">
        <v>3521</v>
      </c>
      <c r="G1824" s="661" t="s">
        <v>3814</v>
      </c>
      <c r="H1824" s="661" t="s">
        <v>574</v>
      </c>
      <c r="I1824" s="661" t="s">
        <v>3817</v>
      </c>
      <c r="J1824" s="661" t="s">
        <v>3818</v>
      </c>
      <c r="K1824" s="661" t="s">
        <v>3819</v>
      </c>
      <c r="L1824" s="662">
        <v>1937.84</v>
      </c>
      <c r="M1824" s="662">
        <v>9689.1999999999989</v>
      </c>
      <c r="N1824" s="661">
        <v>5</v>
      </c>
      <c r="O1824" s="744">
        <v>1</v>
      </c>
      <c r="P1824" s="662">
        <v>9689.1999999999989</v>
      </c>
      <c r="Q1824" s="677">
        <v>1</v>
      </c>
      <c r="R1824" s="661">
        <v>5</v>
      </c>
      <c r="S1824" s="677">
        <v>1</v>
      </c>
      <c r="T1824" s="744">
        <v>1</v>
      </c>
      <c r="U1824" s="700">
        <v>1</v>
      </c>
    </row>
    <row r="1825" spans="1:21" ht="14.4" customHeight="1" x14ac:dyDescent="0.3">
      <c r="A1825" s="660">
        <v>32</v>
      </c>
      <c r="B1825" s="661" t="s">
        <v>573</v>
      </c>
      <c r="C1825" s="661" t="s">
        <v>3526</v>
      </c>
      <c r="D1825" s="742" t="s">
        <v>5499</v>
      </c>
      <c r="E1825" s="743" t="s">
        <v>3548</v>
      </c>
      <c r="F1825" s="661" t="s">
        <v>3521</v>
      </c>
      <c r="G1825" s="661" t="s">
        <v>3814</v>
      </c>
      <c r="H1825" s="661" t="s">
        <v>574</v>
      </c>
      <c r="I1825" s="661" t="s">
        <v>2689</v>
      </c>
      <c r="J1825" s="661" t="s">
        <v>2690</v>
      </c>
      <c r="K1825" s="661" t="s">
        <v>3820</v>
      </c>
      <c r="L1825" s="662">
        <v>1937.84</v>
      </c>
      <c r="M1825" s="662">
        <v>13564.88</v>
      </c>
      <c r="N1825" s="661">
        <v>7</v>
      </c>
      <c r="O1825" s="744">
        <v>2</v>
      </c>
      <c r="P1825" s="662">
        <v>9689.1999999999989</v>
      </c>
      <c r="Q1825" s="677">
        <v>0.7142857142857143</v>
      </c>
      <c r="R1825" s="661">
        <v>5</v>
      </c>
      <c r="S1825" s="677">
        <v>0.7142857142857143</v>
      </c>
      <c r="T1825" s="744">
        <v>1.5</v>
      </c>
      <c r="U1825" s="700">
        <v>0.75</v>
      </c>
    </row>
    <row r="1826" spans="1:21" ht="14.4" customHeight="1" x14ac:dyDescent="0.3">
      <c r="A1826" s="660">
        <v>32</v>
      </c>
      <c r="B1826" s="661" t="s">
        <v>573</v>
      </c>
      <c r="C1826" s="661" t="s">
        <v>3526</v>
      </c>
      <c r="D1826" s="742" t="s">
        <v>5499</v>
      </c>
      <c r="E1826" s="743" t="s">
        <v>3548</v>
      </c>
      <c r="F1826" s="661" t="s">
        <v>3521</v>
      </c>
      <c r="G1826" s="661" t="s">
        <v>4631</v>
      </c>
      <c r="H1826" s="661" t="s">
        <v>574</v>
      </c>
      <c r="I1826" s="661" t="s">
        <v>2564</v>
      </c>
      <c r="J1826" s="661" t="s">
        <v>2565</v>
      </c>
      <c r="K1826" s="661" t="s">
        <v>4632</v>
      </c>
      <c r="L1826" s="662">
        <v>43.76</v>
      </c>
      <c r="M1826" s="662">
        <v>43.76</v>
      </c>
      <c r="N1826" s="661">
        <v>1</v>
      </c>
      <c r="O1826" s="744">
        <v>0.5</v>
      </c>
      <c r="P1826" s="662">
        <v>43.76</v>
      </c>
      <c r="Q1826" s="677">
        <v>1</v>
      </c>
      <c r="R1826" s="661">
        <v>1</v>
      </c>
      <c r="S1826" s="677">
        <v>1</v>
      </c>
      <c r="T1826" s="744">
        <v>0.5</v>
      </c>
      <c r="U1826" s="700">
        <v>1</v>
      </c>
    </row>
    <row r="1827" spans="1:21" ht="14.4" customHeight="1" x14ac:dyDescent="0.3">
      <c r="A1827" s="660">
        <v>32</v>
      </c>
      <c r="B1827" s="661" t="s">
        <v>573</v>
      </c>
      <c r="C1827" s="661" t="s">
        <v>3526</v>
      </c>
      <c r="D1827" s="742" t="s">
        <v>5499</v>
      </c>
      <c r="E1827" s="743" t="s">
        <v>3548</v>
      </c>
      <c r="F1827" s="661" t="s">
        <v>3521</v>
      </c>
      <c r="G1827" s="661" t="s">
        <v>3985</v>
      </c>
      <c r="H1827" s="661" t="s">
        <v>574</v>
      </c>
      <c r="I1827" s="661" t="s">
        <v>5109</v>
      </c>
      <c r="J1827" s="661" t="s">
        <v>4753</v>
      </c>
      <c r="K1827" s="661" t="s">
        <v>5110</v>
      </c>
      <c r="L1827" s="662">
        <v>0</v>
      </c>
      <c r="M1827" s="662">
        <v>0</v>
      </c>
      <c r="N1827" s="661">
        <v>1</v>
      </c>
      <c r="O1827" s="744">
        <v>1</v>
      </c>
      <c r="P1827" s="662">
        <v>0</v>
      </c>
      <c r="Q1827" s="677"/>
      <c r="R1827" s="661">
        <v>1</v>
      </c>
      <c r="S1827" s="677">
        <v>1</v>
      </c>
      <c r="T1827" s="744">
        <v>1</v>
      </c>
      <c r="U1827" s="700">
        <v>1</v>
      </c>
    </row>
    <row r="1828" spans="1:21" ht="14.4" customHeight="1" x14ac:dyDescent="0.3">
      <c r="A1828" s="660">
        <v>32</v>
      </c>
      <c r="B1828" s="661" t="s">
        <v>573</v>
      </c>
      <c r="C1828" s="661" t="s">
        <v>3526</v>
      </c>
      <c r="D1828" s="742" t="s">
        <v>5499</v>
      </c>
      <c r="E1828" s="743" t="s">
        <v>3548</v>
      </c>
      <c r="F1828" s="661" t="s">
        <v>3521</v>
      </c>
      <c r="G1828" s="661" t="s">
        <v>3727</v>
      </c>
      <c r="H1828" s="661" t="s">
        <v>574</v>
      </c>
      <c r="I1828" s="661" t="s">
        <v>727</v>
      </c>
      <c r="J1828" s="661" t="s">
        <v>728</v>
      </c>
      <c r="K1828" s="661" t="s">
        <v>3354</v>
      </c>
      <c r="L1828" s="662">
        <v>110.28</v>
      </c>
      <c r="M1828" s="662">
        <v>661.68000000000006</v>
      </c>
      <c r="N1828" s="661">
        <v>6</v>
      </c>
      <c r="O1828" s="744">
        <v>1.5</v>
      </c>
      <c r="P1828" s="662">
        <v>220.56</v>
      </c>
      <c r="Q1828" s="677">
        <v>0.33333333333333331</v>
      </c>
      <c r="R1828" s="661">
        <v>2</v>
      </c>
      <c r="S1828" s="677">
        <v>0.33333333333333331</v>
      </c>
      <c r="T1828" s="744">
        <v>0.5</v>
      </c>
      <c r="U1828" s="700">
        <v>0.33333333333333331</v>
      </c>
    </row>
    <row r="1829" spans="1:21" ht="14.4" customHeight="1" x14ac:dyDescent="0.3">
      <c r="A1829" s="660">
        <v>32</v>
      </c>
      <c r="B1829" s="661" t="s">
        <v>573</v>
      </c>
      <c r="C1829" s="661" t="s">
        <v>3526</v>
      </c>
      <c r="D1829" s="742" t="s">
        <v>5499</v>
      </c>
      <c r="E1829" s="743" t="s">
        <v>3548</v>
      </c>
      <c r="F1829" s="661" t="s">
        <v>3521</v>
      </c>
      <c r="G1829" s="661" t="s">
        <v>3727</v>
      </c>
      <c r="H1829" s="661" t="s">
        <v>574</v>
      </c>
      <c r="I1829" s="661" t="s">
        <v>4344</v>
      </c>
      <c r="J1829" s="661" t="s">
        <v>728</v>
      </c>
      <c r="K1829" s="661" t="s">
        <v>3354</v>
      </c>
      <c r="L1829" s="662">
        <v>110.28</v>
      </c>
      <c r="M1829" s="662">
        <v>1654.2000000000003</v>
      </c>
      <c r="N1829" s="661">
        <v>15</v>
      </c>
      <c r="O1829" s="744">
        <v>4.5</v>
      </c>
      <c r="P1829" s="662"/>
      <c r="Q1829" s="677">
        <v>0</v>
      </c>
      <c r="R1829" s="661"/>
      <c r="S1829" s="677">
        <v>0</v>
      </c>
      <c r="T1829" s="744"/>
      <c r="U1829" s="700">
        <v>0</v>
      </c>
    </row>
    <row r="1830" spans="1:21" ht="14.4" customHeight="1" x14ac:dyDescent="0.3">
      <c r="A1830" s="660">
        <v>32</v>
      </c>
      <c r="B1830" s="661" t="s">
        <v>573</v>
      </c>
      <c r="C1830" s="661" t="s">
        <v>3526</v>
      </c>
      <c r="D1830" s="742" t="s">
        <v>5499</v>
      </c>
      <c r="E1830" s="743" t="s">
        <v>3548</v>
      </c>
      <c r="F1830" s="661" t="s">
        <v>3521</v>
      </c>
      <c r="G1830" s="661" t="s">
        <v>3594</v>
      </c>
      <c r="H1830" s="661" t="s">
        <v>574</v>
      </c>
      <c r="I1830" s="661" t="s">
        <v>1403</v>
      </c>
      <c r="J1830" s="661" t="s">
        <v>1005</v>
      </c>
      <c r="K1830" s="661" t="s">
        <v>3923</v>
      </c>
      <c r="L1830" s="662">
        <v>815.1</v>
      </c>
      <c r="M1830" s="662">
        <v>12226.500000000002</v>
      </c>
      <c r="N1830" s="661">
        <v>15</v>
      </c>
      <c r="O1830" s="744">
        <v>4</v>
      </c>
      <c r="P1830" s="662">
        <v>12226.500000000002</v>
      </c>
      <c r="Q1830" s="677">
        <v>1</v>
      </c>
      <c r="R1830" s="661">
        <v>15</v>
      </c>
      <c r="S1830" s="677">
        <v>1</v>
      </c>
      <c r="T1830" s="744">
        <v>4</v>
      </c>
      <c r="U1830" s="700">
        <v>1</v>
      </c>
    </row>
    <row r="1831" spans="1:21" ht="14.4" customHeight="1" x14ac:dyDescent="0.3">
      <c r="A1831" s="660">
        <v>32</v>
      </c>
      <c r="B1831" s="661" t="s">
        <v>573</v>
      </c>
      <c r="C1831" s="661" t="s">
        <v>3526</v>
      </c>
      <c r="D1831" s="742" t="s">
        <v>5499</v>
      </c>
      <c r="E1831" s="743" t="s">
        <v>3548</v>
      </c>
      <c r="F1831" s="661" t="s">
        <v>3521</v>
      </c>
      <c r="G1831" s="661" t="s">
        <v>3596</v>
      </c>
      <c r="H1831" s="661" t="s">
        <v>574</v>
      </c>
      <c r="I1831" s="661" t="s">
        <v>3598</v>
      </c>
      <c r="J1831" s="661" t="s">
        <v>2524</v>
      </c>
      <c r="K1831" s="661" t="s">
        <v>3599</v>
      </c>
      <c r="L1831" s="662">
        <v>0</v>
      </c>
      <c r="M1831" s="662">
        <v>0</v>
      </c>
      <c r="N1831" s="661">
        <v>1</v>
      </c>
      <c r="O1831" s="744">
        <v>0.5</v>
      </c>
      <c r="P1831" s="662"/>
      <c r="Q1831" s="677"/>
      <c r="R1831" s="661"/>
      <c r="S1831" s="677">
        <v>0</v>
      </c>
      <c r="T1831" s="744"/>
      <c r="U1831" s="700">
        <v>0</v>
      </c>
    </row>
    <row r="1832" spans="1:21" ht="14.4" customHeight="1" x14ac:dyDescent="0.3">
      <c r="A1832" s="660">
        <v>32</v>
      </c>
      <c r="B1832" s="661" t="s">
        <v>573</v>
      </c>
      <c r="C1832" s="661" t="s">
        <v>3526</v>
      </c>
      <c r="D1832" s="742" t="s">
        <v>5499</v>
      </c>
      <c r="E1832" s="743" t="s">
        <v>3548</v>
      </c>
      <c r="F1832" s="661" t="s">
        <v>3521</v>
      </c>
      <c r="G1832" s="661" t="s">
        <v>3600</v>
      </c>
      <c r="H1832" s="661" t="s">
        <v>574</v>
      </c>
      <c r="I1832" s="661" t="s">
        <v>4665</v>
      </c>
      <c r="J1832" s="661" t="s">
        <v>3602</v>
      </c>
      <c r="K1832" s="661" t="s">
        <v>1667</v>
      </c>
      <c r="L1832" s="662">
        <v>13168.84</v>
      </c>
      <c r="M1832" s="662">
        <v>26337.68</v>
      </c>
      <c r="N1832" s="661">
        <v>2</v>
      </c>
      <c r="O1832" s="744">
        <v>1</v>
      </c>
      <c r="P1832" s="662">
        <v>26337.68</v>
      </c>
      <c r="Q1832" s="677">
        <v>1</v>
      </c>
      <c r="R1832" s="661">
        <v>2</v>
      </c>
      <c r="S1832" s="677">
        <v>1</v>
      </c>
      <c r="T1832" s="744">
        <v>1</v>
      </c>
      <c r="U1832" s="700">
        <v>1</v>
      </c>
    </row>
    <row r="1833" spans="1:21" ht="14.4" customHeight="1" x14ac:dyDescent="0.3">
      <c r="A1833" s="660">
        <v>32</v>
      </c>
      <c r="B1833" s="661" t="s">
        <v>573</v>
      </c>
      <c r="C1833" s="661" t="s">
        <v>3526</v>
      </c>
      <c r="D1833" s="742" t="s">
        <v>5499</v>
      </c>
      <c r="E1833" s="743" t="s">
        <v>3548</v>
      </c>
      <c r="F1833" s="661" t="s">
        <v>3521</v>
      </c>
      <c r="G1833" s="661" t="s">
        <v>3600</v>
      </c>
      <c r="H1833" s="661" t="s">
        <v>574</v>
      </c>
      <c r="I1833" s="661" t="s">
        <v>3601</v>
      </c>
      <c r="J1833" s="661" t="s">
        <v>3602</v>
      </c>
      <c r="K1833" s="661" t="s">
        <v>1667</v>
      </c>
      <c r="L1833" s="662">
        <v>12596.28</v>
      </c>
      <c r="M1833" s="662">
        <v>37788.840000000004</v>
      </c>
      <c r="N1833" s="661">
        <v>3</v>
      </c>
      <c r="O1833" s="744">
        <v>2.5</v>
      </c>
      <c r="P1833" s="662">
        <v>37788.840000000004</v>
      </c>
      <c r="Q1833" s="677">
        <v>1</v>
      </c>
      <c r="R1833" s="661">
        <v>3</v>
      </c>
      <c r="S1833" s="677">
        <v>1</v>
      </c>
      <c r="T1833" s="744">
        <v>2.5</v>
      </c>
      <c r="U1833" s="700">
        <v>1</v>
      </c>
    </row>
    <row r="1834" spans="1:21" ht="14.4" customHeight="1" x14ac:dyDescent="0.3">
      <c r="A1834" s="660">
        <v>32</v>
      </c>
      <c r="B1834" s="661" t="s">
        <v>573</v>
      </c>
      <c r="C1834" s="661" t="s">
        <v>3526</v>
      </c>
      <c r="D1834" s="742" t="s">
        <v>5499</v>
      </c>
      <c r="E1834" s="743" t="s">
        <v>3548</v>
      </c>
      <c r="F1834" s="661" t="s">
        <v>3521</v>
      </c>
      <c r="G1834" s="661" t="s">
        <v>3605</v>
      </c>
      <c r="H1834" s="661" t="s">
        <v>574</v>
      </c>
      <c r="I1834" s="661" t="s">
        <v>2218</v>
      </c>
      <c r="J1834" s="661" t="s">
        <v>2219</v>
      </c>
      <c r="K1834" s="661" t="s">
        <v>3414</v>
      </c>
      <c r="L1834" s="662">
        <v>2991.23</v>
      </c>
      <c r="M1834" s="662">
        <v>26921.07</v>
      </c>
      <c r="N1834" s="661">
        <v>9</v>
      </c>
      <c r="O1834" s="744">
        <v>5</v>
      </c>
      <c r="P1834" s="662">
        <v>23929.84</v>
      </c>
      <c r="Q1834" s="677">
        <v>0.88888888888888895</v>
      </c>
      <c r="R1834" s="661">
        <v>8</v>
      </c>
      <c r="S1834" s="677">
        <v>0.88888888888888884</v>
      </c>
      <c r="T1834" s="744">
        <v>4</v>
      </c>
      <c r="U1834" s="700">
        <v>0.8</v>
      </c>
    </row>
    <row r="1835" spans="1:21" ht="14.4" customHeight="1" x14ac:dyDescent="0.3">
      <c r="A1835" s="660">
        <v>32</v>
      </c>
      <c r="B1835" s="661" t="s">
        <v>573</v>
      </c>
      <c r="C1835" s="661" t="s">
        <v>3526</v>
      </c>
      <c r="D1835" s="742" t="s">
        <v>5499</v>
      </c>
      <c r="E1835" s="743" t="s">
        <v>3548</v>
      </c>
      <c r="F1835" s="661" t="s">
        <v>3521</v>
      </c>
      <c r="G1835" s="661" t="s">
        <v>3605</v>
      </c>
      <c r="H1835" s="661" t="s">
        <v>574</v>
      </c>
      <c r="I1835" s="661" t="s">
        <v>3728</v>
      </c>
      <c r="J1835" s="661" t="s">
        <v>2219</v>
      </c>
      <c r="K1835" s="661" t="s">
        <v>3729</v>
      </c>
      <c r="L1835" s="662">
        <v>748.21</v>
      </c>
      <c r="M1835" s="662">
        <v>3741.05</v>
      </c>
      <c r="N1835" s="661">
        <v>5</v>
      </c>
      <c r="O1835" s="744">
        <v>3.5</v>
      </c>
      <c r="P1835" s="662">
        <v>2992.84</v>
      </c>
      <c r="Q1835" s="677">
        <v>0.8</v>
      </c>
      <c r="R1835" s="661">
        <v>4</v>
      </c>
      <c r="S1835" s="677">
        <v>0.8</v>
      </c>
      <c r="T1835" s="744">
        <v>2.5</v>
      </c>
      <c r="U1835" s="700">
        <v>0.7142857142857143</v>
      </c>
    </row>
    <row r="1836" spans="1:21" ht="14.4" customHeight="1" x14ac:dyDescent="0.3">
      <c r="A1836" s="660">
        <v>32</v>
      </c>
      <c r="B1836" s="661" t="s">
        <v>573</v>
      </c>
      <c r="C1836" s="661" t="s">
        <v>3526</v>
      </c>
      <c r="D1836" s="742" t="s">
        <v>5499</v>
      </c>
      <c r="E1836" s="743" t="s">
        <v>3548</v>
      </c>
      <c r="F1836" s="661" t="s">
        <v>3521</v>
      </c>
      <c r="G1836" s="661" t="s">
        <v>4000</v>
      </c>
      <c r="H1836" s="661" t="s">
        <v>574</v>
      </c>
      <c r="I1836" s="661" t="s">
        <v>858</v>
      </c>
      <c r="J1836" s="661" t="s">
        <v>859</v>
      </c>
      <c r="K1836" s="661" t="s">
        <v>4001</v>
      </c>
      <c r="L1836" s="662">
        <v>156.77000000000001</v>
      </c>
      <c r="M1836" s="662">
        <v>470.31000000000006</v>
      </c>
      <c r="N1836" s="661">
        <v>3</v>
      </c>
      <c r="O1836" s="744">
        <v>1</v>
      </c>
      <c r="P1836" s="662">
        <v>156.77000000000001</v>
      </c>
      <c r="Q1836" s="677">
        <v>0.33333333333333331</v>
      </c>
      <c r="R1836" s="661">
        <v>1</v>
      </c>
      <c r="S1836" s="677">
        <v>0.33333333333333331</v>
      </c>
      <c r="T1836" s="744">
        <v>0.5</v>
      </c>
      <c r="U1836" s="700">
        <v>0.5</v>
      </c>
    </row>
    <row r="1837" spans="1:21" ht="14.4" customHeight="1" x14ac:dyDescent="0.3">
      <c r="A1837" s="660">
        <v>32</v>
      </c>
      <c r="B1837" s="661" t="s">
        <v>573</v>
      </c>
      <c r="C1837" s="661" t="s">
        <v>3526</v>
      </c>
      <c r="D1837" s="742" t="s">
        <v>5499</v>
      </c>
      <c r="E1837" s="743" t="s">
        <v>3548</v>
      </c>
      <c r="F1837" s="661" t="s">
        <v>3521</v>
      </c>
      <c r="G1837" s="661" t="s">
        <v>4143</v>
      </c>
      <c r="H1837" s="661" t="s">
        <v>574</v>
      </c>
      <c r="I1837" s="661" t="s">
        <v>2510</v>
      </c>
      <c r="J1837" s="661" t="s">
        <v>2511</v>
      </c>
      <c r="K1837" s="661" t="s">
        <v>1852</v>
      </c>
      <c r="L1837" s="662">
        <v>32.270000000000003</v>
      </c>
      <c r="M1837" s="662">
        <v>96.81</v>
      </c>
      <c r="N1837" s="661">
        <v>3</v>
      </c>
      <c r="O1837" s="744">
        <v>2</v>
      </c>
      <c r="P1837" s="662">
        <v>96.81</v>
      </c>
      <c r="Q1837" s="677">
        <v>1</v>
      </c>
      <c r="R1837" s="661">
        <v>3</v>
      </c>
      <c r="S1837" s="677">
        <v>1</v>
      </c>
      <c r="T1837" s="744">
        <v>2</v>
      </c>
      <c r="U1837" s="700">
        <v>1</v>
      </c>
    </row>
    <row r="1838" spans="1:21" ht="14.4" customHeight="1" x14ac:dyDescent="0.3">
      <c r="A1838" s="660">
        <v>32</v>
      </c>
      <c r="B1838" s="661" t="s">
        <v>573</v>
      </c>
      <c r="C1838" s="661" t="s">
        <v>3526</v>
      </c>
      <c r="D1838" s="742" t="s">
        <v>5499</v>
      </c>
      <c r="E1838" s="743" t="s">
        <v>3548</v>
      </c>
      <c r="F1838" s="661" t="s">
        <v>3521</v>
      </c>
      <c r="G1838" s="661" t="s">
        <v>3737</v>
      </c>
      <c r="H1838" s="661" t="s">
        <v>574</v>
      </c>
      <c r="I1838" s="661" t="s">
        <v>1060</v>
      </c>
      <c r="J1838" s="661" t="s">
        <v>1061</v>
      </c>
      <c r="K1838" s="661" t="s">
        <v>3738</v>
      </c>
      <c r="L1838" s="662">
        <v>420.07</v>
      </c>
      <c r="M1838" s="662">
        <v>15122.52</v>
      </c>
      <c r="N1838" s="661">
        <v>36</v>
      </c>
      <c r="O1838" s="744">
        <v>20</v>
      </c>
      <c r="P1838" s="662">
        <v>7141.19</v>
      </c>
      <c r="Q1838" s="677">
        <v>0.47222222222222221</v>
      </c>
      <c r="R1838" s="661">
        <v>17</v>
      </c>
      <c r="S1838" s="677">
        <v>0.47222222222222221</v>
      </c>
      <c r="T1838" s="744">
        <v>10</v>
      </c>
      <c r="U1838" s="700">
        <v>0.5</v>
      </c>
    </row>
    <row r="1839" spans="1:21" ht="14.4" customHeight="1" x14ac:dyDescent="0.3">
      <c r="A1839" s="660">
        <v>32</v>
      </c>
      <c r="B1839" s="661" t="s">
        <v>573</v>
      </c>
      <c r="C1839" s="661" t="s">
        <v>3526</v>
      </c>
      <c r="D1839" s="742" t="s">
        <v>5499</v>
      </c>
      <c r="E1839" s="743" t="s">
        <v>3548</v>
      </c>
      <c r="F1839" s="661" t="s">
        <v>3521</v>
      </c>
      <c r="G1839" s="661" t="s">
        <v>3695</v>
      </c>
      <c r="H1839" s="661" t="s">
        <v>574</v>
      </c>
      <c r="I1839" s="661" t="s">
        <v>981</v>
      </c>
      <c r="J1839" s="661" t="s">
        <v>982</v>
      </c>
      <c r="K1839" s="661" t="s">
        <v>983</v>
      </c>
      <c r="L1839" s="662">
        <v>33</v>
      </c>
      <c r="M1839" s="662">
        <v>66</v>
      </c>
      <c r="N1839" s="661">
        <v>2</v>
      </c>
      <c r="O1839" s="744">
        <v>0.5</v>
      </c>
      <c r="P1839" s="662">
        <v>66</v>
      </c>
      <c r="Q1839" s="677">
        <v>1</v>
      </c>
      <c r="R1839" s="661">
        <v>2</v>
      </c>
      <c r="S1839" s="677">
        <v>1</v>
      </c>
      <c r="T1839" s="744">
        <v>0.5</v>
      </c>
      <c r="U1839" s="700">
        <v>1</v>
      </c>
    </row>
    <row r="1840" spans="1:21" ht="14.4" customHeight="1" x14ac:dyDescent="0.3">
      <c r="A1840" s="660">
        <v>32</v>
      </c>
      <c r="B1840" s="661" t="s">
        <v>573</v>
      </c>
      <c r="C1840" s="661" t="s">
        <v>3526</v>
      </c>
      <c r="D1840" s="742" t="s">
        <v>5499</v>
      </c>
      <c r="E1840" s="743" t="s">
        <v>3548</v>
      </c>
      <c r="F1840" s="661" t="s">
        <v>3521</v>
      </c>
      <c r="G1840" s="661" t="s">
        <v>4150</v>
      </c>
      <c r="H1840" s="661" t="s">
        <v>574</v>
      </c>
      <c r="I1840" s="661" t="s">
        <v>4151</v>
      </c>
      <c r="J1840" s="661" t="s">
        <v>4152</v>
      </c>
      <c r="K1840" s="661" t="s">
        <v>3357</v>
      </c>
      <c r="L1840" s="662">
        <v>0</v>
      </c>
      <c r="M1840" s="662">
        <v>0</v>
      </c>
      <c r="N1840" s="661">
        <v>3</v>
      </c>
      <c r="O1840" s="744">
        <v>1</v>
      </c>
      <c r="P1840" s="662">
        <v>0</v>
      </c>
      <c r="Q1840" s="677"/>
      <c r="R1840" s="661">
        <v>3</v>
      </c>
      <c r="S1840" s="677">
        <v>1</v>
      </c>
      <c r="T1840" s="744">
        <v>1</v>
      </c>
      <c r="U1840" s="700">
        <v>1</v>
      </c>
    </row>
    <row r="1841" spans="1:21" ht="14.4" customHeight="1" x14ac:dyDescent="0.3">
      <c r="A1841" s="660">
        <v>32</v>
      </c>
      <c r="B1841" s="661" t="s">
        <v>573</v>
      </c>
      <c r="C1841" s="661" t="s">
        <v>3526</v>
      </c>
      <c r="D1841" s="742" t="s">
        <v>5499</v>
      </c>
      <c r="E1841" s="743" t="s">
        <v>3548</v>
      </c>
      <c r="F1841" s="661" t="s">
        <v>3521</v>
      </c>
      <c r="G1841" s="661" t="s">
        <v>4008</v>
      </c>
      <c r="H1841" s="661" t="s">
        <v>1755</v>
      </c>
      <c r="I1841" s="661" t="s">
        <v>4009</v>
      </c>
      <c r="J1841" s="661" t="s">
        <v>4010</v>
      </c>
      <c r="K1841" s="661" t="s">
        <v>4011</v>
      </c>
      <c r="L1841" s="662">
        <v>2179.9299999999998</v>
      </c>
      <c r="M1841" s="662">
        <v>15259.509999999998</v>
      </c>
      <c r="N1841" s="661">
        <v>7</v>
      </c>
      <c r="O1841" s="744">
        <v>3</v>
      </c>
      <c r="P1841" s="662">
        <v>15259.509999999998</v>
      </c>
      <c r="Q1841" s="677">
        <v>1</v>
      </c>
      <c r="R1841" s="661">
        <v>7</v>
      </c>
      <c r="S1841" s="677">
        <v>1</v>
      </c>
      <c r="T1841" s="744">
        <v>3</v>
      </c>
      <c r="U1841" s="700">
        <v>1</v>
      </c>
    </row>
    <row r="1842" spans="1:21" ht="14.4" customHeight="1" x14ac:dyDescent="0.3">
      <c r="A1842" s="660">
        <v>32</v>
      </c>
      <c r="B1842" s="661" t="s">
        <v>573</v>
      </c>
      <c r="C1842" s="661" t="s">
        <v>3526</v>
      </c>
      <c r="D1842" s="742" t="s">
        <v>5499</v>
      </c>
      <c r="E1842" s="743" t="s">
        <v>3548</v>
      </c>
      <c r="F1842" s="661" t="s">
        <v>3521</v>
      </c>
      <c r="G1842" s="661" t="s">
        <v>4153</v>
      </c>
      <c r="H1842" s="661" t="s">
        <v>574</v>
      </c>
      <c r="I1842" s="661" t="s">
        <v>5111</v>
      </c>
      <c r="J1842" s="661" t="s">
        <v>4349</v>
      </c>
      <c r="K1842" s="661" t="s">
        <v>5112</v>
      </c>
      <c r="L1842" s="662">
        <v>193.66</v>
      </c>
      <c r="M1842" s="662">
        <v>193.66</v>
      </c>
      <c r="N1842" s="661">
        <v>1</v>
      </c>
      <c r="O1842" s="744">
        <v>0.5</v>
      </c>
      <c r="P1842" s="662"/>
      <c r="Q1842" s="677">
        <v>0</v>
      </c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32</v>
      </c>
      <c r="B1843" s="661" t="s">
        <v>573</v>
      </c>
      <c r="C1843" s="661" t="s">
        <v>3526</v>
      </c>
      <c r="D1843" s="742" t="s">
        <v>5499</v>
      </c>
      <c r="E1843" s="743" t="s">
        <v>3548</v>
      </c>
      <c r="F1843" s="661" t="s">
        <v>3521</v>
      </c>
      <c r="G1843" s="661" t="s">
        <v>3618</v>
      </c>
      <c r="H1843" s="661" t="s">
        <v>574</v>
      </c>
      <c r="I1843" s="661" t="s">
        <v>2241</v>
      </c>
      <c r="J1843" s="661" t="s">
        <v>2242</v>
      </c>
      <c r="K1843" s="661" t="s">
        <v>3414</v>
      </c>
      <c r="L1843" s="662">
        <v>588.04999999999995</v>
      </c>
      <c r="M1843" s="662">
        <v>2352.1999999999998</v>
      </c>
      <c r="N1843" s="661">
        <v>4</v>
      </c>
      <c r="O1843" s="744">
        <v>1.5</v>
      </c>
      <c r="P1843" s="662">
        <v>1764.1499999999999</v>
      </c>
      <c r="Q1843" s="677">
        <v>0.75</v>
      </c>
      <c r="R1843" s="661">
        <v>3</v>
      </c>
      <c r="S1843" s="677">
        <v>0.75</v>
      </c>
      <c r="T1843" s="744">
        <v>1</v>
      </c>
      <c r="U1843" s="700">
        <v>0.66666666666666663</v>
      </c>
    </row>
    <row r="1844" spans="1:21" ht="14.4" customHeight="1" x14ac:dyDescent="0.3">
      <c r="A1844" s="660">
        <v>32</v>
      </c>
      <c r="B1844" s="661" t="s">
        <v>573</v>
      </c>
      <c r="C1844" s="661" t="s">
        <v>3526</v>
      </c>
      <c r="D1844" s="742" t="s">
        <v>5499</v>
      </c>
      <c r="E1844" s="743" t="s">
        <v>3548</v>
      </c>
      <c r="F1844" s="661" t="s">
        <v>3521</v>
      </c>
      <c r="G1844" s="661" t="s">
        <v>4249</v>
      </c>
      <c r="H1844" s="661" t="s">
        <v>574</v>
      </c>
      <c r="I1844" s="661" t="s">
        <v>2075</v>
      </c>
      <c r="J1844" s="661" t="s">
        <v>2076</v>
      </c>
      <c r="K1844" s="661" t="s">
        <v>4792</v>
      </c>
      <c r="L1844" s="662">
        <v>48.09</v>
      </c>
      <c r="M1844" s="662">
        <v>144.27000000000001</v>
      </c>
      <c r="N1844" s="661">
        <v>3</v>
      </c>
      <c r="O1844" s="744">
        <v>2</v>
      </c>
      <c r="P1844" s="662">
        <v>144.27000000000001</v>
      </c>
      <c r="Q1844" s="677">
        <v>1</v>
      </c>
      <c r="R1844" s="661">
        <v>3</v>
      </c>
      <c r="S1844" s="677">
        <v>1</v>
      </c>
      <c r="T1844" s="744">
        <v>2</v>
      </c>
      <c r="U1844" s="700">
        <v>1</v>
      </c>
    </row>
    <row r="1845" spans="1:21" ht="14.4" customHeight="1" x14ac:dyDescent="0.3">
      <c r="A1845" s="660">
        <v>32</v>
      </c>
      <c r="B1845" s="661" t="s">
        <v>573</v>
      </c>
      <c r="C1845" s="661" t="s">
        <v>3526</v>
      </c>
      <c r="D1845" s="742" t="s">
        <v>5499</v>
      </c>
      <c r="E1845" s="743" t="s">
        <v>3548</v>
      </c>
      <c r="F1845" s="661" t="s">
        <v>3521</v>
      </c>
      <c r="G1845" s="661" t="s">
        <v>3627</v>
      </c>
      <c r="H1845" s="661" t="s">
        <v>574</v>
      </c>
      <c r="I1845" s="661" t="s">
        <v>3628</v>
      </c>
      <c r="J1845" s="661" t="s">
        <v>2113</v>
      </c>
      <c r="K1845" s="661" t="s">
        <v>3629</v>
      </c>
      <c r="L1845" s="662">
        <v>83.79</v>
      </c>
      <c r="M1845" s="662">
        <v>83.79</v>
      </c>
      <c r="N1845" s="661">
        <v>1</v>
      </c>
      <c r="O1845" s="744">
        <v>0.5</v>
      </c>
      <c r="P1845" s="662">
        <v>83.79</v>
      </c>
      <c r="Q1845" s="677">
        <v>1</v>
      </c>
      <c r="R1845" s="661">
        <v>1</v>
      </c>
      <c r="S1845" s="677">
        <v>1</v>
      </c>
      <c r="T1845" s="744">
        <v>0.5</v>
      </c>
      <c r="U1845" s="700">
        <v>1</v>
      </c>
    </row>
    <row r="1846" spans="1:21" ht="14.4" customHeight="1" x14ac:dyDescent="0.3">
      <c r="A1846" s="660">
        <v>32</v>
      </c>
      <c r="B1846" s="661" t="s">
        <v>573</v>
      </c>
      <c r="C1846" s="661" t="s">
        <v>3526</v>
      </c>
      <c r="D1846" s="742" t="s">
        <v>5499</v>
      </c>
      <c r="E1846" s="743" t="s">
        <v>3548</v>
      </c>
      <c r="F1846" s="661" t="s">
        <v>3521</v>
      </c>
      <c r="G1846" s="661" t="s">
        <v>3627</v>
      </c>
      <c r="H1846" s="661" t="s">
        <v>574</v>
      </c>
      <c r="I1846" s="661" t="s">
        <v>2096</v>
      </c>
      <c r="J1846" s="661" t="s">
        <v>2097</v>
      </c>
      <c r="K1846" s="661" t="s">
        <v>3016</v>
      </c>
      <c r="L1846" s="662">
        <v>111.72</v>
      </c>
      <c r="M1846" s="662">
        <v>223.44</v>
      </c>
      <c r="N1846" s="661">
        <v>2</v>
      </c>
      <c r="O1846" s="744">
        <v>2</v>
      </c>
      <c r="P1846" s="662">
        <v>111.72</v>
      </c>
      <c r="Q1846" s="677">
        <v>0.5</v>
      </c>
      <c r="R1846" s="661">
        <v>1</v>
      </c>
      <c r="S1846" s="677">
        <v>0.5</v>
      </c>
      <c r="T1846" s="744">
        <v>1</v>
      </c>
      <c r="U1846" s="700">
        <v>0.5</v>
      </c>
    </row>
    <row r="1847" spans="1:21" ht="14.4" customHeight="1" x14ac:dyDescent="0.3">
      <c r="A1847" s="660">
        <v>32</v>
      </c>
      <c r="B1847" s="661" t="s">
        <v>573</v>
      </c>
      <c r="C1847" s="661" t="s">
        <v>3526</v>
      </c>
      <c r="D1847" s="742" t="s">
        <v>5499</v>
      </c>
      <c r="E1847" s="743" t="s">
        <v>3548</v>
      </c>
      <c r="F1847" s="661" t="s">
        <v>3521</v>
      </c>
      <c r="G1847" s="661" t="s">
        <v>4159</v>
      </c>
      <c r="H1847" s="661" t="s">
        <v>1755</v>
      </c>
      <c r="I1847" s="661" t="s">
        <v>4355</v>
      </c>
      <c r="J1847" s="661" t="s">
        <v>4356</v>
      </c>
      <c r="K1847" s="661" t="s">
        <v>4357</v>
      </c>
      <c r="L1847" s="662">
        <v>186.87</v>
      </c>
      <c r="M1847" s="662">
        <v>373.74</v>
      </c>
      <c r="N1847" s="661">
        <v>2</v>
      </c>
      <c r="O1847" s="744">
        <v>0.5</v>
      </c>
      <c r="P1847" s="662">
        <v>373.74</v>
      </c>
      <c r="Q1847" s="677">
        <v>1</v>
      </c>
      <c r="R1847" s="661">
        <v>2</v>
      </c>
      <c r="S1847" s="677">
        <v>1</v>
      </c>
      <c r="T1847" s="744">
        <v>0.5</v>
      </c>
      <c r="U1847" s="700">
        <v>1</v>
      </c>
    </row>
    <row r="1848" spans="1:21" ht="14.4" customHeight="1" x14ac:dyDescent="0.3">
      <c r="A1848" s="660">
        <v>32</v>
      </c>
      <c r="B1848" s="661" t="s">
        <v>573</v>
      </c>
      <c r="C1848" s="661" t="s">
        <v>3526</v>
      </c>
      <c r="D1848" s="742" t="s">
        <v>5499</v>
      </c>
      <c r="E1848" s="743" t="s">
        <v>3548</v>
      </c>
      <c r="F1848" s="661" t="s">
        <v>3521</v>
      </c>
      <c r="G1848" s="661" t="s">
        <v>3832</v>
      </c>
      <c r="H1848" s="661" t="s">
        <v>574</v>
      </c>
      <c r="I1848" s="661" t="s">
        <v>820</v>
      </c>
      <c r="J1848" s="661" t="s">
        <v>3833</v>
      </c>
      <c r="K1848" s="661" t="s">
        <v>3834</v>
      </c>
      <c r="L1848" s="662">
        <v>38.5</v>
      </c>
      <c r="M1848" s="662">
        <v>38.5</v>
      </c>
      <c r="N1848" s="661">
        <v>1</v>
      </c>
      <c r="O1848" s="744">
        <v>0.5</v>
      </c>
      <c r="P1848" s="662">
        <v>38.5</v>
      </c>
      <c r="Q1848" s="677">
        <v>1</v>
      </c>
      <c r="R1848" s="661">
        <v>1</v>
      </c>
      <c r="S1848" s="677">
        <v>1</v>
      </c>
      <c r="T1848" s="744">
        <v>0.5</v>
      </c>
      <c r="U1848" s="700">
        <v>1</v>
      </c>
    </row>
    <row r="1849" spans="1:21" ht="14.4" customHeight="1" x14ac:dyDescent="0.3">
      <c r="A1849" s="660">
        <v>32</v>
      </c>
      <c r="B1849" s="661" t="s">
        <v>573</v>
      </c>
      <c r="C1849" s="661" t="s">
        <v>3526</v>
      </c>
      <c r="D1849" s="742" t="s">
        <v>5499</v>
      </c>
      <c r="E1849" s="743" t="s">
        <v>3548</v>
      </c>
      <c r="F1849" s="661" t="s">
        <v>3521</v>
      </c>
      <c r="G1849" s="661" t="s">
        <v>3832</v>
      </c>
      <c r="H1849" s="661" t="s">
        <v>574</v>
      </c>
      <c r="I1849" s="661" t="s">
        <v>4260</v>
      </c>
      <c r="J1849" s="661" t="s">
        <v>3833</v>
      </c>
      <c r="K1849" s="661" t="s">
        <v>3834</v>
      </c>
      <c r="L1849" s="662">
        <v>0</v>
      </c>
      <c r="M1849" s="662">
        <v>0</v>
      </c>
      <c r="N1849" s="661">
        <v>1</v>
      </c>
      <c r="O1849" s="744">
        <v>0.5</v>
      </c>
      <c r="P1849" s="662"/>
      <c r="Q1849" s="677"/>
      <c r="R1849" s="661"/>
      <c r="S1849" s="677">
        <v>0</v>
      </c>
      <c r="T1849" s="744"/>
      <c r="U1849" s="700">
        <v>0</v>
      </c>
    </row>
    <row r="1850" spans="1:21" ht="14.4" customHeight="1" x14ac:dyDescent="0.3">
      <c r="A1850" s="660">
        <v>32</v>
      </c>
      <c r="B1850" s="661" t="s">
        <v>573</v>
      </c>
      <c r="C1850" s="661" t="s">
        <v>3526</v>
      </c>
      <c r="D1850" s="742" t="s">
        <v>5499</v>
      </c>
      <c r="E1850" s="743" t="s">
        <v>3548</v>
      </c>
      <c r="F1850" s="661" t="s">
        <v>3521</v>
      </c>
      <c r="G1850" s="661" t="s">
        <v>4023</v>
      </c>
      <c r="H1850" s="661" t="s">
        <v>574</v>
      </c>
      <c r="I1850" s="661" t="s">
        <v>3090</v>
      </c>
      <c r="J1850" s="661" t="s">
        <v>3091</v>
      </c>
      <c r="K1850" s="661" t="s">
        <v>4024</v>
      </c>
      <c r="L1850" s="662">
        <v>77.14</v>
      </c>
      <c r="M1850" s="662">
        <v>462.84</v>
      </c>
      <c r="N1850" s="661">
        <v>6</v>
      </c>
      <c r="O1850" s="744">
        <v>2.5</v>
      </c>
      <c r="P1850" s="662">
        <v>385.7</v>
      </c>
      <c r="Q1850" s="677">
        <v>0.83333333333333337</v>
      </c>
      <c r="R1850" s="661">
        <v>5</v>
      </c>
      <c r="S1850" s="677">
        <v>0.83333333333333337</v>
      </c>
      <c r="T1850" s="744">
        <v>1.5</v>
      </c>
      <c r="U1850" s="700">
        <v>0.6</v>
      </c>
    </row>
    <row r="1851" spans="1:21" ht="14.4" customHeight="1" x14ac:dyDescent="0.3">
      <c r="A1851" s="660">
        <v>32</v>
      </c>
      <c r="B1851" s="661" t="s">
        <v>573</v>
      </c>
      <c r="C1851" s="661" t="s">
        <v>3526</v>
      </c>
      <c r="D1851" s="742" t="s">
        <v>5499</v>
      </c>
      <c r="E1851" s="743" t="s">
        <v>3548</v>
      </c>
      <c r="F1851" s="661" t="s">
        <v>3521</v>
      </c>
      <c r="G1851" s="661" t="s">
        <v>4025</v>
      </c>
      <c r="H1851" s="661" t="s">
        <v>574</v>
      </c>
      <c r="I1851" s="661" t="s">
        <v>4026</v>
      </c>
      <c r="J1851" s="661" t="s">
        <v>4027</v>
      </c>
      <c r="K1851" s="661" t="s">
        <v>4028</v>
      </c>
      <c r="L1851" s="662">
        <v>88.87</v>
      </c>
      <c r="M1851" s="662">
        <v>266.61</v>
      </c>
      <c r="N1851" s="661">
        <v>3</v>
      </c>
      <c r="O1851" s="744">
        <v>1</v>
      </c>
      <c r="P1851" s="662"/>
      <c r="Q1851" s="677">
        <v>0</v>
      </c>
      <c r="R1851" s="661"/>
      <c r="S1851" s="677">
        <v>0</v>
      </c>
      <c r="T1851" s="744"/>
      <c r="U1851" s="700">
        <v>0</v>
      </c>
    </row>
    <row r="1852" spans="1:21" ht="14.4" customHeight="1" x14ac:dyDescent="0.3">
      <c r="A1852" s="660">
        <v>32</v>
      </c>
      <c r="B1852" s="661" t="s">
        <v>573</v>
      </c>
      <c r="C1852" s="661" t="s">
        <v>3526</v>
      </c>
      <c r="D1852" s="742" t="s">
        <v>5499</v>
      </c>
      <c r="E1852" s="743" t="s">
        <v>3548</v>
      </c>
      <c r="F1852" s="661" t="s">
        <v>3521</v>
      </c>
      <c r="G1852" s="661" t="s">
        <v>4029</v>
      </c>
      <c r="H1852" s="661" t="s">
        <v>574</v>
      </c>
      <c r="I1852" s="661" t="s">
        <v>667</v>
      </c>
      <c r="J1852" s="661" t="s">
        <v>4030</v>
      </c>
      <c r="K1852" s="661" t="s">
        <v>4031</v>
      </c>
      <c r="L1852" s="662">
        <v>44.59</v>
      </c>
      <c r="M1852" s="662">
        <v>222.95000000000002</v>
      </c>
      <c r="N1852" s="661">
        <v>5</v>
      </c>
      <c r="O1852" s="744">
        <v>3</v>
      </c>
      <c r="P1852" s="662">
        <v>178.36</v>
      </c>
      <c r="Q1852" s="677">
        <v>0.8</v>
      </c>
      <c r="R1852" s="661">
        <v>4</v>
      </c>
      <c r="S1852" s="677">
        <v>0.8</v>
      </c>
      <c r="T1852" s="744">
        <v>2</v>
      </c>
      <c r="U1852" s="700">
        <v>0.66666666666666663</v>
      </c>
    </row>
    <row r="1853" spans="1:21" ht="14.4" customHeight="1" x14ac:dyDescent="0.3">
      <c r="A1853" s="660">
        <v>32</v>
      </c>
      <c r="B1853" s="661" t="s">
        <v>573</v>
      </c>
      <c r="C1853" s="661" t="s">
        <v>3526</v>
      </c>
      <c r="D1853" s="742" t="s">
        <v>5499</v>
      </c>
      <c r="E1853" s="743" t="s">
        <v>3548</v>
      </c>
      <c r="F1853" s="661" t="s">
        <v>3521</v>
      </c>
      <c r="G1853" s="661" t="s">
        <v>3752</v>
      </c>
      <c r="H1853" s="661" t="s">
        <v>574</v>
      </c>
      <c r="I1853" s="661" t="s">
        <v>3934</v>
      </c>
      <c r="J1853" s="661" t="s">
        <v>3754</v>
      </c>
      <c r="K1853" s="661" t="s">
        <v>3495</v>
      </c>
      <c r="L1853" s="662">
        <v>0</v>
      </c>
      <c r="M1853" s="662">
        <v>0</v>
      </c>
      <c r="N1853" s="661">
        <v>4</v>
      </c>
      <c r="O1853" s="744">
        <v>2</v>
      </c>
      <c r="P1853" s="662">
        <v>0</v>
      </c>
      <c r="Q1853" s="677"/>
      <c r="R1853" s="661">
        <v>4</v>
      </c>
      <c r="S1853" s="677">
        <v>1</v>
      </c>
      <c r="T1853" s="744">
        <v>2</v>
      </c>
      <c r="U1853" s="700">
        <v>1</v>
      </c>
    </row>
    <row r="1854" spans="1:21" ht="14.4" customHeight="1" x14ac:dyDescent="0.3">
      <c r="A1854" s="660">
        <v>32</v>
      </c>
      <c r="B1854" s="661" t="s">
        <v>573</v>
      </c>
      <c r="C1854" s="661" t="s">
        <v>3526</v>
      </c>
      <c r="D1854" s="742" t="s">
        <v>5499</v>
      </c>
      <c r="E1854" s="743" t="s">
        <v>3548</v>
      </c>
      <c r="F1854" s="661" t="s">
        <v>3521</v>
      </c>
      <c r="G1854" s="661" t="s">
        <v>3752</v>
      </c>
      <c r="H1854" s="661" t="s">
        <v>574</v>
      </c>
      <c r="I1854" s="661" t="s">
        <v>2534</v>
      </c>
      <c r="J1854" s="661" t="s">
        <v>2535</v>
      </c>
      <c r="K1854" s="661" t="s">
        <v>2536</v>
      </c>
      <c r="L1854" s="662">
        <v>52.75</v>
      </c>
      <c r="M1854" s="662">
        <v>211</v>
      </c>
      <c r="N1854" s="661">
        <v>4</v>
      </c>
      <c r="O1854" s="744">
        <v>2.5</v>
      </c>
      <c r="P1854" s="662">
        <v>52.75</v>
      </c>
      <c r="Q1854" s="677">
        <v>0.25</v>
      </c>
      <c r="R1854" s="661">
        <v>1</v>
      </c>
      <c r="S1854" s="677">
        <v>0.25</v>
      </c>
      <c r="T1854" s="744">
        <v>0.5</v>
      </c>
      <c r="U1854" s="700">
        <v>0.2</v>
      </c>
    </row>
    <row r="1855" spans="1:21" ht="14.4" customHeight="1" x14ac:dyDescent="0.3">
      <c r="A1855" s="660">
        <v>32</v>
      </c>
      <c r="B1855" s="661" t="s">
        <v>573</v>
      </c>
      <c r="C1855" s="661" t="s">
        <v>3526</v>
      </c>
      <c r="D1855" s="742" t="s">
        <v>5499</v>
      </c>
      <c r="E1855" s="743" t="s">
        <v>3548</v>
      </c>
      <c r="F1855" s="661" t="s">
        <v>3521</v>
      </c>
      <c r="G1855" s="661" t="s">
        <v>3752</v>
      </c>
      <c r="H1855" s="661" t="s">
        <v>574</v>
      </c>
      <c r="I1855" s="661" t="s">
        <v>3753</v>
      </c>
      <c r="J1855" s="661" t="s">
        <v>3754</v>
      </c>
      <c r="K1855" s="661" t="s">
        <v>3755</v>
      </c>
      <c r="L1855" s="662">
        <v>29.54</v>
      </c>
      <c r="M1855" s="662">
        <v>620.33999999999992</v>
      </c>
      <c r="N1855" s="661">
        <v>21</v>
      </c>
      <c r="O1855" s="744">
        <v>8</v>
      </c>
      <c r="P1855" s="662">
        <v>236.32</v>
      </c>
      <c r="Q1855" s="677">
        <v>0.38095238095238099</v>
      </c>
      <c r="R1855" s="661">
        <v>8</v>
      </c>
      <c r="S1855" s="677">
        <v>0.38095238095238093</v>
      </c>
      <c r="T1855" s="744">
        <v>3</v>
      </c>
      <c r="U1855" s="700">
        <v>0.375</v>
      </c>
    </row>
    <row r="1856" spans="1:21" ht="14.4" customHeight="1" x14ac:dyDescent="0.3">
      <c r="A1856" s="660">
        <v>32</v>
      </c>
      <c r="B1856" s="661" t="s">
        <v>573</v>
      </c>
      <c r="C1856" s="661" t="s">
        <v>3526</v>
      </c>
      <c r="D1856" s="742" t="s">
        <v>5499</v>
      </c>
      <c r="E1856" s="743" t="s">
        <v>3548</v>
      </c>
      <c r="F1856" s="661" t="s">
        <v>3521</v>
      </c>
      <c r="G1856" s="661" t="s">
        <v>4038</v>
      </c>
      <c r="H1856" s="661" t="s">
        <v>574</v>
      </c>
      <c r="I1856" s="661" t="s">
        <v>4176</v>
      </c>
      <c r="J1856" s="661" t="s">
        <v>4040</v>
      </c>
      <c r="K1856" s="661" t="s">
        <v>4041</v>
      </c>
      <c r="L1856" s="662">
        <v>5927.29</v>
      </c>
      <c r="M1856" s="662">
        <v>35563.74</v>
      </c>
      <c r="N1856" s="661">
        <v>6</v>
      </c>
      <c r="O1856" s="744">
        <v>1</v>
      </c>
      <c r="P1856" s="662">
        <v>35563.74</v>
      </c>
      <c r="Q1856" s="677">
        <v>1</v>
      </c>
      <c r="R1856" s="661">
        <v>6</v>
      </c>
      <c r="S1856" s="677">
        <v>1</v>
      </c>
      <c r="T1856" s="744">
        <v>1</v>
      </c>
      <c r="U1856" s="700">
        <v>1</v>
      </c>
    </row>
    <row r="1857" spans="1:21" ht="14.4" customHeight="1" x14ac:dyDescent="0.3">
      <c r="A1857" s="660">
        <v>32</v>
      </c>
      <c r="B1857" s="661" t="s">
        <v>573</v>
      </c>
      <c r="C1857" s="661" t="s">
        <v>3526</v>
      </c>
      <c r="D1857" s="742" t="s">
        <v>5499</v>
      </c>
      <c r="E1857" s="743" t="s">
        <v>3548</v>
      </c>
      <c r="F1857" s="661" t="s">
        <v>3521</v>
      </c>
      <c r="G1857" s="661" t="s">
        <v>3632</v>
      </c>
      <c r="H1857" s="661" t="s">
        <v>574</v>
      </c>
      <c r="I1857" s="661" t="s">
        <v>862</v>
      </c>
      <c r="J1857" s="661" t="s">
        <v>3633</v>
      </c>
      <c r="K1857" s="661" t="s">
        <v>3634</v>
      </c>
      <c r="L1857" s="662">
        <v>88.76</v>
      </c>
      <c r="M1857" s="662">
        <v>4881.8000000000011</v>
      </c>
      <c r="N1857" s="661">
        <v>55</v>
      </c>
      <c r="O1857" s="744">
        <v>13.5</v>
      </c>
      <c r="P1857" s="662">
        <v>2396.5200000000004</v>
      </c>
      <c r="Q1857" s="677">
        <v>0.49090909090909091</v>
      </c>
      <c r="R1857" s="661">
        <v>27</v>
      </c>
      <c r="S1857" s="677">
        <v>0.49090909090909091</v>
      </c>
      <c r="T1857" s="744">
        <v>6.5</v>
      </c>
      <c r="U1857" s="700">
        <v>0.48148148148148145</v>
      </c>
    </row>
    <row r="1858" spans="1:21" ht="14.4" customHeight="1" x14ac:dyDescent="0.3">
      <c r="A1858" s="660">
        <v>32</v>
      </c>
      <c r="B1858" s="661" t="s">
        <v>573</v>
      </c>
      <c r="C1858" s="661" t="s">
        <v>3526</v>
      </c>
      <c r="D1858" s="742" t="s">
        <v>5499</v>
      </c>
      <c r="E1858" s="743" t="s">
        <v>3548</v>
      </c>
      <c r="F1858" s="661" t="s">
        <v>3521</v>
      </c>
      <c r="G1858" s="661" t="s">
        <v>5113</v>
      </c>
      <c r="H1858" s="661" t="s">
        <v>574</v>
      </c>
      <c r="I1858" s="661" t="s">
        <v>5114</v>
      </c>
      <c r="J1858" s="661" t="s">
        <v>5115</v>
      </c>
      <c r="K1858" s="661" t="s">
        <v>5116</v>
      </c>
      <c r="L1858" s="662">
        <v>32.28</v>
      </c>
      <c r="M1858" s="662">
        <v>32.28</v>
      </c>
      <c r="N1858" s="661">
        <v>1</v>
      </c>
      <c r="O1858" s="744">
        <v>1</v>
      </c>
      <c r="P1858" s="662"/>
      <c r="Q1858" s="677">
        <v>0</v>
      </c>
      <c r="R1858" s="661"/>
      <c r="S1858" s="677">
        <v>0</v>
      </c>
      <c r="T1858" s="744"/>
      <c r="U1858" s="700">
        <v>0</v>
      </c>
    </row>
    <row r="1859" spans="1:21" ht="14.4" customHeight="1" x14ac:dyDescent="0.3">
      <c r="A1859" s="660">
        <v>32</v>
      </c>
      <c r="B1859" s="661" t="s">
        <v>573</v>
      </c>
      <c r="C1859" s="661" t="s">
        <v>3526</v>
      </c>
      <c r="D1859" s="742" t="s">
        <v>5499</v>
      </c>
      <c r="E1859" s="743" t="s">
        <v>3548</v>
      </c>
      <c r="F1859" s="661" t="s">
        <v>3521</v>
      </c>
      <c r="G1859" s="661" t="s">
        <v>3756</v>
      </c>
      <c r="H1859" s="661" t="s">
        <v>574</v>
      </c>
      <c r="I1859" s="661" t="s">
        <v>723</v>
      </c>
      <c r="J1859" s="661" t="s">
        <v>724</v>
      </c>
      <c r="K1859" s="661" t="s">
        <v>3757</v>
      </c>
      <c r="L1859" s="662">
        <v>733.55</v>
      </c>
      <c r="M1859" s="662">
        <v>733.55</v>
      </c>
      <c r="N1859" s="661">
        <v>1</v>
      </c>
      <c r="O1859" s="744">
        <v>0.5</v>
      </c>
      <c r="P1859" s="662">
        <v>733.55</v>
      </c>
      <c r="Q1859" s="677">
        <v>1</v>
      </c>
      <c r="R1859" s="661">
        <v>1</v>
      </c>
      <c r="S1859" s="677">
        <v>1</v>
      </c>
      <c r="T1859" s="744">
        <v>0.5</v>
      </c>
      <c r="U1859" s="700">
        <v>1</v>
      </c>
    </row>
    <row r="1860" spans="1:21" ht="14.4" customHeight="1" x14ac:dyDescent="0.3">
      <c r="A1860" s="660">
        <v>32</v>
      </c>
      <c r="B1860" s="661" t="s">
        <v>573</v>
      </c>
      <c r="C1860" s="661" t="s">
        <v>3526</v>
      </c>
      <c r="D1860" s="742" t="s">
        <v>5499</v>
      </c>
      <c r="E1860" s="743" t="s">
        <v>3548</v>
      </c>
      <c r="F1860" s="661" t="s">
        <v>3521</v>
      </c>
      <c r="G1860" s="661" t="s">
        <v>3840</v>
      </c>
      <c r="H1860" s="661" t="s">
        <v>574</v>
      </c>
      <c r="I1860" s="661" t="s">
        <v>948</v>
      </c>
      <c r="J1860" s="661" t="s">
        <v>1118</v>
      </c>
      <c r="K1860" s="661" t="s">
        <v>3841</v>
      </c>
      <c r="L1860" s="662">
        <v>0</v>
      </c>
      <c r="M1860" s="662">
        <v>0</v>
      </c>
      <c r="N1860" s="661">
        <v>3</v>
      </c>
      <c r="O1860" s="744">
        <v>0.5</v>
      </c>
      <c r="P1860" s="662"/>
      <c r="Q1860" s="677"/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32</v>
      </c>
      <c r="B1861" s="661" t="s">
        <v>573</v>
      </c>
      <c r="C1861" s="661" t="s">
        <v>3526</v>
      </c>
      <c r="D1861" s="742" t="s">
        <v>5499</v>
      </c>
      <c r="E1861" s="743" t="s">
        <v>3548</v>
      </c>
      <c r="F1861" s="661" t="s">
        <v>3521</v>
      </c>
      <c r="G1861" s="661" t="s">
        <v>3804</v>
      </c>
      <c r="H1861" s="661" t="s">
        <v>574</v>
      </c>
      <c r="I1861" s="661" t="s">
        <v>5117</v>
      </c>
      <c r="J1861" s="661" t="s">
        <v>5118</v>
      </c>
      <c r="K1861" s="661" t="s">
        <v>5119</v>
      </c>
      <c r="L1861" s="662">
        <v>0</v>
      </c>
      <c r="M1861" s="662">
        <v>0</v>
      </c>
      <c r="N1861" s="661">
        <v>1</v>
      </c>
      <c r="O1861" s="744">
        <v>0.5</v>
      </c>
      <c r="P1861" s="662">
        <v>0</v>
      </c>
      <c r="Q1861" s="677"/>
      <c r="R1861" s="661">
        <v>1</v>
      </c>
      <c r="S1861" s="677">
        <v>1</v>
      </c>
      <c r="T1861" s="744">
        <v>0.5</v>
      </c>
      <c r="U1861" s="700">
        <v>1</v>
      </c>
    </row>
    <row r="1862" spans="1:21" ht="14.4" customHeight="1" x14ac:dyDescent="0.3">
      <c r="A1862" s="660">
        <v>32</v>
      </c>
      <c r="B1862" s="661" t="s">
        <v>573</v>
      </c>
      <c r="C1862" s="661" t="s">
        <v>3526</v>
      </c>
      <c r="D1862" s="742" t="s">
        <v>5499</v>
      </c>
      <c r="E1862" s="743" t="s">
        <v>3548</v>
      </c>
      <c r="F1862" s="661" t="s">
        <v>3521</v>
      </c>
      <c r="G1862" s="661" t="s">
        <v>4049</v>
      </c>
      <c r="H1862" s="661" t="s">
        <v>1755</v>
      </c>
      <c r="I1862" s="661" t="s">
        <v>4050</v>
      </c>
      <c r="J1862" s="661" t="s">
        <v>1863</v>
      </c>
      <c r="K1862" s="661" t="s">
        <v>1864</v>
      </c>
      <c r="L1862" s="662">
        <v>54.98</v>
      </c>
      <c r="M1862" s="662">
        <v>54.98</v>
      </c>
      <c r="N1862" s="661">
        <v>1</v>
      </c>
      <c r="O1862" s="744">
        <v>0.5</v>
      </c>
      <c r="P1862" s="662">
        <v>54.98</v>
      </c>
      <c r="Q1862" s="677">
        <v>1</v>
      </c>
      <c r="R1862" s="661">
        <v>1</v>
      </c>
      <c r="S1862" s="677">
        <v>1</v>
      </c>
      <c r="T1862" s="744">
        <v>0.5</v>
      </c>
      <c r="U1862" s="700">
        <v>1</v>
      </c>
    </row>
    <row r="1863" spans="1:21" ht="14.4" customHeight="1" x14ac:dyDescent="0.3">
      <c r="A1863" s="660">
        <v>32</v>
      </c>
      <c r="B1863" s="661" t="s">
        <v>573</v>
      </c>
      <c r="C1863" s="661" t="s">
        <v>3526</v>
      </c>
      <c r="D1863" s="742" t="s">
        <v>5499</v>
      </c>
      <c r="E1863" s="743" t="s">
        <v>3548</v>
      </c>
      <c r="F1863" s="661" t="s">
        <v>3521</v>
      </c>
      <c r="G1863" s="661" t="s">
        <v>4448</v>
      </c>
      <c r="H1863" s="661" t="s">
        <v>1755</v>
      </c>
      <c r="I1863" s="661" t="s">
        <v>1773</v>
      </c>
      <c r="J1863" s="661" t="s">
        <v>1774</v>
      </c>
      <c r="K1863" s="661" t="s">
        <v>1030</v>
      </c>
      <c r="L1863" s="662">
        <v>25.94</v>
      </c>
      <c r="M1863" s="662">
        <v>25.94</v>
      </c>
      <c r="N1863" s="661">
        <v>1</v>
      </c>
      <c r="O1863" s="744">
        <v>0.5</v>
      </c>
      <c r="P1863" s="662">
        <v>25.94</v>
      </c>
      <c r="Q1863" s="677">
        <v>1</v>
      </c>
      <c r="R1863" s="661">
        <v>1</v>
      </c>
      <c r="S1863" s="677">
        <v>1</v>
      </c>
      <c r="T1863" s="744">
        <v>0.5</v>
      </c>
      <c r="U1863" s="700">
        <v>1</v>
      </c>
    </row>
    <row r="1864" spans="1:21" ht="14.4" customHeight="1" x14ac:dyDescent="0.3">
      <c r="A1864" s="660">
        <v>32</v>
      </c>
      <c r="B1864" s="661" t="s">
        <v>573</v>
      </c>
      <c r="C1864" s="661" t="s">
        <v>3526</v>
      </c>
      <c r="D1864" s="742" t="s">
        <v>5499</v>
      </c>
      <c r="E1864" s="743" t="s">
        <v>3548</v>
      </c>
      <c r="F1864" s="661" t="s">
        <v>3521</v>
      </c>
      <c r="G1864" s="661" t="s">
        <v>4270</v>
      </c>
      <c r="H1864" s="661" t="s">
        <v>1755</v>
      </c>
      <c r="I1864" s="661" t="s">
        <v>1802</v>
      </c>
      <c r="J1864" s="661" t="s">
        <v>1803</v>
      </c>
      <c r="K1864" s="661" t="s">
        <v>2916</v>
      </c>
      <c r="L1864" s="662">
        <v>37.159999999999997</v>
      </c>
      <c r="M1864" s="662">
        <v>222.95999999999998</v>
      </c>
      <c r="N1864" s="661">
        <v>6</v>
      </c>
      <c r="O1864" s="744">
        <v>2</v>
      </c>
      <c r="P1864" s="662"/>
      <c r="Q1864" s="677">
        <v>0</v>
      </c>
      <c r="R1864" s="661"/>
      <c r="S1864" s="677">
        <v>0</v>
      </c>
      <c r="T1864" s="744"/>
      <c r="U1864" s="700">
        <v>0</v>
      </c>
    </row>
    <row r="1865" spans="1:21" ht="14.4" customHeight="1" x14ac:dyDescent="0.3">
      <c r="A1865" s="660">
        <v>32</v>
      </c>
      <c r="B1865" s="661" t="s">
        <v>573</v>
      </c>
      <c r="C1865" s="661" t="s">
        <v>3526</v>
      </c>
      <c r="D1865" s="742" t="s">
        <v>5499</v>
      </c>
      <c r="E1865" s="743" t="s">
        <v>3548</v>
      </c>
      <c r="F1865" s="661" t="s">
        <v>3521</v>
      </c>
      <c r="G1865" s="661" t="s">
        <v>4270</v>
      </c>
      <c r="H1865" s="661" t="s">
        <v>1755</v>
      </c>
      <c r="I1865" s="661" t="s">
        <v>4271</v>
      </c>
      <c r="J1865" s="661" t="s">
        <v>4272</v>
      </c>
      <c r="K1865" s="661" t="s">
        <v>4273</v>
      </c>
      <c r="L1865" s="662">
        <v>247.78</v>
      </c>
      <c r="M1865" s="662">
        <v>495.56</v>
      </c>
      <c r="N1865" s="661">
        <v>2</v>
      </c>
      <c r="O1865" s="744">
        <v>1</v>
      </c>
      <c r="P1865" s="662">
        <v>495.56</v>
      </c>
      <c r="Q1865" s="677">
        <v>1</v>
      </c>
      <c r="R1865" s="661">
        <v>2</v>
      </c>
      <c r="S1865" s="677">
        <v>1</v>
      </c>
      <c r="T1865" s="744">
        <v>1</v>
      </c>
      <c r="U1865" s="700">
        <v>1</v>
      </c>
    </row>
    <row r="1866" spans="1:21" ht="14.4" customHeight="1" x14ac:dyDescent="0.3">
      <c r="A1866" s="660">
        <v>32</v>
      </c>
      <c r="B1866" s="661" t="s">
        <v>573</v>
      </c>
      <c r="C1866" s="661" t="s">
        <v>3526</v>
      </c>
      <c r="D1866" s="742" t="s">
        <v>5499</v>
      </c>
      <c r="E1866" s="743" t="s">
        <v>3548</v>
      </c>
      <c r="F1866" s="661" t="s">
        <v>3521</v>
      </c>
      <c r="G1866" s="661" t="s">
        <v>5120</v>
      </c>
      <c r="H1866" s="661" t="s">
        <v>1755</v>
      </c>
      <c r="I1866" s="661" t="s">
        <v>2958</v>
      </c>
      <c r="J1866" s="661" t="s">
        <v>2428</v>
      </c>
      <c r="K1866" s="661" t="s">
        <v>2959</v>
      </c>
      <c r="L1866" s="662">
        <v>400.18</v>
      </c>
      <c r="M1866" s="662">
        <v>400.18</v>
      </c>
      <c r="N1866" s="661">
        <v>1</v>
      </c>
      <c r="O1866" s="744">
        <v>0.5</v>
      </c>
      <c r="P1866" s="662">
        <v>400.18</v>
      </c>
      <c r="Q1866" s="677">
        <v>1</v>
      </c>
      <c r="R1866" s="661">
        <v>1</v>
      </c>
      <c r="S1866" s="677">
        <v>1</v>
      </c>
      <c r="T1866" s="744">
        <v>0.5</v>
      </c>
      <c r="U1866" s="700">
        <v>1</v>
      </c>
    </row>
    <row r="1867" spans="1:21" ht="14.4" customHeight="1" x14ac:dyDescent="0.3">
      <c r="A1867" s="660">
        <v>32</v>
      </c>
      <c r="B1867" s="661" t="s">
        <v>573</v>
      </c>
      <c r="C1867" s="661" t="s">
        <v>3526</v>
      </c>
      <c r="D1867" s="742" t="s">
        <v>5499</v>
      </c>
      <c r="E1867" s="743" t="s">
        <v>3548</v>
      </c>
      <c r="F1867" s="661" t="s">
        <v>3521</v>
      </c>
      <c r="G1867" s="661" t="s">
        <v>3884</v>
      </c>
      <c r="H1867" s="661" t="s">
        <v>574</v>
      </c>
      <c r="I1867" s="661" t="s">
        <v>3915</v>
      </c>
      <c r="J1867" s="661" t="s">
        <v>1655</v>
      </c>
      <c r="K1867" s="661" t="s">
        <v>1656</v>
      </c>
      <c r="L1867" s="662">
        <v>141.04</v>
      </c>
      <c r="M1867" s="662">
        <v>141.04</v>
      </c>
      <c r="N1867" s="661">
        <v>1</v>
      </c>
      <c r="O1867" s="744">
        <v>0.5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32</v>
      </c>
      <c r="B1868" s="661" t="s">
        <v>573</v>
      </c>
      <c r="C1868" s="661" t="s">
        <v>3526</v>
      </c>
      <c r="D1868" s="742" t="s">
        <v>5499</v>
      </c>
      <c r="E1868" s="743" t="s">
        <v>3548</v>
      </c>
      <c r="F1868" s="661" t="s">
        <v>3521</v>
      </c>
      <c r="G1868" s="661" t="s">
        <v>3884</v>
      </c>
      <c r="H1868" s="661" t="s">
        <v>574</v>
      </c>
      <c r="I1868" s="661" t="s">
        <v>5121</v>
      </c>
      <c r="J1868" s="661" t="s">
        <v>1366</v>
      </c>
      <c r="K1868" s="661" t="s">
        <v>5122</v>
      </c>
      <c r="L1868" s="662">
        <v>94.84</v>
      </c>
      <c r="M1868" s="662">
        <v>94.84</v>
      </c>
      <c r="N1868" s="661">
        <v>1</v>
      </c>
      <c r="O1868" s="744">
        <v>0.5</v>
      </c>
      <c r="P1868" s="662">
        <v>94.84</v>
      </c>
      <c r="Q1868" s="677">
        <v>1</v>
      </c>
      <c r="R1868" s="661">
        <v>1</v>
      </c>
      <c r="S1868" s="677">
        <v>1</v>
      </c>
      <c r="T1868" s="744">
        <v>0.5</v>
      </c>
      <c r="U1868" s="700">
        <v>1</v>
      </c>
    </row>
    <row r="1869" spans="1:21" ht="14.4" customHeight="1" x14ac:dyDescent="0.3">
      <c r="A1869" s="660">
        <v>32</v>
      </c>
      <c r="B1869" s="661" t="s">
        <v>573</v>
      </c>
      <c r="C1869" s="661" t="s">
        <v>3526</v>
      </c>
      <c r="D1869" s="742" t="s">
        <v>5499</v>
      </c>
      <c r="E1869" s="743" t="s">
        <v>3548</v>
      </c>
      <c r="F1869" s="661" t="s">
        <v>3521</v>
      </c>
      <c r="G1869" s="661" t="s">
        <v>4274</v>
      </c>
      <c r="H1869" s="661" t="s">
        <v>574</v>
      </c>
      <c r="I1869" s="661" t="s">
        <v>4275</v>
      </c>
      <c r="J1869" s="661" t="s">
        <v>4276</v>
      </c>
      <c r="K1869" s="661" t="s">
        <v>4277</v>
      </c>
      <c r="L1869" s="662">
        <v>0</v>
      </c>
      <c r="M1869" s="662">
        <v>0</v>
      </c>
      <c r="N1869" s="661">
        <v>1</v>
      </c>
      <c r="O1869" s="744">
        <v>0.5</v>
      </c>
      <c r="P1869" s="662">
        <v>0</v>
      </c>
      <c r="Q1869" s="677"/>
      <c r="R1869" s="661">
        <v>1</v>
      </c>
      <c r="S1869" s="677">
        <v>1</v>
      </c>
      <c r="T1869" s="744">
        <v>0.5</v>
      </c>
      <c r="U1869" s="700">
        <v>1</v>
      </c>
    </row>
    <row r="1870" spans="1:21" ht="14.4" customHeight="1" x14ac:dyDescent="0.3">
      <c r="A1870" s="660">
        <v>32</v>
      </c>
      <c r="B1870" s="661" t="s">
        <v>573</v>
      </c>
      <c r="C1870" s="661" t="s">
        <v>3526</v>
      </c>
      <c r="D1870" s="742" t="s">
        <v>5499</v>
      </c>
      <c r="E1870" s="743" t="s">
        <v>3548</v>
      </c>
      <c r="F1870" s="661" t="s">
        <v>3521</v>
      </c>
      <c r="G1870" s="661" t="s">
        <v>3647</v>
      </c>
      <c r="H1870" s="661" t="s">
        <v>1755</v>
      </c>
      <c r="I1870" s="661" t="s">
        <v>3765</v>
      </c>
      <c r="J1870" s="661" t="s">
        <v>1781</v>
      </c>
      <c r="K1870" s="661" t="s">
        <v>3766</v>
      </c>
      <c r="L1870" s="662">
        <v>0</v>
      </c>
      <c r="M1870" s="662">
        <v>0</v>
      </c>
      <c r="N1870" s="661">
        <v>1</v>
      </c>
      <c r="O1870" s="744">
        <v>0.5</v>
      </c>
      <c r="P1870" s="662">
        <v>0</v>
      </c>
      <c r="Q1870" s="677"/>
      <c r="R1870" s="661">
        <v>1</v>
      </c>
      <c r="S1870" s="677">
        <v>1</v>
      </c>
      <c r="T1870" s="744">
        <v>0.5</v>
      </c>
      <c r="U1870" s="700">
        <v>1</v>
      </c>
    </row>
    <row r="1871" spans="1:21" ht="14.4" customHeight="1" x14ac:dyDescent="0.3">
      <c r="A1871" s="660">
        <v>32</v>
      </c>
      <c r="B1871" s="661" t="s">
        <v>573</v>
      </c>
      <c r="C1871" s="661" t="s">
        <v>3526</v>
      </c>
      <c r="D1871" s="742" t="s">
        <v>5499</v>
      </c>
      <c r="E1871" s="743" t="s">
        <v>3548</v>
      </c>
      <c r="F1871" s="661" t="s">
        <v>3521</v>
      </c>
      <c r="G1871" s="661" t="s">
        <v>3647</v>
      </c>
      <c r="H1871" s="661" t="s">
        <v>1755</v>
      </c>
      <c r="I1871" s="661" t="s">
        <v>1924</v>
      </c>
      <c r="J1871" s="661" t="s">
        <v>1781</v>
      </c>
      <c r="K1871" s="661" t="s">
        <v>1925</v>
      </c>
      <c r="L1871" s="662">
        <v>407.55</v>
      </c>
      <c r="M1871" s="662">
        <v>4483.05</v>
      </c>
      <c r="N1871" s="661">
        <v>11</v>
      </c>
      <c r="O1871" s="744">
        <v>4.5</v>
      </c>
      <c r="P1871" s="662">
        <v>4075.5</v>
      </c>
      <c r="Q1871" s="677">
        <v>0.90909090909090906</v>
      </c>
      <c r="R1871" s="661">
        <v>10</v>
      </c>
      <c r="S1871" s="677">
        <v>0.90909090909090906</v>
      </c>
      <c r="T1871" s="744">
        <v>3.5</v>
      </c>
      <c r="U1871" s="700">
        <v>0.77777777777777779</v>
      </c>
    </row>
    <row r="1872" spans="1:21" ht="14.4" customHeight="1" x14ac:dyDescent="0.3">
      <c r="A1872" s="660">
        <v>32</v>
      </c>
      <c r="B1872" s="661" t="s">
        <v>573</v>
      </c>
      <c r="C1872" s="661" t="s">
        <v>3526</v>
      </c>
      <c r="D1872" s="742" t="s">
        <v>5499</v>
      </c>
      <c r="E1872" s="743" t="s">
        <v>3548</v>
      </c>
      <c r="F1872" s="661" t="s">
        <v>3521</v>
      </c>
      <c r="G1872" s="661" t="s">
        <v>3647</v>
      </c>
      <c r="H1872" s="661" t="s">
        <v>1755</v>
      </c>
      <c r="I1872" s="661" t="s">
        <v>1927</v>
      </c>
      <c r="J1872" s="661" t="s">
        <v>1781</v>
      </c>
      <c r="K1872" s="661" t="s">
        <v>1928</v>
      </c>
      <c r="L1872" s="662">
        <v>543.39</v>
      </c>
      <c r="M1872" s="662">
        <v>9237.630000000001</v>
      </c>
      <c r="N1872" s="661">
        <v>17</v>
      </c>
      <c r="O1872" s="744">
        <v>7.5</v>
      </c>
      <c r="P1872" s="662">
        <v>7607.46</v>
      </c>
      <c r="Q1872" s="677">
        <v>0.82352941176470584</v>
      </c>
      <c r="R1872" s="661">
        <v>14</v>
      </c>
      <c r="S1872" s="677">
        <v>0.82352941176470584</v>
      </c>
      <c r="T1872" s="744">
        <v>7</v>
      </c>
      <c r="U1872" s="700">
        <v>0.93333333333333335</v>
      </c>
    </row>
    <row r="1873" spans="1:21" ht="14.4" customHeight="1" x14ac:dyDescent="0.3">
      <c r="A1873" s="660">
        <v>32</v>
      </c>
      <c r="B1873" s="661" t="s">
        <v>573</v>
      </c>
      <c r="C1873" s="661" t="s">
        <v>3526</v>
      </c>
      <c r="D1873" s="742" t="s">
        <v>5499</v>
      </c>
      <c r="E1873" s="743" t="s">
        <v>3548</v>
      </c>
      <c r="F1873" s="661" t="s">
        <v>3521</v>
      </c>
      <c r="G1873" s="661" t="s">
        <v>3647</v>
      </c>
      <c r="H1873" s="661" t="s">
        <v>1755</v>
      </c>
      <c r="I1873" s="661" t="s">
        <v>1780</v>
      </c>
      <c r="J1873" s="661" t="s">
        <v>1781</v>
      </c>
      <c r="K1873" s="661" t="s">
        <v>1782</v>
      </c>
      <c r="L1873" s="662">
        <v>815.1</v>
      </c>
      <c r="M1873" s="662">
        <v>8151</v>
      </c>
      <c r="N1873" s="661">
        <v>10</v>
      </c>
      <c r="O1873" s="744">
        <v>5.5</v>
      </c>
      <c r="P1873" s="662">
        <v>4890.6000000000004</v>
      </c>
      <c r="Q1873" s="677">
        <v>0.60000000000000009</v>
      </c>
      <c r="R1873" s="661">
        <v>6</v>
      </c>
      <c r="S1873" s="677">
        <v>0.6</v>
      </c>
      <c r="T1873" s="744">
        <v>3.5</v>
      </c>
      <c r="U1873" s="700">
        <v>0.63636363636363635</v>
      </c>
    </row>
    <row r="1874" spans="1:21" ht="14.4" customHeight="1" x14ac:dyDescent="0.3">
      <c r="A1874" s="660">
        <v>32</v>
      </c>
      <c r="B1874" s="661" t="s">
        <v>573</v>
      </c>
      <c r="C1874" s="661" t="s">
        <v>3526</v>
      </c>
      <c r="D1874" s="742" t="s">
        <v>5499</v>
      </c>
      <c r="E1874" s="743" t="s">
        <v>3548</v>
      </c>
      <c r="F1874" s="661" t="s">
        <v>3521</v>
      </c>
      <c r="G1874" s="661" t="s">
        <v>3647</v>
      </c>
      <c r="H1874" s="661" t="s">
        <v>1755</v>
      </c>
      <c r="I1874" s="661" t="s">
        <v>1784</v>
      </c>
      <c r="J1874" s="661" t="s">
        <v>1781</v>
      </c>
      <c r="K1874" s="661" t="s">
        <v>1785</v>
      </c>
      <c r="L1874" s="662">
        <v>923.74</v>
      </c>
      <c r="M1874" s="662">
        <v>923.74</v>
      </c>
      <c r="N1874" s="661">
        <v>1</v>
      </c>
      <c r="O1874" s="744">
        <v>1</v>
      </c>
      <c r="P1874" s="662">
        <v>923.74</v>
      </c>
      <c r="Q1874" s="677">
        <v>1</v>
      </c>
      <c r="R1874" s="661">
        <v>1</v>
      </c>
      <c r="S1874" s="677">
        <v>1</v>
      </c>
      <c r="T1874" s="744">
        <v>1</v>
      </c>
      <c r="U1874" s="700">
        <v>1</v>
      </c>
    </row>
    <row r="1875" spans="1:21" ht="14.4" customHeight="1" x14ac:dyDescent="0.3">
      <c r="A1875" s="660">
        <v>32</v>
      </c>
      <c r="B1875" s="661" t="s">
        <v>573</v>
      </c>
      <c r="C1875" s="661" t="s">
        <v>3526</v>
      </c>
      <c r="D1875" s="742" t="s">
        <v>5499</v>
      </c>
      <c r="E1875" s="743" t="s">
        <v>3548</v>
      </c>
      <c r="F1875" s="661" t="s">
        <v>3521</v>
      </c>
      <c r="G1875" s="661" t="s">
        <v>3647</v>
      </c>
      <c r="H1875" s="661" t="s">
        <v>1755</v>
      </c>
      <c r="I1875" s="661" t="s">
        <v>2882</v>
      </c>
      <c r="J1875" s="661" t="s">
        <v>2883</v>
      </c>
      <c r="K1875" s="661" t="s">
        <v>1782</v>
      </c>
      <c r="L1875" s="662">
        <v>1385.62</v>
      </c>
      <c r="M1875" s="662">
        <v>27712.399999999998</v>
      </c>
      <c r="N1875" s="661">
        <v>20</v>
      </c>
      <c r="O1875" s="744">
        <v>6</v>
      </c>
      <c r="P1875" s="662">
        <v>27712.399999999998</v>
      </c>
      <c r="Q1875" s="677">
        <v>1</v>
      </c>
      <c r="R1875" s="661">
        <v>20</v>
      </c>
      <c r="S1875" s="677">
        <v>1</v>
      </c>
      <c r="T1875" s="744">
        <v>6</v>
      </c>
      <c r="U1875" s="700">
        <v>1</v>
      </c>
    </row>
    <row r="1876" spans="1:21" ht="14.4" customHeight="1" x14ac:dyDescent="0.3">
      <c r="A1876" s="660">
        <v>32</v>
      </c>
      <c r="B1876" s="661" t="s">
        <v>573</v>
      </c>
      <c r="C1876" s="661" t="s">
        <v>3526</v>
      </c>
      <c r="D1876" s="742" t="s">
        <v>5499</v>
      </c>
      <c r="E1876" s="743" t="s">
        <v>3548</v>
      </c>
      <c r="F1876" s="661" t="s">
        <v>3521</v>
      </c>
      <c r="G1876" s="661" t="s">
        <v>3647</v>
      </c>
      <c r="H1876" s="661" t="s">
        <v>1755</v>
      </c>
      <c r="I1876" s="661" t="s">
        <v>2886</v>
      </c>
      <c r="J1876" s="661" t="s">
        <v>2883</v>
      </c>
      <c r="K1876" s="661" t="s">
        <v>1785</v>
      </c>
      <c r="L1876" s="662">
        <v>1847.49</v>
      </c>
      <c r="M1876" s="662">
        <v>1847.49</v>
      </c>
      <c r="N1876" s="661">
        <v>1</v>
      </c>
      <c r="O1876" s="744">
        <v>1</v>
      </c>
      <c r="P1876" s="662">
        <v>1847.49</v>
      </c>
      <c r="Q1876" s="677">
        <v>1</v>
      </c>
      <c r="R1876" s="661">
        <v>1</v>
      </c>
      <c r="S1876" s="677">
        <v>1</v>
      </c>
      <c r="T1876" s="744">
        <v>1</v>
      </c>
      <c r="U1876" s="700">
        <v>1</v>
      </c>
    </row>
    <row r="1877" spans="1:21" ht="14.4" customHeight="1" x14ac:dyDescent="0.3">
      <c r="A1877" s="660">
        <v>32</v>
      </c>
      <c r="B1877" s="661" t="s">
        <v>573</v>
      </c>
      <c r="C1877" s="661" t="s">
        <v>3526</v>
      </c>
      <c r="D1877" s="742" t="s">
        <v>5499</v>
      </c>
      <c r="E1877" s="743" t="s">
        <v>3548</v>
      </c>
      <c r="F1877" s="661" t="s">
        <v>3521</v>
      </c>
      <c r="G1877" s="661" t="s">
        <v>3769</v>
      </c>
      <c r="H1877" s="661" t="s">
        <v>574</v>
      </c>
      <c r="I1877" s="661" t="s">
        <v>4558</v>
      </c>
      <c r="J1877" s="661" t="s">
        <v>3771</v>
      </c>
      <c r="K1877" s="661" t="s">
        <v>3772</v>
      </c>
      <c r="L1877" s="662">
        <v>0</v>
      </c>
      <c r="M1877" s="662">
        <v>0</v>
      </c>
      <c r="N1877" s="661">
        <v>1</v>
      </c>
      <c r="O1877" s="744">
        <v>0.5</v>
      </c>
      <c r="P1877" s="662">
        <v>0</v>
      </c>
      <c r="Q1877" s="677"/>
      <c r="R1877" s="661">
        <v>1</v>
      </c>
      <c r="S1877" s="677">
        <v>1</v>
      </c>
      <c r="T1877" s="744">
        <v>0.5</v>
      </c>
      <c r="U1877" s="700">
        <v>1</v>
      </c>
    </row>
    <row r="1878" spans="1:21" ht="14.4" customHeight="1" x14ac:dyDescent="0.3">
      <c r="A1878" s="660">
        <v>32</v>
      </c>
      <c r="B1878" s="661" t="s">
        <v>573</v>
      </c>
      <c r="C1878" s="661" t="s">
        <v>3526</v>
      </c>
      <c r="D1878" s="742" t="s">
        <v>5499</v>
      </c>
      <c r="E1878" s="743" t="s">
        <v>3548</v>
      </c>
      <c r="F1878" s="661" t="s">
        <v>3521</v>
      </c>
      <c r="G1878" s="661" t="s">
        <v>3769</v>
      </c>
      <c r="H1878" s="661" t="s">
        <v>574</v>
      </c>
      <c r="I1878" s="661" t="s">
        <v>3770</v>
      </c>
      <c r="J1878" s="661" t="s">
        <v>3771</v>
      </c>
      <c r="K1878" s="661" t="s">
        <v>3772</v>
      </c>
      <c r="L1878" s="662">
        <v>134.47999999999999</v>
      </c>
      <c r="M1878" s="662">
        <v>134.47999999999999</v>
      </c>
      <c r="N1878" s="661">
        <v>1</v>
      </c>
      <c r="O1878" s="744">
        <v>1</v>
      </c>
      <c r="P1878" s="662"/>
      <c r="Q1878" s="677">
        <v>0</v>
      </c>
      <c r="R1878" s="661"/>
      <c r="S1878" s="677">
        <v>0</v>
      </c>
      <c r="T1878" s="744"/>
      <c r="U1878" s="700">
        <v>0</v>
      </c>
    </row>
    <row r="1879" spans="1:21" ht="14.4" customHeight="1" x14ac:dyDescent="0.3">
      <c r="A1879" s="660">
        <v>32</v>
      </c>
      <c r="B1879" s="661" t="s">
        <v>573</v>
      </c>
      <c r="C1879" s="661" t="s">
        <v>3526</v>
      </c>
      <c r="D1879" s="742" t="s">
        <v>5499</v>
      </c>
      <c r="E1879" s="743" t="s">
        <v>3548</v>
      </c>
      <c r="F1879" s="661" t="s">
        <v>3521</v>
      </c>
      <c r="G1879" s="661" t="s">
        <v>4456</v>
      </c>
      <c r="H1879" s="661" t="s">
        <v>574</v>
      </c>
      <c r="I1879" s="661" t="s">
        <v>4457</v>
      </c>
      <c r="J1879" s="661" t="s">
        <v>4458</v>
      </c>
      <c r="K1879" s="661" t="s">
        <v>4459</v>
      </c>
      <c r="L1879" s="662">
        <v>116.3</v>
      </c>
      <c r="M1879" s="662">
        <v>116.3</v>
      </c>
      <c r="N1879" s="661">
        <v>1</v>
      </c>
      <c r="O1879" s="744">
        <v>0.5</v>
      </c>
      <c r="P1879" s="662">
        <v>116.3</v>
      </c>
      <c r="Q1879" s="677">
        <v>1</v>
      </c>
      <c r="R1879" s="661">
        <v>1</v>
      </c>
      <c r="S1879" s="677">
        <v>1</v>
      </c>
      <c r="T1879" s="744">
        <v>0.5</v>
      </c>
      <c r="U1879" s="700">
        <v>1</v>
      </c>
    </row>
    <row r="1880" spans="1:21" ht="14.4" customHeight="1" x14ac:dyDescent="0.3">
      <c r="A1880" s="660">
        <v>32</v>
      </c>
      <c r="B1880" s="661" t="s">
        <v>573</v>
      </c>
      <c r="C1880" s="661" t="s">
        <v>3526</v>
      </c>
      <c r="D1880" s="742" t="s">
        <v>5499</v>
      </c>
      <c r="E1880" s="743" t="s">
        <v>3548</v>
      </c>
      <c r="F1880" s="661" t="s">
        <v>3521</v>
      </c>
      <c r="G1880" s="661" t="s">
        <v>3654</v>
      </c>
      <c r="H1880" s="661" t="s">
        <v>574</v>
      </c>
      <c r="I1880" s="661" t="s">
        <v>5123</v>
      </c>
      <c r="J1880" s="661" t="s">
        <v>759</v>
      </c>
      <c r="K1880" s="661" t="s">
        <v>3657</v>
      </c>
      <c r="L1880" s="662">
        <v>0</v>
      </c>
      <c r="M1880" s="662">
        <v>0</v>
      </c>
      <c r="N1880" s="661">
        <v>1</v>
      </c>
      <c r="O1880" s="744">
        <v>0.5</v>
      </c>
      <c r="P1880" s="662">
        <v>0</v>
      </c>
      <c r="Q1880" s="677"/>
      <c r="R1880" s="661">
        <v>1</v>
      </c>
      <c r="S1880" s="677">
        <v>1</v>
      </c>
      <c r="T1880" s="744">
        <v>0.5</v>
      </c>
      <c r="U1880" s="700">
        <v>1</v>
      </c>
    </row>
    <row r="1881" spans="1:21" ht="14.4" customHeight="1" x14ac:dyDescent="0.3">
      <c r="A1881" s="660">
        <v>32</v>
      </c>
      <c r="B1881" s="661" t="s">
        <v>573</v>
      </c>
      <c r="C1881" s="661" t="s">
        <v>3526</v>
      </c>
      <c r="D1881" s="742" t="s">
        <v>5499</v>
      </c>
      <c r="E1881" s="743" t="s">
        <v>3548</v>
      </c>
      <c r="F1881" s="661" t="s">
        <v>3521</v>
      </c>
      <c r="G1881" s="661" t="s">
        <v>3654</v>
      </c>
      <c r="H1881" s="661" t="s">
        <v>574</v>
      </c>
      <c r="I1881" s="661" t="s">
        <v>4559</v>
      </c>
      <c r="J1881" s="661" t="s">
        <v>759</v>
      </c>
      <c r="K1881" s="661" t="s">
        <v>760</v>
      </c>
      <c r="L1881" s="662">
        <v>0</v>
      </c>
      <c r="M1881" s="662">
        <v>0</v>
      </c>
      <c r="N1881" s="661">
        <v>1</v>
      </c>
      <c r="O1881" s="744">
        <v>1</v>
      </c>
      <c r="P1881" s="662"/>
      <c r="Q1881" s="677"/>
      <c r="R1881" s="661"/>
      <c r="S1881" s="677">
        <v>0</v>
      </c>
      <c r="T1881" s="744"/>
      <c r="U1881" s="700">
        <v>0</v>
      </c>
    </row>
    <row r="1882" spans="1:21" ht="14.4" customHeight="1" x14ac:dyDescent="0.3">
      <c r="A1882" s="660">
        <v>32</v>
      </c>
      <c r="B1882" s="661" t="s">
        <v>573</v>
      </c>
      <c r="C1882" s="661" t="s">
        <v>3526</v>
      </c>
      <c r="D1882" s="742" t="s">
        <v>5499</v>
      </c>
      <c r="E1882" s="743" t="s">
        <v>3548</v>
      </c>
      <c r="F1882" s="661" t="s">
        <v>3521</v>
      </c>
      <c r="G1882" s="661" t="s">
        <v>3654</v>
      </c>
      <c r="H1882" s="661" t="s">
        <v>574</v>
      </c>
      <c r="I1882" s="661" t="s">
        <v>4975</v>
      </c>
      <c r="J1882" s="661" t="s">
        <v>4057</v>
      </c>
      <c r="K1882" s="661" t="s">
        <v>4976</v>
      </c>
      <c r="L1882" s="662">
        <v>327.98</v>
      </c>
      <c r="M1882" s="662">
        <v>327.98</v>
      </c>
      <c r="N1882" s="661">
        <v>1</v>
      </c>
      <c r="O1882" s="744">
        <v>1</v>
      </c>
      <c r="P1882" s="662"/>
      <c r="Q1882" s="677">
        <v>0</v>
      </c>
      <c r="R1882" s="661"/>
      <c r="S1882" s="677">
        <v>0</v>
      </c>
      <c r="T1882" s="744"/>
      <c r="U1882" s="700">
        <v>0</v>
      </c>
    </row>
    <row r="1883" spans="1:21" ht="14.4" customHeight="1" x14ac:dyDescent="0.3">
      <c r="A1883" s="660">
        <v>32</v>
      </c>
      <c r="B1883" s="661" t="s">
        <v>573</v>
      </c>
      <c r="C1883" s="661" t="s">
        <v>3526</v>
      </c>
      <c r="D1883" s="742" t="s">
        <v>5499</v>
      </c>
      <c r="E1883" s="743" t="s">
        <v>3548</v>
      </c>
      <c r="F1883" s="661" t="s">
        <v>3521</v>
      </c>
      <c r="G1883" s="661" t="s">
        <v>3654</v>
      </c>
      <c r="H1883" s="661" t="s">
        <v>574</v>
      </c>
      <c r="I1883" s="661" t="s">
        <v>3655</v>
      </c>
      <c r="J1883" s="661" t="s">
        <v>3656</v>
      </c>
      <c r="K1883" s="661" t="s">
        <v>3657</v>
      </c>
      <c r="L1883" s="662">
        <v>93.71</v>
      </c>
      <c r="M1883" s="662">
        <v>93.71</v>
      </c>
      <c r="N1883" s="661">
        <v>1</v>
      </c>
      <c r="O1883" s="744">
        <v>1</v>
      </c>
      <c r="P1883" s="662">
        <v>93.71</v>
      </c>
      <c r="Q1883" s="677">
        <v>1</v>
      </c>
      <c r="R1883" s="661">
        <v>1</v>
      </c>
      <c r="S1883" s="677">
        <v>1</v>
      </c>
      <c r="T1883" s="744">
        <v>1</v>
      </c>
      <c r="U1883" s="700">
        <v>1</v>
      </c>
    </row>
    <row r="1884" spans="1:21" ht="14.4" customHeight="1" x14ac:dyDescent="0.3">
      <c r="A1884" s="660">
        <v>32</v>
      </c>
      <c r="B1884" s="661" t="s">
        <v>573</v>
      </c>
      <c r="C1884" s="661" t="s">
        <v>3526</v>
      </c>
      <c r="D1884" s="742" t="s">
        <v>5499</v>
      </c>
      <c r="E1884" s="743" t="s">
        <v>3548</v>
      </c>
      <c r="F1884" s="661" t="s">
        <v>3521</v>
      </c>
      <c r="G1884" s="661" t="s">
        <v>3654</v>
      </c>
      <c r="H1884" s="661" t="s">
        <v>574</v>
      </c>
      <c r="I1884" s="661" t="s">
        <v>3703</v>
      </c>
      <c r="J1884" s="661" t="s">
        <v>3656</v>
      </c>
      <c r="K1884" s="661" t="s">
        <v>760</v>
      </c>
      <c r="L1884" s="662">
        <v>301.2</v>
      </c>
      <c r="M1884" s="662">
        <v>903.59999999999991</v>
      </c>
      <c r="N1884" s="661">
        <v>3</v>
      </c>
      <c r="O1884" s="744">
        <v>2.5</v>
      </c>
      <c r="P1884" s="662">
        <v>602.4</v>
      </c>
      <c r="Q1884" s="677">
        <v>0.66666666666666674</v>
      </c>
      <c r="R1884" s="661">
        <v>2</v>
      </c>
      <c r="S1884" s="677">
        <v>0.66666666666666663</v>
      </c>
      <c r="T1884" s="744">
        <v>1.5</v>
      </c>
      <c r="U1884" s="700">
        <v>0.6</v>
      </c>
    </row>
    <row r="1885" spans="1:21" ht="14.4" customHeight="1" x14ac:dyDescent="0.3">
      <c r="A1885" s="660">
        <v>32</v>
      </c>
      <c r="B1885" s="661" t="s">
        <v>573</v>
      </c>
      <c r="C1885" s="661" t="s">
        <v>3526</v>
      </c>
      <c r="D1885" s="742" t="s">
        <v>5499</v>
      </c>
      <c r="E1885" s="743" t="s">
        <v>3548</v>
      </c>
      <c r="F1885" s="661" t="s">
        <v>3521</v>
      </c>
      <c r="G1885" s="661" t="s">
        <v>3654</v>
      </c>
      <c r="H1885" s="661" t="s">
        <v>574</v>
      </c>
      <c r="I1885" s="661" t="s">
        <v>3703</v>
      </c>
      <c r="J1885" s="661" t="s">
        <v>3656</v>
      </c>
      <c r="K1885" s="661" t="s">
        <v>760</v>
      </c>
      <c r="L1885" s="662">
        <v>185.26</v>
      </c>
      <c r="M1885" s="662">
        <v>370.52</v>
      </c>
      <c r="N1885" s="661">
        <v>2</v>
      </c>
      <c r="O1885" s="744">
        <v>1.5</v>
      </c>
      <c r="P1885" s="662">
        <v>185.26</v>
      </c>
      <c r="Q1885" s="677">
        <v>0.5</v>
      </c>
      <c r="R1885" s="661">
        <v>1</v>
      </c>
      <c r="S1885" s="677">
        <v>0.5</v>
      </c>
      <c r="T1885" s="744">
        <v>0.5</v>
      </c>
      <c r="U1885" s="700">
        <v>0.33333333333333331</v>
      </c>
    </row>
    <row r="1886" spans="1:21" ht="14.4" customHeight="1" x14ac:dyDescent="0.3">
      <c r="A1886" s="660">
        <v>32</v>
      </c>
      <c r="B1886" s="661" t="s">
        <v>573</v>
      </c>
      <c r="C1886" s="661" t="s">
        <v>3526</v>
      </c>
      <c r="D1886" s="742" t="s">
        <v>5499</v>
      </c>
      <c r="E1886" s="743" t="s">
        <v>3548</v>
      </c>
      <c r="F1886" s="661" t="s">
        <v>3521</v>
      </c>
      <c r="G1886" s="661" t="s">
        <v>3654</v>
      </c>
      <c r="H1886" s="661" t="s">
        <v>574</v>
      </c>
      <c r="I1886" s="661" t="s">
        <v>3943</v>
      </c>
      <c r="J1886" s="661" t="s">
        <v>759</v>
      </c>
      <c r="K1886" s="661" t="s">
        <v>3657</v>
      </c>
      <c r="L1886" s="662">
        <v>93.71</v>
      </c>
      <c r="M1886" s="662">
        <v>187.42</v>
      </c>
      <c r="N1886" s="661">
        <v>2</v>
      </c>
      <c r="O1886" s="744">
        <v>1.5</v>
      </c>
      <c r="P1886" s="662">
        <v>93.71</v>
      </c>
      <c r="Q1886" s="677">
        <v>0.5</v>
      </c>
      <c r="R1886" s="661">
        <v>1</v>
      </c>
      <c r="S1886" s="677">
        <v>0.5</v>
      </c>
      <c r="T1886" s="744">
        <v>0.5</v>
      </c>
      <c r="U1886" s="700">
        <v>0.33333333333333331</v>
      </c>
    </row>
    <row r="1887" spans="1:21" ht="14.4" customHeight="1" x14ac:dyDescent="0.3">
      <c r="A1887" s="660">
        <v>32</v>
      </c>
      <c r="B1887" s="661" t="s">
        <v>573</v>
      </c>
      <c r="C1887" s="661" t="s">
        <v>3526</v>
      </c>
      <c r="D1887" s="742" t="s">
        <v>5499</v>
      </c>
      <c r="E1887" s="743" t="s">
        <v>3548</v>
      </c>
      <c r="F1887" s="661" t="s">
        <v>3521</v>
      </c>
      <c r="G1887" s="661" t="s">
        <v>3654</v>
      </c>
      <c r="H1887" s="661" t="s">
        <v>574</v>
      </c>
      <c r="I1887" s="661" t="s">
        <v>3943</v>
      </c>
      <c r="J1887" s="661" t="s">
        <v>759</v>
      </c>
      <c r="K1887" s="661" t="s">
        <v>3657</v>
      </c>
      <c r="L1887" s="662">
        <v>57.64</v>
      </c>
      <c r="M1887" s="662">
        <v>57.64</v>
      </c>
      <c r="N1887" s="661">
        <v>1</v>
      </c>
      <c r="O1887" s="744">
        <v>1</v>
      </c>
      <c r="P1887" s="662">
        <v>57.64</v>
      </c>
      <c r="Q1887" s="677">
        <v>1</v>
      </c>
      <c r="R1887" s="661">
        <v>1</v>
      </c>
      <c r="S1887" s="677">
        <v>1</v>
      </c>
      <c r="T1887" s="744">
        <v>1</v>
      </c>
      <c r="U1887" s="700">
        <v>1</v>
      </c>
    </row>
    <row r="1888" spans="1:21" ht="14.4" customHeight="1" x14ac:dyDescent="0.3">
      <c r="A1888" s="660">
        <v>32</v>
      </c>
      <c r="B1888" s="661" t="s">
        <v>573</v>
      </c>
      <c r="C1888" s="661" t="s">
        <v>3526</v>
      </c>
      <c r="D1888" s="742" t="s">
        <v>5499</v>
      </c>
      <c r="E1888" s="743" t="s">
        <v>3548</v>
      </c>
      <c r="F1888" s="661" t="s">
        <v>3521</v>
      </c>
      <c r="G1888" s="661" t="s">
        <v>3654</v>
      </c>
      <c r="H1888" s="661" t="s">
        <v>574</v>
      </c>
      <c r="I1888" s="661" t="s">
        <v>758</v>
      </c>
      <c r="J1888" s="661" t="s">
        <v>759</v>
      </c>
      <c r="K1888" s="661" t="s">
        <v>760</v>
      </c>
      <c r="L1888" s="662">
        <v>301.2</v>
      </c>
      <c r="M1888" s="662">
        <v>2108.3999999999996</v>
      </c>
      <c r="N1888" s="661">
        <v>7</v>
      </c>
      <c r="O1888" s="744">
        <v>5</v>
      </c>
      <c r="P1888" s="662">
        <v>903.59999999999991</v>
      </c>
      <c r="Q1888" s="677">
        <v>0.4285714285714286</v>
      </c>
      <c r="R1888" s="661">
        <v>3</v>
      </c>
      <c r="S1888" s="677">
        <v>0.42857142857142855</v>
      </c>
      <c r="T1888" s="744">
        <v>2</v>
      </c>
      <c r="U1888" s="700">
        <v>0.4</v>
      </c>
    </row>
    <row r="1889" spans="1:21" ht="14.4" customHeight="1" x14ac:dyDescent="0.3">
      <c r="A1889" s="660">
        <v>32</v>
      </c>
      <c r="B1889" s="661" t="s">
        <v>573</v>
      </c>
      <c r="C1889" s="661" t="s">
        <v>3526</v>
      </c>
      <c r="D1889" s="742" t="s">
        <v>5499</v>
      </c>
      <c r="E1889" s="743" t="s">
        <v>3548</v>
      </c>
      <c r="F1889" s="661" t="s">
        <v>3521</v>
      </c>
      <c r="G1889" s="661" t="s">
        <v>3658</v>
      </c>
      <c r="H1889" s="661" t="s">
        <v>1755</v>
      </c>
      <c r="I1889" s="661" t="s">
        <v>1940</v>
      </c>
      <c r="J1889" s="661" t="s">
        <v>1941</v>
      </c>
      <c r="K1889" s="661" t="s">
        <v>1942</v>
      </c>
      <c r="L1889" s="662">
        <v>475.77</v>
      </c>
      <c r="M1889" s="662">
        <v>951.54</v>
      </c>
      <c r="N1889" s="661">
        <v>2</v>
      </c>
      <c r="O1889" s="744">
        <v>2</v>
      </c>
      <c r="P1889" s="662">
        <v>951.54</v>
      </c>
      <c r="Q1889" s="677">
        <v>1</v>
      </c>
      <c r="R1889" s="661">
        <v>2</v>
      </c>
      <c r="S1889" s="677">
        <v>1</v>
      </c>
      <c r="T1889" s="744">
        <v>2</v>
      </c>
      <c r="U1889" s="700">
        <v>1</v>
      </c>
    </row>
    <row r="1890" spans="1:21" ht="14.4" customHeight="1" x14ac:dyDescent="0.3">
      <c r="A1890" s="660">
        <v>32</v>
      </c>
      <c r="B1890" s="661" t="s">
        <v>573</v>
      </c>
      <c r="C1890" s="661" t="s">
        <v>3526</v>
      </c>
      <c r="D1890" s="742" t="s">
        <v>5499</v>
      </c>
      <c r="E1890" s="743" t="s">
        <v>3548</v>
      </c>
      <c r="F1890" s="661" t="s">
        <v>3521</v>
      </c>
      <c r="G1890" s="661" t="s">
        <v>3658</v>
      </c>
      <c r="H1890" s="661" t="s">
        <v>1755</v>
      </c>
      <c r="I1890" s="661" t="s">
        <v>2969</v>
      </c>
      <c r="J1890" s="661" t="s">
        <v>2970</v>
      </c>
      <c r="K1890" s="661" t="s">
        <v>3460</v>
      </c>
      <c r="L1890" s="662">
        <v>1300.49</v>
      </c>
      <c r="M1890" s="662">
        <v>2600.98</v>
      </c>
      <c r="N1890" s="661">
        <v>2</v>
      </c>
      <c r="O1890" s="744">
        <v>1</v>
      </c>
      <c r="P1890" s="662">
        <v>2600.98</v>
      </c>
      <c r="Q1890" s="677">
        <v>1</v>
      </c>
      <c r="R1890" s="661">
        <v>2</v>
      </c>
      <c r="S1890" s="677">
        <v>1</v>
      </c>
      <c r="T1890" s="744">
        <v>1</v>
      </c>
      <c r="U1890" s="700">
        <v>1</v>
      </c>
    </row>
    <row r="1891" spans="1:21" ht="14.4" customHeight="1" x14ac:dyDescent="0.3">
      <c r="A1891" s="660">
        <v>32</v>
      </c>
      <c r="B1891" s="661" t="s">
        <v>573</v>
      </c>
      <c r="C1891" s="661" t="s">
        <v>3526</v>
      </c>
      <c r="D1891" s="742" t="s">
        <v>5499</v>
      </c>
      <c r="E1891" s="743" t="s">
        <v>3548</v>
      </c>
      <c r="F1891" s="661" t="s">
        <v>3521</v>
      </c>
      <c r="G1891" s="661" t="s">
        <v>4984</v>
      </c>
      <c r="H1891" s="661" t="s">
        <v>1755</v>
      </c>
      <c r="I1891" s="661" t="s">
        <v>5124</v>
      </c>
      <c r="J1891" s="661" t="s">
        <v>5125</v>
      </c>
      <c r="K1891" s="661" t="s">
        <v>4986</v>
      </c>
      <c r="L1891" s="662">
        <v>556.62</v>
      </c>
      <c r="M1891" s="662">
        <v>556.62</v>
      </c>
      <c r="N1891" s="661">
        <v>1</v>
      </c>
      <c r="O1891" s="744">
        <v>0.5</v>
      </c>
      <c r="P1891" s="662"/>
      <c r="Q1891" s="677">
        <v>0</v>
      </c>
      <c r="R1891" s="661"/>
      <c r="S1891" s="677">
        <v>0</v>
      </c>
      <c r="T1891" s="744"/>
      <c r="U1891" s="700">
        <v>0</v>
      </c>
    </row>
    <row r="1892" spans="1:21" ht="14.4" customHeight="1" x14ac:dyDescent="0.3">
      <c r="A1892" s="660">
        <v>32</v>
      </c>
      <c r="B1892" s="661" t="s">
        <v>573</v>
      </c>
      <c r="C1892" s="661" t="s">
        <v>3526</v>
      </c>
      <c r="D1892" s="742" t="s">
        <v>5499</v>
      </c>
      <c r="E1892" s="743" t="s">
        <v>3548</v>
      </c>
      <c r="F1892" s="661" t="s">
        <v>3521</v>
      </c>
      <c r="G1892" s="661" t="s">
        <v>4203</v>
      </c>
      <c r="H1892" s="661" t="s">
        <v>574</v>
      </c>
      <c r="I1892" s="661" t="s">
        <v>1632</v>
      </c>
      <c r="J1892" s="661" t="s">
        <v>1633</v>
      </c>
      <c r="K1892" s="661" t="s">
        <v>1083</v>
      </c>
      <c r="L1892" s="662">
        <v>108.44</v>
      </c>
      <c r="M1892" s="662">
        <v>108.44</v>
      </c>
      <c r="N1892" s="661">
        <v>1</v>
      </c>
      <c r="O1892" s="744">
        <v>1</v>
      </c>
      <c r="P1892" s="662"/>
      <c r="Q1892" s="677">
        <v>0</v>
      </c>
      <c r="R1892" s="661"/>
      <c r="S1892" s="677">
        <v>0</v>
      </c>
      <c r="T1892" s="744"/>
      <c r="U1892" s="700">
        <v>0</v>
      </c>
    </row>
    <row r="1893" spans="1:21" ht="14.4" customHeight="1" x14ac:dyDescent="0.3">
      <c r="A1893" s="660">
        <v>32</v>
      </c>
      <c r="B1893" s="661" t="s">
        <v>573</v>
      </c>
      <c r="C1893" s="661" t="s">
        <v>3526</v>
      </c>
      <c r="D1893" s="742" t="s">
        <v>5499</v>
      </c>
      <c r="E1893" s="743" t="s">
        <v>3548</v>
      </c>
      <c r="F1893" s="661" t="s">
        <v>3521</v>
      </c>
      <c r="G1893" s="661" t="s">
        <v>3887</v>
      </c>
      <c r="H1893" s="661" t="s">
        <v>1755</v>
      </c>
      <c r="I1893" s="661" t="s">
        <v>3888</v>
      </c>
      <c r="J1893" s="661" t="s">
        <v>3889</v>
      </c>
      <c r="K1893" s="661" t="s">
        <v>2022</v>
      </c>
      <c r="L1893" s="662">
        <v>82.04</v>
      </c>
      <c r="M1893" s="662">
        <v>246.12</v>
      </c>
      <c r="N1893" s="661">
        <v>3</v>
      </c>
      <c r="O1893" s="744">
        <v>1</v>
      </c>
      <c r="P1893" s="662"/>
      <c r="Q1893" s="677">
        <v>0</v>
      </c>
      <c r="R1893" s="661"/>
      <c r="S1893" s="677">
        <v>0</v>
      </c>
      <c r="T1893" s="744"/>
      <c r="U1893" s="700">
        <v>0</v>
      </c>
    </row>
    <row r="1894" spans="1:21" ht="14.4" customHeight="1" x14ac:dyDescent="0.3">
      <c r="A1894" s="660">
        <v>32</v>
      </c>
      <c r="B1894" s="661" t="s">
        <v>573</v>
      </c>
      <c r="C1894" s="661" t="s">
        <v>3526</v>
      </c>
      <c r="D1894" s="742" t="s">
        <v>5499</v>
      </c>
      <c r="E1894" s="743" t="s">
        <v>3548</v>
      </c>
      <c r="F1894" s="661" t="s">
        <v>3521</v>
      </c>
      <c r="G1894" s="661" t="s">
        <v>3887</v>
      </c>
      <c r="H1894" s="661" t="s">
        <v>1755</v>
      </c>
      <c r="I1894" s="661" t="s">
        <v>3890</v>
      </c>
      <c r="J1894" s="661" t="s">
        <v>3891</v>
      </c>
      <c r="K1894" s="661" t="s">
        <v>2022</v>
      </c>
      <c r="L1894" s="662">
        <v>82.04</v>
      </c>
      <c r="M1894" s="662">
        <v>246.12</v>
      </c>
      <c r="N1894" s="661">
        <v>3</v>
      </c>
      <c r="O1894" s="744">
        <v>0.5</v>
      </c>
      <c r="P1894" s="662"/>
      <c r="Q1894" s="677">
        <v>0</v>
      </c>
      <c r="R1894" s="661"/>
      <c r="S1894" s="677">
        <v>0</v>
      </c>
      <c r="T1894" s="744"/>
      <c r="U1894" s="700">
        <v>0</v>
      </c>
    </row>
    <row r="1895" spans="1:21" ht="14.4" customHeight="1" x14ac:dyDescent="0.3">
      <c r="A1895" s="660">
        <v>32</v>
      </c>
      <c r="B1895" s="661" t="s">
        <v>573</v>
      </c>
      <c r="C1895" s="661" t="s">
        <v>3526</v>
      </c>
      <c r="D1895" s="742" t="s">
        <v>5499</v>
      </c>
      <c r="E1895" s="743" t="s">
        <v>3548</v>
      </c>
      <c r="F1895" s="661" t="s">
        <v>3521</v>
      </c>
      <c r="G1895" s="661" t="s">
        <v>3887</v>
      </c>
      <c r="H1895" s="661" t="s">
        <v>1755</v>
      </c>
      <c r="I1895" s="661" t="s">
        <v>3005</v>
      </c>
      <c r="J1895" s="661" t="s">
        <v>3006</v>
      </c>
      <c r="K1895" s="661" t="s">
        <v>2022</v>
      </c>
      <c r="L1895" s="662">
        <v>82.04</v>
      </c>
      <c r="M1895" s="662">
        <v>246.12</v>
      </c>
      <c r="N1895" s="661">
        <v>3</v>
      </c>
      <c r="O1895" s="744">
        <v>0.5</v>
      </c>
      <c r="P1895" s="662"/>
      <c r="Q1895" s="677">
        <v>0</v>
      </c>
      <c r="R1895" s="661"/>
      <c r="S1895" s="677">
        <v>0</v>
      </c>
      <c r="T1895" s="744"/>
      <c r="U1895" s="700">
        <v>0</v>
      </c>
    </row>
    <row r="1896" spans="1:21" ht="14.4" customHeight="1" x14ac:dyDescent="0.3">
      <c r="A1896" s="660">
        <v>32</v>
      </c>
      <c r="B1896" s="661" t="s">
        <v>573</v>
      </c>
      <c r="C1896" s="661" t="s">
        <v>3526</v>
      </c>
      <c r="D1896" s="742" t="s">
        <v>5499</v>
      </c>
      <c r="E1896" s="743" t="s">
        <v>3548</v>
      </c>
      <c r="F1896" s="661" t="s">
        <v>3521</v>
      </c>
      <c r="G1896" s="661" t="s">
        <v>3662</v>
      </c>
      <c r="H1896" s="661" t="s">
        <v>574</v>
      </c>
      <c r="I1896" s="661" t="s">
        <v>647</v>
      </c>
      <c r="J1896" s="661" t="s">
        <v>3704</v>
      </c>
      <c r="K1896" s="661" t="s">
        <v>3646</v>
      </c>
      <c r="L1896" s="662">
        <v>24.78</v>
      </c>
      <c r="M1896" s="662">
        <v>198.24</v>
      </c>
      <c r="N1896" s="661">
        <v>8</v>
      </c>
      <c r="O1896" s="744">
        <v>3.5</v>
      </c>
      <c r="P1896" s="662">
        <v>74.34</v>
      </c>
      <c r="Q1896" s="677">
        <v>0.375</v>
      </c>
      <c r="R1896" s="661">
        <v>3</v>
      </c>
      <c r="S1896" s="677">
        <v>0.375</v>
      </c>
      <c r="T1896" s="744">
        <v>1</v>
      </c>
      <c r="U1896" s="700">
        <v>0.2857142857142857</v>
      </c>
    </row>
    <row r="1897" spans="1:21" ht="14.4" customHeight="1" x14ac:dyDescent="0.3">
      <c r="A1897" s="660">
        <v>32</v>
      </c>
      <c r="B1897" s="661" t="s">
        <v>573</v>
      </c>
      <c r="C1897" s="661" t="s">
        <v>3526</v>
      </c>
      <c r="D1897" s="742" t="s">
        <v>5499</v>
      </c>
      <c r="E1897" s="743" t="s">
        <v>3548</v>
      </c>
      <c r="F1897" s="661" t="s">
        <v>3521</v>
      </c>
      <c r="G1897" s="661" t="s">
        <v>3662</v>
      </c>
      <c r="H1897" s="661" t="s">
        <v>574</v>
      </c>
      <c r="I1897" s="661" t="s">
        <v>1160</v>
      </c>
      <c r="J1897" s="661" t="s">
        <v>3663</v>
      </c>
      <c r="K1897" s="661" t="s">
        <v>3664</v>
      </c>
      <c r="L1897" s="662">
        <v>99.11</v>
      </c>
      <c r="M1897" s="662">
        <v>2675.9700000000003</v>
      </c>
      <c r="N1897" s="661">
        <v>27</v>
      </c>
      <c r="O1897" s="744">
        <v>11.5</v>
      </c>
      <c r="P1897" s="662">
        <v>1585.76</v>
      </c>
      <c r="Q1897" s="677">
        <v>0.59259259259259256</v>
      </c>
      <c r="R1897" s="661">
        <v>16</v>
      </c>
      <c r="S1897" s="677">
        <v>0.59259259259259256</v>
      </c>
      <c r="T1897" s="744">
        <v>7.5</v>
      </c>
      <c r="U1897" s="700">
        <v>0.65217391304347827</v>
      </c>
    </row>
    <row r="1898" spans="1:21" ht="14.4" customHeight="1" x14ac:dyDescent="0.3">
      <c r="A1898" s="660">
        <v>32</v>
      </c>
      <c r="B1898" s="661" t="s">
        <v>573</v>
      </c>
      <c r="C1898" s="661" t="s">
        <v>3526</v>
      </c>
      <c r="D1898" s="742" t="s">
        <v>5499</v>
      </c>
      <c r="E1898" s="743" t="s">
        <v>3548</v>
      </c>
      <c r="F1898" s="661" t="s">
        <v>3521</v>
      </c>
      <c r="G1898" s="661" t="s">
        <v>4066</v>
      </c>
      <c r="H1898" s="661" t="s">
        <v>574</v>
      </c>
      <c r="I1898" s="661" t="s">
        <v>4567</v>
      </c>
      <c r="J1898" s="661" t="s">
        <v>3470</v>
      </c>
      <c r="K1898" s="661" t="s">
        <v>4069</v>
      </c>
      <c r="L1898" s="662">
        <v>320.20999999999998</v>
      </c>
      <c r="M1898" s="662">
        <v>320.20999999999998</v>
      </c>
      <c r="N1898" s="661">
        <v>1</v>
      </c>
      <c r="O1898" s="744">
        <v>0.5</v>
      </c>
      <c r="P1898" s="662">
        <v>320.20999999999998</v>
      </c>
      <c r="Q1898" s="677">
        <v>1</v>
      </c>
      <c r="R1898" s="661">
        <v>1</v>
      </c>
      <c r="S1898" s="677">
        <v>1</v>
      </c>
      <c r="T1898" s="744">
        <v>0.5</v>
      </c>
      <c r="U1898" s="700">
        <v>1</v>
      </c>
    </row>
    <row r="1899" spans="1:21" ht="14.4" customHeight="1" x14ac:dyDescent="0.3">
      <c r="A1899" s="660">
        <v>32</v>
      </c>
      <c r="B1899" s="661" t="s">
        <v>573</v>
      </c>
      <c r="C1899" s="661" t="s">
        <v>3526</v>
      </c>
      <c r="D1899" s="742" t="s">
        <v>5499</v>
      </c>
      <c r="E1899" s="743" t="s">
        <v>3548</v>
      </c>
      <c r="F1899" s="661" t="s">
        <v>3521</v>
      </c>
      <c r="G1899" s="661" t="s">
        <v>4208</v>
      </c>
      <c r="H1899" s="661" t="s">
        <v>574</v>
      </c>
      <c r="I1899" s="661" t="s">
        <v>2116</v>
      </c>
      <c r="J1899" s="661" t="s">
        <v>2117</v>
      </c>
      <c r="K1899" s="661" t="s">
        <v>5126</v>
      </c>
      <c r="L1899" s="662">
        <v>194.49</v>
      </c>
      <c r="M1899" s="662">
        <v>388.98</v>
      </c>
      <c r="N1899" s="661">
        <v>2</v>
      </c>
      <c r="O1899" s="744">
        <v>2</v>
      </c>
      <c r="P1899" s="662">
        <v>388.98</v>
      </c>
      <c r="Q1899" s="677">
        <v>1</v>
      </c>
      <c r="R1899" s="661">
        <v>2</v>
      </c>
      <c r="S1899" s="677">
        <v>1</v>
      </c>
      <c r="T1899" s="744">
        <v>2</v>
      </c>
      <c r="U1899" s="700">
        <v>1</v>
      </c>
    </row>
    <row r="1900" spans="1:21" ht="14.4" customHeight="1" x14ac:dyDescent="0.3">
      <c r="A1900" s="660">
        <v>32</v>
      </c>
      <c r="B1900" s="661" t="s">
        <v>573</v>
      </c>
      <c r="C1900" s="661" t="s">
        <v>3526</v>
      </c>
      <c r="D1900" s="742" t="s">
        <v>5499</v>
      </c>
      <c r="E1900" s="743" t="s">
        <v>3548</v>
      </c>
      <c r="F1900" s="661" t="s">
        <v>3521</v>
      </c>
      <c r="G1900" s="661" t="s">
        <v>4074</v>
      </c>
      <c r="H1900" s="661" t="s">
        <v>574</v>
      </c>
      <c r="I1900" s="661" t="s">
        <v>5127</v>
      </c>
      <c r="J1900" s="661" t="s">
        <v>4076</v>
      </c>
      <c r="K1900" s="661" t="s">
        <v>1820</v>
      </c>
      <c r="L1900" s="662">
        <v>1822.54</v>
      </c>
      <c r="M1900" s="662">
        <v>3645.08</v>
      </c>
      <c r="N1900" s="661">
        <v>2</v>
      </c>
      <c r="O1900" s="744">
        <v>2</v>
      </c>
      <c r="P1900" s="662">
        <v>1822.54</v>
      </c>
      <c r="Q1900" s="677">
        <v>0.5</v>
      </c>
      <c r="R1900" s="661">
        <v>1</v>
      </c>
      <c r="S1900" s="677">
        <v>0.5</v>
      </c>
      <c r="T1900" s="744">
        <v>1</v>
      </c>
      <c r="U1900" s="700">
        <v>0.5</v>
      </c>
    </row>
    <row r="1901" spans="1:21" ht="14.4" customHeight="1" x14ac:dyDescent="0.3">
      <c r="A1901" s="660">
        <v>32</v>
      </c>
      <c r="B1901" s="661" t="s">
        <v>573</v>
      </c>
      <c r="C1901" s="661" t="s">
        <v>3526</v>
      </c>
      <c r="D1901" s="742" t="s">
        <v>5499</v>
      </c>
      <c r="E1901" s="743" t="s">
        <v>3548</v>
      </c>
      <c r="F1901" s="661" t="s">
        <v>3521</v>
      </c>
      <c r="G1901" s="661" t="s">
        <v>4074</v>
      </c>
      <c r="H1901" s="661" t="s">
        <v>574</v>
      </c>
      <c r="I1901" s="661" t="s">
        <v>4075</v>
      </c>
      <c r="J1901" s="661" t="s">
        <v>4076</v>
      </c>
      <c r="K1901" s="661" t="s">
        <v>4077</v>
      </c>
      <c r="L1901" s="662">
        <v>0</v>
      </c>
      <c r="M1901" s="662">
        <v>0</v>
      </c>
      <c r="N1901" s="661">
        <v>2</v>
      </c>
      <c r="O1901" s="744">
        <v>2</v>
      </c>
      <c r="P1901" s="662">
        <v>0</v>
      </c>
      <c r="Q1901" s="677"/>
      <c r="R1901" s="661">
        <v>1</v>
      </c>
      <c r="S1901" s="677">
        <v>0.5</v>
      </c>
      <c r="T1901" s="744">
        <v>1</v>
      </c>
      <c r="U1901" s="700">
        <v>0.5</v>
      </c>
    </row>
    <row r="1902" spans="1:21" ht="14.4" customHeight="1" x14ac:dyDescent="0.3">
      <c r="A1902" s="660">
        <v>32</v>
      </c>
      <c r="B1902" s="661" t="s">
        <v>573</v>
      </c>
      <c r="C1902" s="661" t="s">
        <v>3526</v>
      </c>
      <c r="D1902" s="742" t="s">
        <v>5499</v>
      </c>
      <c r="E1902" s="743" t="s">
        <v>3548</v>
      </c>
      <c r="F1902" s="661" t="s">
        <v>3521</v>
      </c>
      <c r="G1902" s="661" t="s">
        <v>4074</v>
      </c>
      <c r="H1902" s="661" t="s">
        <v>574</v>
      </c>
      <c r="I1902" s="661" t="s">
        <v>5072</v>
      </c>
      <c r="J1902" s="661" t="s">
        <v>4712</v>
      </c>
      <c r="K1902" s="661" t="s">
        <v>5073</v>
      </c>
      <c r="L1902" s="662">
        <v>0</v>
      </c>
      <c r="M1902" s="662">
        <v>0</v>
      </c>
      <c r="N1902" s="661">
        <v>2</v>
      </c>
      <c r="O1902" s="744">
        <v>1</v>
      </c>
      <c r="P1902" s="662">
        <v>0</v>
      </c>
      <c r="Q1902" s="677"/>
      <c r="R1902" s="661">
        <v>2</v>
      </c>
      <c r="S1902" s="677">
        <v>1</v>
      </c>
      <c r="T1902" s="744">
        <v>1</v>
      </c>
      <c r="U1902" s="700">
        <v>1</v>
      </c>
    </row>
    <row r="1903" spans="1:21" ht="14.4" customHeight="1" x14ac:dyDescent="0.3">
      <c r="A1903" s="660">
        <v>32</v>
      </c>
      <c r="B1903" s="661" t="s">
        <v>573</v>
      </c>
      <c r="C1903" s="661" t="s">
        <v>3526</v>
      </c>
      <c r="D1903" s="742" t="s">
        <v>5499</v>
      </c>
      <c r="E1903" s="743" t="s">
        <v>3548</v>
      </c>
      <c r="F1903" s="661" t="s">
        <v>3521</v>
      </c>
      <c r="G1903" s="661" t="s">
        <v>4576</v>
      </c>
      <c r="H1903" s="661" t="s">
        <v>1755</v>
      </c>
      <c r="I1903" s="661" t="s">
        <v>5128</v>
      </c>
      <c r="J1903" s="661" t="s">
        <v>5129</v>
      </c>
      <c r="K1903" s="661" t="s">
        <v>1919</v>
      </c>
      <c r="L1903" s="662">
        <v>374.74</v>
      </c>
      <c r="M1903" s="662">
        <v>374.74</v>
      </c>
      <c r="N1903" s="661">
        <v>1</v>
      </c>
      <c r="O1903" s="744">
        <v>0.5</v>
      </c>
      <c r="P1903" s="662">
        <v>374.74</v>
      </c>
      <c r="Q1903" s="677">
        <v>1</v>
      </c>
      <c r="R1903" s="661">
        <v>1</v>
      </c>
      <c r="S1903" s="677">
        <v>1</v>
      </c>
      <c r="T1903" s="744">
        <v>0.5</v>
      </c>
      <c r="U1903" s="700">
        <v>1</v>
      </c>
    </row>
    <row r="1904" spans="1:21" ht="14.4" customHeight="1" x14ac:dyDescent="0.3">
      <c r="A1904" s="660">
        <v>32</v>
      </c>
      <c r="B1904" s="661" t="s">
        <v>573</v>
      </c>
      <c r="C1904" s="661" t="s">
        <v>3526</v>
      </c>
      <c r="D1904" s="742" t="s">
        <v>5499</v>
      </c>
      <c r="E1904" s="743" t="s">
        <v>3548</v>
      </c>
      <c r="F1904" s="661" t="s">
        <v>3521</v>
      </c>
      <c r="G1904" s="661" t="s">
        <v>3670</v>
      </c>
      <c r="H1904" s="661" t="s">
        <v>574</v>
      </c>
      <c r="I1904" s="661" t="s">
        <v>3718</v>
      </c>
      <c r="J1904" s="661" t="s">
        <v>2521</v>
      </c>
      <c r="K1904" s="661" t="s">
        <v>3719</v>
      </c>
      <c r="L1904" s="662">
        <v>0</v>
      </c>
      <c r="M1904" s="662">
        <v>0</v>
      </c>
      <c r="N1904" s="661">
        <v>1</v>
      </c>
      <c r="O1904" s="744">
        <v>0.5</v>
      </c>
      <c r="P1904" s="662">
        <v>0</v>
      </c>
      <c r="Q1904" s="677"/>
      <c r="R1904" s="661">
        <v>1</v>
      </c>
      <c r="S1904" s="677">
        <v>1</v>
      </c>
      <c r="T1904" s="744">
        <v>0.5</v>
      </c>
      <c r="U1904" s="700">
        <v>1</v>
      </c>
    </row>
    <row r="1905" spans="1:21" ht="14.4" customHeight="1" x14ac:dyDescent="0.3">
      <c r="A1905" s="660">
        <v>32</v>
      </c>
      <c r="B1905" s="661" t="s">
        <v>573</v>
      </c>
      <c r="C1905" s="661" t="s">
        <v>3526</v>
      </c>
      <c r="D1905" s="742" t="s">
        <v>5499</v>
      </c>
      <c r="E1905" s="743" t="s">
        <v>3548</v>
      </c>
      <c r="F1905" s="661" t="s">
        <v>3521</v>
      </c>
      <c r="G1905" s="661" t="s">
        <v>3670</v>
      </c>
      <c r="H1905" s="661" t="s">
        <v>574</v>
      </c>
      <c r="I1905" s="661" t="s">
        <v>3898</v>
      </c>
      <c r="J1905" s="661" t="s">
        <v>2521</v>
      </c>
      <c r="K1905" s="661" t="s">
        <v>3899</v>
      </c>
      <c r="L1905" s="662">
        <v>214.5</v>
      </c>
      <c r="M1905" s="662">
        <v>858</v>
      </c>
      <c r="N1905" s="661">
        <v>4</v>
      </c>
      <c r="O1905" s="744">
        <v>3</v>
      </c>
      <c r="P1905" s="662">
        <v>214.5</v>
      </c>
      <c r="Q1905" s="677">
        <v>0.25</v>
      </c>
      <c r="R1905" s="661">
        <v>1</v>
      </c>
      <c r="S1905" s="677">
        <v>0.25</v>
      </c>
      <c r="T1905" s="744">
        <v>1</v>
      </c>
      <c r="U1905" s="700">
        <v>0.33333333333333331</v>
      </c>
    </row>
    <row r="1906" spans="1:21" ht="14.4" customHeight="1" x14ac:dyDescent="0.3">
      <c r="A1906" s="660">
        <v>32</v>
      </c>
      <c r="B1906" s="661" t="s">
        <v>573</v>
      </c>
      <c r="C1906" s="661" t="s">
        <v>3526</v>
      </c>
      <c r="D1906" s="742" t="s">
        <v>5499</v>
      </c>
      <c r="E1906" s="743" t="s">
        <v>3548</v>
      </c>
      <c r="F1906" s="661" t="s">
        <v>3521</v>
      </c>
      <c r="G1906" s="661" t="s">
        <v>3670</v>
      </c>
      <c r="H1906" s="661" t="s">
        <v>574</v>
      </c>
      <c r="I1906" s="661" t="s">
        <v>4372</v>
      </c>
      <c r="J1906" s="661" t="s">
        <v>4373</v>
      </c>
      <c r="K1906" s="661" t="s">
        <v>4096</v>
      </c>
      <c r="L1906" s="662">
        <v>143.34</v>
      </c>
      <c r="M1906" s="662">
        <v>143.34</v>
      </c>
      <c r="N1906" s="661">
        <v>1</v>
      </c>
      <c r="O1906" s="744">
        <v>1</v>
      </c>
      <c r="P1906" s="662"/>
      <c r="Q1906" s="677">
        <v>0</v>
      </c>
      <c r="R1906" s="661"/>
      <c r="S1906" s="677">
        <v>0</v>
      </c>
      <c r="T1906" s="744"/>
      <c r="U1906" s="700">
        <v>0</v>
      </c>
    </row>
    <row r="1907" spans="1:21" ht="14.4" customHeight="1" x14ac:dyDescent="0.3">
      <c r="A1907" s="660">
        <v>32</v>
      </c>
      <c r="B1907" s="661" t="s">
        <v>573</v>
      </c>
      <c r="C1907" s="661" t="s">
        <v>3526</v>
      </c>
      <c r="D1907" s="742" t="s">
        <v>5499</v>
      </c>
      <c r="E1907" s="743" t="s">
        <v>3548</v>
      </c>
      <c r="F1907" s="661" t="s">
        <v>3521</v>
      </c>
      <c r="G1907" s="661" t="s">
        <v>3670</v>
      </c>
      <c r="H1907" s="661" t="s">
        <v>574</v>
      </c>
      <c r="I1907" s="661" t="s">
        <v>4209</v>
      </c>
      <c r="J1907" s="661" t="s">
        <v>4210</v>
      </c>
      <c r="K1907" s="661" t="s">
        <v>4211</v>
      </c>
      <c r="L1907" s="662">
        <v>71.67</v>
      </c>
      <c r="M1907" s="662">
        <v>215.01</v>
      </c>
      <c r="N1907" s="661">
        <v>3</v>
      </c>
      <c r="O1907" s="744">
        <v>3</v>
      </c>
      <c r="P1907" s="662">
        <v>71.67</v>
      </c>
      <c r="Q1907" s="677">
        <v>0.33333333333333337</v>
      </c>
      <c r="R1907" s="661">
        <v>1</v>
      </c>
      <c r="S1907" s="677">
        <v>0.33333333333333331</v>
      </c>
      <c r="T1907" s="744">
        <v>1</v>
      </c>
      <c r="U1907" s="700">
        <v>0.33333333333333331</v>
      </c>
    </row>
    <row r="1908" spans="1:21" ht="14.4" customHeight="1" x14ac:dyDescent="0.3">
      <c r="A1908" s="660">
        <v>32</v>
      </c>
      <c r="B1908" s="661" t="s">
        <v>573</v>
      </c>
      <c r="C1908" s="661" t="s">
        <v>3526</v>
      </c>
      <c r="D1908" s="742" t="s">
        <v>5499</v>
      </c>
      <c r="E1908" s="743" t="s">
        <v>3548</v>
      </c>
      <c r="F1908" s="661" t="s">
        <v>3521</v>
      </c>
      <c r="G1908" s="661" t="s">
        <v>3670</v>
      </c>
      <c r="H1908" s="661" t="s">
        <v>574</v>
      </c>
      <c r="I1908" s="661" t="s">
        <v>2520</v>
      </c>
      <c r="J1908" s="661" t="s">
        <v>2521</v>
      </c>
      <c r="K1908" s="661" t="s">
        <v>3671</v>
      </c>
      <c r="L1908" s="662">
        <v>107.25</v>
      </c>
      <c r="M1908" s="662">
        <v>643.5</v>
      </c>
      <c r="N1908" s="661">
        <v>6</v>
      </c>
      <c r="O1908" s="744">
        <v>5</v>
      </c>
      <c r="P1908" s="662">
        <v>107.25</v>
      </c>
      <c r="Q1908" s="677">
        <v>0.16666666666666666</v>
      </c>
      <c r="R1908" s="661">
        <v>1</v>
      </c>
      <c r="S1908" s="677">
        <v>0.16666666666666666</v>
      </c>
      <c r="T1908" s="744">
        <v>1</v>
      </c>
      <c r="U1908" s="700">
        <v>0.2</v>
      </c>
    </row>
    <row r="1909" spans="1:21" ht="14.4" customHeight="1" x14ac:dyDescent="0.3">
      <c r="A1909" s="660">
        <v>32</v>
      </c>
      <c r="B1909" s="661" t="s">
        <v>573</v>
      </c>
      <c r="C1909" s="661" t="s">
        <v>3526</v>
      </c>
      <c r="D1909" s="742" t="s">
        <v>5499</v>
      </c>
      <c r="E1909" s="743" t="s">
        <v>3548</v>
      </c>
      <c r="F1909" s="661" t="s">
        <v>3521</v>
      </c>
      <c r="G1909" s="661" t="s">
        <v>4212</v>
      </c>
      <c r="H1909" s="661" t="s">
        <v>574</v>
      </c>
      <c r="I1909" s="661" t="s">
        <v>5130</v>
      </c>
      <c r="J1909" s="661" t="s">
        <v>5131</v>
      </c>
      <c r="K1909" s="661" t="s">
        <v>5132</v>
      </c>
      <c r="L1909" s="662">
        <v>70.150000000000006</v>
      </c>
      <c r="M1909" s="662">
        <v>140.30000000000001</v>
      </c>
      <c r="N1909" s="661">
        <v>2</v>
      </c>
      <c r="O1909" s="744">
        <v>1.5</v>
      </c>
      <c r="P1909" s="662">
        <v>140.30000000000001</v>
      </c>
      <c r="Q1909" s="677">
        <v>1</v>
      </c>
      <c r="R1909" s="661">
        <v>2</v>
      </c>
      <c r="S1909" s="677">
        <v>1</v>
      </c>
      <c r="T1909" s="744">
        <v>1.5</v>
      </c>
      <c r="U1909" s="700">
        <v>1</v>
      </c>
    </row>
    <row r="1910" spans="1:21" ht="14.4" customHeight="1" x14ac:dyDescent="0.3">
      <c r="A1910" s="660">
        <v>32</v>
      </c>
      <c r="B1910" s="661" t="s">
        <v>573</v>
      </c>
      <c r="C1910" s="661" t="s">
        <v>3526</v>
      </c>
      <c r="D1910" s="742" t="s">
        <v>5499</v>
      </c>
      <c r="E1910" s="743" t="s">
        <v>3548</v>
      </c>
      <c r="F1910" s="661" t="s">
        <v>3521</v>
      </c>
      <c r="G1910" s="661" t="s">
        <v>3672</v>
      </c>
      <c r="H1910" s="661" t="s">
        <v>574</v>
      </c>
      <c r="I1910" s="661" t="s">
        <v>817</v>
      </c>
      <c r="J1910" s="661" t="s">
        <v>3673</v>
      </c>
      <c r="K1910" s="661" t="s">
        <v>3674</v>
      </c>
      <c r="L1910" s="662">
        <v>0</v>
      </c>
      <c r="M1910" s="662">
        <v>0</v>
      </c>
      <c r="N1910" s="661">
        <v>6</v>
      </c>
      <c r="O1910" s="744">
        <v>2</v>
      </c>
      <c r="P1910" s="662">
        <v>0</v>
      </c>
      <c r="Q1910" s="677"/>
      <c r="R1910" s="661">
        <v>4</v>
      </c>
      <c r="S1910" s="677">
        <v>0.66666666666666663</v>
      </c>
      <c r="T1910" s="744">
        <v>1.5</v>
      </c>
      <c r="U1910" s="700">
        <v>0.75</v>
      </c>
    </row>
    <row r="1911" spans="1:21" ht="14.4" customHeight="1" x14ac:dyDescent="0.3">
      <c r="A1911" s="660">
        <v>32</v>
      </c>
      <c r="B1911" s="661" t="s">
        <v>573</v>
      </c>
      <c r="C1911" s="661" t="s">
        <v>3526</v>
      </c>
      <c r="D1911" s="742" t="s">
        <v>5499</v>
      </c>
      <c r="E1911" s="743" t="s">
        <v>3548</v>
      </c>
      <c r="F1911" s="661" t="s">
        <v>3521</v>
      </c>
      <c r="G1911" s="661" t="s">
        <v>3677</v>
      </c>
      <c r="H1911" s="661" t="s">
        <v>574</v>
      </c>
      <c r="I1911" s="661" t="s">
        <v>2082</v>
      </c>
      <c r="J1911" s="661" t="s">
        <v>2083</v>
      </c>
      <c r="K1911" s="661" t="s">
        <v>3678</v>
      </c>
      <c r="L1911" s="662">
        <v>22.44</v>
      </c>
      <c r="M1911" s="662">
        <v>67.320000000000007</v>
      </c>
      <c r="N1911" s="661">
        <v>3</v>
      </c>
      <c r="O1911" s="744">
        <v>0.5</v>
      </c>
      <c r="P1911" s="662"/>
      <c r="Q1911" s="677">
        <v>0</v>
      </c>
      <c r="R1911" s="661"/>
      <c r="S1911" s="677">
        <v>0</v>
      </c>
      <c r="T1911" s="744"/>
      <c r="U1911" s="700">
        <v>0</v>
      </c>
    </row>
    <row r="1912" spans="1:21" ht="14.4" customHeight="1" x14ac:dyDescent="0.3">
      <c r="A1912" s="660">
        <v>32</v>
      </c>
      <c r="B1912" s="661" t="s">
        <v>573</v>
      </c>
      <c r="C1912" s="661" t="s">
        <v>3526</v>
      </c>
      <c r="D1912" s="742" t="s">
        <v>5499</v>
      </c>
      <c r="E1912" s="743" t="s">
        <v>3548</v>
      </c>
      <c r="F1912" s="661" t="s">
        <v>3521</v>
      </c>
      <c r="G1912" s="661" t="s">
        <v>3677</v>
      </c>
      <c r="H1912" s="661" t="s">
        <v>574</v>
      </c>
      <c r="I1912" s="661" t="s">
        <v>2120</v>
      </c>
      <c r="J1912" s="661" t="s">
        <v>2121</v>
      </c>
      <c r="K1912" s="661" t="s">
        <v>3680</v>
      </c>
      <c r="L1912" s="662">
        <v>51.21</v>
      </c>
      <c r="M1912" s="662">
        <v>204.84</v>
      </c>
      <c r="N1912" s="661">
        <v>4</v>
      </c>
      <c r="O1912" s="744">
        <v>1.5</v>
      </c>
      <c r="P1912" s="662">
        <v>204.84</v>
      </c>
      <c r="Q1912" s="677">
        <v>1</v>
      </c>
      <c r="R1912" s="661">
        <v>4</v>
      </c>
      <c r="S1912" s="677">
        <v>1</v>
      </c>
      <c r="T1912" s="744">
        <v>1.5</v>
      </c>
      <c r="U1912" s="700">
        <v>1</v>
      </c>
    </row>
    <row r="1913" spans="1:21" ht="14.4" customHeight="1" x14ac:dyDescent="0.3">
      <c r="A1913" s="660">
        <v>32</v>
      </c>
      <c r="B1913" s="661" t="s">
        <v>573</v>
      </c>
      <c r="C1913" s="661" t="s">
        <v>3526</v>
      </c>
      <c r="D1913" s="742" t="s">
        <v>5499</v>
      </c>
      <c r="E1913" s="743" t="s">
        <v>3548</v>
      </c>
      <c r="F1913" s="661" t="s">
        <v>3521</v>
      </c>
      <c r="G1913" s="661" t="s">
        <v>4079</v>
      </c>
      <c r="H1913" s="661" t="s">
        <v>574</v>
      </c>
      <c r="I1913" s="661" t="s">
        <v>5133</v>
      </c>
      <c r="J1913" s="661" t="s">
        <v>4081</v>
      </c>
      <c r="K1913" s="661" t="s">
        <v>5134</v>
      </c>
      <c r="L1913" s="662">
        <v>0</v>
      </c>
      <c r="M1913" s="662">
        <v>0</v>
      </c>
      <c r="N1913" s="661">
        <v>3</v>
      </c>
      <c r="O1913" s="744">
        <v>1</v>
      </c>
      <c r="P1913" s="662">
        <v>0</v>
      </c>
      <c r="Q1913" s="677"/>
      <c r="R1913" s="661">
        <v>3</v>
      </c>
      <c r="S1913" s="677">
        <v>1</v>
      </c>
      <c r="T1913" s="744">
        <v>1</v>
      </c>
      <c r="U1913" s="700">
        <v>1</v>
      </c>
    </row>
    <row r="1914" spans="1:21" ht="14.4" customHeight="1" x14ac:dyDescent="0.3">
      <c r="A1914" s="660">
        <v>32</v>
      </c>
      <c r="B1914" s="661" t="s">
        <v>573</v>
      </c>
      <c r="C1914" s="661" t="s">
        <v>3526</v>
      </c>
      <c r="D1914" s="742" t="s">
        <v>5499</v>
      </c>
      <c r="E1914" s="743" t="s">
        <v>3548</v>
      </c>
      <c r="F1914" s="661" t="s">
        <v>3521</v>
      </c>
      <c r="G1914" s="661" t="s">
        <v>4079</v>
      </c>
      <c r="H1914" s="661" t="s">
        <v>574</v>
      </c>
      <c r="I1914" s="661" t="s">
        <v>5135</v>
      </c>
      <c r="J1914" s="661" t="s">
        <v>4081</v>
      </c>
      <c r="K1914" s="661" t="s">
        <v>5134</v>
      </c>
      <c r="L1914" s="662">
        <v>90.6</v>
      </c>
      <c r="M1914" s="662">
        <v>271.79999999999995</v>
      </c>
      <c r="N1914" s="661">
        <v>3</v>
      </c>
      <c r="O1914" s="744">
        <v>0.5</v>
      </c>
      <c r="P1914" s="662">
        <v>271.79999999999995</v>
      </c>
      <c r="Q1914" s="677">
        <v>1</v>
      </c>
      <c r="R1914" s="661">
        <v>3</v>
      </c>
      <c r="S1914" s="677">
        <v>1</v>
      </c>
      <c r="T1914" s="744">
        <v>0.5</v>
      </c>
      <c r="U1914" s="700">
        <v>1</v>
      </c>
    </row>
    <row r="1915" spans="1:21" ht="14.4" customHeight="1" x14ac:dyDescent="0.3">
      <c r="A1915" s="660">
        <v>32</v>
      </c>
      <c r="B1915" s="661" t="s">
        <v>573</v>
      </c>
      <c r="C1915" s="661" t="s">
        <v>3526</v>
      </c>
      <c r="D1915" s="742" t="s">
        <v>5499</v>
      </c>
      <c r="E1915" s="743" t="s">
        <v>3548</v>
      </c>
      <c r="F1915" s="661" t="s">
        <v>3521</v>
      </c>
      <c r="G1915" s="661" t="s">
        <v>4580</v>
      </c>
      <c r="H1915" s="661" t="s">
        <v>574</v>
      </c>
      <c r="I1915" s="661" t="s">
        <v>5136</v>
      </c>
      <c r="J1915" s="661" t="s">
        <v>4841</v>
      </c>
      <c r="K1915" s="661" t="s">
        <v>5137</v>
      </c>
      <c r="L1915" s="662">
        <v>438.49</v>
      </c>
      <c r="M1915" s="662">
        <v>438.49</v>
      </c>
      <c r="N1915" s="661">
        <v>1</v>
      </c>
      <c r="O1915" s="744">
        <v>0.5</v>
      </c>
      <c r="P1915" s="662">
        <v>438.49</v>
      </c>
      <c r="Q1915" s="677">
        <v>1</v>
      </c>
      <c r="R1915" s="661">
        <v>1</v>
      </c>
      <c r="S1915" s="677">
        <v>1</v>
      </c>
      <c r="T1915" s="744">
        <v>0.5</v>
      </c>
      <c r="U1915" s="700">
        <v>1</v>
      </c>
    </row>
    <row r="1916" spans="1:21" ht="14.4" customHeight="1" x14ac:dyDescent="0.3">
      <c r="A1916" s="660">
        <v>32</v>
      </c>
      <c r="B1916" s="661" t="s">
        <v>573</v>
      </c>
      <c r="C1916" s="661" t="s">
        <v>3526</v>
      </c>
      <c r="D1916" s="742" t="s">
        <v>5499</v>
      </c>
      <c r="E1916" s="743" t="s">
        <v>3548</v>
      </c>
      <c r="F1916" s="661" t="s">
        <v>3521</v>
      </c>
      <c r="G1916" s="661" t="s">
        <v>5138</v>
      </c>
      <c r="H1916" s="661" t="s">
        <v>574</v>
      </c>
      <c r="I1916" s="661" t="s">
        <v>5139</v>
      </c>
      <c r="J1916" s="661" t="s">
        <v>5140</v>
      </c>
      <c r="K1916" s="661" t="s">
        <v>5141</v>
      </c>
      <c r="L1916" s="662">
        <v>0</v>
      </c>
      <c r="M1916" s="662">
        <v>0</v>
      </c>
      <c r="N1916" s="661">
        <v>1</v>
      </c>
      <c r="O1916" s="744">
        <v>1</v>
      </c>
      <c r="P1916" s="662">
        <v>0</v>
      </c>
      <c r="Q1916" s="677"/>
      <c r="R1916" s="661">
        <v>1</v>
      </c>
      <c r="S1916" s="677">
        <v>1</v>
      </c>
      <c r="T1916" s="744">
        <v>1</v>
      </c>
      <c r="U1916" s="700">
        <v>1</v>
      </c>
    </row>
    <row r="1917" spans="1:21" ht="14.4" customHeight="1" x14ac:dyDescent="0.3">
      <c r="A1917" s="660">
        <v>32</v>
      </c>
      <c r="B1917" s="661" t="s">
        <v>573</v>
      </c>
      <c r="C1917" s="661" t="s">
        <v>3526</v>
      </c>
      <c r="D1917" s="742" t="s">
        <v>5499</v>
      </c>
      <c r="E1917" s="743" t="s">
        <v>3548</v>
      </c>
      <c r="F1917" s="661" t="s">
        <v>3521</v>
      </c>
      <c r="G1917" s="661" t="s">
        <v>5142</v>
      </c>
      <c r="H1917" s="661" t="s">
        <v>574</v>
      </c>
      <c r="I1917" s="661" t="s">
        <v>5143</v>
      </c>
      <c r="J1917" s="661" t="s">
        <v>1221</v>
      </c>
      <c r="K1917" s="661" t="s">
        <v>1222</v>
      </c>
      <c r="L1917" s="662">
        <v>68.819999999999993</v>
      </c>
      <c r="M1917" s="662">
        <v>137.63999999999999</v>
      </c>
      <c r="N1917" s="661">
        <v>2</v>
      </c>
      <c r="O1917" s="744">
        <v>0.5</v>
      </c>
      <c r="P1917" s="662">
        <v>137.63999999999999</v>
      </c>
      <c r="Q1917" s="677">
        <v>1</v>
      </c>
      <c r="R1917" s="661">
        <v>2</v>
      </c>
      <c r="S1917" s="677">
        <v>1</v>
      </c>
      <c r="T1917" s="744">
        <v>0.5</v>
      </c>
      <c r="U1917" s="700">
        <v>1</v>
      </c>
    </row>
    <row r="1918" spans="1:21" ht="14.4" customHeight="1" x14ac:dyDescent="0.3">
      <c r="A1918" s="660">
        <v>32</v>
      </c>
      <c r="B1918" s="661" t="s">
        <v>573</v>
      </c>
      <c r="C1918" s="661" t="s">
        <v>3526</v>
      </c>
      <c r="D1918" s="742" t="s">
        <v>5499</v>
      </c>
      <c r="E1918" s="743" t="s">
        <v>3548</v>
      </c>
      <c r="F1918" s="661" t="s">
        <v>3521</v>
      </c>
      <c r="G1918" s="661" t="s">
        <v>5142</v>
      </c>
      <c r="H1918" s="661" t="s">
        <v>574</v>
      </c>
      <c r="I1918" s="661" t="s">
        <v>1220</v>
      </c>
      <c r="J1918" s="661" t="s">
        <v>1221</v>
      </c>
      <c r="K1918" s="661" t="s">
        <v>1222</v>
      </c>
      <c r="L1918" s="662">
        <v>68.819999999999993</v>
      </c>
      <c r="M1918" s="662">
        <v>137.63999999999999</v>
      </c>
      <c r="N1918" s="661">
        <v>2</v>
      </c>
      <c r="O1918" s="744">
        <v>0.5</v>
      </c>
      <c r="P1918" s="662"/>
      <c r="Q1918" s="677">
        <v>0</v>
      </c>
      <c r="R1918" s="661"/>
      <c r="S1918" s="677">
        <v>0</v>
      </c>
      <c r="T1918" s="744"/>
      <c r="U1918" s="700">
        <v>0</v>
      </c>
    </row>
    <row r="1919" spans="1:21" ht="14.4" customHeight="1" x14ac:dyDescent="0.3">
      <c r="A1919" s="660">
        <v>32</v>
      </c>
      <c r="B1919" s="661" t="s">
        <v>573</v>
      </c>
      <c r="C1919" s="661" t="s">
        <v>3526</v>
      </c>
      <c r="D1919" s="742" t="s">
        <v>5499</v>
      </c>
      <c r="E1919" s="743" t="s">
        <v>3548</v>
      </c>
      <c r="F1919" s="661" t="s">
        <v>3521</v>
      </c>
      <c r="G1919" s="661" t="s">
        <v>4470</v>
      </c>
      <c r="H1919" s="661" t="s">
        <v>574</v>
      </c>
      <c r="I1919" s="661" t="s">
        <v>5144</v>
      </c>
      <c r="J1919" s="661" t="s">
        <v>4472</v>
      </c>
      <c r="K1919" s="661" t="s">
        <v>5145</v>
      </c>
      <c r="L1919" s="662">
        <v>85.76</v>
      </c>
      <c r="M1919" s="662">
        <v>85.76</v>
      </c>
      <c r="N1919" s="661">
        <v>1</v>
      </c>
      <c r="O1919" s="744">
        <v>0.5</v>
      </c>
      <c r="P1919" s="662">
        <v>85.76</v>
      </c>
      <c r="Q1919" s="677">
        <v>1</v>
      </c>
      <c r="R1919" s="661">
        <v>1</v>
      </c>
      <c r="S1919" s="677">
        <v>1</v>
      </c>
      <c r="T1919" s="744">
        <v>0.5</v>
      </c>
      <c r="U1919" s="700">
        <v>1</v>
      </c>
    </row>
    <row r="1920" spans="1:21" ht="14.4" customHeight="1" x14ac:dyDescent="0.3">
      <c r="A1920" s="660">
        <v>32</v>
      </c>
      <c r="B1920" s="661" t="s">
        <v>573</v>
      </c>
      <c r="C1920" s="661" t="s">
        <v>3526</v>
      </c>
      <c r="D1920" s="742" t="s">
        <v>5499</v>
      </c>
      <c r="E1920" s="743" t="s">
        <v>3548</v>
      </c>
      <c r="F1920" s="661" t="s">
        <v>3521</v>
      </c>
      <c r="G1920" s="661" t="s">
        <v>4470</v>
      </c>
      <c r="H1920" s="661" t="s">
        <v>574</v>
      </c>
      <c r="I1920" s="661" t="s">
        <v>4471</v>
      </c>
      <c r="J1920" s="661" t="s">
        <v>4472</v>
      </c>
      <c r="K1920" s="661" t="s">
        <v>4473</v>
      </c>
      <c r="L1920" s="662">
        <v>55.16</v>
      </c>
      <c r="M1920" s="662">
        <v>110.32</v>
      </c>
      <c r="N1920" s="661">
        <v>2</v>
      </c>
      <c r="O1920" s="744">
        <v>0.5</v>
      </c>
      <c r="P1920" s="662">
        <v>110.32</v>
      </c>
      <c r="Q1920" s="677">
        <v>1</v>
      </c>
      <c r="R1920" s="661">
        <v>2</v>
      </c>
      <c r="S1920" s="677">
        <v>1</v>
      </c>
      <c r="T1920" s="744">
        <v>0.5</v>
      </c>
      <c r="U1920" s="700">
        <v>1</v>
      </c>
    </row>
    <row r="1921" spans="1:21" ht="14.4" customHeight="1" x14ac:dyDescent="0.3">
      <c r="A1921" s="660">
        <v>32</v>
      </c>
      <c r="B1921" s="661" t="s">
        <v>573</v>
      </c>
      <c r="C1921" s="661" t="s">
        <v>3526</v>
      </c>
      <c r="D1921" s="742" t="s">
        <v>5499</v>
      </c>
      <c r="E1921" s="743" t="s">
        <v>3548</v>
      </c>
      <c r="F1921" s="661" t="s">
        <v>3521</v>
      </c>
      <c r="G1921" s="661" t="s">
        <v>3786</v>
      </c>
      <c r="H1921" s="661" t="s">
        <v>1755</v>
      </c>
      <c r="I1921" s="661" t="s">
        <v>1967</v>
      </c>
      <c r="J1921" s="661" t="s">
        <v>1968</v>
      </c>
      <c r="K1921" s="661" t="s">
        <v>2432</v>
      </c>
      <c r="L1921" s="662">
        <v>1427.23</v>
      </c>
      <c r="M1921" s="662">
        <v>9990.61</v>
      </c>
      <c r="N1921" s="661">
        <v>7</v>
      </c>
      <c r="O1921" s="744">
        <v>3</v>
      </c>
      <c r="P1921" s="662">
        <v>9990.61</v>
      </c>
      <c r="Q1921" s="677">
        <v>1</v>
      </c>
      <c r="R1921" s="661">
        <v>7</v>
      </c>
      <c r="S1921" s="677">
        <v>1</v>
      </c>
      <c r="T1921" s="744">
        <v>3</v>
      </c>
      <c r="U1921" s="700">
        <v>1</v>
      </c>
    </row>
    <row r="1922" spans="1:21" ht="14.4" customHeight="1" x14ac:dyDescent="0.3">
      <c r="A1922" s="660">
        <v>32</v>
      </c>
      <c r="B1922" s="661" t="s">
        <v>573</v>
      </c>
      <c r="C1922" s="661" t="s">
        <v>3526</v>
      </c>
      <c r="D1922" s="742" t="s">
        <v>5499</v>
      </c>
      <c r="E1922" s="743" t="s">
        <v>3548</v>
      </c>
      <c r="F1922" s="661" t="s">
        <v>3521</v>
      </c>
      <c r="G1922" s="661" t="s">
        <v>3688</v>
      </c>
      <c r="H1922" s="661" t="s">
        <v>574</v>
      </c>
      <c r="I1922" s="661" t="s">
        <v>4850</v>
      </c>
      <c r="J1922" s="661" t="s">
        <v>4851</v>
      </c>
      <c r="K1922" s="661" t="s">
        <v>4292</v>
      </c>
      <c r="L1922" s="662">
        <v>0</v>
      </c>
      <c r="M1922" s="662">
        <v>0</v>
      </c>
      <c r="N1922" s="661">
        <v>1</v>
      </c>
      <c r="O1922" s="744">
        <v>0.5</v>
      </c>
      <c r="P1922" s="662"/>
      <c r="Q1922" s="677"/>
      <c r="R1922" s="661"/>
      <c r="S1922" s="677">
        <v>0</v>
      </c>
      <c r="T1922" s="744"/>
      <c r="U1922" s="700">
        <v>0</v>
      </c>
    </row>
    <row r="1923" spans="1:21" ht="14.4" customHeight="1" x14ac:dyDescent="0.3">
      <c r="A1923" s="660">
        <v>32</v>
      </c>
      <c r="B1923" s="661" t="s">
        <v>573</v>
      </c>
      <c r="C1923" s="661" t="s">
        <v>3526</v>
      </c>
      <c r="D1923" s="742" t="s">
        <v>5499</v>
      </c>
      <c r="E1923" s="743" t="s">
        <v>3548</v>
      </c>
      <c r="F1923" s="661" t="s">
        <v>3521</v>
      </c>
      <c r="G1923" s="661" t="s">
        <v>3866</v>
      </c>
      <c r="H1923" s="661" t="s">
        <v>1755</v>
      </c>
      <c r="I1923" s="661" t="s">
        <v>5146</v>
      </c>
      <c r="J1923" s="661" t="s">
        <v>5147</v>
      </c>
      <c r="K1923" s="661" t="s">
        <v>5148</v>
      </c>
      <c r="L1923" s="662">
        <v>46.88</v>
      </c>
      <c r="M1923" s="662">
        <v>46.88</v>
      </c>
      <c r="N1923" s="661">
        <v>1</v>
      </c>
      <c r="O1923" s="744">
        <v>0.5</v>
      </c>
      <c r="P1923" s="662"/>
      <c r="Q1923" s="677">
        <v>0</v>
      </c>
      <c r="R1923" s="661"/>
      <c r="S1923" s="677">
        <v>0</v>
      </c>
      <c r="T1923" s="744"/>
      <c r="U1923" s="700">
        <v>0</v>
      </c>
    </row>
    <row r="1924" spans="1:21" ht="14.4" customHeight="1" x14ac:dyDescent="0.3">
      <c r="A1924" s="660">
        <v>32</v>
      </c>
      <c r="B1924" s="661" t="s">
        <v>573</v>
      </c>
      <c r="C1924" s="661" t="s">
        <v>3526</v>
      </c>
      <c r="D1924" s="742" t="s">
        <v>5499</v>
      </c>
      <c r="E1924" s="743" t="s">
        <v>3548</v>
      </c>
      <c r="F1924" s="661" t="s">
        <v>3521</v>
      </c>
      <c r="G1924" s="661" t="s">
        <v>3866</v>
      </c>
      <c r="H1924" s="661" t="s">
        <v>1755</v>
      </c>
      <c r="I1924" s="661" t="s">
        <v>4378</v>
      </c>
      <c r="J1924" s="661" t="s">
        <v>4296</v>
      </c>
      <c r="K1924" s="661" t="s">
        <v>3897</v>
      </c>
      <c r="L1924" s="662">
        <v>92.38</v>
      </c>
      <c r="M1924" s="662">
        <v>92.38</v>
      </c>
      <c r="N1924" s="661">
        <v>1</v>
      </c>
      <c r="O1924" s="744">
        <v>0.5</v>
      </c>
      <c r="P1924" s="662"/>
      <c r="Q1924" s="677">
        <v>0</v>
      </c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32</v>
      </c>
      <c r="B1925" s="661" t="s">
        <v>573</v>
      </c>
      <c r="C1925" s="661" t="s">
        <v>3526</v>
      </c>
      <c r="D1925" s="742" t="s">
        <v>5499</v>
      </c>
      <c r="E1925" s="743" t="s">
        <v>3548</v>
      </c>
      <c r="F1925" s="661" t="s">
        <v>3521</v>
      </c>
      <c r="G1925" s="661" t="s">
        <v>3866</v>
      </c>
      <c r="H1925" s="661" t="s">
        <v>1755</v>
      </c>
      <c r="I1925" s="661" t="s">
        <v>4295</v>
      </c>
      <c r="J1925" s="661" t="s">
        <v>4296</v>
      </c>
      <c r="K1925" s="661" t="s">
        <v>2543</v>
      </c>
      <c r="L1925" s="662">
        <v>184.74</v>
      </c>
      <c r="M1925" s="662">
        <v>738.96</v>
      </c>
      <c r="N1925" s="661">
        <v>4</v>
      </c>
      <c r="O1925" s="744">
        <v>3</v>
      </c>
      <c r="P1925" s="662">
        <v>369.48</v>
      </c>
      <c r="Q1925" s="677">
        <v>0.5</v>
      </c>
      <c r="R1925" s="661">
        <v>2</v>
      </c>
      <c r="S1925" s="677">
        <v>0.5</v>
      </c>
      <c r="T1925" s="744">
        <v>1.5</v>
      </c>
      <c r="U1925" s="700">
        <v>0.5</v>
      </c>
    </row>
    <row r="1926" spans="1:21" ht="14.4" customHeight="1" x14ac:dyDescent="0.3">
      <c r="A1926" s="660">
        <v>32</v>
      </c>
      <c r="B1926" s="661" t="s">
        <v>573</v>
      </c>
      <c r="C1926" s="661" t="s">
        <v>3526</v>
      </c>
      <c r="D1926" s="742" t="s">
        <v>5499</v>
      </c>
      <c r="E1926" s="743" t="s">
        <v>3548</v>
      </c>
      <c r="F1926" s="661" t="s">
        <v>3521</v>
      </c>
      <c r="G1926" s="661" t="s">
        <v>3866</v>
      </c>
      <c r="H1926" s="661" t="s">
        <v>1755</v>
      </c>
      <c r="I1926" s="661" t="s">
        <v>3867</v>
      </c>
      <c r="J1926" s="661" t="s">
        <v>3868</v>
      </c>
      <c r="K1926" s="661" t="s">
        <v>3869</v>
      </c>
      <c r="L1926" s="662">
        <v>120.61</v>
      </c>
      <c r="M1926" s="662">
        <v>361.83</v>
      </c>
      <c r="N1926" s="661">
        <v>3</v>
      </c>
      <c r="O1926" s="744">
        <v>3</v>
      </c>
      <c r="P1926" s="662">
        <v>120.61</v>
      </c>
      <c r="Q1926" s="677">
        <v>0.33333333333333337</v>
      </c>
      <c r="R1926" s="661">
        <v>1</v>
      </c>
      <c r="S1926" s="677">
        <v>0.33333333333333331</v>
      </c>
      <c r="T1926" s="744">
        <v>1</v>
      </c>
      <c r="U1926" s="700">
        <v>0.33333333333333331</v>
      </c>
    </row>
    <row r="1927" spans="1:21" ht="14.4" customHeight="1" x14ac:dyDescent="0.3">
      <c r="A1927" s="660">
        <v>32</v>
      </c>
      <c r="B1927" s="661" t="s">
        <v>573</v>
      </c>
      <c r="C1927" s="661" t="s">
        <v>3526</v>
      </c>
      <c r="D1927" s="742" t="s">
        <v>5499</v>
      </c>
      <c r="E1927" s="743" t="s">
        <v>3548</v>
      </c>
      <c r="F1927" s="661" t="s">
        <v>3521</v>
      </c>
      <c r="G1927" s="661" t="s">
        <v>3866</v>
      </c>
      <c r="H1927" s="661" t="s">
        <v>1755</v>
      </c>
      <c r="I1927" s="661" t="s">
        <v>4090</v>
      </c>
      <c r="J1927" s="661" t="s">
        <v>4091</v>
      </c>
      <c r="K1927" s="661" t="s">
        <v>2543</v>
      </c>
      <c r="L1927" s="662">
        <v>184.74</v>
      </c>
      <c r="M1927" s="662">
        <v>369.48</v>
      </c>
      <c r="N1927" s="661">
        <v>2</v>
      </c>
      <c r="O1927" s="744">
        <v>1</v>
      </c>
      <c r="P1927" s="662">
        <v>184.74</v>
      </c>
      <c r="Q1927" s="677">
        <v>0.5</v>
      </c>
      <c r="R1927" s="661">
        <v>1</v>
      </c>
      <c r="S1927" s="677">
        <v>0.5</v>
      </c>
      <c r="T1927" s="744">
        <v>0.5</v>
      </c>
      <c r="U1927" s="700">
        <v>0.5</v>
      </c>
    </row>
    <row r="1928" spans="1:21" ht="14.4" customHeight="1" x14ac:dyDescent="0.3">
      <c r="A1928" s="660">
        <v>32</v>
      </c>
      <c r="B1928" s="661" t="s">
        <v>573</v>
      </c>
      <c r="C1928" s="661" t="s">
        <v>3526</v>
      </c>
      <c r="D1928" s="742" t="s">
        <v>5499</v>
      </c>
      <c r="E1928" s="743" t="s">
        <v>3548</v>
      </c>
      <c r="F1928" s="661" t="s">
        <v>3521</v>
      </c>
      <c r="G1928" s="661" t="s">
        <v>3952</v>
      </c>
      <c r="H1928" s="661" t="s">
        <v>574</v>
      </c>
      <c r="I1928" s="661" t="s">
        <v>4477</v>
      </c>
      <c r="J1928" s="661" t="s">
        <v>1666</v>
      </c>
      <c r="K1928" s="661" t="s">
        <v>1916</v>
      </c>
      <c r="L1928" s="662">
        <v>0</v>
      </c>
      <c r="M1928" s="662">
        <v>0</v>
      </c>
      <c r="N1928" s="661">
        <v>1</v>
      </c>
      <c r="O1928" s="744">
        <v>1</v>
      </c>
      <c r="P1928" s="662"/>
      <c r="Q1928" s="677"/>
      <c r="R1928" s="661"/>
      <c r="S1928" s="677">
        <v>0</v>
      </c>
      <c r="T1928" s="744"/>
      <c r="U1928" s="700">
        <v>0</v>
      </c>
    </row>
    <row r="1929" spans="1:21" ht="14.4" customHeight="1" x14ac:dyDescent="0.3">
      <c r="A1929" s="660">
        <v>32</v>
      </c>
      <c r="B1929" s="661" t="s">
        <v>573</v>
      </c>
      <c r="C1929" s="661" t="s">
        <v>3526</v>
      </c>
      <c r="D1929" s="742" t="s">
        <v>5499</v>
      </c>
      <c r="E1929" s="743" t="s">
        <v>3548</v>
      </c>
      <c r="F1929" s="661" t="s">
        <v>3521</v>
      </c>
      <c r="G1929" s="661" t="s">
        <v>5149</v>
      </c>
      <c r="H1929" s="661" t="s">
        <v>574</v>
      </c>
      <c r="I1929" s="661" t="s">
        <v>5150</v>
      </c>
      <c r="J1929" s="661" t="s">
        <v>5151</v>
      </c>
      <c r="K1929" s="661" t="s">
        <v>5152</v>
      </c>
      <c r="L1929" s="662">
        <v>0</v>
      </c>
      <c r="M1929" s="662">
        <v>0</v>
      </c>
      <c r="N1929" s="661">
        <v>1</v>
      </c>
      <c r="O1929" s="744">
        <v>1</v>
      </c>
      <c r="P1929" s="662"/>
      <c r="Q1929" s="677"/>
      <c r="R1929" s="661"/>
      <c r="S1929" s="677">
        <v>0</v>
      </c>
      <c r="T1929" s="744"/>
      <c r="U1929" s="700">
        <v>0</v>
      </c>
    </row>
    <row r="1930" spans="1:21" ht="14.4" customHeight="1" x14ac:dyDescent="0.3">
      <c r="A1930" s="660">
        <v>32</v>
      </c>
      <c r="B1930" s="661" t="s">
        <v>573</v>
      </c>
      <c r="C1930" s="661" t="s">
        <v>3526</v>
      </c>
      <c r="D1930" s="742" t="s">
        <v>5499</v>
      </c>
      <c r="E1930" s="743" t="s">
        <v>3548</v>
      </c>
      <c r="F1930" s="661" t="s">
        <v>3521</v>
      </c>
      <c r="G1930" s="661" t="s">
        <v>5149</v>
      </c>
      <c r="H1930" s="661" t="s">
        <v>574</v>
      </c>
      <c r="I1930" s="661" t="s">
        <v>5153</v>
      </c>
      <c r="J1930" s="661" t="s">
        <v>5151</v>
      </c>
      <c r="K1930" s="661" t="s">
        <v>5152</v>
      </c>
      <c r="L1930" s="662">
        <v>0</v>
      </c>
      <c r="M1930" s="662">
        <v>0</v>
      </c>
      <c r="N1930" s="661">
        <v>1</v>
      </c>
      <c r="O1930" s="744">
        <v>0.5</v>
      </c>
      <c r="P1930" s="662">
        <v>0</v>
      </c>
      <c r="Q1930" s="677"/>
      <c r="R1930" s="661">
        <v>1</v>
      </c>
      <c r="S1930" s="677">
        <v>1</v>
      </c>
      <c r="T1930" s="744">
        <v>0.5</v>
      </c>
      <c r="U1930" s="700">
        <v>1</v>
      </c>
    </row>
    <row r="1931" spans="1:21" ht="14.4" customHeight="1" x14ac:dyDescent="0.3">
      <c r="A1931" s="660">
        <v>32</v>
      </c>
      <c r="B1931" s="661" t="s">
        <v>573</v>
      </c>
      <c r="C1931" s="661" t="s">
        <v>3526</v>
      </c>
      <c r="D1931" s="742" t="s">
        <v>5499</v>
      </c>
      <c r="E1931" s="743" t="s">
        <v>3548</v>
      </c>
      <c r="F1931" s="661" t="s">
        <v>3521</v>
      </c>
      <c r="G1931" s="661" t="s">
        <v>4729</v>
      </c>
      <c r="H1931" s="661" t="s">
        <v>1755</v>
      </c>
      <c r="I1931" s="661" t="s">
        <v>4730</v>
      </c>
      <c r="J1931" s="661" t="s">
        <v>1841</v>
      </c>
      <c r="K1931" s="661" t="s">
        <v>4643</v>
      </c>
      <c r="L1931" s="662">
        <v>133.94</v>
      </c>
      <c r="M1931" s="662">
        <v>267.88</v>
      </c>
      <c r="N1931" s="661">
        <v>2</v>
      </c>
      <c r="O1931" s="744">
        <v>1</v>
      </c>
      <c r="P1931" s="662"/>
      <c r="Q1931" s="677">
        <v>0</v>
      </c>
      <c r="R1931" s="661"/>
      <c r="S1931" s="677">
        <v>0</v>
      </c>
      <c r="T1931" s="744"/>
      <c r="U1931" s="700">
        <v>0</v>
      </c>
    </row>
    <row r="1932" spans="1:21" ht="14.4" customHeight="1" x14ac:dyDescent="0.3">
      <c r="A1932" s="660">
        <v>32</v>
      </c>
      <c r="B1932" s="661" t="s">
        <v>573</v>
      </c>
      <c r="C1932" s="661" t="s">
        <v>3526</v>
      </c>
      <c r="D1932" s="742" t="s">
        <v>5499</v>
      </c>
      <c r="E1932" s="743" t="s">
        <v>3548</v>
      </c>
      <c r="F1932" s="661" t="s">
        <v>3522</v>
      </c>
      <c r="G1932" s="661" t="s">
        <v>3700</v>
      </c>
      <c r="H1932" s="661" t="s">
        <v>574</v>
      </c>
      <c r="I1932" s="661" t="s">
        <v>4856</v>
      </c>
      <c r="J1932" s="661" t="s">
        <v>3702</v>
      </c>
      <c r="K1932" s="661"/>
      <c r="L1932" s="662">
        <v>0</v>
      </c>
      <c r="M1932" s="662">
        <v>0</v>
      </c>
      <c r="N1932" s="661">
        <v>2</v>
      </c>
      <c r="O1932" s="744">
        <v>1</v>
      </c>
      <c r="P1932" s="662">
        <v>0</v>
      </c>
      <c r="Q1932" s="677"/>
      <c r="R1932" s="661">
        <v>2</v>
      </c>
      <c r="S1932" s="677">
        <v>1</v>
      </c>
      <c r="T1932" s="744">
        <v>1</v>
      </c>
      <c r="U1932" s="700">
        <v>1</v>
      </c>
    </row>
    <row r="1933" spans="1:21" ht="14.4" customHeight="1" x14ac:dyDescent="0.3">
      <c r="A1933" s="660">
        <v>32</v>
      </c>
      <c r="B1933" s="661" t="s">
        <v>573</v>
      </c>
      <c r="C1933" s="661" t="s">
        <v>3526</v>
      </c>
      <c r="D1933" s="742" t="s">
        <v>5499</v>
      </c>
      <c r="E1933" s="743" t="s">
        <v>3548</v>
      </c>
      <c r="F1933" s="661" t="s">
        <v>3522</v>
      </c>
      <c r="G1933" s="661" t="s">
        <v>3700</v>
      </c>
      <c r="H1933" s="661" t="s">
        <v>574</v>
      </c>
      <c r="I1933" s="661" t="s">
        <v>4624</v>
      </c>
      <c r="J1933" s="661" t="s">
        <v>3702</v>
      </c>
      <c r="K1933" s="661"/>
      <c r="L1933" s="662">
        <v>0</v>
      </c>
      <c r="M1933" s="662">
        <v>0</v>
      </c>
      <c r="N1933" s="661">
        <v>1</v>
      </c>
      <c r="O1933" s="744">
        <v>0.5</v>
      </c>
      <c r="P1933" s="662">
        <v>0</v>
      </c>
      <c r="Q1933" s="677"/>
      <c r="R1933" s="661">
        <v>1</v>
      </c>
      <c r="S1933" s="677">
        <v>1</v>
      </c>
      <c r="T1933" s="744">
        <v>0.5</v>
      </c>
      <c r="U1933" s="700">
        <v>1</v>
      </c>
    </row>
    <row r="1934" spans="1:21" ht="14.4" customHeight="1" x14ac:dyDescent="0.3">
      <c r="A1934" s="660">
        <v>32</v>
      </c>
      <c r="B1934" s="661" t="s">
        <v>573</v>
      </c>
      <c r="C1934" s="661" t="s">
        <v>3526</v>
      </c>
      <c r="D1934" s="742" t="s">
        <v>5499</v>
      </c>
      <c r="E1934" s="743" t="s">
        <v>3548</v>
      </c>
      <c r="F1934" s="661" t="s">
        <v>3523</v>
      </c>
      <c r="G1934" s="661" t="s">
        <v>3960</v>
      </c>
      <c r="H1934" s="661" t="s">
        <v>574</v>
      </c>
      <c r="I1934" s="661" t="s">
        <v>3961</v>
      </c>
      <c r="J1934" s="661" t="s">
        <v>3962</v>
      </c>
      <c r="K1934" s="661" t="s">
        <v>3963</v>
      </c>
      <c r="L1934" s="662">
        <v>1000</v>
      </c>
      <c r="M1934" s="662">
        <v>1000</v>
      </c>
      <c r="N1934" s="661">
        <v>1</v>
      </c>
      <c r="O1934" s="744">
        <v>1</v>
      </c>
      <c r="P1934" s="662"/>
      <c r="Q1934" s="677">
        <v>0</v>
      </c>
      <c r="R1934" s="661"/>
      <c r="S1934" s="677">
        <v>0</v>
      </c>
      <c r="T1934" s="744"/>
      <c r="U1934" s="700">
        <v>0</v>
      </c>
    </row>
    <row r="1935" spans="1:21" ht="14.4" customHeight="1" x14ac:dyDescent="0.3">
      <c r="A1935" s="660">
        <v>32</v>
      </c>
      <c r="B1935" s="661" t="s">
        <v>573</v>
      </c>
      <c r="C1935" s="661" t="s">
        <v>3526</v>
      </c>
      <c r="D1935" s="742" t="s">
        <v>5499</v>
      </c>
      <c r="E1935" s="743" t="s">
        <v>3549</v>
      </c>
      <c r="F1935" s="661" t="s">
        <v>3521</v>
      </c>
      <c r="G1935" s="661" t="s">
        <v>3569</v>
      </c>
      <c r="H1935" s="661" t="s">
        <v>574</v>
      </c>
      <c r="I1935" s="661" t="s">
        <v>2621</v>
      </c>
      <c r="J1935" s="661" t="s">
        <v>2622</v>
      </c>
      <c r="K1935" s="661" t="s">
        <v>2623</v>
      </c>
      <c r="L1935" s="662">
        <v>462.73</v>
      </c>
      <c r="M1935" s="662">
        <v>925.46</v>
      </c>
      <c r="N1935" s="661">
        <v>2</v>
      </c>
      <c r="O1935" s="744">
        <v>0.5</v>
      </c>
      <c r="P1935" s="662"/>
      <c r="Q1935" s="677">
        <v>0</v>
      </c>
      <c r="R1935" s="661"/>
      <c r="S1935" s="677">
        <v>0</v>
      </c>
      <c r="T1935" s="744"/>
      <c r="U1935" s="700">
        <v>0</v>
      </c>
    </row>
    <row r="1936" spans="1:21" ht="14.4" customHeight="1" x14ac:dyDescent="0.3">
      <c r="A1936" s="660">
        <v>32</v>
      </c>
      <c r="B1936" s="661" t="s">
        <v>573</v>
      </c>
      <c r="C1936" s="661" t="s">
        <v>3526</v>
      </c>
      <c r="D1936" s="742" t="s">
        <v>5499</v>
      </c>
      <c r="E1936" s="743" t="s">
        <v>3549</v>
      </c>
      <c r="F1936" s="661" t="s">
        <v>3521</v>
      </c>
      <c r="G1936" s="661" t="s">
        <v>3571</v>
      </c>
      <c r="H1936" s="661" t="s">
        <v>574</v>
      </c>
      <c r="I1936" s="661" t="s">
        <v>3967</v>
      </c>
      <c r="J1936" s="661" t="s">
        <v>3968</v>
      </c>
      <c r="K1936" s="661" t="s">
        <v>3694</v>
      </c>
      <c r="L1936" s="662">
        <v>85.71</v>
      </c>
      <c r="M1936" s="662">
        <v>171.42</v>
      </c>
      <c r="N1936" s="661">
        <v>2</v>
      </c>
      <c r="O1936" s="744">
        <v>1.5</v>
      </c>
      <c r="P1936" s="662">
        <v>85.71</v>
      </c>
      <c r="Q1936" s="677">
        <v>0.5</v>
      </c>
      <c r="R1936" s="661">
        <v>1</v>
      </c>
      <c r="S1936" s="677">
        <v>0.5</v>
      </c>
      <c r="T1936" s="744">
        <v>1</v>
      </c>
      <c r="U1936" s="700">
        <v>0.66666666666666663</v>
      </c>
    </row>
    <row r="1937" spans="1:21" ht="14.4" customHeight="1" x14ac:dyDescent="0.3">
      <c r="A1937" s="660">
        <v>32</v>
      </c>
      <c r="B1937" s="661" t="s">
        <v>573</v>
      </c>
      <c r="C1937" s="661" t="s">
        <v>3526</v>
      </c>
      <c r="D1937" s="742" t="s">
        <v>5499</v>
      </c>
      <c r="E1937" s="743" t="s">
        <v>3549</v>
      </c>
      <c r="F1937" s="661" t="s">
        <v>3521</v>
      </c>
      <c r="G1937" s="661" t="s">
        <v>3571</v>
      </c>
      <c r="H1937" s="661" t="s">
        <v>574</v>
      </c>
      <c r="I1937" s="661" t="s">
        <v>3693</v>
      </c>
      <c r="J1937" s="661" t="s">
        <v>3575</v>
      </c>
      <c r="K1937" s="661" t="s">
        <v>3694</v>
      </c>
      <c r="L1937" s="662">
        <v>0</v>
      </c>
      <c r="M1937" s="662">
        <v>0</v>
      </c>
      <c r="N1937" s="661">
        <v>1</v>
      </c>
      <c r="O1937" s="744">
        <v>0.5</v>
      </c>
      <c r="P1937" s="662"/>
      <c r="Q1937" s="677"/>
      <c r="R1937" s="661"/>
      <c r="S1937" s="677">
        <v>0</v>
      </c>
      <c r="T1937" s="744"/>
      <c r="U1937" s="700">
        <v>0</v>
      </c>
    </row>
    <row r="1938" spans="1:21" ht="14.4" customHeight="1" x14ac:dyDescent="0.3">
      <c r="A1938" s="660">
        <v>32</v>
      </c>
      <c r="B1938" s="661" t="s">
        <v>573</v>
      </c>
      <c r="C1938" s="661" t="s">
        <v>3526</v>
      </c>
      <c r="D1938" s="742" t="s">
        <v>5499</v>
      </c>
      <c r="E1938" s="743" t="s">
        <v>3549</v>
      </c>
      <c r="F1938" s="661" t="s">
        <v>3521</v>
      </c>
      <c r="G1938" s="661" t="s">
        <v>3571</v>
      </c>
      <c r="H1938" s="661" t="s">
        <v>574</v>
      </c>
      <c r="I1938" s="661" t="s">
        <v>683</v>
      </c>
      <c r="J1938" s="661" t="s">
        <v>684</v>
      </c>
      <c r="K1938" s="661" t="s">
        <v>3572</v>
      </c>
      <c r="L1938" s="662">
        <v>40.58</v>
      </c>
      <c r="M1938" s="662">
        <v>121.74</v>
      </c>
      <c r="N1938" s="661">
        <v>3</v>
      </c>
      <c r="O1938" s="744">
        <v>1.5</v>
      </c>
      <c r="P1938" s="662">
        <v>40.58</v>
      </c>
      <c r="Q1938" s="677">
        <v>0.33333333333333331</v>
      </c>
      <c r="R1938" s="661">
        <v>1</v>
      </c>
      <c r="S1938" s="677">
        <v>0.33333333333333331</v>
      </c>
      <c r="T1938" s="744">
        <v>0.5</v>
      </c>
      <c r="U1938" s="700">
        <v>0.33333333333333331</v>
      </c>
    </row>
    <row r="1939" spans="1:21" ht="14.4" customHeight="1" x14ac:dyDescent="0.3">
      <c r="A1939" s="660">
        <v>32</v>
      </c>
      <c r="B1939" s="661" t="s">
        <v>573</v>
      </c>
      <c r="C1939" s="661" t="s">
        <v>3526</v>
      </c>
      <c r="D1939" s="742" t="s">
        <v>5499</v>
      </c>
      <c r="E1939" s="743" t="s">
        <v>3549</v>
      </c>
      <c r="F1939" s="661" t="s">
        <v>3521</v>
      </c>
      <c r="G1939" s="661" t="s">
        <v>3571</v>
      </c>
      <c r="H1939" s="661" t="s">
        <v>574</v>
      </c>
      <c r="I1939" s="661" t="s">
        <v>3573</v>
      </c>
      <c r="J1939" s="661" t="s">
        <v>684</v>
      </c>
      <c r="K1939" s="661" t="s">
        <v>3574</v>
      </c>
      <c r="L1939" s="662">
        <v>135.25</v>
      </c>
      <c r="M1939" s="662">
        <v>135.25</v>
      </c>
      <c r="N1939" s="661">
        <v>1</v>
      </c>
      <c r="O1939" s="744">
        <v>0.5</v>
      </c>
      <c r="P1939" s="662">
        <v>135.25</v>
      </c>
      <c r="Q1939" s="677">
        <v>1</v>
      </c>
      <c r="R1939" s="661">
        <v>1</v>
      </c>
      <c r="S1939" s="677">
        <v>1</v>
      </c>
      <c r="T1939" s="744">
        <v>0.5</v>
      </c>
      <c r="U1939" s="700">
        <v>1</v>
      </c>
    </row>
    <row r="1940" spans="1:21" ht="14.4" customHeight="1" x14ac:dyDescent="0.3">
      <c r="A1940" s="660">
        <v>32</v>
      </c>
      <c r="B1940" s="661" t="s">
        <v>573</v>
      </c>
      <c r="C1940" s="661" t="s">
        <v>3526</v>
      </c>
      <c r="D1940" s="742" t="s">
        <v>5499</v>
      </c>
      <c r="E1940" s="743" t="s">
        <v>3549</v>
      </c>
      <c r="F1940" s="661" t="s">
        <v>3521</v>
      </c>
      <c r="G1940" s="661" t="s">
        <v>3571</v>
      </c>
      <c r="H1940" s="661" t="s">
        <v>574</v>
      </c>
      <c r="I1940" s="661" t="s">
        <v>5154</v>
      </c>
      <c r="J1940" s="661" t="s">
        <v>3575</v>
      </c>
      <c r="K1940" s="661" t="s">
        <v>1123</v>
      </c>
      <c r="L1940" s="662">
        <v>42.85</v>
      </c>
      <c r="M1940" s="662">
        <v>42.85</v>
      </c>
      <c r="N1940" s="661">
        <v>1</v>
      </c>
      <c r="O1940" s="744">
        <v>1</v>
      </c>
      <c r="P1940" s="662"/>
      <c r="Q1940" s="677">
        <v>0</v>
      </c>
      <c r="R1940" s="661"/>
      <c r="S1940" s="677">
        <v>0</v>
      </c>
      <c r="T1940" s="744"/>
      <c r="U1940" s="700">
        <v>0</v>
      </c>
    </row>
    <row r="1941" spans="1:21" ht="14.4" customHeight="1" x14ac:dyDescent="0.3">
      <c r="A1941" s="660">
        <v>32</v>
      </c>
      <c r="B1941" s="661" t="s">
        <v>573</v>
      </c>
      <c r="C1941" s="661" t="s">
        <v>3526</v>
      </c>
      <c r="D1941" s="742" t="s">
        <v>5499</v>
      </c>
      <c r="E1941" s="743" t="s">
        <v>3549</v>
      </c>
      <c r="F1941" s="661" t="s">
        <v>3521</v>
      </c>
      <c r="G1941" s="661" t="s">
        <v>3579</v>
      </c>
      <c r="H1941" s="661" t="s">
        <v>574</v>
      </c>
      <c r="I1941" s="661" t="s">
        <v>5155</v>
      </c>
      <c r="J1941" s="661" t="s">
        <v>1013</v>
      </c>
      <c r="K1941" s="661" t="s">
        <v>4707</v>
      </c>
      <c r="L1941" s="662">
        <v>0</v>
      </c>
      <c r="M1941" s="662">
        <v>0</v>
      </c>
      <c r="N1941" s="661">
        <v>2</v>
      </c>
      <c r="O1941" s="744">
        <v>0.5</v>
      </c>
      <c r="P1941" s="662">
        <v>0</v>
      </c>
      <c r="Q1941" s="677"/>
      <c r="R1941" s="661">
        <v>2</v>
      </c>
      <c r="S1941" s="677">
        <v>1</v>
      </c>
      <c r="T1941" s="744">
        <v>0.5</v>
      </c>
      <c r="U1941" s="700">
        <v>1</v>
      </c>
    </row>
    <row r="1942" spans="1:21" ht="14.4" customHeight="1" x14ac:dyDescent="0.3">
      <c r="A1942" s="660">
        <v>32</v>
      </c>
      <c r="B1942" s="661" t="s">
        <v>573</v>
      </c>
      <c r="C1942" s="661" t="s">
        <v>3526</v>
      </c>
      <c r="D1942" s="742" t="s">
        <v>5499</v>
      </c>
      <c r="E1942" s="743" t="s">
        <v>3549</v>
      </c>
      <c r="F1942" s="661" t="s">
        <v>3521</v>
      </c>
      <c r="G1942" s="661" t="s">
        <v>3579</v>
      </c>
      <c r="H1942" s="661" t="s">
        <v>574</v>
      </c>
      <c r="I1942" s="661" t="s">
        <v>3921</v>
      </c>
      <c r="J1942" s="661" t="s">
        <v>1013</v>
      </c>
      <c r="K1942" s="661" t="s">
        <v>1014</v>
      </c>
      <c r="L1942" s="662">
        <v>0</v>
      </c>
      <c r="M1942" s="662">
        <v>0</v>
      </c>
      <c r="N1942" s="661">
        <v>2</v>
      </c>
      <c r="O1942" s="744">
        <v>1</v>
      </c>
      <c r="P1942" s="662">
        <v>0</v>
      </c>
      <c r="Q1942" s="677"/>
      <c r="R1942" s="661">
        <v>2</v>
      </c>
      <c r="S1942" s="677">
        <v>1</v>
      </c>
      <c r="T1942" s="744">
        <v>1</v>
      </c>
      <c r="U1942" s="700">
        <v>1</v>
      </c>
    </row>
    <row r="1943" spans="1:21" ht="14.4" customHeight="1" x14ac:dyDescent="0.3">
      <c r="A1943" s="660">
        <v>32</v>
      </c>
      <c r="B1943" s="661" t="s">
        <v>573</v>
      </c>
      <c r="C1943" s="661" t="s">
        <v>3526</v>
      </c>
      <c r="D1943" s="742" t="s">
        <v>5499</v>
      </c>
      <c r="E1943" s="743" t="s">
        <v>3549</v>
      </c>
      <c r="F1943" s="661" t="s">
        <v>3521</v>
      </c>
      <c r="G1943" s="661" t="s">
        <v>3582</v>
      </c>
      <c r="H1943" s="661" t="s">
        <v>1755</v>
      </c>
      <c r="I1943" s="661" t="s">
        <v>2158</v>
      </c>
      <c r="J1943" s="661" t="s">
        <v>617</v>
      </c>
      <c r="K1943" s="661" t="s">
        <v>3387</v>
      </c>
      <c r="L1943" s="662">
        <v>154.36000000000001</v>
      </c>
      <c r="M1943" s="662">
        <v>1389.24</v>
      </c>
      <c r="N1943" s="661">
        <v>9</v>
      </c>
      <c r="O1943" s="744">
        <v>3.5</v>
      </c>
      <c r="P1943" s="662">
        <v>1389.24</v>
      </c>
      <c r="Q1943" s="677">
        <v>1</v>
      </c>
      <c r="R1943" s="661">
        <v>9</v>
      </c>
      <c r="S1943" s="677">
        <v>1</v>
      </c>
      <c r="T1943" s="744">
        <v>3.5</v>
      </c>
      <c r="U1943" s="700">
        <v>1</v>
      </c>
    </row>
    <row r="1944" spans="1:21" ht="14.4" customHeight="1" x14ac:dyDescent="0.3">
      <c r="A1944" s="660">
        <v>32</v>
      </c>
      <c r="B1944" s="661" t="s">
        <v>573</v>
      </c>
      <c r="C1944" s="661" t="s">
        <v>3526</v>
      </c>
      <c r="D1944" s="742" t="s">
        <v>5499</v>
      </c>
      <c r="E1944" s="743" t="s">
        <v>3549</v>
      </c>
      <c r="F1944" s="661" t="s">
        <v>3521</v>
      </c>
      <c r="G1944" s="661" t="s">
        <v>3582</v>
      </c>
      <c r="H1944" s="661" t="s">
        <v>1755</v>
      </c>
      <c r="I1944" s="661" t="s">
        <v>3052</v>
      </c>
      <c r="J1944" s="661" t="s">
        <v>3483</v>
      </c>
      <c r="K1944" s="661" t="s">
        <v>3386</v>
      </c>
      <c r="L1944" s="662">
        <v>145.02000000000001</v>
      </c>
      <c r="M1944" s="662">
        <v>435.06000000000006</v>
      </c>
      <c r="N1944" s="661">
        <v>3</v>
      </c>
      <c r="O1944" s="744">
        <v>1</v>
      </c>
      <c r="P1944" s="662"/>
      <c r="Q1944" s="677">
        <v>0</v>
      </c>
      <c r="R1944" s="661"/>
      <c r="S1944" s="677">
        <v>0</v>
      </c>
      <c r="T1944" s="744"/>
      <c r="U1944" s="700">
        <v>0</v>
      </c>
    </row>
    <row r="1945" spans="1:21" ht="14.4" customHeight="1" x14ac:dyDescent="0.3">
      <c r="A1945" s="660">
        <v>32</v>
      </c>
      <c r="B1945" s="661" t="s">
        <v>573</v>
      </c>
      <c r="C1945" s="661" t="s">
        <v>3526</v>
      </c>
      <c r="D1945" s="742" t="s">
        <v>5499</v>
      </c>
      <c r="E1945" s="743" t="s">
        <v>3549</v>
      </c>
      <c r="F1945" s="661" t="s">
        <v>3521</v>
      </c>
      <c r="G1945" s="661" t="s">
        <v>3582</v>
      </c>
      <c r="H1945" s="661" t="s">
        <v>1755</v>
      </c>
      <c r="I1945" s="661" t="s">
        <v>3052</v>
      </c>
      <c r="J1945" s="661" t="s">
        <v>3483</v>
      </c>
      <c r="K1945" s="661" t="s">
        <v>3386</v>
      </c>
      <c r="L1945" s="662">
        <v>149.52000000000001</v>
      </c>
      <c r="M1945" s="662">
        <v>747.60000000000014</v>
      </c>
      <c r="N1945" s="661">
        <v>5</v>
      </c>
      <c r="O1945" s="744">
        <v>1</v>
      </c>
      <c r="P1945" s="662"/>
      <c r="Q1945" s="677">
        <v>0</v>
      </c>
      <c r="R1945" s="661"/>
      <c r="S1945" s="677">
        <v>0</v>
      </c>
      <c r="T1945" s="744"/>
      <c r="U1945" s="700">
        <v>0</v>
      </c>
    </row>
    <row r="1946" spans="1:21" ht="14.4" customHeight="1" x14ac:dyDescent="0.3">
      <c r="A1946" s="660">
        <v>32</v>
      </c>
      <c r="B1946" s="661" t="s">
        <v>573</v>
      </c>
      <c r="C1946" s="661" t="s">
        <v>3526</v>
      </c>
      <c r="D1946" s="742" t="s">
        <v>5499</v>
      </c>
      <c r="E1946" s="743" t="s">
        <v>3549</v>
      </c>
      <c r="F1946" s="661" t="s">
        <v>3521</v>
      </c>
      <c r="G1946" s="661" t="s">
        <v>3971</v>
      </c>
      <c r="H1946" s="661" t="s">
        <v>574</v>
      </c>
      <c r="I1946" s="661" t="s">
        <v>3972</v>
      </c>
      <c r="J1946" s="661" t="s">
        <v>3973</v>
      </c>
      <c r="K1946" s="661" t="s">
        <v>3974</v>
      </c>
      <c r="L1946" s="662">
        <v>10277.59</v>
      </c>
      <c r="M1946" s="662">
        <v>20555.18</v>
      </c>
      <c r="N1946" s="661">
        <v>2</v>
      </c>
      <c r="O1946" s="744">
        <v>0.5</v>
      </c>
      <c r="P1946" s="662"/>
      <c r="Q1946" s="677">
        <v>0</v>
      </c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32</v>
      </c>
      <c r="B1947" s="661" t="s">
        <v>573</v>
      </c>
      <c r="C1947" s="661" t="s">
        <v>3526</v>
      </c>
      <c r="D1947" s="742" t="s">
        <v>5499</v>
      </c>
      <c r="E1947" s="743" t="s">
        <v>3549</v>
      </c>
      <c r="F1947" s="661" t="s">
        <v>3521</v>
      </c>
      <c r="G1947" s="661" t="s">
        <v>4106</v>
      </c>
      <c r="H1947" s="661" t="s">
        <v>1755</v>
      </c>
      <c r="I1947" s="661" t="s">
        <v>2170</v>
      </c>
      <c r="J1947" s="661" t="s">
        <v>2171</v>
      </c>
      <c r="K1947" s="661" t="s">
        <v>2172</v>
      </c>
      <c r="L1947" s="662">
        <v>119.7</v>
      </c>
      <c r="M1947" s="662">
        <v>119.7</v>
      </c>
      <c r="N1947" s="661">
        <v>1</v>
      </c>
      <c r="O1947" s="744">
        <v>1</v>
      </c>
      <c r="P1947" s="662">
        <v>119.7</v>
      </c>
      <c r="Q1947" s="677">
        <v>1</v>
      </c>
      <c r="R1947" s="661">
        <v>1</v>
      </c>
      <c r="S1947" s="677">
        <v>1</v>
      </c>
      <c r="T1947" s="744">
        <v>1</v>
      </c>
      <c r="U1947" s="700">
        <v>1</v>
      </c>
    </row>
    <row r="1948" spans="1:21" ht="14.4" customHeight="1" x14ac:dyDescent="0.3">
      <c r="A1948" s="660">
        <v>32</v>
      </c>
      <c r="B1948" s="661" t="s">
        <v>573</v>
      </c>
      <c r="C1948" s="661" t="s">
        <v>3526</v>
      </c>
      <c r="D1948" s="742" t="s">
        <v>5499</v>
      </c>
      <c r="E1948" s="743" t="s">
        <v>3549</v>
      </c>
      <c r="F1948" s="661" t="s">
        <v>3521</v>
      </c>
      <c r="G1948" s="661" t="s">
        <v>4106</v>
      </c>
      <c r="H1948" s="661" t="s">
        <v>1755</v>
      </c>
      <c r="I1948" s="661" t="s">
        <v>4342</v>
      </c>
      <c r="J1948" s="661" t="s">
        <v>2171</v>
      </c>
      <c r="K1948" s="661" t="s">
        <v>4343</v>
      </c>
      <c r="L1948" s="662">
        <v>425.17</v>
      </c>
      <c r="M1948" s="662">
        <v>850.34</v>
      </c>
      <c r="N1948" s="661">
        <v>2</v>
      </c>
      <c r="O1948" s="744">
        <v>1</v>
      </c>
      <c r="P1948" s="662">
        <v>850.34</v>
      </c>
      <c r="Q1948" s="677">
        <v>1</v>
      </c>
      <c r="R1948" s="661">
        <v>2</v>
      </c>
      <c r="S1948" s="677">
        <v>1</v>
      </c>
      <c r="T1948" s="744">
        <v>1</v>
      </c>
      <c r="U1948" s="700">
        <v>1</v>
      </c>
    </row>
    <row r="1949" spans="1:21" ht="14.4" customHeight="1" x14ac:dyDescent="0.3">
      <c r="A1949" s="660">
        <v>32</v>
      </c>
      <c r="B1949" s="661" t="s">
        <v>573</v>
      </c>
      <c r="C1949" s="661" t="s">
        <v>3526</v>
      </c>
      <c r="D1949" s="742" t="s">
        <v>5499</v>
      </c>
      <c r="E1949" s="743" t="s">
        <v>3549</v>
      </c>
      <c r="F1949" s="661" t="s">
        <v>3521</v>
      </c>
      <c r="G1949" s="661" t="s">
        <v>3922</v>
      </c>
      <c r="H1949" s="661" t="s">
        <v>574</v>
      </c>
      <c r="I1949" s="661" t="s">
        <v>4886</v>
      </c>
      <c r="J1949" s="661" t="s">
        <v>4887</v>
      </c>
      <c r="K1949" s="661" t="s">
        <v>1916</v>
      </c>
      <c r="L1949" s="662">
        <v>70.23</v>
      </c>
      <c r="M1949" s="662">
        <v>140.46</v>
      </c>
      <c r="N1949" s="661">
        <v>2</v>
      </c>
      <c r="O1949" s="744">
        <v>1</v>
      </c>
      <c r="P1949" s="662"/>
      <c r="Q1949" s="677">
        <v>0</v>
      </c>
      <c r="R1949" s="661"/>
      <c r="S1949" s="677">
        <v>0</v>
      </c>
      <c r="T1949" s="744"/>
      <c r="U1949" s="700">
        <v>0</v>
      </c>
    </row>
    <row r="1950" spans="1:21" ht="14.4" customHeight="1" x14ac:dyDescent="0.3">
      <c r="A1950" s="660">
        <v>32</v>
      </c>
      <c r="B1950" s="661" t="s">
        <v>573</v>
      </c>
      <c r="C1950" s="661" t="s">
        <v>3526</v>
      </c>
      <c r="D1950" s="742" t="s">
        <v>5499</v>
      </c>
      <c r="E1950" s="743" t="s">
        <v>3549</v>
      </c>
      <c r="F1950" s="661" t="s">
        <v>3521</v>
      </c>
      <c r="G1950" s="661" t="s">
        <v>3587</v>
      </c>
      <c r="H1950" s="661" t="s">
        <v>1755</v>
      </c>
      <c r="I1950" s="661" t="s">
        <v>1838</v>
      </c>
      <c r="J1950" s="661" t="s">
        <v>1758</v>
      </c>
      <c r="K1950" s="661" t="s">
        <v>1916</v>
      </c>
      <c r="L1950" s="662">
        <v>113.66</v>
      </c>
      <c r="M1950" s="662">
        <v>113.66</v>
      </c>
      <c r="N1950" s="661">
        <v>1</v>
      </c>
      <c r="O1950" s="744">
        <v>1</v>
      </c>
      <c r="P1950" s="662"/>
      <c r="Q1950" s="677">
        <v>0</v>
      </c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32</v>
      </c>
      <c r="B1951" s="661" t="s">
        <v>573</v>
      </c>
      <c r="C1951" s="661" t="s">
        <v>3526</v>
      </c>
      <c r="D1951" s="742" t="s">
        <v>5499</v>
      </c>
      <c r="E1951" s="743" t="s">
        <v>3549</v>
      </c>
      <c r="F1951" s="661" t="s">
        <v>3521</v>
      </c>
      <c r="G1951" s="661" t="s">
        <v>3796</v>
      </c>
      <c r="H1951" s="661" t="s">
        <v>574</v>
      </c>
      <c r="I1951" s="661" t="s">
        <v>2093</v>
      </c>
      <c r="J1951" s="661" t="s">
        <v>2094</v>
      </c>
      <c r="K1951" s="661" t="s">
        <v>3392</v>
      </c>
      <c r="L1951" s="662">
        <v>66.819999999999993</v>
      </c>
      <c r="M1951" s="662">
        <v>400.91999999999996</v>
      </c>
      <c r="N1951" s="661">
        <v>6</v>
      </c>
      <c r="O1951" s="744">
        <v>1.5</v>
      </c>
      <c r="P1951" s="662">
        <v>400.91999999999996</v>
      </c>
      <c r="Q1951" s="677">
        <v>1</v>
      </c>
      <c r="R1951" s="661">
        <v>6</v>
      </c>
      <c r="S1951" s="677">
        <v>1</v>
      </c>
      <c r="T1951" s="744">
        <v>1.5</v>
      </c>
      <c r="U1951" s="700">
        <v>1</v>
      </c>
    </row>
    <row r="1952" spans="1:21" ht="14.4" customHeight="1" x14ac:dyDescent="0.3">
      <c r="A1952" s="660">
        <v>32</v>
      </c>
      <c r="B1952" s="661" t="s">
        <v>573</v>
      </c>
      <c r="C1952" s="661" t="s">
        <v>3526</v>
      </c>
      <c r="D1952" s="742" t="s">
        <v>5499</v>
      </c>
      <c r="E1952" s="743" t="s">
        <v>3549</v>
      </c>
      <c r="F1952" s="661" t="s">
        <v>3521</v>
      </c>
      <c r="G1952" s="661" t="s">
        <v>3796</v>
      </c>
      <c r="H1952" s="661" t="s">
        <v>574</v>
      </c>
      <c r="I1952" s="661" t="s">
        <v>2093</v>
      </c>
      <c r="J1952" s="661" t="s">
        <v>2094</v>
      </c>
      <c r="K1952" s="661" t="s">
        <v>3392</v>
      </c>
      <c r="L1952" s="662">
        <v>78.33</v>
      </c>
      <c r="M1952" s="662">
        <v>156.66</v>
      </c>
      <c r="N1952" s="661">
        <v>2</v>
      </c>
      <c r="O1952" s="744">
        <v>1</v>
      </c>
      <c r="P1952" s="662">
        <v>156.66</v>
      </c>
      <c r="Q1952" s="677">
        <v>1</v>
      </c>
      <c r="R1952" s="661">
        <v>2</v>
      </c>
      <c r="S1952" s="677">
        <v>1</v>
      </c>
      <c r="T1952" s="744">
        <v>1</v>
      </c>
      <c r="U1952" s="700">
        <v>1</v>
      </c>
    </row>
    <row r="1953" spans="1:21" ht="14.4" customHeight="1" x14ac:dyDescent="0.3">
      <c r="A1953" s="660">
        <v>32</v>
      </c>
      <c r="B1953" s="661" t="s">
        <v>573</v>
      </c>
      <c r="C1953" s="661" t="s">
        <v>3526</v>
      </c>
      <c r="D1953" s="742" t="s">
        <v>5499</v>
      </c>
      <c r="E1953" s="743" t="s">
        <v>3549</v>
      </c>
      <c r="F1953" s="661" t="s">
        <v>3521</v>
      </c>
      <c r="G1953" s="661" t="s">
        <v>3814</v>
      </c>
      <c r="H1953" s="661" t="s">
        <v>574</v>
      </c>
      <c r="I1953" s="661" t="s">
        <v>1322</v>
      </c>
      <c r="J1953" s="661" t="s">
        <v>4113</v>
      </c>
      <c r="K1953" s="661" t="s">
        <v>4114</v>
      </c>
      <c r="L1953" s="662">
        <v>484.46</v>
      </c>
      <c r="M1953" s="662">
        <v>1453.3799999999999</v>
      </c>
      <c r="N1953" s="661">
        <v>3</v>
      </c>
      <c r="O1953" s="744">
        <v>1.5</v>
      </c>
      <c r="P1953" s="662">
        <v>1453.3799999999999</v>
      </c>
      <c r="Q1953" s="677">
        <v>1</v>
      </c>
      <c r="R1953" s="661">
        <v>3</v>
      </c>
      <c r="S1953" s="677">
        <v>1</v>
      </c>
      <c r="T1953" s="744">
        <v>1.5</v>
      </c>
      <c r="U1953" s="700">
        <v>1</v>
      </c>
    </row>
    <row r="1954" spans="1:21" ht="14.4" customHeight="1" x14ac:dyDescent="0.3">
      <c r="A1954" s="660">
        <v>32</v>
      </c>
      <c r="B1954" s="661" t="s">
        <v>573</v>
      </c>
      <c r="C1954" s="661" t="s">
        <v>3526</v>
      </c>
      <c r="D1954" s="742" t="s">
        <v>5499</v>
      </c>
      <c r="E1954" s="743" t="s">
        <v>3549</v>
      </c>
      <c r="F1954" s="661" t="s">
        <v>3521</v>
      </c>
      <c r="G1954" s="661" t="s">
        <v>3814</v>
      </c>
      <c r="H1954" s="661" t="s">
        <v>574</v>
      </c>
      <c r="I1954" s="661" t="s">
        <v>1530</v>
      </c>
      <c r="J1954" s="661" t="s">
        <v>3815</v>
      </c>
      <c r="K1954" s="661" t="s">
        <v>3816</v>
      </c>
      <c r="L1954" s="662">
        <v>968.92</v>
      </c>
      <c r="M1954" s="662">
        <v>1937.84</v>
      </c>
      <c r="N1954" s="661">
        <v>2</v>
      </c>
      <c r="O1954" s="744">
        <v>0.5</v>
      </c>
      <c r="P1954" s="662">
        <v>1937.84</v>
      </c>
      <c r="Q1954" s="677">
        <v>1</v>
      </c>
      <c r="R1954" s="661">
        <v>2</v>
      </c>
      <c r="S1954" s="677">
        <v>1</v>
      </c>
      <c r="T1954" s="744">
        <v>0.5</v>
      </c>
      <c r="U1954" s="700">
        <v>1</v>
      </c>
    </row>
    <row r="1955" spans="1:21" ht="14.4" customHeight="1" x14ac:dyDescent="0.3">
      <c r="A1955" s="660">
        <v>32</v>
      </c>
      <c r="B1955" s="661" t="s">
        <v>573</v>
      </c>
      <c r="C1955" s="661" t="s">
        <v>3526</v>
      </c>
      <c r="D1955" s="742" t="s">
        <v>5499</v>
      </c>
      <c r="E1955" s="743" t="s">
        <v>3549</v>
      </c>
      <c r="F1955" s="661" t="s">
        <v>3521</v>
      </c>
      <c r="G1955" s="661" t="s">
        <v>3814</v>
      </c>
      <c r="H1955" s="661" t="s">
        <v>574</v>
      </c>
      <c r="I1955" s="661" t="s">
        <v>2689</v>
      </c>
      <c r="J1955" s="661" t="s">
        <v>2690</v>
      </c>
      <c r="K1955" s="661" t="s">
        <v>3820</v>
      </c>
      <c r="L1955" s="662">
        <v>1937.84</v>
      </c>
      <c r="M1955" s="662">
        <v>1937.84</v>
      </c>
      <c r="N1955" s="661">
        <v>1</v>
      </c>
      <c r="O1955" s="744">
        <v>0.5</v>
      </c>
      <c r="P1955" s="662">
        <v>1937.84</v>
      </c>
      <c r="Q1955" s="677">
        <v>1</v>
      </c>
      <c r="R1955" s="661">
        <v>1</v>
      </c>
      <c r="S1955" s="677">
        <v>1</v>
      </c>
      <c r="T1955" s="744">
        <v>0.5</v>
      </c>
      <c r="U1955" s="700">
        <v>1</v>
      </c>
    </row>
    <row r="1956" spans="1:21" ht="14.4" customHeight="1" x14ac:dyDescent="0.3">
      <c r="A1956" s="660">
        <v>32</v>
      </c>
      <c r="B1956" s="661" t="s">
        <v>573</v>
      </c>
      <c r="C1956" s="661" t="s">
        <v>3526</v>
      </c>
      <c r="D1956" s="742" t="s">
        <v>5499</v>
      </c>
      <c r="E1956" s="743" t="s">
        <v>3549</v>
      </c>
      <c r="F1956" s="661" t="s">
        <v>3521</v>
      </c>
      <c r="G1956" s="661" t="s">
        <v>3596</v>
      </c>
      <c r="H1956" s="661" t="s">
        <v>574</v>
      </c>
      <c r="I1956" s="661" t="s">
        <v>882</v>
      </c>
      <c r="J1956" s="661" t="s">
        <v>2524</v>
      </c>
      <c r="K1956" s="661" t="s">
        <v>3597</v>
      </c>
      <c r="L1956" s="662">
        <v>123.3</v>
      </c>
      <c r="M1956" s="662">
        <v>246.6</v>
      </c>
      <c r="N1956" s="661">
        <v>2</v>
      </c>
      <c r="O1956" s="744">
        <v>1</v>
      </c>
      <c r="P1956" s="662">
        <v>246.6</v>
      </c>
      <c r="Q1956" s="677">
        <v>1</v>
      </c>
      <c r="R1956" s="661">
        <v>2</v>
      </c>
      <c r="S1956" s="677">
        <v>1</v>
      </c>
      <c r="T1956" s="744">
        <v>1</v>
      </c>
      <c r="U1956" s="700">
        <v>1</v>
      </c>
    </row>
    <row r="1957" spans="1:21" ht="14.4" customHeight="1" x14ac:dyDescent="0.3">
      <c r="A1957" s="660">
        <v>32</v>
      </c>
      <c r="B1957" s="661" t="s">
        <v>573</v>
      </c>
      <c r="C1957" s="661" t="s">
        <v>3526</v>
      </c>
      <c r="D1957" s="742" t="s">
        <v>5499</v>
      </c>
      <c r="E1957" s="743" t="s">
        <v>3549</v>
      </c>
      <c r="F1957" s="661" t="s">
        <v>3521</v>
      </c>
      <c r="G1957" s="661" t="s">
        <v>3596</v>
      </c>
      <c r="H1957" s="661" t="s">
        <v>574</v>
      </c>
      <c r="I1957" s="661" t="s">
        <v>3598</v>
      </c>
      <c r="J1957" s="661" t="s">
        <v>2524</v>
      </c>
      <c r="K1957" s="661" t="s">
        <v>3599</v>
      </c>
      <c r="L1957" s="662">
        <v>0</v>
      </c>
      <c r="M1957" s="662">
        <v>0</v>
      </c>
      <c r="N1957" s="661">
        <v>1</v>
      </c>
      <c r="O1957" s="744">
        <v>0.5</v>
      </c>
      <c r="P1957" s="662">
        <v>0</v>
      </c>
      <c r="Q1957" s="677"/>
      <c r="R1957" s="661">
        <v>1</v>
      </c>
      <c r="S1957" s="677">
        <v>1</v>
      </c>
      <c r="T1957" s="744">
        <v>0.5</v>
      </c>
      <c r="U1957" s="700">
        <v>1</v>
      </c>
    </row>
    <row r="1958" spans="1:21" ht="14.4" customHeight="1" x14ac:dyDescent="0.3">
      <c r="A1958" s="660">
        <v>32</v>
      </c>
      <c r="B1958" s="661" t="s">
        <v>573</v>
      </c>
      <c r="C1958" s="661" t="s">
        <v>3526</v>
      </c>
      <c r="D1958" s="742" t="s">
        <v>5499</v>
      </c>
      <c r="E1958" s="743" t="s">
        <v>3549</v>
      </c>
      <c r="F1958" s="661" t="s">
        <v>3521</v>
      </c>
      <c r="G1958" s="661" t="s">
        <v>3605</v>
      </c>
      <c r="H1958" s="661" t="s">
        <v>574</v>
      </c>
      <c r="I1958" s="661" t="s">
        <v>2218</v>
      </c>
      <c r="J1958" s="661" t="s">
        <v>2219</v>
      </c>
      <c r="K1958" s="661" t="s">
        <v>3414</v>
      </c>
      <c r="L1958" s="662">
        <v>2991.23</v>
      </c>
      <c r="M1958" s="662">
        <v>68798.290000000008</v>
      </c>
      <c r="N1958" s="661">
        <v>23</v>
      </c>
      <c r="O1958" s="744">
        <v>7</v>
      </c>
      <c r="P1958" s="662">
        <v>32903.53</v>
      </c>
      <c r="Q1958" s="677">
        <v>0.47826086956521729</v>
      </c>
      <c r="R1958" s="661">
        <v>11</v>
      </c>
      <c r="S1958" s="677">
        <v>0.47826086956521741</v>
      </c>
      <c r="T1958" s="744">
        <v>3</v>
      </c>
      <c r="U1958" s="700">
        <v>0.42857142857142855</v>
      </c>
    </row>
    <row r="1959" spans="1:21" ht="14.4" customHeight="1" x14ac:dyDescent="0.3">
      <c r="A1959" s="660">
        <v>32</v>
      </c>
      <c r="B1959" s="661" t="s">
        <v>573</v>
      </c>
      <c r="C1959" s="661" t="s">
        <v>3526</v>
      </c>
      <c r="D1959" s="742" t="s">
        <v>5499</v>
      </c>
      <c r="E1959" s="743" t="s">
        <v>3549</v>
      </c>
      <c r="F1959" s="661" t="s">
        <v>3521</v>
      </c>
      <c r="G1959" s="661" t="s">
        <v>3605</v>
      </c>
      <c r="H1959" s="661" t="s">
        <v>574</v>
      </c>
      <c r="I1959" s="661" t="s">
        <v>3728</v>
      </c>
      <c r="J1959" s="661" t="s">
        <v>2219</v>
      </c>
      <c r="K1959" s="661" t="s">
        <v>3729</v>
      </c>
      <c r="L1959" s="662">
        <v>748.21</v>
      </c>
      <c r="M1959" s="662">
        <v>748.21</v>
      </c>
      <c r="N1959" s="661">
        <v>1</v>
      </c>
      <c r="O1959" s="744">
        <v>0.5</v>
      </c>
      <c r="P1959" s="662">
        <v>748.21</v>
      </c>
      <c r="Q1959" s="677">
        <v>1</v>
      </c>
      <c r="R1959" s="661">
        <v>1</v>
      </c>
      <c r="S1959" s="677">
        <v>1</v>
      </c>
      <c r="T1959" s="744">
        <v>0.5</v>
      </c>
      <c r="U1959" s="700">
        <v>1</v>
      </c>
    </row>
    <row r="1960" spans="1:21" ht="14.4" customHeight="1" x14ac:dyDescent="0.3">
      <c r="A1960" s="660">
        <v>32</v>
      </c>
      <c r="B1960" s="661" t="s">
        <v>573</v>
      </c>
      <c r="C1960" s="661" t="s">
        <v>3526</v>
      </c>
      <c r="D1960" s="742" t="s">
        <v>5499</v>
      </c>
      <c r="E1960" s="743" t="s">
        <v>3549</v>
      </c>
      <c r="F1960" s="661" t="s">
        <v>3521</v>
      </c>
      <c r="G1960" s="661" t="s">
        <v>3610</v>
      </c>
      <c r="H1960" s="661" t="s">
        <v>574</v>
      </c>
      <c r="I1960" s="661" t="s">
        <v>3611</v>
      </c>
      <c r="J1960" s="661" t="s">
        <v>3612</v>
      </c>
      <c r="K1960" s="661" t="s">
        <v>3613</v>
      </c>
      <c r="L1960" s="662">
        <v>0</v>
      </c>
      <c r="M1960" s="662">
        <v>0</v>
      </c>
      <c r="N1960" s="661">
        <v>1</v>
      </c>
      <c r="O1960" s="744">
        <v>0.5</v>
      </c>
      <c r="P1960" s="662">
        <v>0</v>
      </c>
      <c r="Q1960" s="677"/>
      <c r="R1960" s="661">
        <v>1</v>
      </c>
      <c r="S1960" s="677">
        <v>1</v>
      </c>
      <c r="T1960" s="744">
        <v>0.5</v>
      </c>
      <c r="U1960" s="700">
        <v>1</v>
      </c>
    </row>
    <row r="1961" spans="1:21" ht="14.4" customHeight="1" x14ac:dyDescent="0.3">
      <c r="A1961" s="660">
        <v>32</v>
      </c>
      <c r="B1961" s="661" t="s">
        <v>573</v>
      </c>
      <c r="C1961" s="661" t="s">
        <v>3526</v>
      </c>
      <c r="D1961" s="742" t="s">
        <v>5499</v>
      </c>
      <c r="E1961" s="743" t="s">
        <v>3549</v>
      </c>
      <c r="F1961" s="661" t="s">
        <v>3521</v>
      </c>
      <c r="G1961" s="661" t="s">
        <v>4390</v>
      </c>
      <c r="H1961" s="661" t="s">
        <v>574</v>
      </c>
      <c r="I1961" s="661" t="s">
        <v>5156</v>
      </c>
      <c r="J1961" s="661" t="s">
        <v>4392</v>
      </c>
      <c r="K1961" s="661" t="s">
        <v>4507</v>
      </c>
      <c r="L1961" s="662">
        <v>140.72</v>
      </c>
      <c r="M1961" s="662">
        <v>140.72</v>
      </c>
      <c r="N1961" s="661">
        <v>1</v>
      </c>
      <c r="O1961" s="744">
        <v>0.5</v>
      </c>
      <c r="P1961" s="662">
        <v>140.72</v>
      </c>
      <c r="Q1961" s="677">
        <v>1</v>
      </c>
      <c r="R1961" s="661">
        <v>1</v>
      </c>
      <c r="S1961" s="677">
        <v>1</v>
      </c>
      <c r="T1961" s="744">
        <v>0.5</v>
      </c>
      <c r="U1961" s="700">
        <v>1</v>
      </c>
    </row>
    <row r="1962" spans="1:21" ht="14.4" customHeight="1" x14ac:dyDescent="0.3">
      <c r="A1962" s="660">
        <v>32</v>
      </c>
      <c r="B1962" s="661" t="s">
        <v>573</v>
      </c>
      <c r="C1962" s="661" t="s">
        <v>3526</v>
      </c>
      <c r="D1962" s="742" t="s">
        <v>5499</v>
      </c>
      <c r="E1962" s="743" t="s">
        <v>3549</v>
      </c>
      <c r="F1962" s="661" t="s">
        <v>3521</v>
      </c>
      <c r="G1962" s="661" t="s">
        <v>3737</v>
      </c>
      <c r="H1962" s="661" t="s">
        <v>574</v>
      </c>
      <c r="I1962" s="661" t="s">
        <v>1060</v>
      </c>
      <c r="J1962" s="661" t="s">
        <v>1061</v>
      </c>
      <c r="K1962" s="661" t="s">
        <v>3738</v>
      </c>
      <c r="L1962" s="662">
        <v>420.07</v>
      </c>
      <c r="M1962" s="662">
        <v>3360.56</v>
      </c>
      <c r="N1962" s="661">
        <v>8</v>
      </c>
      <c r="O1962" s="744">
        <v>5</v>
      </c>
      <c r="P1962" s="662">
        <v>1260.21</v>
      </c>
      <c r="Q1962" s="677">
        <v>0.375</v>
      </c>
      <c r="R1962" s="661">
        <v>3</v>
      </c>
      <c r="S1962" s="677">
        <v>0.375</v>
      </c>
      <c r="T1962" s="744">
        <v>2</v>
      </c>
      <c r="U1962" s="700">
        <v>0.4</v>
      </c>
    </row>
    <row r="1963" spans="1:21" ht="14.4" customHeight="1" x14ac:dyDescent="0.3">
      <c r="A1963" s="660">
        <v>32</v>
      </c>
      <c r="B1963" s="661" t="s">
        <v>573</v>
      </c>
      <c r="C1963" s="661" t="s">
        <v>3526</v>
      </c>
      <c r="D1963" s="742" t="s">
        <v>5499</v>
      </c>
      <c r="E1963" s="743" t="s">
        <v>3549</v>
      </c>
      <c r="F1963" s="661" t="s">
        <v>3521</v>
      </c>
      <c r="G1963" s="661" t="s">
        <v>4779</v>
      </c>
      <c r="H1963" s="661" t="s">
        <v>574</v>
      </c>
      <c r="I1963" s="661" t="s">
        <v>5157</v>
      </c>
      <c r="J1963" s="661" t="s">
        <v>5158</v>
      </c>
      <c r="K1963" s="661" t="s">
        <v>3764</v>
      </c>
      <c r="L1963" s="662">
        <v>0</v>
      </c>
      <c r="M1963" s="662">
        <v>0</v>
      </c>
      <c r="N1963" s="661">
        <v>1</v>
      </c>
      <c r="O1963" s="744">
        <v>1</v>
      </c>
      <c r="P1963" s="662">
        <v>0</v>
      </c>
      <c r="Q1963" s="677"/>
      <c r="R1963" s="661">
        <v>1</v>
      </c>
      <c r="S1963" s="677">
        <v>1</v>
      </c>
      <c r="T1963" s="744">
        <v>1</v>
      </c>
      <c r="U1963" s="700">
        <v>1</v>
      </c>
    </row>
    <row r="1964" spans="1:21" ht="14.4" customHeight="1" x14ac:dyDescent="0.3">
      <c r="A1964" s="660">
        <v>32</v>
      </c>
      <c r="B1964" s="661" t="s">
        <v>573</v>
      </c>
      <c r="C1964" s="661" t="s">
        <v>3526</v>
      </c>
      <c r="D1964" s="742" t="s">
        <v>5499</v>
      </c>
      <c r="E1964" s="743" t="s">
        <v>3549</v>
      </c>
      <c r="F1964" s="661" t="s">
        <v>3521</v>
      </c>
      <c r="G1964" s="661" t="s">
        <v>4431</v>
      </c>
      <c r="H1964" s="661" t="s">
        <v>574</v>
      </c>
      <c r="I1964" s="661" t="s">
        <v>3094</v>
      </c>
      <c r="J1964" s="661" t="s">
        <v>3095</v>
      </c>
      <c r="K1964" s="661" t="s">
        <v>4925</v>
      </c>
      <c r="L1964" s="662">
        <v>60.9</v>
      </c>
      <c r="M1964" s="662">
        <v>60.9</v>
      </c>
      <c r="N1964" s="661">
        <v>1</v>
      </c>
      <c r="O1964" s="744">
        <v>1</v>
      </c>
      <c r="P1964" s="662">
        <v>60.9</v>
      </c>
      <c r="Q1964" s="677">
        <v>1</v>
      </c>
      <c r="R1964" s="661">
        <v>1</v>
      </c>
      <c r="S1964" s="677">
        <v>1</v>
      </c>
      <c r="T1964" s="744">
        <v>1</v>
      </c>
      <c r="U1964" s="700">
        <v>1</v>
      </c>
    </row>
    <row r="1965" spans="1:21" ht="14.4" customHeight="1" x14ac:dyDescent="0.3">
      <c r="A1965" s="660">
        <v>32</v>
      </c>
      <c r="B1965" s="661" t="s">
        <v>573</v>
      </c>
      <c r="C1965" s="661" t="s">
        <v>3526</v>
      </c>
      <c r="D1965" s="742" t="s">
        <v>5499</v>
      </c>
      <c r="E1965" s="743" t="s">
        <v>3549</v>
      </c>
      <c r="F1965" s="661" t="s">
        <v>3521</v>
      </c>
      <c r="G1965" s="661" t="s">
        <v>4008</v>
      </c>
      <c r="H1965" s="661" t="s">
        <v>1755</v>
      </c>
      <c r="I1965" s="661" t="s">
        <v>4009</v>
      </c>
      <c r="J1965" s="661" t="s">
        <v>4010</v>
      </c>
      <c r="K1965" s="661" t="s">
        <v>4011</v>
      </c>
      <c r="L1965" s="662">
        <v>2179.9299999999998</v>
      </c>
      <c r="M1965" s="662">
        <v>6539.7899999999991</v>
      </c>
      <c r="N1965" s="661">
        <v>3</v>
      </c>
      <c r="O1965" s="744">
        <v>1</v>
      </c>
      <c r="P1965" s="662">
        <v>6539.7899999999991</v>
      </c>
      <c r="Q1965" s="677">
        <v>1</v>
      </c>
      <c r="R1965" s="661">
        <v>3</v>
      </c>
      <c r="S1965" s="677">
        <v>1</v>
      </c>
      <c r="T1965" s="744">
        <v>1</v>
      </c>
      <c r="U1965" s="700">
        <v>1</v>
      </c>
    </row>
    <row r="1966" spans="1:21" ht="14.4" customHeight="1" x14ac:dyDescent="0.3">
      <c r="A1966" s="660">
        <v>32</v>
      </c>
      <c r="B1966" s="661" t="s">
        <v>573</v>
      </c>
      <c r="C1966" s="661" t="s">
        <v>3526</v>
      </c>
      <c r="D1966" s="742" t="s">
        <v>5499</v>
      </c>
      <c r="E1966" s="743" t="s">
        <v>3549</v>
      </c>
      <c r="F1966" s="661" t="s">
        <v>3521</v>
      </c>
      <c r="G1966" s="661" t="s">
        <v>4012</v>
      </c>
      <c r="H1966" s="661" t="s">
        <v>574</v>
      </c>
      <c r="I1966" s="661" t="s">
        <v>743</v>
      </c>
      <c r="J1966" s="661" t="s">
        <v>744</v>
      </c>
      <c r="K1966" s="661" t="s">
        <v>745</v>
      </c>
      <c r="L1966" s="662">
        <v>52.97</v>
      </c>
      <c r="M1966" s="662">
        <v>211.88</v>
      </c>
      <c r="N1966" s="661">
        <v>4</v>
      </c>
      <c r="O1966" s="744">
        <v>1.5</v>
      </c>
      <c r="P1966" s="662">
        <v>211.88</v>
      </c>
      <c r="Q1966" s="677">
        <v>1</v>
      </c>
      <c r="R1966" s="661">
        <v>4</v>
      </c>
      <c r="S1966" s="677">
        <v>1</v>
      </c>
      <c r="T1966" s="744">
        <v>1.5</v>
      </c>
      <c r="U1966" s="700">
        <v>1</v>
      </c>
    </row>
    <row r="1967" spans="1:21" ht="14.4" customHeight="1" x14ac:dyDescent="0.3">
      <c r="A1967" s="660">
        <v>32</v>
      </c>
      <c r="B1967" s="661" t="s">
        <v>573</v>
      </c>
      <c r="C1967" s="661" t="s">
        <v>3526</v>
      </c>
      <c r="D1967" s="742" t="s">
        <v>5499</v>
      </c>
      <c r="E1967" s="743" t="s">
        <v>3549</v>
      </c>
      <c r="F1967" s="661" t="s">
        <v>3521</v>
      </c>
      <c r="G1967" s="661" t="s">
        <v>3618</v>
      </c>
      <c r="H1967" s="661" t="s">
        <v>574</v>
      </c>
      <c r="I1967" s="661" t="s">
        <v>2241</v>
      </c>
      <c r="J1967" s="661" t="s">
        <v>2242</v>
      </c>
      <c r="K1967" s="661" t="s">
        <v>3414</v>
      </c>
      <c r="L1967" s="662">
        <v>588.04999999999995</v>
      </c>
      <c r="M1967" s="662">
        <v>1176.0999999999999</v>
      </c>
      <c r="N1967" s="661">
        <v>2</v>
      </c>
      <c r="O1967" s="744">
        <v>0.5</v>
      </c>
      <c r="P1967" s="662">
        <v>1176.0999999999999</v>
      </c>
      <c r="Q1967" s="677">
        <v>1</v>
      </c>
      <c r="R1967" s="661">
        <v>2</v>
      </c>
      <c r="S1967" s="677">
        <v>1</v>
      </c>
      <c r="T1967" s="744">
        <v>0.5</v>
      </c>
      <c r="U1967" s="700">
        <v>1</v>
      </c>
    </row>
    <row r="1968" spans="1:21" ht="14.4" customHeight="1" x14ac:dyDescent="0.3">
      <c r="A1968" s="660">
        <v>32</v>
      </c>
      <c r="B1968" s="661" t="s">
        <v>573</v>
      </c>
      <c r="C1968" s="661" t="s">
        <v>3526</v>
      </c>
      <c r="D1968" s="742" t="s">
        <v>5499</v>
      </c>
      <c r="E1968" s="743" t="s">
        <v>3549</v>
      </c>
      <c r="F1968" s="661" t="s">
        <v>3521</v>
      </c>
      <c r="G1968" s="661" t="s">
        <v>4249</v>
      </c>
      <c r="H1968" s="661" t="s">
        <v>574</v>
      </c>
      <c r="I1968" s="661" t="s">
        <v>2075</v>
      </c>
      <c r="J1968" s="661" t="s">
        <v>2076</v>
      </c>
      <c r="K1968" s="661" t="s">
        <v>4792</v>
      </c>
      <c r="L1968" s="662">
        <v>48.09</v>
      </c>
      <c r="M1968" s="662">
        <v>48.09</v>
      </c>
      <c r="N1968" s="661">
        <v>1</v>
      </c>
      <c r="O1968" s="744">
        <v>0.5</v>
      </c>
      <c r="P1968" s="662">
        <v>48.09</v>
      </c>
      <c r="Q1968" s="677">
        <v>1</v>
      </c>
      <c r="R1968" s="661">
        <v>1</v>
      </c>
      <c r="S1968" s="677">
        <v>1</v>
      </c>
      <c r="T1968" s="744">
        <v>0.5</v>
      </c>
      <c r="U1968" s="700">
        <v>1</v>
      </c>
    </row>
    <row r="1969" spans="1:21" ht="14.4" customHeight="1" x14ac:dyDescent="0.3">
      <c r="A1969" s="660">
        <v>32</v>
      </c>
      <c r="B1969" s="661" t="s">
        <v>573</v>
      </c>
      <c r="C1969" s="661" t="s">
        <v>3526</v>
      </c>
      <c r="D1969" s="742" t="s">
        <v>5499</v>
      </c>
      <c r="E1969" s="743" t="s">
        <v>3549</v>
      </c>
      <c r="F1969" s="661" t="s">
        <v>3521</v>
      </c>
      <c r="G1969" s="661" t="s">
        <v>3789</v>
      </c>
      <c r="H1969" s="661" t="s">
        <v>574</v>
      </c>
      <c r="I1969" s="661" t="s">
        <v>850</v>
      </c>
      <c r="J1969" s="661" t="s">
        <v>3791</v>
      </c>
      <c r="K1969" s="661" t="s">
        <v>5159</v>
      </c>
      <c r="L1969" s="662">
        <v>0</v>
      </c>
      <c r="M1969" s="662">
        <v>0</v>
      </c>
      <c r="N1969" s="661">
        <v>1</v>
      </c>
      <c r="O1969" s="744">
        <v>0.5</v>
      </c>
      <c r="P1969" s="662">
        <v>0</v>
      </c>
      <c r="Q1969" s="677"/>
      <c r="R1969" s="661">
        <v>1</v>
      </c>
      <c r="S1969" s="677">
        <v>1</v>
      </c>
      <c r="T1969" s="744">
        <v>0.5</v>
      </c>
      <c r="U1969" s="700">
        <v>1</v>
      </c>
    </row>
    <row r="1970" spans="1:21" ht="14.4" customHeight="1" x14ac:dyDescent="0.3">
      <c r="A1970" s="660">
        <v>32</v>
      </c>
      <c r="B1970" s="661" t="s">
        <v>573</v>
      </c>
      <c r="C1970" s="661" t="s">
        <v>3526</v>
      </c>
      <c r="D1970" s="742" t="s">
        <v>5499</v>
      </c>
      <c r="E1970" s="743" t="s">
        <v>3549</v>
      </c>
      <c r="F1970" s="661" t="s">
        <v>3521</v>
      </c>
      <c r="G1970" s="661" t="s">
        <v>3627</v>
      </c>
      <c r="H1970" s="661" t="s">
        <v>574</v>
      </c>
      <c r="I1970" s="661" t="s">
        <v>3628</v>
      </c>
      <c r="J1970" s="661" t="s">
        <v>2113</v>
      </c>
      <c r="K1970" s="661" t="s">
        <v>3629</v>
      </c>
      <c r="L1970" s="662">
        <v>83.79</v>
      </c>
      <c r="M1970" s="662">
        <v>167.58</v>
      </c>
      <c r="N1970" s="661">
        <v>2</v>
      </c>
      <c r="O1970" s="744">
        <v>1</v>
      </c>
      <c r="P1970" s="662">
        <v>83.79</v>
      </c>
      <c r="Q1970" s="677">
        <v>0.5</v>
      </c>
      <c r="R1970" s="661">
        <v>1</v>
      </c>
      <c r="S1970" s="677">
        <v>0.5</v>
      </c>
      <c r="T1970" s="744">
        <v>0.5</v>
      </c>
      <c r="U1970" s="700">
        <v>0.5</v>
      </c>
    </row>
    <row r="1971" spans="1:21" ht="14.4" customHeight="1" x14ac:dyDescent="0.3">
      <c r="A1971" s="660">
        <v>32</v>
      </c>
      <c r="B1971" s="661" t="s">
        <v>573</v>
      </c>
      <c r="C1971" s="661" t="s">
        <v>3526</v>
      </c>
      <c r="D1971" s="742" t="s">
        <v>5499</v>
      </c>
      <c r="E1971" s="743" t="s">
        <v>3549</v>
      </c>
      <c r="F1971" s="661" t="s">
        <v>3521</v>
      </c>
      <c r="G1971" s="661" t="s">
        <v>3627</v>
      </c>
      <c r="H1971" s="661" t="s">
        <v>574</v>
      </c>
      <c r="I1971" s="661" t="s">
        <v>2096</v>
      </c>
      <c r="J1971" s="661" t="s">
        <v>2097</v>
      </c>
      <c r="K1971" s="661" t="s">
        <v>3016</v>
      </c>
      <c r="L1971" s="662">
        <v>111.72</v>
      </c>
      <c r="M1971" s="662">
        <v>223.44</v>
      </c>
      <c r="N1971" s="661">
        <v>2</v>
      </c>
      <c r="O1971" s="744">
        <v>1.5</v>
      </c>
      <c r="P1971" s="662">
        <v>223.44</v>
      </c>
      <c r="Q1971" s="677">
        <v>1</v>
      </c>
      <c r="R1971" s="661">
        <v>2</v>
      </c>
      <c r="S1971" s="677">
        <v>1</v>
      </c>
      <c r="T1971" s="744">
        <v>1.5</v>
      </c>
      <c r="U1971" s="700">
        <v>1</v>
      </c>
    </row>
    <row r="1972" spans="1:21" ht="14.4" customHeight="1" x14ac:dyDescent="0.3">
      <c r="A1972" s="660">
        <v>32</v>
      </c>
      <c r="B1972" s="661" t="s">
        <v>573</v>
      </c>
      <c r="C1972" s="661" t="s">
        <v>3526</v>
      </c>
      <c r="D1972" s="742" t="s">
        <v>5499</v>
      </c>
      <c r="E1972" s="743" t="s">
        <v>3549</v>
      </c>
      <c r="F1972" s="661" t="s">
        <v>3521</v>
      </c>
      <c r="G1972" s="661" t="s">
        <v>3627</v>
      </c>
      <c r="H1972" s="661" t="s">
        <v>574</v>
      </c>
      <c r="I1972" s="661" t="s">
        <v>5160</v>
      </c>
      <c r="J1972" s="661" t="s">
        <v>2113</v>
      </c>
      <c r="K1972" s="661" t="s">
        <v>5060</v>
      </c>
      <c r="L1972" s="662">
        <v>167.58</v>
      </c>
      <c r="M1972" s="662">
        <v>167.58</v>
      </c>
      <c r="N1972" s="661">
        <v>1</v>
      </c>
      <c r="O1972" s="744">
        <v>0.5</v>
      </c>
      <c r="P1972" s="662">
        <v>167.58</v>
      </c>
      <c r="Q1972" s="677">
        <v>1</v>
      </c>
      <c r="R1972" s="661">
        <v>1</v>
      </c>
      <c r="S1972" s="677">
        <v>1</v>
      </c>
      <c r="T1972" s="744">
        <v>0.5</v>
      </c>
      <c r="U1972" s="700">
        <v>1</v>
      </c>
    </row>
    <row r="1973" spans="1:21" ht="14.4" customHeight="1" x14ac:dyDescent="0.3">
      <c r="A1973" s="660">
        <v>32</v>
      </c>
      <c r="B1973" s="661" t="s">
        <v>573</v>
      </c>
      <c r="C1973" s="661" t="s">
        <v>3526</v>
      </c>
      <c r="D1973" s="742" t="s">
        <v>5499</v>
      </c>
      <c r="E1973" s="743" t="s">
        <v>3549</v>
      </c>
      <c r="F1973" s="661" t="s">
        <v>3521</v>
      </c>
      <c r="G1973" s="661" t="s">
        <v>4023</v>
      </c>
      <c r="H1973" s="661" t="s">
        <v>574</v>
      </c>
      <c r="I1973" s="661" t="s">
        <v>3090</v>
      </c>
      <c r="J1973" s="661" t="s">
        <v>3091</v>
      </c>
      <c r="K1973" s="661" t="s">
        <v>4024</v>
      </c>
      <c r="L1973" s="662">
        <v>77.14</v>
      </c>
      <c r="M1973" s="662">
        <v>385.7</v>
      </c>
      <c r="N1973" s="661">
        <v>5</v>
      </c>
      <c r="O1973" s="744">
        <v>1</v>
      </c>
      <c r="P1973" s="662">
        <v>385.7</v>
      </c>
      <c r="Q1973" s="677">
        <v>1</v>
      </c>
      <c r="R1973" s="661">
        <v>5</v>
      </c>
      <c r="S1973" s="677">
        <v>1</v>
      </c>
      <c r="T1973" s="744">
        <v>1</v>
      </c>
      <c r="U1973" s="700">
        <v>1</v>
      </c>
    </row>
    <row r="1974" spans="1:21" ht="14.4" customHeight="1" x14ac:dyDescent="0.3">
      <c r="A1974" s="660">
        <v>32</v>
      </c>
      <c r="B1974" s="661" t="s">
        <v>573</v>
      </c>
      <c r="C1974" s="661" t="s">
        <v>3526</v>
      </c>
      <c r="D1974" s="742" t="s">
        <v>5499</v>
      </c>
      <c r="E1974" s="743" t="s">
        <v>3549</v>
      </c>
      <c r="F1974" s="661" t="s">
        <v>3521</v>
      </c>
      <c r="G1974" s="661" t="s">
        <v>4029</v>
      </c>
      <c r="H1974" s="661" t="s">
        <v>574</v>
      </c>
      <c r="I1974" s="661" t="s">
        <v>667</v>
      </c>
      <c r="J1974" s="661" t="s">
        <v>4030</v>
      </c>
      <c r="K1974" s="661" t="s">
        <v>4031</v>
      </c>
      <c r="L1974" s="662">
        <v>44.59</v>
      </c>
      <c r="M1974" s="662">
        <v>44.59</v>
      </c>
      <c r="N1974" s="661">
        <v>1</v>
      </c>
      <c r="O1974" s="744">
        <v>0.5</v>
      </c>
      <c r="P1974" s="662">
        <v>44.59</v>
      </c>
      <c r="Q1974" s="677">
        <v>1</v>
      </c>
      <c r="R1974" s="661">
        <v>1</v>
      </c>
      <c r="S1974" s="677">
        <v>1</v>
      </c>
      <c r="T1974" s="744">
        <v>0.5</v>
      </c>
      <c r="U1974" s="700">
        <v>1</v>
      </c>
    </row>
    <row r="1975" spans="1:21" ht="14.4" customHeight="1" x14ac:dyDescent="0.3">
      <c r="A1975" s="660">
        <v>32</v>
      </c>
      <c r="B1975" s="661" t="s">
        <v>573</v>
      </c>
      <c r="C1975" s="661" t="s">
        <v>3526</v>
      </c>
      <c r="D1975" s="742" t="s">
        <v>5499</v>
      </c>
      <c r="E1975" s="743" t="s">
        <v>3549</v>
      </c>
      <c r="F1975" s="661" t="s">
        <v>3521</v>
      </c>
      <c r="G1975" s="661" t="s">
        <v>3752</v>
      </c>
      <c r="H1975" s="661" t="s">
        <v>574</v>
      </c>
      <c r="I1975" s="661" t="s">
        <v>4264</v>
      </c>
      <c r="J1975" s="661" t="s">
        <v>2535</v>
      </c>
      <c r="K1975" s="661" t="s">
        <v>4265</v>
      </c>
      <c r="L1975" s="662">
        <v>26.37</v>
      </c>
      <c r="M1975" s="662">
        <v>26.37</v>
      </c>
      <c r="N1975" s="661">
        <v>1</v>
      </c>
      <c r="O1975" s="744">
        <v>0.5</v>
      </c>
      <c r="P1975" s="662">
        <v>26.37</v>
      </c>
      <c r="Q1975" s="677">
        <v>1</v>
      </c>
      <c r="R1975" s="661">
        <v>1</v>
      </c>
      <c r="S1975" s="677">
        <v>1</v>
      </c>
      <c r="T1975" s="744">
        <v>0.5</v>
      </c>
      <c r="U1975" s="700">
        <v>1</v>
      </c>
    </row>
    <row r="1976" spans="1:21" ht="14.4" customHeight="1" x14ac:dyDescent="0.3">
      <c r="A1976" s="660">
        <v>32</v>
      </c>
      <c r="B1976" s="661" t="s">
        <v>573</v>
      </c>
      <c r="C1976" s="661" t="s">
        <v>3526</v>
      </c>
      <c r="D1976" s="742" t="s">
        <v>5499</v>
      </c>
      <c r="E1976" s="743" t="s">
        <v>3549</v>
      </c>
      <c r="F1976" s="661" t="s">
        <v>3521</v>
      </c>
      <c r="G1976" s="661" t="s">
        <v>3752</v>
      </c>
      <c r="H1976" s="661" t="s">
        <v>574</v>
      </c>
      <c r="I1976" s="661" t="s">
        <v>2534</v>
      </c>
      <c r="J1976" s="661" t="s">
        <v>2535</v>
      </c>
      <c r="K1976" s="661" t="s">
        <v>2536</v>
      </c>
      <c r="L1976" s="662">
        <v>52.75</v>
      </c>
      <c r="M1976" s="662">
        <v>158.25</v>
      </c>
      <c r="N1976" s="661">
        <v>3</v>
      </c>
      <c r="O1976" s="744">
        <v>1.5</v>
      </c>
      <c r="P1976" s="662">
        <v>105.5</v>
      </c>
      <c r="Q1976" s="677">
        <v>0.66666666666666663</v>
      </c>
      <c r="R1976" s="661">
        <v>2</v>
      </c>
      <c r="S1976" s="677">
        <v>0.66666666666666663</v>
      </c>
      <c r="T1976" s="744">
        <v>1</v>
      </c>
      <c r="U1976" s="700">
        <v>0.66666666666666663</v>
      </c>
    </row>
    <row r="1977" spans="1:21" ht="14.4" customHeight="1" x14ac:dyDescent="0.3">
      <c r="A1977" s="660">
        <v>32</v>
      </c>
      <c r="B1977" s="661" t="s">
        <v>573</v>
      </c>
      <c r="C1977" s="661" t="s">
        <v>3526</v>
      </c>
      <c r="D1977" s="742" t="s">
        <v>5499</v>
      </c>
      <c r="E1977" s="743" t="s">
        <v>3549</v>
      </c>
      <c r="F1977" s="661" t="s">
        <v>3521</v>
      </c>
      <c r="G1977" s="661" t="s">
        <v>3752</v>
      </c>
      <c r="H1977" s="661" t="s">
        <v>574</v>
      </c>
      <c r="I1977" s="661" t="s">
        <v>3753</v>
      </c>
      <c r="J1977" s="661" t="s">
        <v>3754</v>
      </c>
      <c r="K1977" s="661" t="s">
        <v>3755</v>
      </c>
      <c r="L1977" s="662">
        <v>29.54</v>
      </c>
      <c r="M1977" s="662">
        <v>88.62</v>
      </c>
      <c r="N1977" s="661">
        <v>3</v>
      </c>
      <c r="O1977" s="744">
        <v>1.5</v>
      </c>
      <c r="P1977" s="662"/>
      <c r="Q1977" s="677">
        <v>0</v>
      </c>
      <c r="R1977" s="661"/>
      <c r="S1977" s="677">
        <v>0</v>
      </c>
      <c r="T1977" s="744"/>
      <c r="U1977" s="700">
        <v>0</v>
      </c>
    </row>
    <row r="1978" spans="1:21" ht="14.4" customHeight="1" x14ac:dyDescent="0.3">
      <c r="A1978" s="660">
        <v>32</v>
      </c>
      <c r="B1978" s="661" t="s">
        <v>573</v>
      </c>
      <c r="C1978" s="661" t="s">
        <v>3526</v>
      </c>
      <c r="D1978" s="742" t="s">
        <v>5499</v>
      </c>
      <c r="E1978" s="743" t="s">
        <v>3549</v>
      </c>
      <c r="F1978" s="661" t="s">
        <v>3521</v>
      </c>
      <c r="G1978" s="661" t="s">
        <v>3632</v>
      </c>
      <c r="H1978" s="661" t="s">
        <v>574</v>
      </c>
      <c r="I1978" s="661" t="s">
        <v>862</v>
      </c>
      <c r="J1978" s="661" t="s">
        <v>3633</v>
      </c>
      <c r="K1978" s="661" t="s">
        <v>3634</v>
      </c>
      <c r="L1978" s="662">
        <v>88.76</v>
      </c>
      <c r="M1978" s="662">
        <v>443.80000000000007</v>
      </c>
      <c r="N1978" s="661">
        <v>5</v>
      </c>
      <c r="O1978" s="744">
        <v>2</v>
      </c>
      <c r="P1978" s="662">
        <v>266.28000000000003</v>
      </c>
      <c r="Q1978" s="677">
        <v>0.6</v>
      </c>
      <c r="R1978" s="661">
        <v>3</v>
      </c>
      <c r="S1978" s="677">
        <v>0.6</v>
      </c>
      <c r="T1978" s="744">
        <v>1.5</v>
      </c>
      <c r="U1978" s="700">
        <v>0.75</v>
      </c>
    </row>
    <row r="1979" spans="1:21" ht="14.4" customHeight="1" x14ac:dyDescent="0.3">
      <c r="A1979" s="660">
        <v>32</v>
      </c>
      <c r="B1979" s="661" t="s">
        <v>573</v>
      </c>
      <c r="C1979" s="661" t="s">
        <v>3526</v>
      </c>
      <c r="D1979" s="742" t="s">
        <v>5499</v>
      </c>
      <c r="E1979" s="743" t="s">
        <v>3549</v>
      </c>
      <c r="F1979" s="661" t="s">
        <v>3521</v>
      </c>
      <c r="G1979" s="661" t="s">
        <v>4047</v>
      </c>
      <c r="H1979" s="661" t="s">
        <v>1755</v>
      </c>
      <c r="I1979" s="661" t="s">
        <v>4803</v>
      </c>
      <c r="J1979" s="661" t="s">
        <v>4804</v>
      </c>
      <c r="K1979" s="661" t="s">
        <v>4805</v>
      </c>
      <c r="L1979" s="662">
        <v>62.24</v>
      </c>
      <c r="M1979" s="662">
        <v>124.48</v>
      </c>
      <c r="N1979" s="661">
        <v>2</v>
      </c>
      <c r="O1979" s="744">
        <v>1.5</v>
      </c>
      <c r="P1979" s="662">
        <v>62.24</v>
      </c>
      <c r="Q1979" s="677">
        <v>0.5</v>
      </c>
      <c r="R1979" s="661">
        <v>1</v>
      </c>
      <c r="S1979" s="677">
        <v>0.5</v>
      </c>
      <c r="T1979" s="744">
        <v>0.5</v>
      </c>
      <c r="U1979" s="700">
        <v>0.33333333333333331</v>
      </c>
    </row>
    <row r="1980" spans="1:21" ht="14.4" customHeight="1" x14ac:dyDescent="0.3">
      <c r="A1980" s="660">
        <v>32</v>
      </c>
      <c r="B1980" s="661" t="s">
        <v>573</v>
      </c>
      <c r="C1980" s="661" t="s">
        <v>3526</v>
      </c>
      <c r="D1980" s="742" t="s">
        <v>5499</v>
      </c>
      <c r="E1980" s="743" t="s">
        <v>3549</v>
      </c>
      <c r="F1980" s="661" t="s">
        <v>3521</v>
      </c>
      <c r="G1980" s="661" t="s">
        <v>4047</v>
      </c>
      <c r="H1980" s="661" t="s">
        <v>1755</v>
      </c>
      <c r="I1980" s="661" t="s">
        <v>1810</v>
      </c>
      <c r="J1980" s="661" t="s">
        <v>1811</v>
      </c>
      <c r="K1980" s="661" t="s">
        <v>3382</v>
      </c>
      <c r="L1980" s="662">
        <v>82.99</v>
      </c>
      <c r="M1980" s="662">
        <v>165.98</v>
      </c>
      <c r="N1980" s="661">
        <v>2</v>
      </c>
      <c r="O1980" s="744">
        <v>2</v>
      </c>
      <c r="P1980" s="662">
        <v>82.99</v>
      </c>
      <c r="Q1980" s="677">
        <v>0.5</v>
      </c>
      <c r="R1980" s="661">
        <v>1</v>
      </c>
      <c r="S1980" s="677">
        <v>0.5</v>
      </c>
      <c r="T1980" s="744">
        <v>1</v>
      </c>
      <c r="U1980" s="700">
        <v>0.5</v>
      </c>
    </row>
    <row r="1981" spans="1:21" ht="14.4" customHeight="1" x14ac:dyDescent="0.3">
      <c r="A1981" s="660">
        <v>32</v>
      </c>
      <c r="B1981" s="661" t="s">
        <v>573</v>
      </c>
      <c r="C1981" s="661" t="s">
        <v>3526</v>
      </c>
      <c r="D1981" s="742" t="s">
        <v>5499</v>
      </c>
      <c r="E1981" s="743" t="s">
        <v>3549</v>
      </c>
      <c r="F1981" s="661" t="s">
        <v>3521</v>
      </c>
      <c r="G1981" s="661" t="s">
        <v>4047</v>
      </c>
      <c r="H1981" s="661" t="s">
        <v>574</v>
      </c>
      <c r="I1981" s="661" t="s">
        <v>4547</v>
      </c>
      <c r="J1981" s="661" t="s">
        <v>4548</v>
      </c>
      <c r="K1981" s="661" t="s">
        <v>4549</v>
      </c>
      <c r="L1981" s="662">
        <v>82.99</v>
      </c>
      <c r="M1981" s="662">
        <v>82.99</v>
      </c>
      <c r="N1981" s="661">
        <v>1</v>
      </c>
      <c r="O1981" s="744">
        <v>0.5</v>
      </c>
      <c r="P1981" s="662"/>
      <c r="Q1981" s="677">
        <v>0</v>
      </c>
      <c r="R1981" s="661"/>
      <c r="S1981" s="677">
        <v>0</v>
      </c>
      <c r="T1981" s="744"/>
      <c r="U1981" s="700">
        <v>0</v>
      </c>
    </row>
    <row r="1982" spans="1:21" ht="14.4" customHeight="1" x14ac:dyDescent="0.3">
      <c r="A1982" s="660">
        <v>32</v>
      </c>
      <c r="B1982" s="661" t="s">
        <v>573</v>
      </c>
      <c r="C1982" s="661" t="s">
        <v>3526</v>
      </c>
      <c r="D1982" s="742" t="s">
        <v>5499</v>
      </c>
      <c r="E1982" s="743" t="s">
        <v>3549</v>
      </c>
      <c r="F1982" s="661" t="s">
        <v>3521</v>
      </c>
      <c r="G1982" s="661" t="s">
        <v>5161</v>
      </c>
      <c r="H1982" s="661" t="s">
        <v>574</v>
      </c>
      <c r="I1982" s="661" t="s">
        <v>5162</v>
      </c>
      <c r="J1982" s="661" t="s">
        <v>5163</v>
      </c>
      <c r="K1982" s="661" t="s">
        <v>5164</v>
      </c>
      <c r="L1982" s="662">
        <v>64.56</v>
      </c>
      <c r="M1982" s="662">
        <v>64.56</v>
      </c>
      <c r="N1982" s="661">
        <v>1</v>
      </c>
      <c r="O1982" s="744">
        <v>0.5</v>
      </c>
      <c r="P1982" s="662"/>
      <c r="Q1982" s="677">
        <v>0</v>
      </c>
      <c r="R1982" s="661"/>
      <c r="S1982" s="677">
        <v>0</v>
      </c>
      <c r="T1982" s="744"/>
      <c r="U1982" s="700">
        <v>0</v>
      </c>
    </row>
    <row r="1983" spans="1:21" ht="14.4" customHeight="1" x14ac:dyDescent="0.3">
      <c r="A1983" s="660">
        <v>32</v>
      </c>
      <c r="B1983" s="661" t="s">
        <v>573</v>
      </c>
      <c r="C1983" s="661" t="s">
        <v>3526</v>
      </c>
      <c r="D1983" s="742" t="s">
        <v>5499</v>
      </c>
      <c r="E1983" s="743" t="s">
        <v>3549</v>
      </c>
      <c r="F1983" s="661" t="s">
        <v>3521</v>
      </c>
      <c r="G1983" s="661" t="s">
        <v>3635</v>
      </c>
      <c r="H1983" s="661" t="s">
        <v>574</v>
      </c>
      <c r="I1983" s="661" t="s">
        <v>751</v>
      </c>
      <c r="J1983" s="661" t="s">
        <v>3759</v>
      </c>
      <c r="K1983" s="661" t="s">
        <v>3760</v>
      </c>
      <c r="L1983" s="662">
        <v>0</v>
      </c>
      <c r="M1983" s="662">
        <v>0</v>
      </c>
      <c r="N1983" s="661">
        <v>3</v>
      </c>
      <c r="O1983" s="744">
        <v>1.5</v>
      </c>
      <c r="P1983" s="662">
        <v>0</v>
      </c>
      <c r="Q1983" s="677"/>
      <c r="R1983" s="661">
        <v>3</v>
      </c>
      <c r="S1983" s="677">
        <v>1</v>
      </c>
      <c r="T1983" s="744">
        <v>1.5</v>
      </c>
      <c r="U1983" s="700">
        <v>1</v>
      </c>
    </row>
    <row r="1984" spans="1:21" ht="14.4" customHeight="1" x14ac:dyDescent="0.3">
      <c r="A1984" s="660">
        <v>32</v>
      </c>
      <c r="B1984" s="661" t="s">
        <v>573</v>
      </c>
      <c r="C1984" s="661" t="s">
        <v>3526</v>
      </c>
      <c r="D1984" s="742" t="s">
        <v>5499</v>
      </c>
      <c r="E1984" s="743" t="s">
        <v>3549</v>
      </c>
      <c r="F1984" s="661" t="s">
        <v>3521</v>
      </c>
      <c r="G1984" s="661" t="s">
        <v>3638</v>
      </c>
      <c r="H1984" s="661" t="s">
        <v>574</v>
      </c>
      <c r="I1984" s="661" t="s">
        <v>3639</v>
      </c>
      <c r="J1984" s="661" t="s">
        <v>1753</v>
      </c>
      <c r="K1984" s="661" t="s">
        <v>1754</v>
      </c>
      <c r="L1984" s="662">
        <v>1121.25</v>
      </c>
      <c r="M1984" s="662">
        <v>3363.75</v>
      </c>
      <c r="N1984" s="661">
        <v>3</v>
      </c>
      <c r="O1984" s="744">
        <v>1.5</v>
      </c>
      <c r="P1984" s="662">
        <v>3363.75</v>
      </c>
      <c r="Q1984" s="677">
        <v>1</v>
      </c>
      <c r="R1984" s="661">
        <v>3</v>
      </c>
      <c r="S1984" s="677">
        <v>1</v>
      </c>
      <c r="T1984" s="744">
        <v>1.5</v>
      </c>
      <c r="U1984" s="700">
        <v>1</v>
      </c>
    </row>
    <row r="1985" spans="1:21" ht="14.4" customHeight="1" x14ac:dyDescent="0.3">
      <c r="A1985" s="660">
        <v>32</v>
      </c>
      <c r="B1985" s="661" t="s">
        <v>573</v>
      </c>
      <c r="C1985" s="661" t="s">
        <v>3526</v>
      </c>
      <c r="D1985" s="742" t="s">
        <v>5499</v>
      </c>
      <c r="E1985" s="743" t="s">
        <v>3549</v>
      </c>
      <c r="F1985" s="661" t="s">
        <v>3521</v>
      </c>
      <c r="G1985" s="661" t="s">
        <v>3844</v>
      </c>
      <c r="H1985" s="661" t="s">
        <v>574</v>
      </c>
      <c r="I1985" s="661" t="s">
        <v>786</v>
      </c>
      <c r="J1985" s="661" t="s">
        <v>4184</v>
      </c>
      <c r="K1985" s="661" t="s">
        <v>4185</v>
      </c>
      <c r="L1985" s="662">
        <v>70.23</v>
      </c>
      <c r="M1985" s="662">
        <v>70.23</v>
      </c>
      <c r="N1985" s="661">
        <v>1</v>
      </c>
      <c r="O1985" s="744">
        <v>1</v>
      </c>
      <c r="P1985" s="662">
        <v>70.23</v>
      </c>
      <c r="Q1985" s="677">
        <v>1</v>
      </c>
      <c r="R1985" s="661">
        <v>1</v>
      </c>
      <c r="S1985" s="677">
        <v>1</v>
      </c>
      <c r="T1985" s="744">
        <v>1</v>
      </c>
      <c r="U1985" s="700">
        <v>1</v>
      </c>
    </row>
    <row r="1986" spans="1:21" ht="14.4" customHeight="1" x14ac:dyDescent="0.3">
      <c r="A1986" s="660">
        <v>32</v>
      </c>
      <c r="B1986" s="661" t="s">
        <v>573</v>
      </c>
      <c r="C1986" s="661" t="s">
        <v>3526</v>
      </c>
      <c r="D1986" s="742" t="s">
        <v>5499</v>
      </c>
      <c r="E1986" s="743" t="s">
        <v>3549</v>
      </c>
      <c r="F1986" s="661" t="s">
        <v>3521</v>
      </c>
      <c r="G1986" s="661" t="s">
        <v>3851</v>
      </c>
      <c r="H1986" s="661" t="s">
        <v>574</v>
      </c>
      <c r="I1986" s="661" t="s">
        <v>2079</v>
      </c>
      <c r="J1986" s="661" t="s">
        <v>692</v>
      </c>
      <c r="K1986" s="661" t="s">
        <v>3803</v>
      </c>
      <c r="L1986" s="662">
        <v>30.17</v>
      </c>
      <c r="M1986" s="662">
        <v>30.17</v>
      </c>
      <c r="N1986" s="661">
        <v>1</v>
      </c>
      <c r="O1986" s="744">
        <v>0.5</v>
      </c>
      <c r="P1986" s="662">
        <v>30.17</v>
      </c>
      <c r="Q1986" s="677">
        <v>1</v>
      </c>
      <c r="R1986" s="661">
        <v>1</v>
      </c>
      <c r="S1986" s="677">
        <v>1</v>
      </c>
      <c r="T1986" s="744">
        <v>0.5</v>
      </c>
      <c r="U1986" s="700">
        <v>1</v>
      </c>
    </row>
    <row r="1987" spans="1:21" ht="14.4" customHeight="1" x14ac:dyDescent="0.3">
      <c r="A1987" s="660">
        <v>32</v>
      </c>
      <c r="B1987" s="661" t="s">
        <v>573</v>
      </c>
      <c r="C1987" s="661" t="s">
        <v>3526</v>
      </c>
      <c r="D1987" s="742" t="s">
        <v>5499</v>
      </c>
      <c r="E1987" s="743" t="s">
        <v>3549</v>
      </c>
      <c r="F1987" s="661" t="s">
        <v>3521</v>
      </c>
      <c r="G1987" s="661" t="s">
        <v>5165</v>
      </c>
      <c r="H1987" s="661" t="s">
        <v>574</v>
      </c>
      <c r="I1987" s="661" t="s">
        <v>1692</v>
      </c>
      <c r="J1987" s="661" t="s">
        <v>5166</v>
      </c>
      <c r="K1987" s="661" t="s">
        <v>5167</v>
      </c>
      <c r="L1987" s="662">
        <v>164.58</v>
      </c>
      <c r="M1987" s="662">
        <v>164.58</v>
      </c>
      <c r="N1987" s="661">
        <v>1</v>
      </c>
      <c r="O1987" s="744">
        <v>0.5</v>
      </c>
      <c r="P1987" s="662">
        <v>164.58</v>
      </c>
      <c r="Q1987" s="677">
        <v>1</v>
      </c>
      <c r="R1987" s="661">
        <v>1</v>
      </c>
      <c r="S1987" s="677">
        <v>1</v>
      </c>
      <c r="T1987" s="744">
        <v>0.5</v>
      </c>
      <c r="U1987" s="700">
        <v>1</v>
      </c>
    </row>
    <row r="1988" spans="1:21" ht="14.4" customHeight="1" x14ac:dyDescent="0.3">
      <c r="A1988" s="660">
        <v>32</v>
      </c>
      <c r="B1988" s="661" t="s">
        <v>573</v>
      </c>
      <c r="C1988" s="661" t="s">
        <v>3526</v>
      </c>
      <c r="D1988" s="742" t="s">
        <v>5499</v>
      </c>
      <c r="E1988" s="743" t="s">
        <v>3549</v>
      </c>
      <c r="F1988" s="661" t="s">
        <v>3521</v>
      </c>
      <c r="G1988" s="661" t="s">
        <v>3647</v>
      </c>
      <c r="H1988" s="661" t="s">
        <v>1755</v>
      </c>
      <c r="I1988" s="661" t="s">
        <v>1927</v>
      </c>
      <c r="J1988" s="661" t="s">
        <v>1781</v>
      </c>
      <c r="K1988" s="661" t="s">
        <v>1928</v>
      </c>
      <c r="L1988" s="662">
        <v>543.39</v>
      </c>
      <c r="M1988" s="662">
        <v>543.39</v>
      </c>
      <c r="N1988" s="661">
        <v>1</v>
      </c>
      <c r="O1988" s="744">
        <v>1</v>
      </c>
      <c r="P1988" s="662">
        <v>543.39</v>
      </c>
      <c r="Q1988" s="677">
        <v>1</v>
      </c>
      <c r="R1988" s="661">
        <v>1</v>
      </c>
      <c r="S1988" s="677">
        <v>1</v>
      </c>
      <c r="T1988" s="744">
        <v>1</v>
      </c>
      <c r="U1988" s="700">
        <v>1</v>
      </c>
    </row>
    <row r="1989" spans="1:21" ht="14.4" customHeight="1" x14ac:dyDescent="0.3">
      <c r="A1989" s="660">
        <v>32</v>
      </c>
      <c r="B1989" s="661" t="s">
        <v>573</v>
      </c>
      <c r="C1989" s="661" t="s">
        <v>3526</v>
      </c>
      <c r="D1989" s="742" t="s">
        <v>5499</v>
      </c>
      <c r="E1989" s="743" t="s">
        <v>3549</v>
      </c>
      <c r="F1989" s="661" t="s">
        <v>3521</v>
      </c>
      <c r="G1989" s="661" t="s">
        <v>3654</v>
      </c>
      <c r="H1989" s="661" t="s">
        <v>574</v>
      </c>
      <c r="I1989" s="661" t="s">
        <v>4559</v>
      </c>
      <c r="J1989" s="661" t="s">
        <v>759</v>
      </c>
      <c r="K1989" s="661" t="s">
        <v>760</v>
      </c>
      <c r="L1989" s="662">
        <v>0</v>
      </c>
      <c r="M1989" s="662">
        <v>0</v>
      </c>
      <c r="N1989" s="661">
        <v>1</v>
      </c>
      <c r="O1989" s="744">
        <v>0.5</v>
      </c>
      <c r="P1989" s="662">
        <v>0</v>
      </c>
      <c r="Q1989" s="677"/>
      <c r="R1989" s="661">
        <v>1</v>
      </c>
      <c r="S1989" s="677">
        <v>1</v>
      </c>
      <c r="T1989" s="744">
        <v>0.5</v>
      </c>
      <c r="U1989" s="700">
        <v>1</v>
      </c>
    </row>
    <row r="1990" spans="1:21" ht="14.4" customHeight="1" x14ac:dyDescent="0.3">
      <c r="A1990" s="660">
        <v>32</v>
      </c>
      <c r="B1990" s="661" t="s">
        <v>573</v>
      </c>
      <c r="C1990" s="661" t="s">
        <v>3526</v>
      </c>
      <c r="D1990" s="742" t="s">
        <v>5499</v>
      </c>
      <c r="E1990" s="743" t="s">
        <v>3549</v>
      </c>
      <c r="F1990" s="661" t="s">
        <v>3521</v>
      </c>
      <c r="G1990" s="661" t="s">
        <v>3654</v>
      </c>
      <c r="H1990" s="661" t="s">
        <v>574</v>
      </c>
      <c r="I1990" s="661" t="s">
        <v>3703</v>
      </c>
      <c r="J1990" s="661" t="s">
        <v>3656</v>
      </c>
      <c r="K1990" s="661" t="s">
        <v>760</v>
      </c>
      <c r="L1990" s="662">
        <v>301.2</v>
      </c>
      <c r="M1990" s="662">
        <v>301.2</v>
      </c>
      <c r="N1990" s="661">
        <v>1</v>
      </c>
      <c r="O1990" s="744">
        <v>0.5</v>
      </c>
      <c r="P1990" s="662">
        <v>301.2</v>
      </c>
      <c r="Q1990" s="677">
        <v>1</v>
      </c>
      <c r="R1990" s="661">
        <v>1</v>
      </c>
      <c r="S1990" s="677">
        <v>1</v>
      </c>
      <c r="T1990" s="744">
        <v>0.5</v>
      </c>
      <c r="U1990" s="700">
        <v>1</v>
      </c>
    </row>
    <row r="1991" spans="1:21" ht="14.4" customHeight="1" x14ac:dyDescent="0.3">
      <c r="A1991" s="660">
        <v>32</v>
      </c>
      <c r="B1991" s="661" t="s">
        <v>573</v>
      </c>
      <c r="C1991" s="661" t="s">
        <v>3526</v>
      </c>
      <c r="D1991" s="742" t="s">
        <v>5499</v>
      </c>
      <c r="E1991" s="743" t="s">
        <v>3549</v>
      </c>
      <c r="F1991" s="661" t="s">
        <v>3521</v>
      </c>
      <c r="G1991" s="661" t="s">
        <v>3654</v>
      </c>
      <c r="H1991" s="661" t="s">
        <v>574</v>
      </c>
      <c r="I1991" s="661" t="s">
        <v>758</v>
      </c>
      <c r="J1991" s="661" t="s">
        <v>759</v>
      </c>
      <c r="K1991" s="661" t="s">
        <v>760</v>
      </c>
      <c r="L1991" s="662">
        <v>301.2</v>
      </c>
      <c r="M1991" s="662">
        <v>2710.8</v>
      </c>
      <c r="N1991" s="661">
        <v>9</v>
      </c>
      <c r="O1991" s="744">
        <v>5.5</v>
      </c>
      <c r="P1991" s="662">
        <v>1506</v>
      </c>
      <c r="Q1991" s="677">
        <v>0.55555555555555547</v>
      </c>
      <c r="R1991" s="661">
        <v>5</v>
      </c>
      <c r="S1991" s="677">
        <v>0.55555555555555558</v>
      </c>
      <c r="T1991" s="744">
        <v>3.5</v>
      </c>
      <c r="U1991" s="700">
        <v>0.63636363636363635</v>
      </c>
    </row>
    <row r="1992" spans="1:21" ht="14.4" customHeight="1" x14ac:dyDescent="0.3">
      <c r="A1992" s="660">
        <v>32</v>
      </c>
      <c r="B1992" s="661" t="s">
        <v>573</v>
      </c>
      <c r="C1992" s="661" t="s">
        <v>3526</v>
      </c>
      <c r="D1992" s="742" t="s">
        <v>5499</v>
      </c>
      <c r="E1992" s="743" t="s">
        <v>3549</v>
      </c>
      <c r="F1992" s="661" t="s">
        <v>3521</v>
      </c>
      <c r="G1992" s="661" t="s">
        <v>3654</v>
      </c>
      <c r="H1992" s="661" t="s">
        <v>574</v>
      </c>
      <c r="I1992" s="661" t="s">
        <v>758</v>
      </c>
      <c r="J1992" s="661" t="s">
        <v>759</v>
      </c>
      <c r="K1992" s="661" t="s">
        <v>760</v>
      </c>
      <c r="L1992" s="662">
        <v>185.26</v>
      </c>
      <c r="M1992" s="662">
        <v>370.52</v>
      </c>
      <c r="N1992" s="661">
        <v>2</v>
      </c>
      <c r="O1992" s="744">
        <v>1.5</v>
      </c>
      <c r="P1992" s="662">
        <v>185.26</v>
      </c>
      <c r="Q1992" s="677">
        <v>0.5</v>
      </c>
      <c r="R1992" s="661">
        <v>1</v>
      </c>
      <c r="S1992" s="677">
        <v>0.5</v>
      </c>
      <c r="T1992" s="744">
        <v>1</v>
      </c>
      <c r="U1992" s="700">
        <v>0.66666666666666663</v>
      </c>
    </row>
    <row r="1993" spans="1:21" ht="14.4" customHeight="1" x14ac:dyDescent="0.3">
      <c r="A1993" s="660">
        <v>32</v>
      </c>
      <c r="B1993" s="661" t="s">
        <v>573</v>
      </c>
      <c r="C1993" s="661" t="s">
        <v>3526</v>
      </c>
      <c r="D1993" s="742" t="s">
        <v>5499</v>
      </c>
      <c r="E1993" s="743" t="s">
        <v>3549</v>
      </c>
      <c r="F1993" s="661" t="s">
        <v>3521</v>
      </c>
      <c r="G1993" s="661" t="s">
        <v>3658</v>
      </c>
      <c r="H1993" s="661" t="s">
        <v>1755</v>
      </c>
      <c r="I1993" s="661" t="s">
        <v>1940</v>
      </c>
      <c r="J1993" s="661" t="s">
        <v>1941</v>
      </c>
      <c r="K1993" s="661" t="s">
        <v>1942</v>
      </c>
      <c r="L1993" s="662">
        <v>475.77</v>
      </c>
      <c r="M1993" s="662">
        <v>475.77</v>
      </c>
      <c r="N1993" s="661">
        <v>1</v>
      </c>
      <c r="O1993" s="744">
        <v>1</v>
      </c>
      <c r="P1993" s="662">
        <v>475.77</v>
      </c>
      <c r="Q1993" s="677">
        <v>1</v>
      </c>
      <c r="R1993" s="661">
        <v>1</v>
      </c>
      <c r="S1993" s="677">
        <v>1</v>
      </c>
      <c r="T1993" s="744">
        <v>1</v>
      </c>
      <c r="U1993" s="700">
        <v>1</v>
      </c>
    </row>
    <row r="1994" spans="1:21" ht="14.4" customHeight="1" x14ac:dyDescent="0.3">
      <c r="A1994" s="660">
        <v>32</v>
      </c>
      <c r="B1994" s="661" t="s">
        <v>573</v>
      </c>
      <c r="C1994" s="661" t="s">
        <v>3526</v>
      </c>
      <c r="D1994" s="742" t="s">
        <v>5499</v>
      </c>
      <c r="E1994" s="743" t="s">
        <v>3549</v>
      </c>
      <c r="F1994" s="661" t="s">
        <v>3521</v>
      </c>
      <c r="G1994" s="661" t="s">
        <v>4203</v>
      </c>
      <c r="H1994" s="661" t="s">
        <v>574</v>
      </c>
      <c r="I1994" s="661" t="s">
        <v>1632</v>
      </c>
      <c r="J1994" s="661" t="s">
        <v>1633</v>
      </c>
      <c r="K1994" s="661" t="s">
        <v>1083</v>
      </c>
      <c r="L1994" s="662">
        <v>108.44</v>
      </c>
      <c r="M1994" s="662">
        <v>108.44</v>
      </c>
      <c r="N1994" s="661">
        <v>1</v>
      </c>
      <c r="O1994" s="744">
        <v>0.5</v>
      </c>
      <c r="P1994" s="662">
        <v>108.44</v>
      </c>
      <c r="Q1994" s="677">
        <v>1</v>
      </c>
      <c r="R1994" s="661">
        <v>1</v>
      </c>
      <c r="S1994" s="677">
        <v>1</v>
      </c>
      <c r="T1994" s="744">
        <v>0.5</v>
      </c>
      <c r="U1994" s="700">
        <v>1</v>
      </c>
    </row>
    <row r="1995" spans="1:21" ht="14.4" customHeight="1" x14ac:dyDescent="0.3">
      <c r="A1995" s="660">
        <v>32</v>
      </c>
      <c r="B1995" s="661" t="s">
        <v>573</v>
      </c>
      <c r="C1995" s="661" t="s">
        <v>3526</v>
      </c>
      <c r="D1995" s="742" t="s">
        <v>5499</v>
      </c>
      <c r="E1995" s="743" t="s">
        <v>3549</v>
      </c>
      <c r="F1995" s="661" t="s">
        <v>3521</v>
      </c>
      <c r="G1995" s="661" t="s">
        <v>3662</v>
      </c>
      <c r="H1995" s="661" t="s">
        <v>574</v>
      </c>
      <c r="I1995" s="661" t="s">
        <v>647</v>
      </c>
      <c r="J1995" s="661" t="s">
        <v>3704</v>
      </c>
      <c r="K1995" s="661" t="s">
        <v>3646</v>
      </c>
      <c r="L1995" s="662">
        <v>24.78</v>
      </c>
      <c r="M1995" s="662">
        <v>198.24</v>
      </c>
      <c r="N1995" s="661">
        <v>8</v>
      </c>
      <c r="O1995" s="744">
        <v>2</v>
      </c>
      <c r="P1995" s="662">
        <v>123.9</v>
      </c>
      <c r="Q1995" s="677">
        <v>0.625</v>
      </c>
      <c r="R1995" s="661">
        <v>5</v>
      </c>
      <c r="S1995" s="677">
        <v>0.625</v>
      </c>
      <c r="T1995" s="744">
        <v>1.5</v>
      </c>
      <c r="U1995" s="700">
        <v>0.75</v>
      </c>
    </row>
    <row r="1996" spans="1:21" ht="14.4" customHeight="1" x14ac:dyDescent="0.3">
      <c r="A1996" s="660">
        <v>32</v>
      </c>
      <c r="B1996" s="661" t="s">
        <v>573</v>
      </c>
      <c r="C1996" s="661" t="s">
        <v>3526</v>
      </c>
      <c r="D1996" s="742" t="s">
        <v>5499</v>
      </c>
      <c r="E1996" s="743" t="s">
        <v>3549</v>
      </c>
      <c r="F1996" s="661" t="s">
        <v>3521</v>
      </c>
      <c r="G1996" s="661" t="s">
        <v>3662</v>
      </c>
      <c r="H1996" s="661" t="s">
        <v>574</v>
      </c>
      <c r="I1996" s="661" t="s">
        <v>1160</v>
      </c>
      <c r="J1996" s="661" t="s">
        <v>3663</v>
      </c>
      <c r="K1996" s="661" t="s">
        <v>3664</v>
      </c>
      <c r="L1996" s="662">
        <v>99.11</v>
      </c>
      <c r="M1996" s="662">
        <v>1387.54</v>
      </c>
      <c r="N1996" s="661">
        <v>14</v>
      </c>
      <c r="O1996" s="744">
        <v>5</v>
      </c>
      <c r="P1996" s="662">
        <v>1387.54</v>
      </c>
      <c r="Q1996" s="677">
        <v>1</v>
      </c>
      <c r="R1996" s="661">
        <v>14</v>
      </c>
      <c r="S1996" s="677">
        <v>1</v>
      </c>
      <c r="T1996" s="744">
        <v>5</v>
      </c>
      <c r="U1996" s="700">
        <v>1</v>
      </c>
    </row>
    <row r="1997" spans="1:21" ht="14.4" customHeight="1" x14ac:dyDescent="0.3">
      <c r="A1997" s="660">
        <v>32</v>
      </c>
      <c r="B1997" s="661" t="s">
        <v>573</v>
      </c>
      <c r="C1997" s="661" t="s">
        <v>3526</v>
      </c>
      <c r="D1997" s="742" t="s">
        <v>5499</v>
      </c>
      <c r="E1997" s="743" t="s">
        <v>3549</v>
      </c>
      <c r="F1997" s="661" t="s">
        <v>3521</v>
      </c>
      <c r="G1997" s="661" t="s">
        <v>3858</v>
      </c>
      <c r="H1997" s="661" t="s">
        <v>574</v>
      </c>
      <c r="I1997" s="661" t="s">
        <v>919</v>
      </c>
      <c r="J1997" s="661" t="s">
        <v>3859</v>
      </c>
      <c r="K1997" s="661" t="s">
        <v>3860</v>
      </c>
      <c r="L1997" s="662">
        <v>0</v>
      </c>
      <c r="M1997" s="662">
        <v>0</v>
      </c>
      <c r="N1997" s="661">
        <v>2</v>
      </c>
      <c r="O1997" s="744">
        <v>2</v>
      </c>
      <c r="P1997" s="662"/>
      <c r="Q1997" s="677"/>
      <c r="R1997" s="661"/>
      <c r="S1997" s="677">
        <v>0</v>
      </c>
      <c r="T1997" s="744"/>
      <c r="U1997" s="700">
        <v>0</v>
      </c>
    </row>
    <row r="1998" spans="1:21" ht="14.4" customHeight="1" x14ac:dyDescent="0.3">
      <c r="A1998" s="660">
        <v>32</v>
      </c>
      <c r="B1998" s="661" t="s">
        <v>573</v>
      </c>
      <c r="C1998" s="661" t="s">
        <v>3526</v>
      </c>
      <c r="D1998" s="742" t="s">
        <v>5499</v>
      </c>
      <c r="E1998" s="743" t="s">
        <v>3549</v>
      </c>
      <c r="F1998" s="661" t="s">
        <v>3521</v>
      </c>
      <c r="G1998" s="661" t="s">
        <v>3670</v>
      </c>
      <c r="H1998" s="661" t="s">
        <v>574</v>
      </c>
      <c r="I1998" s="661" t="s">
        <v>3718</v>
      </c>
      <c r="J1998" s="661" t="s">
        <v>2521</v>
      </c>
      <c r="K1998" s="661" t="s">
        <v>3719</v>
      </c>
      <c r="L1998" s="662">
        <v>0</v>
      </c>
      <c r="M1998" s="662">
        <v>0</v>
      </c>
      <c r="N1998" s="661">
        <v>3</v>
      </c>
      <c r="O1998" s="744">
        <v>1</v>
      </c>
      <c r="P1998" s="662">
        <v>0</v>
      </c>
      <c r="Q1998" s="677"/>
      <c r="R1998" s="661">
        <v>3</v>
      </c>
      <c r="S1998" s="677">
        <v>1</v>
      </c>
      <c r="T1998" s="744">
        <v>1</v>
      </c>
      <c r="U1998" s="700">
        <v>1</v>
      </c>
    </row>
    <row r="1999" spans="1:21" ht="14.4" customHeight="1" x14ac:dyDescent="0.3">
      <c r="A1999" s="660">
        <v>32</v>
      </c>
      <c r="B1999" s="661" t="s">
        <v>573</v>
      </c>
      <c r="C1999" s="661" t="s">
        <v>3526</v>
      </c>
      <c r="D1999" s="742" t="s">
        <v>5499</v>
      </c>
      <c r="E1999" s="743" t="s">
        <v>3549</v>
      </c>
      <c r="F1999" s="661" t="s">
        <v>3521</v>
      </c>
      <c r="G1999" s="661" t="s">
        <v>3670</v>
      </c>
      <c r="H1999" s="661" t="s">
        <v>574</v>
      </c>
      <c r="I1999" s="661" t="s">
        <v>3898</v>
      </c>
      <c r="J1999" s="661" t="s">
        <v>2521</v>
      </c>
      <c r="K1999" s="661" t="s">
        <v>3899</v>
      </c>
      <c r="L1999" s="662">
        <v>214.5</v>
      </c>
      <c r="M1999" s="662">
        <v>214.5</v>
      </c>
      <c r="N1999" s="661">
        <v>1</v>
      </c>
      <c r="O1999" s="744">
        <v>1</v>
      </c>
      <c r="P1999" s="662">
        <v>214.5</v>
      </c>
      <c r="Q1999" s="677">
        <v>1</v>
      </c>
      <c r="R1999" s="661">
        <v>1</v>
      </c>
      <c r="S1999" s="677">
        <v>1</v>
      </c>
      <c r="T1999" s="744">
        <v>1</v>
      </c>
      <c r="U1999" s="700">
        <v>1</v>
      </c>
    </row>
    <row r="2000" spans="1:21" ht="14.4" customHeight="1" x14ac:dyDescent="0.3">
      <c r="A2000" s="660">
        <v>32</v>
      </c>
      <c r="B2000" s="661" t="s">
        <v>573</v>
      </c>
      <c r="C2000" s="661" t="s">
        <v>3526</v>
      </c>
      <c r="D2000" s="742" t="s">
        <v>5499</v>
      </c>
      <c r="E2000" s="743" t="s">
        <v>3549</v>
      </c>
      <c r="F2000" s="661" t="s">
        <v>3521</v>
      </c>
      <c r="G2000" s="661" t="s">
        <v>3677</v>
      </c>
      <c r="H2000" s="661" t="s">
        <v>574</v>
      </c>
      <c r="I2000" s="661" t="s">
        <v>2082</v>
      </c>
      <c r="J2000" s="661" t="s">
        <v>2083</v>
      </c>
      <c r="K2000" s="661" t="s">
        <v>3678</v>
      </c>
      <c r="L2000" s="662">
        <v>22.44</v>
      </c>
      <c r="M2000" s="662">
        <v>381.48</v>
      </c>
      <c r="N2000" s="661">
        <v>17</v>
      </c>
      <c r="O2000" s="744">
        <v>4.5</v>
      </c>
      <c r="P2000" s="662">
        <v>134.64000000000001</v>
      </c>
      <c r="Q2000" s="677">
        <v>0.35294117647058826</v>
      </c>
      <c r="R2000" s="661">
        <v>6</v>
      </c>
      <c r="S2000" s="677">
        <v>0.35294117647058826</v>
      </c>
      <c r="T2000" s="744">
        <v>1</v>
      </c>
      <c r="U2000" s="700">
        <v>0.22222222222222221</v>
      </c>
    </row>
    <row r="2001" spans="1:21" ht="14.4" customHeight="1" x14ac:dyDescent="0.3">
      <c r="A2001" s="660">
        <v>32</v>
      </c>
      <c r="B2001" s="661" t="s">
        <v>573</v>
      </c>
      <c r="C2001" s="661" t="s">
        <v>3526</v>
      </c>
      <c r="D2001" s="742" t="s">
        <v>5499</v>
      </c>
      <c r="E2001" s="743" t="s">
        <v>3549</v>
      </c>
      <c r="F2001" s="661" t="s">
        <v>3521</v>
      </c>
      <c r="G2001" s="661" t="s">
        <v>3677</v>
      </c>
      <c r="H2001" s="661" t="s">
        <v>574</v>
      </c>
      <c r="I2001" s="661" t="s">
        <v>2086</v>
      </c>
      <c r="J2001" s="661" t="s">
        <v>2087</v>
      </c>
      <c r="K2001" s="661" t="s">
        <v>3678</v>
      </c>
      <c r="L2001" s="662">
        <v>22.44</v>
      </c>
      <c r="M2001" s="662">
        <v>112.2</v>
      </c>
      <c r="N2001" s="661">
        <v>5</v>
      </c>
      <c r="O2001" s="744">
        <v>1.5</v>
      </c>
      <c r="P2001" s="662">
        <v>112.2</v>
      </c>
      <c r="Q2001" s="677">
        <v>1</v>
      </c>
      <c r="R2001" s="661">
        <v>5</v>
      </c>
      <c r="S2001" s="677">
        <v>1</v>
      </c>
      <c r="T2001" s="744">
        <v>1.5</v>
      </c>
      <c r="U2001" s="700">
        <v>1</v>
      </c>
    </row>
    <row r="2002" spans="1:21" ht="14.4" customHeight="1" x14ac:dyDescent="0.3">
      <c r="A2002" s="660">
        <v>32</v>
      </c>
      <c r="B2002" s="661" t="s">
        <v>573</v>
      </c>
      <c r="C2002" s="661" t="s">
        <v>3526</v>
      </c>
      <c r="D2002" s="742" t="s">
        <v>5499</v>
      </c>
      <c r="E2002" s="743" t="s">
        <v>3549</v>
      </c>
      <c r="F2002" s="661" t="s">
        <v>3521</v>
      </c>
      <c r="G2002" s="661" t="s">
        <v>3677</v>
      </c>
      <c r="H2002" s="661" t="s">
        <v>574</v>
      </c>
      <c r="I2002" s="661" t="s">
        <v>2120</v>
      </c>
      <c r="J2002" s="661" t="s">
        <v>2121</v>
      </c>
      <c r="K2002" s="661" t="s">
        <v>3680</v>
      </c>
      <c r="L2002" s="662">
        <v>51.21</v>
      </c>
      <c r="M2002" s="662">
        <v>204.84</v>
      </c>
      <c r="N2002" s="661">
        <v>4</v>
      </c>
      <c r="O2002" s="744">
        <v>1.5</v>
      </c>
      <c r="P2002" s="662">
        <v>204.84</v>
      </c>
      <c r="Q2002" s="677">
        <v>1</v>
      </c>
      <c r="R2002" s="661">
        <v>4</v>
      </c>
      <c r="S2002" s="677">
        <v>1</v>
      </c>
      <c r="T2002" s="744">
        <v>1.5</v>
      </c>
      <c r="U2002" s="700">
        <v>1</v>
      </c>
    </row>
    <row r="2003" spans="1:21" ht="14.4" customHeight="1" x14ac:dyDescent="0.3">
      <c r="A2003" s="660">
        <v>32</v>
      </c>
      <c r="B2003" s="661" t="s">
        <v>573</v>
      </c>
      <c r="C2003" s="661" t="s">
        <v>3526</v>
      </c>
      <c r="D2003" s="742" t="s">
        <v>5499</v>
      </c>
      <c r="E2003" s="743" t="s">
        <v>3549</v>
      </c>
      <c r="F2003" s="661" t="s">
        <v>3521</v>
      </c>
      <c r="G2003" s="661" t="s">
        <v>5168</v>
      </c>
      <c r="H2003" s="661" t="s">
        <v>574</v>
      </c>
      <c r="I2003" s="661" t="s">
        <v>5169</v>
      </c>
      <c r="J2003" s="661" t="s">
        <v>5170</v>
      </c>
      <c r="K2003" s="661" t="s">
        <v>5171</v>
      </c>
      <c r="L2003" s="662">
        <v>43.36</v>
      </c>
      <c r="M2003" s="662">
        <v>216.79999999999998</v>
      </c>
      <c r="N2003" s="661">
        <v>5</v>
      </c>
      <c r="O2003" s="744">
        <v>1.5</v>
      </c>
      <c r="P2003" s="662"/>
      <c r="Q2003" s="677">
        <v>0</v>
      </c>
      <c r="R2003" s="661"/>
      <c r="S2003" s="677">
        <v>0</v>
      </c>
      <c r="T2003" s="744"/>
      <c r="U2003" s="700">
        <v>0</v>
      </c>
    </row>
    <row r="2004" spans="1:21" ht="14.4" customHeight="1" x14ac:dyDescent="0.3">
      <c r="A2004" s="660">
        <v>32</v>
      </c>
      <c r="B2004" s="661" t="s">
        <v>573</v>
      </c>
      <c r="C2004" s="661" t="s">
        <v>3526</v>
      </c>
      <c r="D2004" s="742" t="s">
        <v>5499</v>
      </c>
      <c r="E2004" s="743" t="s">
        <v>3549</v>
      </c>
      <c r="F2004" s="661" t="s">
        <v>3521</v>
      </c>
      <c r="G2004" s="661" t="s">
        <v>4228</v>
      </c>
      <c r="H2004" s="661" t="s">
        <v>574</v>
      </c>
      <c r="I2004" s="661" t="s">
        <v>747</v>
      </c>
      <c r="J2004" s="661" t="s">
        <v>748</v>
      </c>
      <c r="K2004" s="661" t="s">
        <v>749</v>
      </c>
      <c r="L2004" s="662">
        <v>79.069999999999993</v>
      </c>
      <c r="M2004" s="662">
        <v>158.13999999999999</v>
      </c>
      <c r="N2004" s="661">
        <v>2</v>
      </c>
      <c r="O2004" s="744">
        <v>1</v>
      </c>
      <c r="P2004" s="662">
        <v>158.13999999999999</v>
      </c>
      <c r="Q2004" s="677">
        <v>1</v>
      </c>
      <c r="R2004" s="661">
        <v>2</v>
      </c>
      <c r="S2004" s="677">
        <v>1</v>
      </c>
      <c r="T2004" s="744">
        <v>1</v>
      </c>
      <c r="U2004" s="700">
        <v>1</v>
      </c>
    </row>
    <row r="2005" spans="1:21" ht="14.4" customHeight="1" x14ac:dyDescent="0.3">
      <c r="A2005" s="660">
        <v>32</v>
      </c>
      <c r="B2005" s="661" t="s">
        <v>573</v>
      </c>
      <c r="C2005" s="661" t="s">
        <v>3526</v>
      </c>
      <c r="D2005" s="742" t="s">
        <v>5499</v>
      </c>
      <c r="E2005" s="743" t="s">
        <v>3549</v>
      </c>
      <c r="F2005" s="661" t="s">
        <v>3521</v>
      </c>
      <c r="G2005" s="661" t="s">
        <v>3786</v>
      </c>
      <c r="H2005" s="661" t="s">
        <v>1755</v>
      </c>
      <c r="I2005" s="661" t="s">
        <v>1967</v>
      </c>
      <c r="J2005" s="661" t="s">
        <v>1968</v>
      </c>
      <c r="K2005" s="661" t="s">
        <v>2432</v>
      </c>
      <c r="L2005" s="662">
        <v>1427.23</v>
      </c>
      <c r="M2005" s="662">
        <v>41389.67</v>
      </c>
      <c r="N2005" s="661">
        <v>29</v>
      </c>
      <c r="O2005" s="744">
        <v>7</v>
      </c>
      <c r="P2005" s="662">
        <v>32826.289999999994</v>
      </c>
      <c r="Q2005" s="677">
        <v>0.79310344827586199</v>
      </c>
      <c r="R2005" s="661">
        <v>23</v>
      </c>
      <c r="S2005" s="677">
        <v>0.7931034482758621</v>
      </c>
      <c r="T2005" s="744">
        <v>6</v>
      </c>
      <c r="U2005" s="700">
        <v>0.8571428571428571</v>
      </c>
    </row>
    <row r="2006" spans="1:21" ht="14.4" customHeight="1" x14ac:dyDescent="0.3">
      <c r="A2006" s="660">
        <v>32</v>
      </c>
      <c r="B2006" s="661" t="s">
        <v>573</v>
      </c>
      <c r="C2006" s="661" t="s">
        <v>3526</v>
      </c>
      <c r="D2006" s="742" t="s">
        <v>5499</v>
      </c>
      <c r="E2006" s="743" t="s">
        <v>3549</v>
      </c>
      <c r="F2006" s="661" t="s">
        <v>3521</v>
      </c>
      <c r="G2006" s="661" t="s">
        <v>3904</v>
      </c>
      <c r="H2006" s="661" t="s">
        <v>574</v>
      </c>
      <c r="I2006" s="661" t="s">
        <v>1333</v>
      </c>
      <c r="J2006" s="661" t="s">
        <v>1334</v>
      </c>
      <c r="K2006" s="661" t="s">
        <v>3905</v>
      </c>
      <c r="L2006" s="662">
        <v>32709.68</v>
      </c>
      <c r="M2006" s="662">
        <v>98129.040000000008</v>
      </c>
      <c r="N2006" s="661">
        <v>3</v>
      </c>
      <c r="O2006" s="744">
        <v>1.5</v>
      </c>
      <c r="P2006" s="662">
        <v>32709.68</v>
      </c>
      <c r="Q2006" s="677">
        <v>0.33333333333333331</v>
      </c>
      <c r="R2006" s="661">
        <v>1</v>
      </c>
      <c r="S2006" s="677">
        <v>0.33333333333333331</v>
      </c>
      <c r="T2006" s="744">
        <v>0.5</v>
      </c>
      <c r="U2006" s="700">
        <v>0.33333333333333331</v>
      </c>
    </row>
    <row r="2007" spans="1:21" ht="14.4" customHeight="1" x14ac:dyDescent="0.3">
      <c r="A2007" s="660">
        <v>32</v>
      </c>
      <c r="B2007" s="661" t="s">
        <v>573</v>
      </c>
      <c r="C2007" s="661" t="s">
        <v>3526</v>
      </c>
      <c r="D2007" s="742" t="s">
        <v>5499</v>
      </c>
      <c r="E2007" s="743" t="s">
        <v>3549</v>
      </c>
      <c r="F2007" s="661" t="s">
        <v>3521</v>
      </c>
      <c r="G2007" s="661" t="s">
        <v>3688</v>
      </c>
      <c r="H2007" s="661" t="s">
        <v>574</v>
      </c>
      <c r="I2007" s="661" t="s">
        <v>3689</v>
      </c>
      <c r="J2007" s="661" t="s">
        <v>1071</v>
      </c>
      <c r="K2007" s="661" t="s">
        <v>729</v>
      </c>
      <c r="L2007" s="662">
        <v>0</v>
      </c>
      <c r="M2007" s="662">
        <v>0</v>
      </c>
      <c r="N2007" s="661">
        <v>1</v>
      </c>
      <c r="O2007" s="744">
        <v>0.5</v>
      </c>
      <c r="P2007" s="662"/>
      <c r="Q2007" s="677"/>
      <c r="R2007" s="661"/>
      <c r="S2007" s="677">
        <v>0</v>
      </c>
      <c r="T2007" s="744"/>
      <c r="U2007" s="700">
        <v>0</v>
      </c>
    </row>
    <row r="2008" spans="1:21" ht="14.4" customHeight="1" x14ac:dyDescent="0.3">
      <c r="A2008" s="660">
        <v>32</v>
      </c>
      <c r="B2008" s="661" t="s">
        <v>573</v>
      </c>
      <c r="C2008" s="661" t="s">
        <v>3526</v>
      </c>
      <c r="D2008" s="742" t="s">
        <v>5499</v>
      </c>
      <c r="E2008" s="743" t="s">
        <v>3549</v>
      </c>
      <c r="F2008" s="661" t="s">
        <v>3521</v>
      </c>
      <c r="G2008" s="661" t="s">
        <v>3690</v>
      </c>
      <c r="H2008" s="661" t="s">
        <v>1755</v>
      </c>
      <c r="I2008" s="661" t="s">
        <v>2253</v>
      </c>
      <c r="J2008" s="661" t="s">
        <v>2246</v>
      </c>
      <c r="K2008" s="661" t="s">
        <v>3416</v>
      </c>
      <c r="L2008" s="662">
        <v>13849.26</v>
      </c>
      <c r="M2008" s="662">
        <v>332382.24</v>
      </c>
      <c r="N2008" s="661">
        <v>24</v>
      </c>
      <c r="O2008" s="744">
        <v>8</v>
      </c>
      <c r="P2008" s="662">
        <v>332382.24</v>
      </c>
      <c r="Q2008" s="677">
        <v>1</v>
      </c>
      <c r="R2008" s="661">
        <v>24</v>
      </c>
      <c r="S2008" s="677">
        <v>1</v>
      </c>
      <c r="T2008" s="744">
        <v>8</v>
      </c>
      <c r="U2008" s="700">
        <v>1</v>
      </c>
    </row>
    <row r="2009" spans="1:21" ht="14.4" customHeight="1" x14ac:dyDescent="0.3">
      <c r="A2009" s="660">
        <v>32</v>
      </c>
      <c r="B2009" s="661" t="s">
        <v>573</v>
      </c>
      <c r="C2009" s="661" t="s">
        <v>3526</v>
      </c>
      <c r="D2009" s="742" t="s">
        <v>5499</v>
      </c>
      <c r="E2009" s="743" t="s">
        <v>3549</v>
      </c>
      <c r="F2009" s="661" t="s">
        <v>3521</v>
      </c>
      <c r="G2009" s="661" t="s">
        <v>3866</v>
      </c>
      <c r="H2009" s="661" t="s">
        <v>1755</v>
      </c>
      <c r="I2009" s="661" t="s">
        <v>4090</v>
      </c>
      <c r="J2009" s="661" t="s">
        <v>4091</v>
      </c>
      <c r="K2009" s="661" t="s">
        <v>2543</v>
      </c>
      <c r="L2009" s="662">
        <v>184.74</v>
      </c>
      <c r="M2009" s="662">
        <v>554.22</v>
      </c>
      <c r="N2009" s="661">
        <v>3</v>
      </c>
      <c r="O2009" s="744">
        <v>1</v>
      </c>
      <c r="P2009" s="662">
        <v>369.48</v>
      </c>
      <c r="Q2009" s="677">
        <v>0.66666666666666663</v>
      </c>
      <c r="R2009" s="661">
        <v>2</v>
      </c>
      <c r="S2009" s="677">
        <v>0.66666666666666663</v>
      </c>
      <c r="T2009" s="744">
        <v>0.5</v>
      </c>
      <c r="U2009" s="700">
        <v>0.5</v>
      </c>
    </row>
    <row r="2010" spans="1:21" ht="14.4" customHeight="1" x14ac:dyDescent="0.3">
      <c r="A2010" s="660">
        <v>32</v>
      </c>
      <c r="B2010" s="661" t="s">
        <v>573</v>
      </c>
      <c r="C2010" s="661" t="s">
        <v>3526</v>
      </c>
      <c r="D2010" s="742" t="s">
        <v>5499</v>
      </c>
      <c r="E2010" s="743" t="s">
        <v>3549</v>
      </c>
      <c r="F2010" s="661" t="s">
        <v>3521</v>
      </c>
      <c r="G2010" s="661" t="s">
        <v>3952</v>
      </c>
      <c r="H2010" s="661" t="s">
        <v>574</v>
      </c>
      <c r="I2010" s="661" t="s">
        <v>5172</v>
      </c>
      <c r="J2010" s="661" t="s">
        <v>3954</v>
      </c>
      <c r="K2010" s="661" t="s">
        <v>3508</v>
      </c>
      <c r="L2010" s="662">
        <v>0</v>
      </c>
      <c r="M2010" s="662">
        <v>0</v>
      </c>
      <c r="N2010" s="661">
        <v>1</v>
      </c>
      <c r="O2010" s="744">
        <v>0.5</v>
      </c>
      <c r="P2010" s="662">
        <v>0</v>
      </c>
      <c r="Q2010" s="677"/>
      <c r="R2010" s="661">
        <v>1</v>
      </c>
      <c r="S2010" s="677">
        <v>1</v>
      </c>
      <c r="T2010" s="744">
        <v>0.5</v>
      </c>
      <c r="U2010" s="700">
        <v>1</v>
      </c>
    </row>
    <row r="2011" spans="1:21" ht="14.4" customHeight="1" x14ac:dyDescent="0.3">
      <c r="A2011" s="660">
        <v>32</v>
      </c>
      <c r="B2011" s="661" t="s">
        <v>573</v>
      </c>
      <c r="C2011" s="661" t="s">
        <v>3526</v>
      </c>
      <c r="D2011" s="742" t="s">
        <v>5499</v>
      </c>
      <c r="E2011" s="743" t="s">
        <v>3549</v>
      </c>
      <c r="F2011" s="661" t="s">
        <v>3521</v>
      </c>
      <c r="G2011" s="661" t="s">
        <v>3952</v>
      </c>
      <c r="H2011" s="661" t="s">
        <v>574</v>
      </c>
      <c r="I2011" s="661" t="s">
        <v>4478</v>
      </c>
      <c r="J2011" s="661" t="s">
        <v>1666</v>
      </c>
      <c r="K2011" s="661" t="s">
        <v>4479</v>
      </c>
      <c r="L2011" s="662">
        <v>0</v>
      </c>
      <c r="M2011" s="662">
        <v>0</v>
      </c>
      <c r="N2011" s="661">
        <v>1</v>
      </c>
      <c r="O2011" s="744">
        <v>1</v>
      </c>
      <c r="P2011" s="662"/>
      <c r="Q2011" s="677"/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32</v>
      </c>
      <c r="B2012" s="661" t="s">
        <v>573</v>
      </c>
      <c r="C2012" s="661" t="s">
        <v>3526</v>
      </c>
      <c r="D2012" s="742" t="s">
        <v>5499</v>
      </c>
      <c r="E2012" s="743" t="s">
        <v>3549</v>
      </c>
      <c r="F2012" s="661" t="s">
        <v>3521</v>
      </c>
      <c r="G2012" s="661" t="s">
        <v>3709</v>
      </c>
      <c r="H2012" s="661" t="s">
        <v>574</v>
      </c>
      <c r="I2012" s="661" t="s">
        <v>2237</v>
      </c>
      <c r="J2012" s="661" t="s">
        <v>3710</v>
      </c>
      <c r="K2012" s="661" t="s">
        <v>3711</v>
      </c>
      <c r="L2012" s="662">
        <v>10386.950000000001</v>
      </c>
      <c r="M2012" s="662">
        <v>20773.900000000001</v>
      </c>
      <c r="N2012" s="661">
        <v>2</v>
      </c>
      <c r="O2012" s="744">
        <v>0.5</v>
      </c>
      <c r="P2012" s="662">
        <v>20773.900000000001</v>
      </c>
      <c r="Q2012" s="677">
        <v>1</v>
      </c>
      <c r="R2012" s="661">
        <v>2</v>
      </c>
      <c r="S2012" s="677">
        <v>1</v>
      </c>
      <c r="T2012" s="744">
        <v>0.5</v>
      </c>
      <c r="U2012" s="700">
        <v>1</v>
      </c>
    </row>
    <row r="2013" spans="1:21" ht="14.4" customHeight="1" x14ac:dyDescent="0.3">
      <c r="A2013" s="660">
        <v>32</v>
      </c>
      <c r="B2013" s="661" t="s">
        <v>573</v>
      </c>
      <c r="C2013" s="661" t="s">
        <v>3526</v>
      </c>
      <c r="D2013" s="742" t="s">
        <v>5499</v>
      </c>
      <c r="E2013" s="743" t="s">
        <v>3549</v>
      </c>
      <c r="F2013" s="661" t="s">
        <v>3522</v>
      </c>
      <c r="G2013" s="661" t="s">
        <v>3700</v>
      </c>
      <c r="H2013" s="661" t="s">
        <v>574</v>
      </c>
      <c r="I2013" s="661" t="s">
        <v>5173</v>
      </c>
      <c r="J2013" s="661" t="s">
        <v>3702</v>
      </c>
      <c r="K2013" s="661"/>
      <c r="L2013" s="662">
        <v>0</v>
      </c>
      <c r="M2013" s="662">
        <v>0</v>
      </c>
      <c r="N2013" s="661">
        <v>1</v>
      </c>
      <c r="O2013" s="744">
        <v>1</v>
      </c>
      <c r="P2013" s="662">
        <v>0</v>
      </c>
      <c r="Q2013" s="677"/>
      <c r="R2013" s="661">
        <v>1</v>
      </c>
      <c r="S2013" s="677">
        <v>1</v>
      </c>
      <c r="T2013" s="744">
        <v>1</v>
      </c>
      <c r="U2013" s="700">
        <v>1</v>
      </c>
    </row>
    <row r="2014" spans="1:21" ht="14.4" customHeight="1" x14ac:dyDescent="0.3">
      <c r="A2014" s="660">
        <v>32</v>
      </c>
      <c r="B2014" s="661" t="s">
        <v>573</v>
      </c>
      <c r="C2014" s="661" t="s">
        <v>3526</v>
      </c>
      <c r="D2014" s="742" t="s">
        <v>5499</v>
      </c>
      <c r="E2014" s="743" t="s">
        <v>3550</v>
      </c>
      <c r="F2014" s="661" t="s">
        <v>3521</v>
      </c>
      <c r="G2014" s="661" t="s">
        <v>3569</v>
      </c>
      <c r="H2014" s="661" t="s">
        <v>574</v>
      </c>
      <c r="I2014" s="661" t="s">
        <v>1268</v>
      </c>
      <c r="J2014" s="661" t="s">
        <v>1269</v>
      </c>
      <c r="K2014" s="661" t="s">
        <v>1253</v>
      </c>
      <c r="L2014" s="662">
        <v>263.26</v>
      </c>
      <c r="M2014" s="662">
        <v>526.52</v>
      </c>
      <c r="N2014" s="661">
        <v>2</v>
      </c>
      <c r="O2014" s="744">
        <v>1.5</v>
      </c>
      <c r="P2014" s="662">
        <v>263.26</v>
      </c>
      <c r="Q2014" s="677">
        <v>0.5</v>
      </c>
      <c r="R2014" s="661">
        <v>1</v>
      </c>
      <c r="S2014" s="677">
        <v>0.5</v>
      </c>
      <c r="T2014" s="744">
        <v>1</v>
      </c>
      <c r="U2014" s="700">
        <v>0.66666666666666663</v>
      </c>
    </row>
    <row r="2015" spans="1:21" ht="14.4" customHeight="1" x14ac:dyDescent="0.3">
      <c r="A2015" s="660">
        <v>32</v>
      </c>
      <c r="B2015" s="661" t="s">
        <v>573</v>
      </c>
      <c r="C2015" s="661" t="s">
        <v>3526</v>
      </c>
      <c r="D2015" s="742" t="s">
        <v>5499</v>
      </c>
      <c r="E2015" s="743" t="s">
        <v>3550</v>
      </c>
      <c r="F2015" s="661" t="s">
        <v>3521</v>
      </c>
      <c r="G2015" s="661" t="s">
        <v>3569</v>
      </c>
      <c r="H2015" s="661" t="s">
        <v>574</v>
      </c>
      <c r="I2015" s="661" t="s">
        <v>1314</v>
      </c>
      <c r="J2015" s="661" t="s">
        <v>1315</v>
      </c>
      <c r="K2015" s="661" t="s">
        <v>3570</v>
      </c>
      <c r="L2015" s="662">
        <v>1295.6400000000001</v>
      </c>
      <c r="M2015" s="662">
        <v>11660.760000000002</v>
      </c>
      <c r="N2015" s="661">
        <v>9</v>
      </c>
      <c r="O2015" s="744">
        <v>5.5</v>
      </c>
      <c r="P2015" s="662">
        <v>6478.2000000000007</v>
      </c>
      <c r="Q2015" s="677">
        <v>0.55555555555555547</v>
      </c>
      <c r="R2015" s="661">
        <v>5</v>
      </c>
      <c r="S2015" s="677">
        <v>0.55555555555555558</v>
      </c>
      <c r="T2015" s="744">
        <v>3</v>
      </c>
      <c r="U2015" s="700">
        <v>0.54545454545454541</v>
      </c>
    </row>
    <row r="2016" spans="1:21" ht="14.4" customHeight="1" x14ac:dyDescent="0.3">
      <c r="A2016" s="660">
        <v>32</v>
      </c>
      <c r="B2016" s="661" t="s">
        <v>573</v>
      </c>
      <c r="C2016" s="661" t="s">
        <v>3526</v>
      </c>
      <c r="D2016" s="742" t="s">
        <v>5499</v>
      </c>
      <c r="E2016" s="743" t="s">
        <v>3550</v>
      </c>
      <c r="F2016" s="661" t="s">
        <v>3521</v>
      </c>
      <c r="G2016" s="661" t="s">
        <v>3571</v>
      </c>
      <c r="H2016" s="661" t="s">
        <v>574</v>
      </c>
      <c r="I2016" s="661" t="s">
        <v>3693</v>
      </c>
      <c r="J2016" s="661" t="s">
        <v>3575</v>
      </c>
      <c r="K2016" s="661" t="s">
        <v>3694</v>
      </c>
      <c r="L2016" s="662">
        <v>0</v>
      </c>
      <c r="M2016" s="662">
        <v>0</v>
      </c>
      <c r="N2016" s="661">
        <v>3</v>
      </c>
      <c r="O2016" s="744">
        <v>2</v>
      </c>
      <c r="P2016" s="662"/>
      <c r="Q2016" s="677"/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32</v>
      </c>
      <c r="B2017" s="661" t="s">
        <v>573</v>
      </c>
      <c r="C2017" s="661" t="s">
        <v>3526</v>
      </c>
      <c r="D2017" s="742" t="s">
        <v>5499</v>
      </c>
      <c r="E2017" s="743" t="s">
        <v>3550</v>
      </c>
      <c r="F2017" s="661" t="s">
        <v>3521</v>
      </c>
      <c r="G2017" s="661" t="s">
        <v>3571</v>
      </c>
      <c r="H2017" s="661" t="s">
        <v>574</v>
      </c>
      <c r="I2017" s="661" t="s">
        <v>683</v>
      </c>
      <c r="J2017" s="661" t="s">
        <v>684</v>
      </c>
      <c r="K2017" s="661" t="s">
        <v>3572</v>
      </c>
      <c r="L2017" s="662">
        <v>40.58</v>
      </c>
      <c r="M2017" s="662">
        <v>121.74</v>
      </c>
      <c r="N2017" s="661">
        <v>3</v>
      </c>
      <c r="O2017" s="744">
        <v>2.5</v>
      </c>
      <c r="P2017" s="662">
        <v>40.58</v>
      </c>
      <c r="Q2017" s="677">
        <v>0.33333333333333331</v>
      </c>
      <c r="R2017" s="661">
        <v>1</v>
      </c>
      <c r="S2017" s="677">
        <v>0.33333333333333331</v>
      </c>
      <c r="T2017" s="744">
        <v>0.5</v>
      </c>
      <c r="U2017" s="700">
        <v>0.2</v>
      </c>
    </row>
    <row r="2018" spans="1:21" ht="14.4" customHeight="1" x14ac:dyDescent="0.3">
      <c r="A2018" s="660">
        <v>32</v>
      </c>
      <c r="B2018" s="661" t="s">
        <v>573</v>
      </c>
      <c r="C2018" s="661" t="s">
        <v>3526</v>
      </c>
      <c r="D2018" s="742" t="s">
        <v>5499</v>
      </c>
      <c r="E2018" s="743" t="s">
        <v>3550</v>
      </c>
      <c r="F2018" s="661" t="s">
        <v>3521</v>
      </c>
      <c r="G2018" s="661" t="s">
        <v>3571</v>
      </c>
      <c r="H2018" s="661" t="s">
        <v>574</v>
      </c>
      <c r="I2018" s="661" t="s">
        <v>3573</v>
      </c>
      <c r="J2018" s="661" t="s">
        <v>684</v>
      </c>
      <c r="K2018" s="661" t="s">
        <v>3574</v>
      </c>
      <c r="L2018" s="662">
        <v>135.25</v>
      </c>
      <c r="M2018" s="662">
        <v>270.5</v>
      </c>
      <c r="N2018" s="661">
        <v>2</v>
      </c>
      <c r="O2018" s="744">
        <v>1.5</v>
      </c>
      <c r="P2018" s="662">
        <v>135.25</v>
      </c>
      <c r="Q2018" s="677">
        <v>0.5</v>
      </c>
      <c r="R2018" s="661">
        <v>1</v>
      </c>
      <c r="S2018" s="677">
        <v>0.5</v>
      </c>
      <c r="T2018" s="744">
        <v>0.5</v>
      </c>
      <c r="U2018" s="700">
        <v>0.33333333333333331</v>
      </c>
    </row>
    <row r="2019" spans="1:21" ht="14.4" customHeight="1" x14ac:dyDescent="0.3">
      <c r="A2019" s="660">
        <v>32</v>
      </c>
      <c r="B2019" s="661" t="s">
        <v>573</v>
      </c>
      <c r="C2019" s="661" t="s">
        <v>3526</v>
      </c>
      <c r="D2019" s="742" t="s">
        <v>5499</v>
      </c>
      <c r="E2019" s="743" t="s">
        <v>3550</v>
      </c>
      <c r="F2019" s="661" t="s">
        <v>3521</v>
      </c>
      <c r="G2019" s="661" t="s">
        <v>3579</v>
      </c>
      <c r="H2019" s="661" t="s">
        <v>574</v>
      </c>
      <c r="I2019" s="661" t="s">
        <v>4734</v>
      </c>
      <c r="J2019" s="661" t="s">
        <v>1013</v>
      </c>
      <c r="K2019" s="661" t="s">
        <v>4573</v>
      </c>
      <c r="L2019" s="662">
        <v>0</v>
      </c>
      <c r="M2019" s="662">
        <v>0</v>
      </c>
      <c r="N2019" s="661">
        <v>1</v>
      </c>
      <c r="O2019" s="744">
        <v>0.5</v>
      </c>
      <c r="P2019" s="662"/>
      <c r="Q2019" s="677"/>
      <c r="R2019" s="661"/>
      <c r="S2019" s="677">
        <v>0</v>
      </c>
      <c r="T2019" s="744"/>
      <c r="U2019" s="700">
        <v>0</v>
      </c>
    </row>
    <row r="2020" spans="1:21" ht="14.4" customHeight="1" x14ac:dyDescent="0.3">
      <c r="A2020" s="660">
        <v>32</v>
      </c>
      <c r="B2020" s="661" t="s">
        <v>573</v>
      </c>
      <c r="C2020" s="661" t="s">
        <v>3526</v>
      </c>
      <c r="D2020" s="742" t="s">
        <v>5499</v>
      </c>
      <c r="E2020" s="743" t="s">
        <v>3550</v>
      </c>
      <c r="F2020" s="661" t="s">
        <v>3521</v>
      </c>
      <c r="G2020" s="661" t="s">
        <v>3582</v>
      </c>
      <c r="H2020" s="661" t="s">
        <v>1755</v>
      </c>
      <c r="I2020" s="661" t="s">
        <v>2158</v>
      </c>
      <c r="J2020" s="661" t="s">
        <v>617</v>
      </c>
      <c r="K2020" s="661" t="s">
        <v>3387</v>
      </c>
      <c r="L2020" s="662">
        <v>150.04</v>
      </c>
      <c r="M2020" s="662">
        <v>750.2</v>
      </c>
      <c r="N2020" s="661">
        <v>5</v>
      </c>
      <c r="O2020" s="744">
        <v>3.5</v>
      </c>
      <c r="P2020" s="662">
        <v>450.12</v>
      </c>
      <c r="Q2020" s="677">
        <v>0.6</v>
      </c>
      <c r="R2020" s="661">
        <v>3</v>
      </c>
      <c r="S2020" s="677">
        <v>0.6</v>
      </c>
      <c r="T2020" s="744">
        <v>2.5</v>
      </c>
      <c r="U2020" s="700">
        <v>0.7142857142857143</v>
      </c>
    </row>
    <row r="2021" spans="1:21" ht="14.4" customHeight="1" x14ac:dyDescent="0.3">
      <c r="A2021" s="660">
        <v>32</v>
      </c>
      <c r="B2021" s="661" t="s">
        <v>573</v>
      </c>
      <c r="C2021" s="661" t="s">
        <v>3526</v>
      </c>
      <c r="D2021" s="742" t="s">
        <v>5499</v>
      </c>
      <c r="E2021" s="743" t="s">
        <v>3550</v>
      </c>
      <c r="F2021" s="661" t="s">
        <v>3521</v>
      </c>
      <c r="G2021" s="661" t="s">
        <v>3582</v>
      </c>
      <c r="H2021" s="661" t="s">
        <v>1755</v>
      </c>
      <c r="I2021" s="661" t="s">
        <v>2158</v>
      </c>
      <c r="J2021" s="661" t="s">
        <v>617</v>
      </c>
      <c r="K2021" s="661" t="s">
        <v>3387</v>
      </c>
      <c r="L2021" s="662">
        <v>154.36000000000001</v>
      </c>
      <c r="M2021" s="662">
        <v>2161.04</v>
      </c>
      <c r="N2021" s="661">
        <v>14</v>
      </c>
      <c r="O2021" s="744">
        <v>9</v>
      </c>
      <c r="P2021" s="662">
        <v>1234.8800000000001</v>
      </c>
      <c r="Q2021" s="677">
        <v>0.57142857142857151</v>
      </c>
      <c r="R2021" s="661">
        <v>8</v>
      </c>
      <c r="S2021" s="677">
        <v>0.5714285714285714</v>
      </c>
      <c r="T2021" s="744">
        <v>6</v>
      </c>
      <c r="U2021" s="700">
        <v>0.66666666666666663</v>
      </c>
    </row>
    <row r="2022" spans="1:21" ht="14.4" customHeight="1" x14ac:dyDescent="0.3">
      <c r="A2022" s="660">
        <v>32</v>
      </c>
      <c r="B2022" s="661" t="s">
        <v>573</v>
      </c>
      <c r="C2022" s="661" t="s">
        <v>3526</v>
      </c>
      <c r="D2022" s="742" t="s">
        <v>5499</v>
      </c>
      <c r="E2022" s="743" t="s">
        <v>3550</v>
      </c>
      <c r="F2022" s="661" t="s">
        <v>3521</v>
      </c>
      <c r="G2022" s="661" t="s">
        <v>3586</v>
      </c>
      <c r="H2022" s="661" t="s">
        <v>574</v>
      </c>
      <c r="I2022" s="661" t="s">
        <v>4415</v>
      </c>
      <c r="J2022" s="661" t="s">
        <v>2090</v>
      </c>
      <c r="K2022" s="661" t="s">
        <v>3392</v>
      </c>
      <c r="L2022" s="662">
        <v>170.52</v>
      </c>
      <c r="M2022" s="662">
        <v>170.52</v>
      </c>
      <c r="N2022" s="661">
        <v>1</v>
      </c>
      <c r="O2022" s="744">
        <v>1</v>
      </c>
      <c r="P2022" s="662">
        <v>170.52</v>
      </c>
      <c r="Q2022" s="677">
        <v>1</v>
      </c>
      <c r="R2022" s="661">
        <v>1</v>
      </c>
      <c r="S2022" s="677">
        <v>1</v>
      </c>
      <c r="T2022" s="744">
        <v>1</v>
      </c>
      <c r="U2022" s="700">
        <v>1</v>
      </c>
    </row>
    <row r="2023" spans="1:21" ht="14.4" customHeight="1" x14ac:dyDescent="0.3">
      <c r="A2023" s="660">
        <v>32</v>
      </c>
      <c r="B2023" s="661" t="s">
        <v>573</v>
      </c>
      <c r="C2023" s="661" t="s">
        <v>3526</v>
      </c>
      <c r="D2023" s="742" t="s">
        <v>5499</v>
      </c>
      <c r="E2023" s="743" t="s">
        <v>3550</v>
      </c>
      <c r="F2023" s="661" t="s">
        <v>3521</v>
      </c>
      <c r="G2023" s="661" t="s">
        <v>3586</v>
      </c>
      <c r="H2023" s="661" t="s">
        <v>574</v>
      </c>
      <c r="I2023" s="661" t="s">
        <v>2089</v>
      </c>
      <c r="J2023" s="661" t="s">
        <v>2090</v>
      </c>
      <c r="K2023" s="661" t="s">
        <v>3392</v>
      </c>
      <c r="L2023" s="662">
        <v>170.52</v>
      </c>
      <c r="M2023" s="662">
        <v>341.04</v>
      </c>
      <c r="N2023" s="661">
        <v>2</v>
      </c>
      <c r="O2023" s="744">
        <v>1.5</v>
      </c>
      <c r="P2023" s="662">
        <v>170.52</v>
      </c>
      <c r="Q2023" s="677">
        <v>0.5</v>
      </c>
      <c r="R2023" s="661">
        <v>1</v>
      </c>
      <c r="S2023" s="677">
        <v>0.5</v>
      </c>
      <c r="T2023" s="744">
        <v>1</v>
      </c>
      <c r="U2023" s="700">
        <v>0.66666666666666663</v>
      </c>
    </row>
    <row r="2024" spans="1:21" ht="14.4" customHeight="1" x14ac:dyDescent="0.3">
      <c r="A2024" s="660">
        <v>32</v>
      </c>
      <c r="B2024" s="661" t="s">
        <v>573</v>
      </c>
      <c r="C2024" s="661" t="s">
        <v>3526</v>
      </c>
      <c r="D2024" s="742" t="s">
        <v>5499</v>
      </c>
      <c r="E2024" s="743" t="s">
        <v>3550</v>
      </c>
      <c r="F2024" s="661" t="s">
        <v>3521</v>
      </c>
      <c r="G2024" s="661" t="s">
        <v>3586</v>
      </c>
      <c r="H2024" s="661" t="s">
        <v>574</v>
      </c>
      <c r="I2024" s="661" t="s">
        <v>5174</v>
      </c>
      <c r="J2024" s="661" t="s">
        <v>2090</v>
      </c>
      <c r="K2024" s="661" t="s">
        <v>3392</v>
      </c>
      <c r="L2024" s="662">
        <v>0</v>
      </c>
      <c r="M2024" s="662">
        <v>0</v>
      </c>
      <c r="N2024" s="661">
        <v>1</v>
      </c>
      <c r="O2024" s="744">
        <v>1</v>
      </c>
      <c r="P2024" s="662">
        <v>0</v>
      </c>
      <c r="Q2024" s="677"/>
      <c r="R2024" s="661">
        <v>1</v>
      </c>
      <c r="S2024" s="677">
        <v>1</v>
      </c>
      <c r="T2024" s="744">
        <v>1</v>
      </c>
      <c r="U2024" s="700">
        <v>1</v>
      </c>
    </row>
    <row r="2025" spans="1:21" ht="14.4" customHeight="1" x14ac:dyDescent="0.3">
      <c r="A2025" s="660">
        <v>32</v>
      </c>
      <c r="B2025" s="661" t="s">
        <v>573</v>
      </c>
      <c r="C2025" s="661" t="s">
        <v>3526</v>
      </c>
      <c r="D2025" s="742" t="s">
        <v>5499</v>
      </c>
      <c r="E2025" s="743" t="s">
        <v>3550</v>
      </c>
      <c r="F2025" s="661" t="s">
        <v>3521</v>
      </c>
      <c r="G2025" s="661" t="s">
        <v>3796</v>
      </c>
      <c r="H2025" s="661" t="s">
        <v>574</v>
      </c>
      <c r="I2025" s="661" t="s">
        <v>2093</v>
      </c>
      <c r="J2025" s="661" t="s">
        <v>2094</v>
      </c>
      <c r="K2025" s="661" t="s">
        <v>3392</v>
      </c>
      <c r="L2025" s="662">
        <v>66.819999999999993</v>
      </c>
      <c r="M2025" s="662">
        <v>267.27999999999997</v>
      </c>
      <c r="N2025" s="661">
        <v>4</v>
      </c>
      <c r="O2025" s="744">
        <v>2.5</v>
      </c>
      <c r="P2025" s="662">
        <v>133.63999999999999</v>
      </c>
      <c r="Q2025" s="677">
        <v>0.5</v>
      </c>
      <c r="R2025" s="661">
        <v>2</v>
      </c>
      <c r="S2025" s="677">
        <v>0.5</v>
      </c>
      <c r="T2025" s="744">
        <v>1</v>
      </c>
      <c r="U2025" s="700">
        <v>0.4</v>
      </c>
    </row>
    <row r="2026" spans="1:21" ht="14.4" customHeight="1" x14ac:dyDescent="0.3">
      <c r="A2026" s="660">
        <v>32</v>
      </c>
      <c r="B2026" s="661" t="s">
        <v>573</v>
      </c>
      <c r="C2026" s="661" t="s">
        <v>3526</v>
      </c>
      <c r="D2026" s="742" t="s">
        <v>5499</v>
      </c>
      <c r="E2026" s="743" t="s">
        <v>3550</v>
      </c>
      <c r="F2026" s="661" t="s">
        <v>3521</v>
      </c>
      <c r="G2026" s="661" t="s">
        <v>3796</v>
      </c>
      <c r="H2026" s="661" t="s">
        <v>574</v>
      </c>
      <c r="I2026" s="661" t="s">
        <v>2093</v>
      </c>
      <c r="J2026" s="661" t="s">
        <v>2094</v>
      </c>
      <c r="K2026" s="661" t="s">
        <v>3392</v>
      </c>
      <c r="L2026" s="662">
        <v>78.33</v>
      </c>
      <c r="M2026" s="662">
        <v>156.66</v>
      </c>
      <c r="N2026" s="661">
        <v>2</v>
      </c>
      <c r="O2026" s="744">
        <v>2</v>
      </c>
      <c r="P2026" s="662">
        <v>156.66</v>
      </c>
      <c r="Q2026" s="677">
        <v>1</v>
      </c>
      <c r="R2026" s="661">
        <v>2</v>
      </c>
      <c r="S2026" s="677">
        <v>1</v>
      </c>
      <c r="T2026" s="744">
        <v>2</v>
      </c>
      <c r="U2026" s="700">
        <v>1</v>
      </c>
    </row>
    <row r="2027" spans="1:21" ht="14.4" customHeight="1" x14ac:dyDescent="0.3">
      <c r="A2027" s="660">
        <v>32</v>
      </c>
      <c r="B2027" s="661" t="s">
        <v>573</v>
      </c>
      <c r="C2027" s="661" t="s">
        <v>3526</v>
      </c>
      <c r="D2027" s="742" t="s">
        <v>5499</v>
      </c>
      <c r="E2027" s="743" t="s">
        <v>3550</v>
      </c>
      <c r="F2027" s="661" t="s">
        <v>3521</v>
      </c>
      <c r="G2027" s="661" t="s">
        <v>3588</v>
      </c>
      <c r="H2027" s="661" t="s">
        <v>1755</v>
      </c>
      <c r="I2027" s="661" t="s">
        <v>1877</v>
      </c>
      <c r="J2027" s="661" t="s">
        <v>1878</v>
      </c>
      <c r="K2027" s="661" t="s">
        <v>3441</v>
      </c>
      <c r="L2027" s="662">
        <v>65.989999999999995</v>
      </c>
      <c r="M2027" s="662">
        <v>65.989999999999995</v>
      </c>
      <c r="N2027" s="661">
        <v>1</v>
      </c>
      <c r="O2027" s="744">
        <v>1</v>
      </c>
      <c r="P2027" s="662">
        <v>65.989999999999995</v>
      </c>
      <c r="Q2027" s="677">
        <v>1</v>
      </c>
      <c r="R2027" s="661">
        <v>1</v>
      </c>
      <c r="S2027" s="677">
        <v>1</v>
      </c>
      <c r="T2027" s="744">
        <v>1</v>
      </c>
      <c r="U2027" s="700">
        <v>1</v>
      </c>
    </row>
    <row r="2028" spans="1:21" ht="14.4" customHeight="1" x14ac:dyDescent="0.3">
      <c r="A2028" s="660">
        <v>32</v>
      </c>
      <c r="B2028" s="661" t="s">
        <v>573</v>
      </c>
      <c r="C2028" s="661" t="s">
        <v>3526</v>
      </c>
      <c r="D2028" s="742" t="s">
        <v>5499</v>
      </c>
      <c r="E2028" s="743" t="s">
        <v>3550</v>
      </c>
      <c r="F2028" s="661" t="s">
        <v>3521</v>
      </c>
      <c r="G2028" s="661" t="s">
        <v>3814</v>
      </c>
      <c r="H2028" s="661" t="s">
        <v>574</v>
      </c>
      <c r="I2028" s="661" t="s">
        <v>2689</v>
      </c>
      <c r="J2028" s="661" t="s">
        <v>2690</v>
      </c>
      <c r="K2028" s="661" t="s">
        <v>3820</v>
      </c>
      <c r="L2028" s="662">
        <v>1937.84</v>
      </c>
      <c r="M2028" s="662">
        <v>1937.84</v>
      </c>
      <c r="N2028" s="661">
        <v>1</v>
      </c>
      <c r="O2028" s="744">
        <v>0.5</v>
      </c>
      <c r="P2028" s="662">
        <v>1937.84</v>
      </c>
      <c r="Q2028" s="677">
        <v>1</v>
      </c>
      <c r="R2028" s="661">
        <v>1</v>
      </c>
      <c r="S2028" s="677">
        <v>1</v>
      </c>
      <c r="T2028" s="744">
        <v>0.5</v>
      </c>
      <c r="U2028" s="700">
        <v>1</v>
      </c>
    </row>
    <row r="2029" spans="1:21" ht="14.4" customHeight="1" x14ac:dyDescent="0.3">
      <c r="A2029" s="660">
        <v>32</v>
      </c>
      <c r="B2029" s="661" t="s">
        <v>573</v>
      </c>
      <c r="C2029" s="661" t="s">
        <v>3526</v>
      </c>
      <c r="D2029" s="742" t="s">
        <v>5499</v>
      </c>
      <c r="E2029" s="743" t="s">
        <v>3550</v>
      </c>
      <c r="F2029" s="661" t="s">
        <v>3521</v>
      </c>
      <c r="G2029" s="661" t="s">
        <v>4306</v>
      </c>
      <c r="H2029" s="661" t="s">
        <v>574</v>
      </c>
      <c r="I2029" s="661" t="s">
        <v>4416</v>
      </c>
      <c r="J2029" s="661" t="s">
        <v>4417</v>
      </c>
      <c r="K2029" s="661" t="s">
        <v>4418</v>
      </c>
      <c r="L2029" s="662">
        <v>6210.27</v>
      </c>
      <c r="M2029" s="662">
        <v>80733.510000000009</v>
      </c>
      <c r="N2029" s="661">
        <v>13</v>
      </c>
      <c r="O2029" s="744">
        <v>5.5</v>
      </c>
      <c r="P2029" s="662">
        <v>80733.510000000009</v>
      </c>
      <c r="Q2029" s="677">
        <v>1</v>
      </c>
      <c r="R2029" s="661">
        <v>13</v>
      </c>
      <c r="S2029" s="677">
        <v>1</v>
      </c>
      <c r="T2029" s="744">
        <v>5.5</v>
      </c>
      <c r="U2029" s="700">
        <v>1</v>
      </c>
    </row>
    <row r="2030" spans="1:21" ht="14.4" customHeight="1" x14ac:dyDescent="0.3">
      <c r="A2030" s="660">
        <v>32</v>
      </c>
      <c r="B2030" s="661" t="s">
        <v>573</v>
      </c>
      <c r="C2030" s="661" t="s">
        <v>3526</v>
      </c>
      <c r="D2030" s="742" t="s">
        <v>5499</v>
      </c>
      <c r="E2030" s="743" t="s">
        <v>3550</v>
      </c>
      <c r="F2030" s="661" t="s">
        <v>3521</v>
      </c>
      <c r="G2030" s="661" t="s">
        <v>3600</v>
      </c>
      <c r="H2030" s="661" t="s">
        <v>574</v>
      </c>
      <c r="I2030" s="661" t="s">
        <v>3601</v>
      </c>
      <c r="J2030" s="661" t="s">
        <v>3602</v>
      </c>
      <c r="K2030" s="661" t="s">
        <v>1667</v>
      </c>
      <c r="L2030" s="662">
        <v>12596.28</v>
      </c>
      <c r="M2030" s="662">
        <v>12596.28</v>
      </c>
      <c r="N2030" s="661">
        <v>1</v>
      </c>
      <c r="O2030" s="744">
        <v>1</v>
      </c>
      <c r="P2030" s="662">
        <v>12596.28</v>
      </c>
      <c r="Q2030" s="677">
        <v>1</v>
      </c>
      <c r="R2030" s="661">
        <v>1</v>
      </c>
      <c r="S2030" s="677">
        <v>1</v>
      </c>
      <c r="T2030" s="744">
        <v>1</v>
      </c>
      <c r="U2030" s="700">
        <v>1</v>
      </c>
    </row>
    <row r="2031" spans="1:21" ht="14.4" customHeight="1" x14ac:dyDescent="0.3">
      <c r="A2031" s="660">
        <v>32</v>
      </c>
      <c r="B2031" s="661" t="s">
        <v>573</v>
      </c>
      <c r="C2031" s="661" t="s">
        <v>3526</v>
      </c>
      <c r="D2031" s="742" t="s">
        <v>5499</v>
      </c>
      <c r="E2031" s="743" t="s">
        <v>3550</v>
      </c>
      <c r="F2031" s="661" t="s">
        <v>3521</v>
      </c>
      <c r="G2031" s="661" t="s">
        <v>3605</v>
      </c>
      <c r="H2031" s="661" t="s">
        <v>574</v>
      </c>
      <c r="I2031" s="661" t="s">
        <v>2218</v>
      </c>
      <c r="J2031" s="661" t="s">
        <v>2219</v>
      </c>
      <c r="K2031" s="661" t="s">
        <v>3414</v>
      </c>
      <c r="L2031" s="662">
        <v>2991.23</v>
      </c>
      <c r="M2031" s="662">
        <v>17947.38</v>
      </c>
      <c r="N2031" s="661">
        <v>6</v>
      </c>
      <c r="O2031" s="744">
        <v>3.5</v>
      </c>
      <c r="P2031" s="662">
        <v>14956.15</v>
      </c>
      <c r="Q2031" s="677">
        <v>0.83333333333333326</v>
      </c>
      <c r="R2031" s="661">
        <v>5</v>
      </c>
      <c r="S2031" s="677">
        <v>0.83333333333333337</v>
      </c>
      <c r="T2031" s="744">
        <v>3</v>
      </c>
      <c r="U2031" s="700">
        <v>0.8571428571428571</v>
      </c>
    </row>
    <row r="2032" spans="1:21" ht="14.4" customHeight="1" x14ac:dyDescent="0.3">
      <c r="A2032" s="660">
        <v>32</v>
      </c>
      <c r="B2032" s="661" t="s">
        <v>573</v>
      </c>
      <c r="C2032" s="661" t="s">
        <v>3526</v>
      </c>
      <c r="D2032" s="742" t="s">
        <v>5499</v>
      </c>
      <c r="E2032" s="743" t="s">
        <v>3550</v>
      </c>
      <c r="F2032" s="661" t="s">
        <v>3521</v>
      </c>
      <c r="G2032" s="661" t="s">
        <v>5175</v>
      </c>
      <c r="H2032" s="661" t="s">
        <v>574</v>
      </c>
      <c r="I2032" s="661" t="s">
        <v>5176</v>
      </c>
      <c r="J2032" s="661" t="s">
        <v>2446</v>
      </c>
      <c r="K2032" s="661" t="s">
        <v>5177</v>
      </c>
      <c r="L2032" s="662">
        <v>0</v>
      </c>
      <c r="M2032" s="662">
        <v>0</v>
      </c>
      <c r="N2032" s="661">
        <v>1</v>
      </c>
      <c r="O2032" s="744">
        <v>1</v>
      </c>
      <c r="P2032" s="662"/>
      <c r="Q2032" s="677"/>
      <c r="R2032" s="661"/>
      <c r="S2032" s="677">
        <v>0</v>
      </c>
      <c r="T2032" s="744"/>
      <c r="U2032" s="700">
        <v>0</v>
      </c>
    </row>
    <row r="2033" spans="1:21" ht="14.4" customHeight="1" x14ac:dyDescent="0.3">
      <c r="A2033" s="660">
        <v>32</v>
      </c>
      <c r="B2033" s="661" t="s">
        <v>573</v>
      </c>
      <c r="C2033" s="661" t="s">
        <v>3526</v>
      </c>
      <c r="D2033" s="742" t="s">
        <v>5499</v>
      </c>
      <c r="E2033" s="743" t="s">
        <v>3550</v>
      </c>
      <c r="F2033" s="661" t="s">
        <v>3521</v>
      </c>
      <c r="G2033" s="661" t="s">
        <v>3880</v>
      </c>
      <c r="H2033" s="661" t="s">
        <v>1755</v>
      </c>
      <c r="I2033" s="661" t="s">
        <v>1955</v>
      </c>
      <c r="J2033" s="661" t="s">
        <v>3428</v>
      </c>
      <c r="K2033" s="661" t="s">
        <v>3429</v>
      </c>
      <c r="L2033" s="662">
        <v>107.42</v>
      </c>
      <c r="M2033" s="662">
        <v>214.84</v>
      </c>
      <c r="N2033" s="661">
        <v>2</v>
      </c>
      <c r="O2033" s="744">
        <v>1</v>
      </c>
      <c r="P2033" s="662">
        <v>214.84</v>
      </c>
      <c r="Q2033" s="677">
        <v>1</v>
      </c>
      <c r="R2033" s="661">
        <v>2</v>
      </c>
      <c r="S2033" s="677">
        <v>1</v>
      </c>
      <c r="T2033" s="744">
        <v>1</v>
      </c>
      <c r="U2033" s="700">
        <v>1</v>
      </c>
    </row>
    <row r="2034" spans="1:21" ht="14.4" customHeight="1" x14ac:dyDescent="0.3">
      <c r="A2034" s="660">
        <v>32</v>
      </c>
      <c r="B2034" s="661" t="s">
        <v>573</v>
      </c>
      <c r="C2034" s="661" t="s">
        <v>3526</v>
      </c>
      <c r="D2034" s="742" t="s">
        <v>5499</v>
      </c>
      <c r="E2034" s="743" t="s">
        <v>3550</v>
      </c>
      <c r="F2034" s="661" t="s">
        <v>3521</v>
      </c>
      <c r="G2034" s="661" t="s">
        <v>3880</v>
      </c>
      <c r="H2034" s="661" t="s">
        <v>1755</v>
      </c>
      <c r="I2034" s="661" t="s">
        <v>4429</v>
      </c>
      <c r="J2034" s="661" t="s">
        <v>3428</v>
      </c>
      <c r="K2034" s="661" t="s">
        <v>4430</v>
      </c>
      <c r="L2034" s="662">
        <v>537.12</v>
      </c>
      <c r="M2034" s="662">
        <v>537.12</v>
      </c>
      <c r="N2034" s="661">
        <v>1</v>
      </c>
      <c r="O2034" s="744">
        <v>0.5</v>
      </c>
      <c r="P2034" s="662">
        <v>537.12</v>
      </c>
      <c r="Q2034" s="677">
        <v>1</v>
      </c>
      <c r="R2034" s="661">
        <v>1</v>
      </c>
      <c r="S2034" s="677">
        <v>1</v>
      </c>
      <c r="T2034" s="744">
        <v>0.5</v>
      </c>
      <c r="U2034" s="700">
        <v>1</v>
      </c>
    </row>
    <row r="2035" spans="1:21" ht="14.4" customHeight="1" x14ac:dyDescent="0.3">
      <c r="A2035" s="660">
        <v>32</v>
      </c>
      <c r="B2035" s="661" t="s">
        <v>573</v>
      </c>
      <c r="C2035" s="661" t="s">
        <v>3526</v>
      </c>
      <c r="D2035" s="742" t="s">
        <v>5499</v>
      </c>
      <c r="E2035" s="743" t="s">
        <v>3550</v>
      </c>
      <c r="F2035" s="661" t="s">
        <v>3521</v>
      </c>
      <c r="G2035" s="661" t="s">
        <v>3880</v>
      </c>
      <c r="H2035" s="661" t="s">
        <v>1755</v>
      </c>
      <c r="I2035" s="661" t="s">
        <v>1847</v>
      </c>
      <c r="J2035" s="661" t="s">
        <v>3430</v>
      </c>
      <c r="K2035" s="661" t="s">
        <v>3431</v>
      </c>
      <c r="L2035" s="662">
        <v>424.24</v>
      </c>
      <c r="M2035" s="662">
        <v>424.24</v>
      </c>
      <c r="N2035" s="661">
        <v>1</v>
      </c>
      <c r="O2035" s="744">
        <v>1</v>
      </c>
      <c r="P2035" s="662">
        <v>424.24</v>
      </c>
      <c r="Q2035" s="677">
        <v>1</v>
      </c>
      <c r="R2035" s="661">
        <v>1</v>
      </c>
      <c r="S2035" s="677">
        <v>1</v>
      </c>
      <c r="T2035" s="744">
        <v>1</v>
      </c>
      <c r="U2035" s="700">
        <v>1</v>
      </c>
    </row>
    <row r="2036" spans="1:21" ht="14.4" customHeight="1" x14ac:dyDescent="0.3">
      <c r="A2036" s="660">
        <v>32</v>
      </c>
      <c r="B2036" s="661" t="s">
        <v>573</v>
      </c>
      <c r="C2036" s="661" t="s">
        <v>3526</v>
      </c>
      <c r="D2036" s="742" t="s">
        <v>5499</v>
      </c>
      <c r="E2036" s="743" t="s">
        <v>3550</v>
      </c>
      <c r="F2036" s="661" t="s">
        <v>3521</v>
      </c>
      <c r="G2036" s="661" t="s">
        <v>4000</v>
      </c>
      <c r="H2036" s="661" t="s">
        <v>574</v>
      </c>
      <c r="I2036" s="661" t="s">
        <v>858</v>
      </c>
      <c r="J2036" s="661" t="s">
        <v>859</v>
      </c>
      <c r="K2036" s="661" t="s">
        <v>4001</v>
      </c>
      <c r="L2036" s="662">
        <v>156.77000000000001</v>
      </c>
      <c r="M2036" s="662">
        <v>470.31000000000006</v>
      </c>
      <c r="N2036" s="661">
        <v>3</v>
      </c>
      <c r="O2036" s="744">
        <v>1.5</v>
      </c>
      <c r="P2036" s="662"/>
      <c r="Q2036" s="677">
        <v>0</v>
      </c>
      <c r="R2036" s="661"/>
      <c r="S2036" s="677">
        <v>0</v>
      </c>
      <c r="T2036" s="744"/>
      <c r="U2036" s="700">
        <v>0</v>
      </c>
    </row>
    <row r="2037" spans="1:21" ht="14.4" customHeight="1" x14ac:dyDescent="0.3">
      <c r="A2037" s="660">
        <v>32</v>
      </c>
      <c r="B2037" s="661" t="s">
        <v>573</v>
      </c>
      <c r="C2037" s="661" t="s">
        <v>3526</v>
      </c>
      <c r="D2037" s="742" t="s">
        <v>5499</v>
      </c>
      <c r="E2037" s="743" t="s">
        <v>3550</v>
      </c>
      <c r="F2037" s="661" t="s">
        <v>3521</v>
      </c>
      <c r="G2037" s="661" t="s">
        <v>3737</v>
      </c>
      <c r="H2037" s="661" t="s">
        <v>574</v>
      </c>
      <c r="I2037" s="661" t="s">
        <v>1060</v>
      </c>
      <c r="J2037" s="661" t="s">
        <v>1061</v>
      </c>
      <c r="K2037" s="661" t="s">
        <v>3738</v>
      </c>
      <c r="L2037" s="662">
        <v>420.07</v>
      </c>
      <c r="M2037" s="662">
        <v>1680.28</v>
      </c>
      <c r="N2037" s="661">
        <v>4</v>
      </c>
      <c r="O2037" s="744">
        <v>2</v>
      </c>
      <c r="P2037" s="662">
        <v>420.07</v>
      </c>
      <c r="Q2037" s="677">
        <v>0.25</v>
      </c>
      <c r="R2037" s="661">
        <v>1</v>
      </c>
      <c r="S2037" s="677">
        <v>0.25</v>
      </c>
      <c r="T2037" s="744">
        <v>0.5</v>
      </c>
      <c r="U2037" s="700">
        <v>0.25</v>
      </c>
    </row>
    <row r="2038" spans="1:21" ht="14.4" customHeight="1" x14ac:dyDescent="0.3">
      <c r="A2038" s="660">
        <v>32</v>
      </c>
      <c r="B2038" s="661" t="s">
        <v>573</v>
      </c>
      <c r="C2038" s="661" t="s">
        <v>3526</v>
      </c>
      <c r="D2038" s="742" t="s">
        <v>5499</v>
      </c>
      <c r="E2038" s="743" t="s">
        <v>3550</v>
      </c>
      <c r="F2038" s="661" t="s">
        <v>3521</v>
      </c>
      <c r="G2038" s="661" t="s">
        <v>3695</v>
      </c>
      <c r="H2038" s="661" t="s">
        <v>574</v>
      </c>
      <c r="I2038" s="661" t="s">
        <v>981</v>
      </c>
      <c r="J2038" s="661" t="s">
        <v>982</v>
      </c>
      <c r="K2038" s="661" t="s">
        <v>983</v>
      </c>
      <c r="L2038" s="662">
        <v>33</v>
      </c>
      <c r="M2038" s="662">
        <v>66</v>
      </c>
      <c r="N2038" s="661">
        <v>2</v>
      </c>
      <c r="O2038" s="744">
        <v>2</v>
      </c>
      <c r="P2038" s="662">
        <v>33</v>
      </c>
      <c r="Q2038" s="677">
        <v>0.5</v>
      </c>
      <c r="R2038" s="661">
        <v>1</v>
      </c>
      <c r="S2038" s="677">
        <v>0.5</v>
      </c>
      <c r="T2038" s="744">
        <v>1</v>
      </c>
      <c r="U2038" s="700">
        <v>0.5</v>
      </c>
    </row>
    <row r="2039" spans="1:21" ht="14.4" customHeight="1" x14ac:dyDescent="0.3">
      <c r="A2039" s="660">
        <v>32</v>
      </c>
      <c r="B2039" s="661" t="s">
        <v>573</v>
      </c>
      <c r="C2039" s="661" t="s">
        <v>3526</v>
      </c>
      <c r="D2039" s="742" t="s">
        <v>5499</v>
      </c>
      <c r="E2039" s="743" t="s">
        <v>3550</v>
      </c>
      <c r="F2039" s="661" t="s">
        <v>3521</v>
      </c>
      <c r="G2039" s="661" t="s">
        <v>3695</v>
      </c>
      <c r="H2039" s="661" t="s">
        <v>574</v>
      </c>
      <c r="I2039" s="661" t="s">
        <v>3739</v>
      </c>
      <c r="J2039" s="661" t="s">
        <v>3697</v>
      </c>
      <c r="K2039" s="661" t="s">
        <v>3740</v>
      </c>
      <c r="L2039" s="662">
        <v>0</v>
      </c>
      <c r="M2039" s="662">
        <v>0</v>
      </c>
      <c r="N2039" s="661">
        <v>1</v>
      </c>
      <c r="O2039" s="744">
        <v>0.5</v>
      </c>
      <c r="P2039" s="662">
        <v>0</v>
      </c>
      <c r="Q2039" s="677"/>
      <c r="R2039" s="661">
        <v>1</v>
      </c>
      <c r="S2039" s="677">
        <v>1</v>
      </c>
      <c r="T2039" s="744">
        <v>0.5</v>
      </c>
      <c r="U2039" s="700">
        <v>1</v>
      </c>
    </row>
    <row r="2040" spans="1:21" ht="14.4" customHeight="1" x14ac:dyDescent="0.3">
      <c r="A2040" s="660">
        <v>32</v>
      </c>
      <c r="B2040" s="661" t="s">
        <v>573</v>
      </c>
      <c r="C2040" s="661" t="s">
        <v>3526</v>
      </c>
      <c r="D2040" s="742" t="s">
        <v>5499</v>
      </c>
      <c r="E2040" s="743" t="s">
        <v>3550</v>
      </c>
      <c r="F2040" s="661" t="s">
        <v>3521</v>
      </c>
      <c r="G2040" s="661" t="s">
        <v>3695</v>
      </c>
      <c r="H2040" s="661" t="s">
        <v>574</v>
      </c>
      <c r="I2040" s="661" t="s">
        <v>3699</v>
      </c>
      <c r="J2040" s="661" t="s">
        <v>982</v>
      </c>
      <c r="K2040" s="661" t="s">
        <v>983</v>
      </c>
      <c r="L2040" s="662">
        <v>33</v>
      </c>
      <c r="M2040" s="662">
        <v>66</v>
      </c>
      <c r="N2040" s="661">
        <v>2</v>
      </c>
      <c r="O2040" s="744">
        <v>1</v>
      </c>
      <c r="P2040" s="662">
        <v>66</v>
      </c>
      <c r="Q2040" s="677">
        <v>1</v>
      </c>
      <c r="R2040" s="661">
        <v>2</v>
      </c>
      <c r="S2040" s="677">
        <v>1</v>
      </c>
      <c r="T2040" s="744">
        <v>1</v>
      </c>
      <c r="U2040" s="700">
        <v>1</v>
      </c>
    </row>
    <row r="2041" spans="1:21" ht="14.4" customHeight="1" x14ac:dyDescent="0.3">
      <c r="A2041" s="660">
        <v>32</v>
      </c>
      <c r="B2041" s="661" t="s">
        <v>573</v>
      </c>
      <c r="C2041" s="661" t="s">
        <v>3526</v>
      </c>
      <c r="D2041" s="742" t="s">
        <v>5499</v>
      </c>
      <c r="E2041" s="743" t="s">
        <v>3550</v>
      </c>
      <c r="F2041" s="661" t="s">
        <v>3521</v>
      </c>
      <c r="G2041" s="661" t="s">
        <v>5178</v>
      </c>
      <c r="H2041" s="661" t="s">
        <v>574</v>
      </c>
      <c r="I2041" s="661" t="s">
        <v>5179</v>
      </c>
      <c r="J2041" s="661" t="s">
        <v>2696</v>
      </c>
      <c r="K2041" s="661" t="s">
        <v>5180</v>
      </c>
      <c r="L2041" s="662">
        <v>0</v>
      </c>
      <c r="M2041" s="662">
        <v>0</v>
      </c>
      <c r="N2041" s="661">
        <v>1</v>
      </c>
      <c r="O2041" s="744">
        <v>1</v>
      </c>
      <c r="P2041" s="662">
        <v>0</v>
      </c>
      <c r="Q2041" s="677"/>
      <c r="R2041" s="661">
        <v>1</v>
      </c>
      <c r="S2041" s="677">
        <v>1</v>
      </c>
      <c r="T2041" s="744">
        <v>1</v>
      </c>
      <c r="U2041" s="700">
        <v>1</v>
      </c>
    </row>
    <row r="2042" spans="1:21" ht="14.4" customHeight="1" x14ac:dyDescent="0.3">
      <c r="A2042" s="660">
        <v>32</v>
      </c>
      <c r="B2042" s="661" t="s">
        <v>573</v>
      </c>
      <c r="C2042" s="661" t="s">
        <v>3526</v>
      </c>
      <c r="D2042" s="742" t="s">
        <v>5499</v>
      </c>
      <c r="E2042" s="743" t="s">
        <v>3550</v>
      </c>
      <c r="F2042" s="661" t="s">
        <v>3521</v>
      </c>
      <c r="G2042" s="661" t="s">
        <v>3700</v>
      </c>
      <c r="H2042" s="661" t="s">
        <v>574</v>
      </c>
      <c r="I2042" s="661" t="s">
        <v>3745</v>
      </c>
      <c r="J2042" s="661" t="s">
        <v>3702</v>
      </c>
      <c r="K2042" s="661"/>
      <c r="L2042" s="662">
        <v>170.52</v>
      </c>
      <c r="M2042" s="662">
        <v>170.52</v>
      </c>
      <c r="N2042" s="661">
        <v>1</v>
      </c>
      <c r="O2042" s="744">
        <v>1</v>
      </c>
      <c r="P2042" s="662">
        <v>170.52</v>
      </c>
      <c r="Q2042" s="677">
        <v>1</v>
      </c>
      <c r="R2042" s="661">
        <v>1</v>
      </c>
      <c r="S2042" s="677">
        <v>1</v>
      </c>
      <c r="T2042" s="744">
        <v>1</v>
      </c>
      <c r="U2042" s="700">
        <v>1</v>
      </c>
    </row>
    <row r="2043" spans="1:21" ht="14.4" customHeight="1" x14ac:dyDescent="0.3">
      <c r="A2043" s="660">
        <v>32</v>
      </c>
      <c r="B2043" s="661" t="s">
        <v>573</v>
      </c>
      <c r="C2043" s="661" t="s">
        <v>3526</v>
      </c>
      <c r="D2043" s="742" t="s">
        <v>5499</v>
      </c>
      <c r="E2043" s="743" t="s">
        <v>3550</v>
      </c>
      <c r="F2043" s="661" t="s">
        <v>3521</v>
      </c>
      <c r="G2043" s="661" t="s">
        <v>3627</v>
      </c>
      <c r="H2043" s="661" t="s">
        <v>574</v>
      </c>
      <c r="I2043" s="661" t="s">
        <v>2112</v>
      </c>
      <c r="J2043" s="661" t="s">
        <v>2113</v>
      </c>
      <c r="K2043" s="661" t="s">
        <v>5060</v>
      </c>
      <c r="L2043" s="662">
        <v>167.58</v>
      </c>
      <c r="M2043" s="662">
        <v>167.58</v>
      </c>
      <c r="N2043" s="661">
        <v>1</v>
      </c>
      <c r="O2043" s="744">
        <v>1</v>
      </c>
      <c r="P2043" s="662">
        <v>167.58</v>
      </c>
      <c r="Q2043" s="677">
        <v>1</v>
      </c>
      <c r="R2043" s="661">
        <v>1</v>
      </c>
      <c r="S2043" s="677">
        <v>1</v>
      </c>
      <c r="T2043" s="744">
        <v>1</v>
      </c>
      <c r="U2043" s="700">
        <v>1</v>
      </c>
    </row>
    <row r="2044" spans="1:21" ht="14.4" customHeight="1" x14ac:dyDescent="0.3">
      <c r="A2044" s="660">
        <v>32</v>
      </c>
      <c r="B2044" s="661" t="s">
        <v>573</v>
      </c>
      <c r="C2044" s="661" t="s">
        <v>3526</v>
      </c>
      <c r="D2044" s="742" t="s">
        <v>5499</v>
      </c>
      <c r="E2044" s="743" t="s">
        <v>3550</v>
      </c>
      <c r="F2044" s="661" t="s">
        <v>3521</v>
      </c>
      <c r="G2044" s="661" t="s">
        <v>3627</v>
      </c>
      <c r="H2044" s="661" t="s">
        <v>574</v>
      </c>
      <c r="I2044" s="661" t="s">
        <v>2096</v>
      </c>
      <c r="J2044" s="661" t="s">
        <v>2097</v>
      </c>
      <c r="K2044" s="661" t="s">
        <v>3016</v>
      </c>
      <c r="L2044" s="662">
        <v>111.72</v>
      </c>
      <c r="M2044" s="662">
        <v>223.44</v>
      </c>
      <c r="N2044" s="661">
        <v>2</v>
      </c>
      <c r="O2044" s="744">
        <v>1</v>
      </c>
      <c r="P2044" s="662">
        <v>111.72</v>
      </c>
      <c r="Q2044" s="677">
        <v>0.5</v>
      </c>
      <c r="R2044" s="661">
        <v>1</v>
      </c>
      <c r="S2044" s="677">
        <v>0.5</v>
      </c>
      <c r="T2044" s="744">
        <v>0.5</v>
      </c>
      <c r="U2044" s="700">
        <v>0.5</v>
      </c>
    </row>
    <row r="2045" spans="1:21" ht="14.4" customHeight="1" x14ac:dyDescent="0.3">
      <c r="A2045" s="660">
        <v>32</v>
      </c>
      <c r="B2045" s="661" t="s">
        <v>573</v>
      </c>
      <c r="C2045" s="661" t="s">
        <v>3526</v>
      </c>
      <c r="D2045" s="742" t="s">
        <v>5499</v>
      </c>
      <c r="E2045" s="743" t="s">
        <v>3550</v>
      </c>
      <c r="F2045" s="661" t="s">
        <v>3521</v>
      </c>
      <c r="G2045" s="661" t="s">
        <v>3752</v>
      </c>
      <c r="H2045" s="661" t="s">
        <v>574</v>
      </c>
      <c r="I2045" s="661" t="s">
        <v>2534</v>
      </c>
      <c r="J2045" s="661" t="s">
        <v>2535</v>
      </c>
      <c r="K2045" s="661" t="s">
        <v>2536</v>
      </c>
      <c r="L2045" s="662">
        <v>52.75</v>
      </c>
      <c r="M2045" s="662">
        <v>105.5</v>
      </c>
      <c r="N2045" s="661">
        <v>2</v>
      </c>
      <c r="O2045" s="744">
        <v>1.5</v>
      </c>
      <c r="P2045" s="662">
        <v>52.75</v>
      </c>
      <c r="Q2045" s="677">
        <v>0.5</v>
      </c>
      <c r="R2045" s="661">
        <v>1</v>
      </c>
      <c r="S2045" s="677">
        <v>0.5</v>
      </c>
      <c r="T2045" s="744">
        <v>0.5</v>
      </c>
      <c r="U2045" s="700">
        <v>0.33333333333333331</v>
      </c>
    </row>
    <row r="2046" spans="1:21" ht="14.4" customHeight="1" x14ac:dyDescent="0.3">
      <c r="A2046" s="660">
        <v>32</v>
      </c>
      <c r="B2046" s="661" t="s">
        <v>573</v>
      </c>
      <c r="C2046" s="661" t="s">
        <v>3526</v>
      </c>
      <c r="D2046" s="742" t="s">
        <v>5499</v>
      </c>
      <c r="E2046" s="743" t="s">
        <v>3550</v>
      </c>
      <c r="F2046" s="661" t="s">
        <v>3521</v>
      </c>
      <c r="G2046" s="661" t="s">
        <v>3752</v>
      </c>
      <c r="H2046" s="661" t="s">
        <v>574</v>
      </c>
      <c r="I2046" s="661" t="s">
        <v>3753</v>
      </c>
      <c r="J2046" s="661" t="s">
        <v>3754</v>
      </c>
      <c r="K2046" s="661" t="s">
        <v>3755</v>
      </c>
      <c r="L2046" s="662">
        <v>29.54</v>
      </c>
      <c r="M2046" s="662">
        <v>29.54</v>
      </c>
      <c r="N2046" s="661">
        <v>1</v>
      </c>
      <c r="O2046" s="744">
        <v>1</v>
      </c>
      <c r="P2046" s="662"/>
      <c r="Q2046" s="677">
        <v>0</v>
      </c>
      <c r="R2046" s="661"/>
      <c r="S2046" s="677">
        <v>0</v>
      </c>
      <c r="T2046" s="744"/>
      <c r="U2046" s="700">
        <v>0</v>
      </c>
    </row>
    <row r="2047" spans="1:21" ht="14.4" customHeight="1" x14ac:dyDescent="0.3">
      <c r="A2047" s="660">
        <v>32</v>
      </c>
      <c r="B2047" s="661" t="s">
        <v>573</v>
      </c>
      <c r="C2047" s="661" t="s">
        <v>3526</v>
      </c>
      <c r="D2047" s="742" t="s">
        <v>5499</v>
      </c>
      <c r="E2047" s="743" t="s">
        <v>3550</v>
      </c>
      <c r="F2047" s="661" t="s">
        <v>3521</v>
      </c>
      <c r="G2047" s="661" t="s">
        <v>3632</v>
      </c>
      <c r="H2047" s="661" t="s">
        <v>574</v>
      </c>
      <c r="I2047" s="661" t="s">
        <v>862</v>
      </c>
      <c r="J2047" s="661" t="s">
        <v>3633</v>
      </c>
      <c r="K2047" s="661" t="s">
        <v>3634</v>
      </c>
      <c r="L2047" s="662">
        <v>88.76</v>
      </c>
      <c r="M2047" s="662">
        <v>88.76</v>
      </c>
      <c r="N2047" s="661">
        <v>1</v>
      </c>
      <c r="O2047" s="744">
        <v>1</v>
      </c>
      <c r="P2047" s="662">
        <v>88.76</v>
      </c>
      <c r="Q2047" s="677">
        <v>1</v>
      </c>
      <c r="R2047" s="661">
        <v>1</v>
      </c>
      <c r="S2047" s="677">
        <v>1</v>
      </c>
      <c r="T2047" s="744">
        <v>1</v>
      </c>
      <c r="U2047" s="700">
        <v>1</v>
      </c>
    </row>
    <row r="2048" spans="1:21" ht="14.4" customHeight="1" x14ac:dyDescent="0.3">
      <c r="A2048" s="660">
        <v>32</v>
      </c>
      <c r="B2048" s="661" t="s">
        <v>573</v>
      </c>
      <c r="C2048" s="661" t="s">
        <v>3526</v>
      </c>
      <c r="D2048" s="742" t="s">
        <v>5499</v>
      </c>
      <c r="E2048" s="743" t="s">
        <v>3550</v>
      </c>
      <c r="F2048" s="661" t="s">
        <v>3521</v>
      </c>
      <c r="G2048" s="661" t="s">
        <v>3756</v>
      </c>
      <c r="H2048" s="661" t="s">
        <v>574</v>
      </c>
      <c r="I2048" s="661" t="s">
        <v>723</v>
      </c>
      <c r="J2048" s="661" t="s">
        <v>724</v>
      </c>
      <c r="K2048" s="661" t="s">
        <v>3757</v>
      </c>
      <c r="L2048" s="662">
        <v>733.55</v>
      </c>
      <c r="M2048" s="662">
        <v>733.55</v>
      </c>
      <c r="N2048" s="661">
        <v>1</v>
      </c>
      <c r="O2048" s="744">
        <v>0.5</v>
      </c>
      <c r="P2048" s="662"/>
      <c r="Q2048" s="677">
        <v>0</v>
      </c>
      <c r="R2048" s="661"/>
      <c r="S2048" s="677">
        <v>0</v>
      </c>
      <c r="T2048" s="744"/>
      <c r="U2048" s="700">
        <v>0</v>
      </c>
    </row>
    <row r="2049" spans="1:21" ht="14.4" customHeight="1" x14ac:dyDescent="0.3">
      <c r="A2049" s="660">
        <v>32</v>
      </c>
      <c r="B2049" s="661" t="s">
        <v>573</v>
      </c>
      <c r="C2049" s="661" t="s">
        <v>3526</v>
      </c>
      <c r="D2049" s="742" t="s">
        <v>5499</v>
      </c>
      <c r="E2049" s="743" t="s">
        <v>3550</v>
      </c>
      <c r="F2049" s="661" t="s">
        <v>3521</v>
      </c>
      <c r="G2049" s="661" t="s">
        <v>3840</v>
      </c>
      <c r="H2049" s="661" t="s">
        <v>574</v>
      </c>
      <c r="I2049" s="661" t="s">
        <v>948</v>
      </c>
      <c r="J2049" s="661" t="s">
        <v>1118</v>
      </c>
      <c r="K2049" s="661" t="s">
        <v>3841</v>
      </c>
      <c r="L2049" s="662">
        <v>0</v>
      </c>
      <c r="M2049" s="662">
        <v>0</v>
      </c>
      <c r="N2049" s="661">
        <v>1</v>
      </c>
      <c r="O2049" s="744">
        <v>0.5</v>
      </c>
      <c r="P2049" s="662"/>
      <c r="Q2049" s="677"/>
      <c r="R2049" s="661"/>
      <c r="S2049" s="677">
        <v>0</v>
      </c>
      <c r="T2049" s="744"/>
      <c r="U2049" s="700">
        <v>0</v>
      </c>
    </row>
    <row r="2050" spans="1:21" ht="14.4" customHeight="1" x14ac:dyDescent="0.3">
      <c r="A2050" s="660">
        <v>32</v>
      </c>
      <c r="B2050" s="661" t="s">
        <v>573</v>
      </c>
      <c r="C2050" s="661" t="s">
        <v>3526</v>
      </c>
      <c r="D2050" s="742" t="s">
        <v>5499</v>
      </c>
      <c r="E2050" s="743" t="s">
        <v>3550</v>
      </c>
      <c r="F2050" s="661" t="s">
        <v>3521</v>
      </c>
      <c r="G2050" s="661" t="s">
        <v>4047</v>
      </c>
      <c r="H2050" s="661" t="s">
        <v>1755</v>
      </c>
      <c r="I2050" s="661" t="s">
        <v>5181</v>
      </c>
      <c r="J2050" s="661" t="s">
        <v>5182</v>
      </c>
      <c r="K2050" s="661" t="s">
        <v>5183</v>
      </c>
      <c r="L2050" s="662">
        <v>0</v>
      </c>
      <c r="M2050" s="662">
        <v>0</v>
      </c>
      <c r="N2050" s="661">
        <v>1</v>
      </c>
      <c r="O2050" s="744">
        <v>1</v>
      </c>
      <c r="P2050" s="662">
        <v>0</v>
      </c>
      <c r="Q2050" s="677"/>
      <c r="R2050" s="661">
        <v>1</v>
      </c>
      <c r="S2050" s="677">
        <v>1</v>
      </c>
      <c r="T2050" s="744">
        <v>1</v>
      </c>
      <c r="U2050" s="700">
        <v>1</v>
      </c>
    </row>
    <row r="2051" spans="1:21" ht="14.4" customHeight="1" x14ac:dyDescent="0.3">
      <c r="A2051" s="660">
        <v>32</v>
      </c>
      <c r="B2051" s="661" t="s">
        <v>573</v>
      </c>
      <c r="C2051" s="661" t="s">
        <v>3526</v>
      </c>
      <c r="D2051" s="742" t="s">
        <v>5499</v>
      </c>
      <c r="E2051" s="743" t="s">
        <v>3550</v>
      </c>
      <c r="F2051" s="661" t="s">
        <v>3521</v>
      </c>
      <c r="G2051" s="661" t="s">
        <v>4047</v>
      </c>
      <c r="H2051" s="661" t="s">
        <v>1755</v>
      </c>
      <c r="I2051" s="661" t="s">
        <v>1810</v>
      </c>
      <c r="J2051" s="661" t="s">
        <v>1811</v>
      </c>
      <c r="K2051" s="661" t="s">
        <v>3382</v>
      </c>
      <c r="L2051" s="662">
        <v>82.99</v>
      </c>
      <c r="M2051" s="662">
        <v>82.99</v>
      </c>
      <c r="N2051" s="661">
        <v>1</v>
      </c>
      <c r="O2051" s="744">
        <v>0.5</v>
      </c>
      <c r="P2051" s="662"/>
      <c r="Q2051" s="677">
        <v>0</v>
      </c>
      <c r="R2051" s="661"/>
      <c r="S2051" s="677">
        <v>0</v>
      </c>
      <c r="T2051" s="744"/>
      <c r="U2051" s="700">
        <v>0</v>
      </c>
    </row>
    <row r="2052" spans="1:21" ht="14.4" customHeight="1" x14ac:dyDescent="0.3">
      <c r="A2052" s="660">
        <v>32</v>
      </c>
      <c r="B2052" s="661" t="s">
        <v>573</v>
      </c>
      <c r="C2052" s="661" t="s">
        <v>3526</v>
      </c>
      <c r="D2052" s="742" t="s">
        <v>5499</v>
      </c>
      <c r="E2052" s="743" t="s">
        <v>3550</v>
      </c>
      <c r="F2052" s="661" t="s">
        <v>3521</v>
      </c>
      <c r="G2052" s="661" t="s">
        <v>3647</v>
      </c>
      <c r="H2052" s="661" t="s">
        <v>1755</v>
      </c>
      <c r="I2052" s="661" t="s">
        <v>1927</v>
      </c>
      <c r="J2052" s="661" t="s">
        <v>1781</v>
      </c>
      <c r="K2052" s="661" t="s">
        <v>1928</v>
      </c>
      <c r="L2052" s="662">
        <v>543.39</v>
      </c>
      <c r="M2052" s="662">
        <v>1630.17</v>
      </c>
      <c r="N2052" s="661">
        <v>3</v>
      </c>
      <c r="O2052" s="744">
        <v>2.5</v>
      </c>
      <c r="P2052" s="662">
        <v>1630.17</v>
      </c>
      <c r="Q2052" s="677">
        <v>1</v>
      </c>
      <c r="R2052" s="661">
        <v>3</v>
      </c>
      <c r="S2052" s="677">
        <v>1</v>
      </c>
      <c r="T2052" s="744">
        <v>2.5</v>
      </c>
      <c r="U2052" s="700">
        <v>1</v>
      </c>
    </row>
    <row r="2053" spans="1:21" ht="14.4" customHeight="1" x14ac:dyDescent="0.3">
      <c r="A2053" s="660">
        <v>32</v>
      </c>
      <c r="B2053" s="661" t="s">
        <v>573</v>
      </c>
      <c r="C2053" s="661" t="s">
        <v>3526</v>
      </c>
      <c r="D2053" s="742" t="s">
        <v>5499</v>
      </c>
      <c r="E2053" s="743" t="s">
        <v>3550</v>
      </c>
      <c r="F2053" s="661" t="s">
        <v>3521</v>
      </c>
      <c r="G2053" s="661" t="s">
        <v>3647</v>
      </c>
      <c r="H2053" s="661" t="s">
        <v>1755</v>
      </c>
      <c r="I2053" s="661" t="s">
        <v>1784</v>
      </c>
      <c r="J2053" s="661" t="s">
        <v>1781</v>
      </c>
      <c r="K2053" s="661" t="s">
        <v>1785</v>
      </c>
      <c r="L2053" s="662">
        <v>923.74</v>
      </c>
      <c r="M2053" s="662">
        <v>923.74</v>
      </c>
      <c r="N2053" s="661">
        <v>1</v>
      </c>
      <c r="O2053" s="744">
        <v>1</v>
      </c>
      <c r="P2053" s="662"/>
      <c r="Q2053" s="677">
        <v>0</v>
      </c>
      <c r="R2053" s="661"/>
      <c r="S2053" s="677">
        <v>0</v>
      </c>
      <c r="T2053" s="744"/>
      <c r="U2053" s="700">
        <v>0</v>
      </c>
    </row>
    <row r="2054" spans="1:21" ht="14.4" customHeight="1" x14ac:dyDescent="0.3">
      <c r="A2054" s="660">
        <v>32</v>
      </c>
      <c r="B2054" s="661" t="s">
        <v>573</v>
      </c>
      <c r="C2054" s="661" t="s">
        <v>3526</v>
      </c>
      <c r="D2054" s="742" t="s">
        <v>5499</v>
      </c>
      <c r="E2054" s="743" t="s">
        <v>3550</v>
      </c>
      <c r="F2054" s="661" t="s">
        <v>3521</v>
      </c>
      <c r="G2054" s="661" t="s">
        <v>3647</v>
      </c>
      <c r="H2054" s="661" t="s">
        <v>1755</v>
      </c>
      <c r="I2054" s="661" t="s">
        <v>2886</v>
      </c>
      <c r="J2054" s="661" t="s">
        <v>2883</v>
      </c>
      <c r="K2054" s="661" t="s">
        <v>1785</v>
      </c>
      <c r="L2054" s="662">
        <v>1847.49</v>
      </c>
      <c r="M2054" s="662">
        <v>11084.94</v>
      </c>
      <c r="N2054" s="661">
        <v>6</v>
      </c>
      <c r="O2054" s="744">
        <v>4</v>
      </c>
      <c r="P2054" s="662">
        <v>7389.96</v>
      </c>
      <c r="Q2054" s="677">
        <v>0.66666666666666663</v>
      </c>
      <c r="R2054" s="661">
        <v>4</v>
      </c>
      <c r="S2054" s="677">
        <v>0.66666666666666663</v>
      </c>
      <c r="T2054" s="744">
        <v>3</v>
      </c>
      <c r="U2054" s="700">
        <v>0.75</v>
      </c>
    </row>
    <row r="2055" spans="1:21" ht="14.4" customHeight="1" x14ac:dyDescent="0.3">
      <c r="A2055" s="660">
        <v>32</v>
      </c>
      <c r="B2055" s="661" t="s">
        <v>573</v>
      </c>
      <c r="C2055" s="661" t="s">
        <v>3526</v>
      </c>
      <c r="D2055" s="742" t="s">
        <v>5499</v>
      </c>
      <c r="E2055" s="743" t="s">
        <v>3550</v>
      </c>
      <c r="F2055" s="661" t="s">
        <v>3521</v>
      </c>
      <c r="G2055" s="661" t="s">
        <v>3652</v>
      </c>
      <c r="H2055" s="661" t="s">
        <v>574</v>
      </c>
      <c r="I2055" s="661" t="s">
        <v>2100</v>
      </c>
      <c r="J2055" s="661" t="s">
        <v>2101</v>
      </c>
      <c r="K2055" s="661" t="s">
        <v>3653</v>
      </c>
      <c r="L2055" s="662">
        <v>66.819999999999993</v>
      </c>
      <c r="M2055" s="662">
        <v>200.45999999999998</v>
      </c>
      <c r="N2055" s="661">
        <v>3</v>
      </c>
      <c r="O2055" s="744">
        <v>2</v>
      </c>
      <c r="P2055" s="662">
        <v>133.63999999999999</v>
      </c>
      <c r="Q2055" s="677">
        <v>0.66666666666666663</v>
      </c>
      <c r="R2055" s="661">
        <v>2</v>
      </c>
      <c r="S2055" s="677">
        <v>0.66666666666666663</v>
      </c>
      <c r="T2055" s="744">
        <v>1</v>
      </c>
      <c r="U2055" s="700">
        <v>0.5</v>
      </c>
    </row>
    <row r="2056" spans="1:21" ht="14.4" customHeight="1" x14ac:dyDescent="0.3">
      <c r="A2056" s="660">
        <v>32</v>
      </c>
      <c r="B2056" s="661" t="s">
        <v>573</v>
      </c>
      <c r="C2056" s="661" t="s">
        <v>3526</v>
      </c>
      <c r="D2056" s="742" t="s">
        <v>5499</v>
      </c>
      <c r="E2056" s="743" t="s">
        <v>3550</v>
      </c>
      <c r="F2056" s="661" t="s">
        <v>3521</v>
      </c>
      <c r="G2056" s="661" t="s">
        <v>3654</v>
      </c>
      <c r="H2056" s="661" t="s">
        <v>574</v>
      </c>
      <c r="I2056" s="661" t="s">
        <v>4975</v>
      </c>
      <c r="J2056" s="661" t="s">
        <v>4057</v>
      </c>
      <c r="K2056" s="661" t="s">
        <v>4976</v>
      </c>
      <c r="L2056" s="662">
        <v>327.98</v>
      </c>
      <c r="M2056" s="662">
        <v>327.98</v>
      </c>
      <c r="N2056" s="661">
        <v>1</v>
      </c>
      <c r="O2056" s="744">
        <v>0.5</v>
      </c>
      <c r="P2056" s="662">
        <v>327.98</v>
      </c>
      <c r="Q2056" s="677">
        <v>1</v>
      </c>
      <c r="R2056" s="661">
        <v>1</v>
      </c>
      <c r="S2056" s="677">
        <v>1</v>
      </c>
      <c r="T2056" s="744">
        <v>0.5</v>
      </c>
      <c r="U2056" s="700">
        <v>1</v>
      </c>
    </row>
    <row r="2057" spans="1:21" ht="14.4" customHeight="1" x14ac:dyDescent="0.3">
      <c r="A2057" s="660">
        <v>32</v>
      </c>
      <c r="B2057" s="661" t="s">
        <v>573</v>
      </c>
      <c r="C2057" s="661" t="s">
        <v>3526</v>
      </c>
      <c r="D2057" s="742" t="s">
        <v>5499</v>
      </c>
      <c r="E2057" s="743" t="s">
        <v>3550</v>
      </c>
      <c r="F2057" s="661" t="s">
        <v>3521</v>
      </c>
      <c r="G2057" s="661" t="s">
        <v>3654</v>
      </c>
      <c r="H2057" s="661" t="s">
        <v>574</v>
      </c>
      <c r="I2057" s="661" t="s">
        <v>3655</v>
      </c>
      <c r="J2057" s="661" t="s">
        <v>3656</v>
      </c>
      <c r="K2057" s="661" t="s">
        <v>3657</v>
      </c>
      <c r="L2057" s="662">
        <v>93.71</v>
      </c>
      <c r="M2057" s="662">
        <v>187.42</v>
      </c>
      <c r="N2057" s="661">
        <v>2</v>
      </c>
      <c r="O2057" s="744">
        <v>1.5</v>
      </c>
      <c r="P2057" s="662"/>
      <c r="Q2057" s="677">
        <v>0</v>
      </c>
      <c r="R2057" s="661"/>
      <c r="S2057" s="677">
        <v>0</v>
      </c>
      <c r="T2057" s="744"/>
      <c r="U2057" s="700">
        <v>0</v>
      </c>
    </row>
    <row r="2058" spans="1:21" ht="14.4" customHeight="1" x14ac:dyDescent="0.3">
      <c r="A2058" s="660">
        <v>32</v>
      </c>
      <c r="B2058" s="661" t="s">
        <v>573</v>
      </c>
      <c r="C2058" s="661" t="s">
        <v>3526</v>
      </c>
      <c r="D2058" s="742" t="s">
        <v>5499</v>
      </c>
      <c r="E2058" s="743" t="s">
        <v>3550</v>
      </c>
      <c r="F2058" s="661" t="s">
        <v>3521</v>
      </c>
      <c r="G2058" s="661" t="s">
        <v>3654</v>
      </c>
      <c r="H2058" s="661" t="s">
        <v>574</v>
      </c>
      <c r="I2058" s="661" t="s">
        <v>3703</v>
      </c>
      <c r="J2058" s="661" t="s">
        <v>3656</v>
      </c>
      <c r="K2058" s="661" t="s">
        <v>760</v>
      </c>
      <c r="L2058" s="662">
        <v>301.2</v>
      </c>
      <c r="M2058" s="662">
        <v>3012</v>
      </c>
      <c r="N2058" s="661">
        <v>10</v>
      </c>
      <c r="O2058" s="744">
        <v>7.5</v>
      </c>
      <c r="P2058" s="662">
        <v>1807.2</v>
      </c>
      <c r="Q2058" s="677">
        <v>0.6</v>
      </c>
      <c r="R2058" s="661">
        <v>6</v>
      </c>
      <c r="S2058" s="677">
        <v>0.6</v>
      </c>
      <c r="T2058" s="744">
        <v>4.5</v>
      </c>
      <c r="U2058" s="700">
        <v>0.6</v>
      </c>
    </row>
    <row r="2059" spans="1:21" ht="14.4" customHeight="1" x14ac:dyDescent="0.3">
      <c r="A2059" s="660">
        <v>32</v>
      </c>
      <c r="B2059" s="661" t="s">
        <v>573</v>
      </c>
      <c r="C2059" s="661" t="s">
        <v>3526</v>
      </c>
      <c r="D2059" s="742" t="s">
        <v>5499</v>
      </c>
      <c r="E2059" s="743" t="s">
        <v>3550</v>
      </c>
      <c r="F2059" s="661" t="s">
        <v>3521</v>
      </c>
      <c r="G2059" s="661" t="s">
        <v>3654</v>
      </c>
      <c r="H2059" s="661" t="s">
        <v>574</v>
      </c>
      <c r="I2059" s="661" t="s">
        <v>3703</v>
      </c>
      <c r="J2059" s="661" t="s">
        <v>3656</v>
      </c>
      <c r="K2059" s="661" t="s">
        <v>760</v>
      </c>
      <c r="L2059" s="662">
        <v>185.26</v>
      </c>
      <c r="M2059" s="662">
        <v>185.26</v>
      </c>
      <c r="N2059" s="661">
        <v>1</v>
      </c>
      <c r="O2059" s="744">
        <v>0.5</v>
      </c>
      <c r="P2059" s="662"/>
      <c r="Q2059" s="677">
        <v>0</v>
      </c>
      <c r="R2059" s="661"/>
      <c r="S2059" s="677">
        <v>0</v>
      </c>
      <c r="T2059" s="744"/>
      <c r="U2059" s="700">
        <v>0</v>
      </c>
    </row>
    <row r="2060" spans="1:21" ht="14.4" customHeight="1" x14ac:dyDescent="0.3">
      <c r="A2060" s="660">
        <v>32</v>
      </c>
      <c r="B2060" s="661" t="s">
        <v>573</v>
      </c>
      <c r="C2060" s="661" t="s">
        <v>3526</v>
      </c>
      <c r="D2060" s="742" t="s">
        <v>5499</v>
      </c>
      <c r="E2060" s="743" t="s">
        <v>3550</v>
      </c>
      <c r="F2060" s="661" t="s">
        <v>3521</v>
      </c>
      <c r="G2060" s="661" t="s">
        <v>3658</v>
      </c>
      <c r="H2060" s="661" t="s">
        <v>1755</v>
      </c>
      <c r="I2060" s="661" t="s">
        <v>2969</v>
      </c>
      <c r="J2060" s="661" t="s">
        <v>2970</v>
      </c>
      <c r="K2060" s="661" t="s">
        <v>3460</v>
      </c>
      <c r="L2060" s="662">
        <v>1300.49</v>
      </c>
      <c r="M2060" s="662">
        <v>2600.98</v>
      </c>
      <c r="N2060" s="661">
        <v>2</v>
      </c>
      <c r="O2060" s="744">
        <v>1</v>
      </c>
      <c r="P2060" s="662">
        <v>2600.98</v>
      </c>
      <c r="Q2060" s="677">
        <v>1</v>
      </c>
      <c r="R2060" s="661">
        <v>2</v>
      </c>
      <c r="S2060" s="677">
        <v>1</v>
      </c>
      <c r="T2060" s="744">
        <v>1</v>
      </c>
      <c r="U2060" s="700">
        <v>1</v>
      </c>
    </row>
    <row r="2061" spans="1:21" ht="14.4" customHeight="1" x14ac:dyDescent="0.3">
      <c r="A2061" s="660">
        <v>32</v>
      </c>
      <c r="B2061" s="661" t="s">
        <v>573</v>
      </c>
      <c r="C2061" s="661" t="s">
        <v>3526</v>
      </c>
      <c r="D2061" s="742" t="s">
        <v>5499</v>
      </c>
      <c r="E2061" s="743" t="s">
        <v>3550</v>
      </c>
      <c r="F2061" s="661" t="s">
        <v>3521</v>
      </c>
      <c r="G2061" s="661" t="s">
        <v>3714</v>
      </c>
      <c r="H2061" s="661" t="s">
        <v>1755</v>
      </c>
      <c r="I2061" s="661" t="s">
        <v>3916</v>
      </c>
      <c r="J2061" s="661" t="s">
        <v>3716</v>
      </c>
      <c r="K2061" s="661" t="s">
        <v>3917</v>
      </c>
      <c r="L2061" s="662">
        <v>167.33</v>
      </c>
      <c r="M2061" s="662">
        <v>167.33</v>
      </c>
      <c r="N2061" s="661">
        <v>1</v>
      </c>
      <c r="O2061" s="744">
        <v>1</v>
      </c>
      <c r="P2061" s="662">
        <v>167.33</v>
      </c>
      <c r="Q2061" s="677">
        <v>1</v>
      </c>
      <c r="R2061" s="661">
        <v>1</v>
      </c>
      <c r="S2061" s="677">
        <v>1</v>
      </c>
      <c r="T2061" s="744">
        <v>1</v>
      </c>
      <c r="U2061" s="700">
        <v>1</v>
      </c>
    </row>
    <row r="2062" spans="1:21" ht="14.4" customHeight="1" x14ac:dyDescent="0.3">
      <c r="A2062" s="660">
        <v>32</v>
      </c>
      <c r="B2062" s="661" t="s">
        <v>573</v>
      </c>
      <c r="C2062" s="661" t="s">
        <v>3526</v>
      </c>
      <c r="D2062" s="742" t="s">
        <v>5499</v>
      </c>
      <c r="E2062" s="743" t="s">
        <v>3550</v>
      </c>
      <c r="F2062" s="661" t="s">
        <v>3521</v>
      </c>
      <c r="G2062" s="661" t="s">
        <v>3887</v>
      </c>
      <c r="H2062" s="661" t="s">
        <v>1755</v>
      </c>
      <c r="I2062" s="661" t="s">
        <v>3888</v>
      </c>
      <c r="J2062" s="661" t="s">
        <v>3889</v>
      </c>
      <c r="K2062" s="661" t="s">
        <v>2022</v>
      </c>
      <c r="L2062" s="662">
        <v>82.04</v>
      </c>
      <c r="M2062" s="662">
        <v>574.28000000000009</v>
      </c>
      <c r="N2062" s="661">
        <v>7</v>
      </c>
      <c r="O2062" s="744">
        <v>1</v>
      </c>
      <c r="P2062" s="662">
        <v>574.28000000000009</v>
      </c>
      <c r="Q2062" s="677">
        <v>1</v>
      </c>
      <c r="R2062" s="661">
        <v>7</v>
      </c>
      <c r="S2062" s="677">
        <v>1</v>
      </c>
      <c r="T2062" s="744">
        <v>1</v>
      </c>
      <c r="U2062" s="700">
        <v>1</v>
      </c>
    </row>
    <row r="2063" spans="1:21" ht="14.4" customHeight="1" x14ac:dyDescent="0.3">
      <c r="A2063" s="660">
        <v>32</v>
      </c>
      <c r="B2063" s="661" t="s">
        <v>573</v>
      </c>
      <c r="C2063" s="661" t="s">
        <v>3526</v>
      </c>
      <c r="D2063" s="742" t="s">
        <v>5499</v>
      </c>
      <c r="E2063" s="743" t="s">
        <v>3550</v>
      </c>
      <c r="F2063" s="661" t="s">
        <v>3521</v>
      </c>
      <c r="G2063" s="661" t="s">
        <v>3887</v>
      </c>
      <c r="H2063" s="661" t="s">
        <v>1755</v>
      </c>
      <c r="I2063" s="661" t="s">
        <v>3890</v>
      </c>
      <c r="J2063" s="661" t="s">
        <v>3891</v>
      </c>
      <c r="K2063" s="661" t="s">
        <v>2022</v>
      </c>
      <c r="L2063" s="662">
        <v>82.04</v>
      </c>
      <c r="M2063" s="662">
        <v>574.28000000000009</v>
      </c>
      <c r="N2063" s="661">
        <v>7</v>
      </c>
      <c r="O2063" s="744">
        <v>0.5</v>
      </c>
      <c r="P2063" s="662">
        <v>574.28000000000009</v>
      </c>
      <c r="Q2063" s="677">
        <v>1</v>
      </c>
      <c r="R2063" s="661">
        <v>7</v>
      </c>
      <c r="S2063" s="677">
        <v>1</v>
      </c>
      <c r="T2063" s="744">
        <v>0.5</v>
      </c>
      <c r="U2063" s="700">
        <v>1</v>
      </c>
    </row>
    <row r="2064" spans="1:21" ht="14.4" customHeight="1" x14ac:dyDescent="0.3">
      <c r="A2064" s="660">
        <v>32</v>
      </c>
      <c r="B2064" s="661" t="s">
        <v>573</v>
      </c>
      <c r="C2064" s="661" t="s">
        <v>3526</v>
      </c>
      <c r="D2064" s="742" t="s">
        <v>5499</v>
      </c>
      <c r="E2064" s="743" t="s">
        <v>3550</v>
      </c>
      <c r="F2064" s="661" t="s">
        <v>3521</v>
      </c>
      <c r="G2064" s="661" t="s">
        <v>3887</v>
      </c>
      <c r="H2064" s="661" t="s">
        <v>1755</v>
      </c>
      <c r="I2064" s="661" t="s">
        <v>3005</v>
      </c>
      <c r="J2064" s="661" t="s">
        <v>3006</v>
      </c>
      <c r="K2064" s="661" t="s">
        <v>2022</v>
      </c>
      <c r="L2064" s="662">
        <v>82.04</v>
      </c>
      <c r="M2064" s="662">
        <v>574.28000000000009</v>
      </c>
      <c r="N2064" s="661">
        <v>7</v>
      </c>
      <c r="O2064" s="744">
        <v>0.5</v>
      </c>
      <c r="P2064" s="662">
        <v>574.28000000000009</v>
      </c>
      <c r="Q2064" s="677">
        <v>1</v>
      </c>
      <c r="R2064" s="661">
        <v>7</v>
      </c>
      <c r="S2064" s="677">
        <v>1</v>
      </c>
      <c r="T2064" s="744">
        <v>0.5</v>
      </c>
      <c r="U2064" s="700">
        <v>1</v>
      </c>
    </row>
    <row r="2065" spans="1:21" ht="14.4" customHeight="1" x14ac:dyDescent="0.3">
      <c r="A2065" s="660">
        <v>32</v>
      </c>
      <c r="B2065" s="661" t="s">
        <v>573</v>
      </c>
      <c r="C2065" s="661" t="s">
        <v>3526</v>
      </c>
      <c r="D2065" s="742" t="s">
        <v>5499</v>
      </c>
      <c r="E2065" s="743" t="s">
        <v>3550</v>
      </c>
      <c r="F2065" s="661" t="s">
        <v>3521</v>
      </c>
      <c r="G2065" s="661" t="s">
        <v>3662</v>
      </c>
      <c r="H2065" s="661" t="s">
        <v>574</v>
      </c>
      <c r="I2065" s="661" t="s">
        <v>1160</v>
      </c>
      <c r="J2065" s="661" t="s">
        <v>3663</v>
      </c>
      <c r="K2065" s="661" t="s">
        <v>3664</v>
      </c>
      <c r="L2065" s="662">
        <v>99.11</v>
      </c>
      <c r="M2065" s="662">
        <v>1090.21</v>
      </c>
      <c r="N2065" s="661">
        <v>11</v>
      </c>
      <c r="O2065" s="744">
        <v>2.5</v>
      </c>
      <c r="P2065" s="662">
        <v>991.1</v>
      </c>
      <c r="Q2065" s="677">
        <v>0.90909090909090906</v>
      </c>
      <c r="R2065" s="661">
        <v>10</v>
      </c>
      <c r="S2065" s="677">
        <v>0.90909090909090906</v>
      </c>
      <c r="T2065" s="744">
        <v>2</v>
      </c>
      <c r="U2065" s="700">
        <v>0.8</v>
      </c>
    </row>
    <row r="2066" spans="1:21" ht="14.4" customHeight="1" x14ac:dyDescent="0.3">
      <c r="A2066" s="660">
        <v>32</v>
      </c>
      <c r="B2066" s="661" t="s">
        <v>573</v>
      </c>
      <c r="C2066" s="661" t="s">
        <v>3526</v>
      </c>
      <c r="D2066" s="742" t="s">
        <v>5499</v>
      </c>
      <c r="E2066" s="743" t="s">
        <v>3550</v>
      </c>
      <c r="F2066" s="661" t="s">
        <v>3521</v>
      </c>
      <c r="G2066" s="661" t="s">
        <v>5184</v>
      </c>
      <c r="H2066" s="661" t="s">
        <v>574</v>
      </c>
      <c r="I2066" s="661" t="s">
        <v>5185</v>
      </c>
      <c r="J2066" s="661" t="s">
        <v>5186</v>
      </c>
      <c r="K2066" s="661" t="s">
        <v>5187</v>
      </c>
      <c r="L2066" s="662">
        <v>316.08999999999997</v>
      </c>
      <c r="M2066" s="662">
        <v>316.08999999999997</v>
      </c>
      <c r="N2066" s="661">
        <v>1</v>
      </c>
      <c r="O2066" s="744">
        <v>1</v>
      </c>
      <c r="P2066" s="662">
        <v>316.08999999999997</v>
      </c>
      <c r="Q2066" s="677">
        <v>1</v>
      </c>
      <c r="R2066" s="661">
        <v>1</v>
      </c>
      <c r="S2066" s="677">
        <v>1</v>
      </c>
      <c r="T2066" s="744">
        <v>1</v>
      </c>
      <c r="U2066" s="700">
        <v>1</v>
      </c>
    </row>
    <row r="2067" spans="1:21" ht="14.4" customHeight="1" x14ac:dyDescent="0.3">
      <c r="A2067" s="660">
        <v>32</v>
      </c>
      <c r="B2067" s="661" t="s">
        <v>573</v>
      </c>
      <c r="C2067" s="661" t="s">
        <v>3526</v>
      </c>
      <c r="D2067" s="742" t="s">
        <v>5499</v>
      </c>
      <c r="E2067" s="743" t="s">
        <v>3550</v>
      </c>
      <c r="F2067" s="661" t="s">
        <v>3521</v>
      </c>
      <c r="G2067" s="661" t="s">
        <v>3858</v>
      </c>
      <c r="H2067" s="661" t="s">
        <v>574</v>
      </c>
      <c r="I2067" s="661" t="s">
        <v>919</v>
      </c>
      <c r="J2067" s="661" t="s">
        <v>3859</v>
      </c>
      <c r="K2067" s="661" t="s">
        <v>3860</v>
      </c>
      <c r="L2067" s="662">
        <v>0</v>
      </c>
      <c r="M2067" s="662">
        <v>0</v>
      </c>
      <c r="N2067" s="661">
        <v>1</v>
      </c>
      <c r="O2067" s="744">
        <v>1</v>
      </c>
      <c r="P2067" s="662"/>
      <c r="Q2067" s="677"/>
      <c r="R2067" s="661"/>
      <c r="S2067" s="677">
        <v>0</v>
      </c>
      <c r="T2067" s="744"/>
      <c r="U2067" s="700">
        <v>0</v>
      </c>
    </row>
    <row r="2068" spans="1:21" ht="14.4" customHeight="1" x14ac:dyDescent="0.3">
      <c r="A2068" s="660">
        <v>32</v>
      </c>
      <c r="B2068" s="661" t="s">
        <v>573</v>
      </c>
      <c r="C2068" s="661" t="s">
        <v>3526</v>
      </c>
      <c r="D2068" s="742" t="s">
        <v>5499</v>
      </c>
      <c r="E2068" s="743" t="s">
        <v>3550</v>
      </c>
      <c r="F2068" s="661" t="s">
        <v>3521</v>
      </c>
      <c r="G2068" s="661" t="s">
        <v>3670</v>
      </c>
      <c r="H2068" s="661" t="s">
        <v>574</v>
      </c>
      <c r="I2068" s="661" t="s">
        <v>3718</v>
      </c>
      <c r="J2068" s="661" t="s">
        <v>2521</v>
      </c>
      <c r="K2068" s="661" t="s">
        <v>3719</v>
      </c>
      <c r="L2068" s="662">
        <v>0</v>
      </c>
      <c r="M2068" s="662">
        <v>0</v>
      </c>
      <c r="N2068" s="661">
        <v>1</v>
      </c>
      <c r="O2068" s="744">
        <v>1</v>
      </c>
      <c r="P2068" s="662">
        <v>0</v>
      </c>
      <c r="Q2068" s="677"/>
      <c r="R2068" s="661">
        <v>1</v>
      </c>
      <c r="S2068" s="677">
        <v>1</v>
      </c>
      <c r="T2068" s="744">
        <v>1</v>
      </c>
      <c r="U2068" s="700">
        <v>1</v>
      </c>
    </row>
    <row r="2069" spans="1:21" ht="14.4" customHeight="1" x14ac:dyDescent="0.3">
      <c r="A2069" s="660">
        <v>32</v>
      </c>
      <c r="B2069" s="661" t="s">
        <v>573</v>
      </c>
      <c r="C2069" s="661" t="s">
        <v>3526</v>
      </c>
      <c r="D2069" s="742" t="s">
        <v>5499</v>
      </c>
      <c r="E2069" s="743" t="s">
        <v>3550</v>
      </c>
      <c r="F2069" s="661" t="s">
        <v>3521</v>
      </c>
      <c r="G2069" s="661" t="s">
        <v>3670</v>
      </c>
      <c r="H2069" s="661" t="s">
        <v>574</v>
      </c>
      <c r="I2069" s="661" t="s">
        <v>3898</v>
      </c>
      <c r="J2069" s="661" t="s">
        <v>2521</v>
      </c>
      <c r="K2069" s="661" t="s">
        <v>3899</v>
      </c>
      <c r="L2069" s="662">
        <v>214.5</v>
      </c>
      <c r="M2069" s="662">
        <v>429</v>
      </c>
      <c r="N2069" s="661">
        <v>2</v>
      </c>
      <c r="O2069" s="744">
        <v>1.5</v>
      </c>
      <c r="P2069" s="662"/>
      <c r="Q2069" s="677">
        <v>0</v>
      </c>
      <c r="R2069" s="661"/>
      <c r="S2069" s="677">
        <v>0</v>
      </c>
      <c r="T2069" s="744"/>
      <c r="U2069" s="700">
        <v>0</v>
      </c>
    </row>
    <row r="2070" spans="1:21" ht="14.4" customHeight="1" x14ac:dyDescent="0.3">
      <c r="A2070" s="660">
        <v>32</v>
      </c>
      <c r="B2070" s="661" t="s">
        <v>573</v>
      </c>
      <c r="C2070" s="661" t="s">
        <v>3526</v>
      </c>
      <c r="D2070" s="742" t="s">
        <v>5499</v>
      </c>
      <c r="E2070" s="743" t="s">
        <v>3550</v>
      </c>
      <c r="F2070" s="661" t="s">
        <v>3521</v>
      </c>
      <c r="G2070" s="661" t="s">
        <v>3677</v>
      </c>
      <c r="H2070" s="661" t="s">
        <v>574</v>
      </c>
      <c r="I2070" s="661" t="s">
        <v>2082</v>
      </c>
      <c r="J2070" s="661" t="s">
        <v>2083</v>
      </c>
      <c r="K2070" s="661" t="s">
        <v>3678</v>
      </c>
      <c r="L2070" s="662">
        <v>22.44</v>
      </c>
      <c r="M2070" s="662">
        <v>89.76</v>
      </c>
      <c r="N2070" s="661">
        <v>4</v>
      </c>
      <c r="O2070" s="744">
        <v>2.5</v>
      </c>
      <c r="P2070" s="662">
        <v>44.88</v>
      </c>
      <c r="Q2070" s="677">
        <v>0.5</v>
      </c>
      <c r="R2070" s="661">
        <v>2</v>
      </c>
      <c r="S2070" s="677">
        <v>0.5</v>
      </c>
      <c r="T2070" s="744">
        <v>1</v>
      </c>
      <c r="U2070" s="700">
        <v>0.4</v>
      </c>
    </row>
    <row r="2071" spans="1:21" ht="14.4" customHeight="1" x14ac:dyDescent="0.3">
      <c r="A2071" s="660">
        <v>32</v>
      </c>
      <c r="B2071" s="661" t="s">
        <v>573</v>
      </c>
      <c r="C2071" s="661" t="s">
        <v>3526</v>
      </c>
      <c r="D2071" s="742" t="s">
        <v>5499</v>
      </c>
      <c r="E2071" s="743" t="s">
        <v>3550</v>
      </c>
      <c r="F2071" s="661" t="s">
        <v>3521</v>
      </c>
      <c r="G2071" s="661" t="s">
        <v>3677</v>
      </c>
      <c r="H2071" s="661" t="s">
        <v>574</v>
      </c>
      <c r="I2071" s="661" t="s">
        <v>2120</v>
      </c>
      <c r="J2071" s="661" t="s">
        <v>2121</v>
      </c>
      <c r="K2071" s="661" t="s">
        <v>3680</v>
      </c>
      <c r="L2071" s="662">
        <v>51.21</v>
      </c>
      <c r="M2071" s="662">
        <v>153.63</v>
      </c>
      <c r="N2071" s="661">
        <v>3</v>
      </c>
      <c r="O2071" s="744">
        <v>2.5</v>
      </c>
      <c r="P2071" s="662">
        <v>153.63</v>
      </c>
      <c r="Q2071" s="677">
        <v>1</v>
      </c>
      <c r="R2071" s="661">
        <v>3</v>
      </c>
      <c r="S2071" s="677">
        <v>1</v>
      </c>
      <c r="T2071" s="744">
        <v>2.5</v>
      </c>
      <c r="U2071" s="700">
        <v>1</v>
      </c>
    </row>
    <row r="2072" spans="1:21" ht="14.4" customHeight="1" x14ac:dyDescent="0.3">
      <c r="A2072" s="660">
        <v>32</v>
      </c>
      <c r="B2072" s="661" t="s">
        <v>573</v>
      </c>
      <c r="C2072" s="661" t="s">
        <v>3526</v>
      </c>
      <c r="D2072" s="742" t="s">
        <v>5499</v>
      </c>
      <c r="E2072" s="743" t="s">
        <v>3550</v>
      </c>
      <c r="F2072" s="661" t="s">
        <v>3521</v>
      </c>
      <c r="G2072" s="661" t="s">
        <v>4284</v>
      </c>
      <c r="H2072" s="661" t="s">
        <v>574</v>
      </c>
      <c r="I2072" s="661" t="s">
        <v>3021</v>
      </c>
      <c r="J2072" s="661" t="s">
        <v>3022</v>
      </c>
      <c r="K2072" s="661" t="s">
        <v>4285</v>
      </c>
      <c r="L2072" s="662">
        <v>186.27</v>
      </c>
      <c r="M2072" s="662">
        <v>372.54</v>
      </c>
      <c r="N2072" s="661">
        <v>2</v>
      </c>
      <c r="O2072" s="744">
        <v>0.5</v>
      </c>
      <c r="P2072" s="662">
        <v>372.54</v>
      </c>
      <c r="Q2072" s="677">
        <v>1</v>
      </c>
      <c r="R2072" s="661">
        <v>2</v>
      </c>
      <c r="S2072" s="677">
        <v>1</v>
      </c>
      <c r="T2072" s="744">
        <v>0.5</v>
      </c>
      <c r="U2072" s="700">
        <v>1</v>
      </c>
    </row>
    <row r="2073" spans="1:21" ht="14.4" customHeight="1" x14ac:dyDescent="0.3">
      <c r="A2073" s="660">
        <v>32</v>
      </c>
      <c r="B2073" s="661" t="s">
        <v>573</v>
      </c>
      <c r="C2073" s="661" t="s">
        <v>3526</v>
      </c>
      <c r="D2073" s="742" t="s">
        <v>5499</v>
      </c>
      <c r="E2073" s="743" t="s">
        <v>3550</v>
      </c>
      <c r="F2073" s="661" t="s">
        <v>3521</v>
      </c>
      <c r="G2073" s="661" t="s">
        <v>3786</v>
      </c>
      <c r="H2073" s="661" t="s">
        <v>1755</v>
      </c>
      <c r="I2073" s="661" t="s">
        <v>1967</v>
      </c>
      <c r="J2073" s="661" t="s">
        <v>1968</v>
      </c>
      <c r="K2073" s="661" t="s">
        <v>2432</v>
      </c>
      <c r="L2073" s="662">
        <v>1427.23</v>
      </c>
      <c r="M2073" s="662">
        <v>18553.990000000002</v>
      </c>
      <c r="N2073" s="661">
        <v>13</v>
      </c>
      <c r="O2073" s="744">
        <v>5.5</v>
      </c>
      <c r="P2073" s="662">
        <v>18553.990000000002</v>
      </c>
      <c r="Q2073" s="677">
        <v>1</v>
      </c>
      <c r="R2073" s="661">
        <v>13</v>
      </c>
      <c r="S2073" s="677">
        <v>1</v>
      </c>
      <c r="T2073" s="744">
        <v>5.5</v>
      </c>
      <c r="U2073" s="700">
        <v>1</v>
      </c>
    </row>
    <row r="2074" spans="1:21" ht="14.4" customHeight="1" x14ac:dyDescent="0.3">
      <c r="A2074" s="660">
        <v>32</v>
      </c>
      <c r="B2074" s="661" t="s">
        <v>573</v>
      </c>
      <c r="C2074" s="661" t="s">
        <v>3526</v>
      </c>
      <c r="D2074" s="742" t="s">
        <v>5499</v>
      </c>
      <c r="E2074" s="743" t="s">
        <v>3550</v>
      </c>
      <c r="F2074" s="661" t="s">
        <v>3521</v>
      </c>
      <c r="G2074" s="661" t="s">
        <v>3690</v>
      </c>
      <c r="H2074" s="661" t="s">
        <v>1755</v>
      </c>
      <c r="I2074" s="661" t="s">
        <v>2253</v>
      </c>
      <c r="J2074" s="661" t="s">
        <v>2246</v>
      </c>
      <c r="K2074" s="661" t="s">
        <v>3416</v>
      </c>
      <c r="L2074" s="662">
        <v>13849.26</v>
      </c>
      <c r="M2074" s="662">
        <v>13849.26</v>
      </c>
      <c r="N2074" s="661">
        <v>1</v>
      </c>
      <c r="O2074" s="744">
        <v>1</v>
      </c>
      <c r="P2074" s="662">
        <v>13849.26</v>
      </c>
      <c r="Q2074" s="677">
        <v>1</v>
      </c>
      <c r="R2074" s="661">
        <v>1</v>
      </c>
      <c r="S2074" s="677">
        <v>1</v>
      </c>
      <c r="T2074" s="744">
        <v>1</v>
      </c>
      <c r="U2074" s="700">
        <v>1</v>
      </c>
    </row>
    <row r="2075" spans="1:21" ht="14.4" customHeight="1" x14ac:dyDescent="0.3">
      <c r="A2075" s="660">
        <v>32</v>
      </c>
      <c r="B2075" s="661" t="s">
        <v>573</v>
      </c>
      <c r="C2075" s="661" t="s">
        <v>3526</v>
      </c>
      <c r="D2075" s="742" t="s">
        <v>5499</v>
      </c>
      <c r="E2075" s="743" t="s">
        <v>3550</v>
      </c>
      <c r="F2075" s="661" t="s">
        <v>3521</v>
      </c>
      <c r="G2075" s="661" t="s">
        <v>3952</v>
      </c>
      <c r="H2075" s="661" t="s">
        <v>574</v>
      </c>
      <c r="I2075" s="661" t="s">
        <v>4621</v>
      </c>
      <c r="J2075" s="661" t="s">
        <v>2748</v>
      </c>
      <c r="K2075" s="661" t="s">
        <v>1669</v>
      </c>
      <c r="L2075" s="662">
        <v>0</v>
      </c>
      <c r="M2075" s="662">
        <v>0</v>
      </c>
      <c r="N2075" s="661">
        <v>1</v>
      </c>
      <c r="O2075" s="744">
        <v>1</v>
      </c>
      <c r="P2075" s="662">
        <v>0</v>
      </c>
      <c r="Q2075" s="677"/>
      <c r="R2075" s="661">
        <v>1</v>
      </c>
      <c r="S2075" s="677">
        <v>1</v>
      </c>
      <c r="T2075" s="744">
        <v>1</v>
      </c>
      <c r="U2075" s="700">
        <v>1</v>
      </c>
    </row>
    <row r="2076" spans="1:21" ht="14.4" customHeight="1" x14ac:dyDescent="0.3">
      <c r="A2076" s="660">
        <v>32</v>
      </c>
      <c r="B2076" s="661" t="s">
        <v>573</v>
      </c>
      <c r="C2076" s="661" t="s">
        <v>3526</v>
      </c>
      <c r="D2076" s="742" t="s">
        <v>5499</v>
      </c>
      <c r="E2076" s="743" t="s">
        <v>3550</v>
      </c>
      <c r="F2076" s="661" t="s">
        <v>3521</v>
      </c>
      <c r="G2076" s="661" t="s">
        <v>3952</v>
      </c>
      <c r="H2076" s="661" t="s">
        <v>574</v>
      </c>
      <c r="I2076" s="661" t="s">
        <v>5188</v>
      </c>
      <c r="J2076" s="661" t="s">
        <v>3954</v>
      </c>
      <c r="K2076" s="661" t="s">
        <v>3955</v>
      </c>
      <c r="L2076" s="662">
        <v>0</v>
      </c>
      <c r="M2076" s="662">
        <v>0</v>
      </c>
      <c r="N2076" s="661">
        <v>1</v>
      </c>
      <c r="O2076" s="744">
        <v>0.5</v>
      </c>
      <c r="P2076" s="662"/>
      <c r="Q2076" s="677"/>
      <c r="R2076" s="661"/>
      <c r="S2076" s="677">
        <v>0</v>
      </c>
      <c r="T2076" s="744"/>
      <c r="U2076" s="700">
        <v>0</v>
      </c>
    </row>
    <row r="2077" spans="1:21" ht="14.4" customHeight="1" x14ac:dyDescent="0.3">
      <c r="A2077" s="660">
        <v>32</v>
      </c>
      <c r="B2077" s="661" t="s">
        <v>573</v>
      </c>
      <c r="C2077" s="661" t="s">
        <v>3526</v>
      </c>
      <c r="D2077" s="742" t="s">
        <v>5499</v>
      </c>
      <c r="E2077" s="743" t="s">
        <v>3550</v>
      </c>
      <c r="F2077" s="661" t="s">
        <v>3522</v>
      </c>
      <c r="G2077" s="661" t="s">
        <v>3700</v>
      </c>
      <c r="H2077" s="661" t="s">
        <v>574</v>
      </c>
      <c r="I2077" s="661" t="s">
        <v>2727</v>
      </c>
      <c r="J2077" s="661" t="s">
        <v>3702</v>
      </c>
      <c r="K2077" s="661"/>
      <c r="L2077" s="662">
        <v>0</v>
      </c>
      <c r="M2077" s="662">
        <v>0</v>
      </c>
      <c r="N2077" s="661">
        <v>8</v>
      </c>
      <c r="O2077" s="744">
        <v>8</v>
      </c>
      <c r="P2077" s="662">
        <v>0</v>
      </c>
      <c r="Q2077" s="677"/>
      <c r="R2077" s="661">
        <v>7</v>
      </c>
      <c r="S2077" s="677">
        <v>0.875</v>
      </c>
      <c r="T2077" s="744">
        <v>7</v>
      </c>
      <c r="U2077" s="700">
        <v>0.875</v>
      </c>
    </row>
    <row r="2078" spans="1:21" ht="14.4" customHeight="1" x14ac:dyDescent="0.3">
      <c r="A2078" s="660">
        <v>32</v>
      </c>
      <c r="B2078" s="661" t="s">
        <v>573</v>
      </c>
      <c r="C2078" s="661" t="s">
        <v>3526</v>
      </c>
      <c r="D2078" s="742" t="s">
        <v>5499</v>
      </c>
      <c r="E2078" s="743" t="s">
        <v>3550</v>
      </c>
      <c r="F2078" s="661" t="s">
        <v>3522</v>
      </c>
      <c r="G2078" s="661" t="s">
        <v>3700</v>
      </c>
      <c r="H2078" s="661" t="s">
        <v>574</v>
      </c>
      <c r="I2078" s="661" t="s">
        <v>5189</v>
      </c>
      <c r="J2078" s="661" t="s">
        <v>3702</v>
      </c>
      <c r="K2078" s="661"/>
      <c r="L2078" s="662">
        <v>0</v>
      </c>
      <c r="M2078" s="662">
        <v>0</v>
      </c>
      <c r="N2078" s="661">
        <v>1</v>
      </c>
      <c r="O2078" s="744">
        <v>1</v>
      </c>
      <c r="P2078" s="662">
        <v>0</v>
      </c>
      <c r="Q2078" s="677"/>
      <c r="R2078" s="661">
        <v>1</v>
      </c>
      <c r="S2078" s="677">
        <v>1</v>
      </c>
      <c r="T2078" s="744">
        <v>1</v>
      </c>
      <c r="U2078" s="700">
        <v>1</v>
      </c>
    </row>
    <row r="2079" spans="1:21" ht="14.4" customHeight="1" x14ac:dyDescent="0.3">
      <c r="A2079" s="660">
        <v>32</v>
      </c>
      <c r="B2079" s="661" t="s">
        <v>573</v>
      </c>
      <c r="C2079" s="661" t="s">
        <v>3526</v>
      </c>
      <c r="D2079" s="742" t="s">
        <v>5499</v>
      </c>
      <c r="E2079" s="743" t="s">
        <v>3551</v>
      </c>
      <c r="F2079" s="661" t="s">
        <v>3521</v>
      </c>
      <c r="G2079" s="661" t="s">
        <v>3569</v>
      </c>
      <c r="H2079" s="661" t="s">
        <v>574</v>
      </c>
      <c r="I2079" s="661" t="s">
        <v>1314</v>
      </c>
      <c r="J2079" s="661" t="s">
        <v>1315</v>
      </c>
      <c r="K2079" s="661" t="s">
        <v>3570</v>
      </c>
      <c r="L2079" s="662">
        <v>1295.6400000000001</v>
      </c>
      <c r="M2079" s="662">
        <v>5182.5600000000004</v>
      </c>
      <c r="N2079" s="661">
        <v>4</v>
      </c>
      <c r="O2079" s="744">
        <v>2</v>
      </c>
      <c r="P2079" s="662">
        <v>2591.2800000000002</v>
      </c>
      <c r="Q2079" s="677">
        <v>0.5</v>
      </c>
      <c r="R2079" s="661">
        <v>2</v>
      </c>
      <c r="S2079" s="677">
        <v>0.5</v>
      </c>
      <c r="T2079" s="744">
        <v>1.5</v>
      </c>
      <c r="U2079" s="700">
        <v>0.75</v>
      </c>
    </row>
    <row r="2080" spans="1:21" ht="14.4" customHeight="1" x14ac:dyDescent="0.3">
      <c r="A2080" s="660">
        <v>32</v>
      </c>
      <c r="B2080" s="661" t="s">
        <v>573</v>
      </c>
      <c r="C2080" s="661" t="s">
        <v>3526</v>
      </c>
      <c r="D2080" s="742" t="s">
        <v>5499</v>
      </c>
      <c r="E2080" s="743" t="s">
        <v>3551</v>
      </c>
      <c r="F2080" s="661" t="s">
        <v>3521</v>
      </c>
      <c r="G2080" s="661" t="s">
        <v>3571</v>
      </c>
      <c r="H2080" s="661" t="s">
        <v>574</v>
      </c>
      <c r="I2080" s="661" t="s">
        <v>3693</v>
      </c>
      <c r="J2080" s="661" t="s">
        <v>3575</v>
      </c>
      <c r="K2080" s="661" t="s">
        <v>3694</v>
      </c>
      <c r="L2080" s="662">
        <v>0</v>
      </c>
      <c r="M2080" s="662">
        <v>0</v>
      </c>
      <c r="N2080" s="661">
        <v>10</v>
      </c>
      <c r="O2080" s="744">
        <v>7</v>
      </c>
      <c r="P2080" s="662">
        <v>0</v>
      </c>
      <c r="Q2080" s="677"/>
      <c r="R2080" s="661">
        <v>6</v>
      </c>
      <c r="S2080" s="677">
        <v>0.6</v>
      </c>
      <c r="T2080" s="744">
        <v>4</v>
      </c>
      <c r="U2080" s="700">
        <v>0.5714285714285714</v>
      </c>
    </row>
    <row r="2081" spans="1:21" ht="14.4" customHeight="1" x14ac:dyDescent="0.3">
      <c r="A2081" s="660">
        <v>32</v>
      </c>
      <c r="B2081" s="661" t="s">
        <v>573</v>
      </c>
      <c r="C2081" s="661" t="s">
        <v>3526</v>
      </c>
      <c r="D2081" s="742" t="s">
        <v>5499</v>
      </c>
      <c r="E2081" s="743" t="s">
        <v>3551</v>
      </c>
      <c r="F2081" s="661" t="s">
        <v>3521</v>
      </c>
      <c r="G2081" s="661" t="s">
        <v>3571</v>
      </c>
      <c r="H2081" s="661" t="s">
        <v>574</v>
      </c>
      <c r="I2081" s="661" t="s">
        <v>683</v>
      </c>
      <c r="J2081" s="661" t="s">
        <v>684</v>
      </c>
      <c r="K2081" s="661" t="s">
        <v>3572</v>
      </c>
      <c r="L2081" s="662">
        <v>40.58</v>
      </c>
      <c r="M2081" s="662">
        <v>162.32</v>
      </c>
      <c r="N2081" s="661">
        <v>4</v>
      </c>
      <c r="O2081" s="744">
        <v>2</v>
      </c>
      <c r="P2081" s="662">
        <v>121.74</v>
      </c>
      <c r="Q2081" s="677">
        <v>0.75</v>
      </c>
      <c r="R2081" s="661">
        <v>3</v>
      </c>
      <c r="S2081" s="677">
        <v>0.75</v>
      </c>
      <c r="T2081" s="744">
        <v>1.5</v>
      </c>
      <c r="U2081" s="700">
        <v>0.75</v>
      </c>
    </row>
    <row r="2082" spans="1:21" ht="14.4" customHeight="1" x14ac:dyDescent="0.3">
      <c r="A2082" s="660">
        <v>32</v>
      </c>
      <c r="B2082" s="661" t="s">
        <v>573</v>
      </c>
      <c r="C2082" s="661" t="s">
        <v>3526</v>
      </c>
      <c r="D2082" s="742" t="s">
        <v>5499</v>
      </c>
      <c r="E2082" s="743" t="s">
        <v>3551</v>
      </c>
      <c r="F2082" s="661" t="s">
        <v>3521</v>
      </c>
      <c r="G2082" s="661" t="s">
        <v>3571</v>
      </c>
      <c r="H2082" s="661" t="s">
        <v>574</v>
      </c>
      <c r="I2082" s="661" t="s">
        <v>3573</v>
      </c>
      <c r="J2082" s="661" t="s">
        <v>684</v>
      </c>
      <c r="K2082" s="661" t="s">
        <v>3574</v>
      </c>
      <c r="L2082" s="662">
        <v>135.25</v>
      </c>
      <c r="M2082" s="662">
        <v>270.5</v>
      </c>
      <c r="N2082" s="661">
        <v>2</v>
      </c>
      <c r="O2082" s="744">
        <v>1</v>
      </c>
      <c r="P2082" s="662">
        <v>270.5</v>
      </c>
      <c r="Q2082" s="677">
        <v>1</v>
      </c>
      <c r="R2082" s="661">
        <v>2</v>
      </c>
      <c r="S2082" s="677">
        <v>1</v>
      </c>
      <c r="T2082" s="744">
        <v>1</v>
      </c>
      <c r="U2082" s="700">
        <v>1</v>
      </c>
    </row>
    <row r="2083" spans="1:21" ht="14.4" customHeight="1" x14ac:dyDescent="0.3">
      <c r="A2083" s="660">
        <v>32</v>
      </c>
      <c r="B2083" s="661" t="s">
        <v>573</v>
      </c>
      <c r="C2083" s="661" t="s">
        <v>3526</v>
      </c>
      <c r="D2083" s="742" t="s">
        <v>5499</v>
      </c>
      <c r="E2083" s="743" t="s">
        <v>3551</v>
      </c>
      <c r="F2083" s="661" t="s">
        <v>3521</v>
      </c>
      <c r="G2083" s="661" t="s">
        <v>3571</v>
      </c>
      <c r="H2083" s="661" t="s">
        <v>574</v>
      </c>
      <c r="I2083" s="661" t="s">
        <v>699</v>
      </c>
      <c r="J2083" s="661" t="s">
        <v>3575</v>
      </c>
      <c r="K2083" s="661" t="s">
        <v>1123</v>
      </c>
      <c r="L2083" s="662">
        <v>42.85</v>
      </c>
      <c r="M2083" s="662">
        <v>42.85</v>
      </c>
      <c r="N2083" s="661">
        <v>1</v>
      </c>
      <c r="O2083" s="744">
        <v>0.5</v>
      </c>
      <c r="P2083" s="662">
        <v>42.85</v>
      </c>
      <c r="Q2083" s="677">
        <v>1</v>
      </c>
      <c r="R2083" s="661">
        <v>1</v>
      </c>
      <c r="S2083" s="677">
        <v>1</v>
      </c>
      <c r="T2083" s="744">
        <v>0.5</v>
      </c>
      <c r="U2083" s="700">
        <v>1</v>
      </c>
    </row>
    <row r="2084" spans="1:21" ht="14.4" customHeight="1" x14ac:dyDescent="0.3">
      <c r="A2084" s="660">
        <v>32</v>
      </c>
      <c r="B2084" s="661" t="s">
        <v>573</v>
      </c>
      <c r="C2084" s="661" t="s">
        <v>3526</v>
      </c>
      <c r="D2084" s="742" t="s">
        <v>5499</v>
      </c>
      <c r="E2084" s="743" t="s">
        <v>3551</v>
      </c>
      <c r="F2084" s="661" t="s">
        <v>3521</v>
      </c>
      <c r="G2084" s="661" t="s">
        <v>3571</v>
      </c>
      <c r="H2084" s="661" t="s">
        <v>574</v>
      </c>
      <c r="I2084" s="661" t="s">
        <v>5154</v>
      </c>
      <c r="J2084" s="661" t="s">
        <v>3575</v>
      </c>
      <c r="K2084" s="661" t="s">
        <v>1123</v>
      </c>
      <c r="L2084" s="662">
        <v>42.85</v>
      </c>
      <c r="M2084" s="662">
        <v>42.85</v>
      </c>
      <c r="N2084" s="661">
        <v>1</v>
      </c>
      <c r="O2084" s="744">
        <v>1</v>
      </c>
      <c r="P2084" s="662"/>
      <c r="Q2084" s="677">
        <v>0</v>
      </c>
      <c r="R2084" s="661"/>
      <c r="S2084" s="677">
        <v>0</v>
      </c>
      <c r="T2084" s="744"/>
      <c r="U2084" s="700">
        <v>0</v>
      </c>
    </row>
    <row r="2085" spans="1:21" ht="14.4" customHeight="1" x14ac:dyDescent="0.3">
      <c r="A2085" s="660">
        <v>32</v>
      </c>
      <c r="B2085" s="661" t="s">
        <v>573</v>
      </c>
      <c r="C2085" s="661" t="s">
        <v>3526</v>
      </c>
      <c r="D2085" s="742" t="s">
        <v>5499</v>
      </c>
      <c r="E2085" s="743" t="s">
        <v>3551</v>
      </c>
      <c r="F2085" s="661" t="s">
        <v>3521</v>
      </c>
      <c r="G2085" s="661" t="s">
        <v>3576</v>
      </c>
      <c r="H2085" s="661" t="s">
        <v>1755</v>
      </c>
      <c r="I2085" s="661" t="s">
        <v>1765</v>
      </c>
      <c r="J2085" s="661" t="s">
        <v>1766</v>
      </c>
      <c r="K2085" s="661" t="s">
        <v>3357</v>
      </c>
      <c r="L2085" s="662">
        <v>72</v>
      </c>
      <c r="M2085" s="662">
        <v>72</v>
      </c>
      <c r="N2085" s="661">
        <v>1</v>
      </c>
      <c r="O2085" s="744">
        <v>0.5</v>
      </c>
      <c r="P2085" s="662">
        <v>72</v>
      </c>
      <c r="Q2085" s="677">
        <v>1</v>
      </c>
      <c r="R2085" s="661">
        <v>1</v>
      </c>
      <c r="S2085" s="677">
        <v>1</v>
      </c>
      <c r="T2085" s="744">
        <v>0.5</v>
      </c>
      <c r="U2085" s="700">
        <v>1</v>
      </c>
    </row>
    <row r="2086" spans="1:21" ht="14.4" customHeight="1" x14ac:dyDescent="0.3">
      <c r="A2086" s="660">
        <v>32</v>
      </c>
      <c r="B2086" s="661" t="s">
        <v>573</v>
      </c>
      <c r="C2086" s="661" t="s">
        <v>3526</v>
      </c>
      <c r="D2086" s="742" t="s">
        <v>5499</v>
      </c>
      <c r="E2086" s="743" t="s">
        <v>3551</v>
      </c>
      <c r="F2086" s="661" t="s">
        <v>3521</v>
      </c>
      <c r="G2086" s="661" t="s">
        <v>3582</v>
      </c>
      <c r="H2086" s="661" t="s">
        <v>574</v>
      </c>
      <c r="I2086" s="661" t="s">
        <v>3793</v>
      </c>
      <c r="J2086" s="661" t="s">
        <v>3794</v>
      </c>
      <c r="K2086" s="661" t="s">
        <v>3795</v>
      </c>
      <c r="L2086" s="662">
        <v>154.36000000000001</v>
      </c>
      <c r="M2086" s="662">
        <v>154.36000000000001</v>
      </c>
      <c r="N2086" s="661">
        <v>1</v>
      </c>
      <c r="O2086" s="744">
        <v>0.5</v>
      </c>
      <c r="P2086" s="662">
        <v>154.36000000000001</v>
      </c>
      <c r="Q2086" s="677">
        <v>1</v>
      </c>
      <c r="R2086" s="661">
        <v>1</v>
      </c>
      <c r="S2086" s="677">
        <v>1</v>
      </c>
      <c r="T2086" s="744">
        <v>0.5</v>
      </c>
      <c r="U2086" s="700">
        <v>1</v>
      </c>
    </row>
    <row r="2087" spans="1:21" ht="14.4" customHeight="1" x14ac:dyDescent="0.3">
      <c r="A2087" s="660">
        <v>32</v>
      </c>
      <c r="B2087" s="661" t="s">
        <v>573</v>
      </c>
      <c r="C2087" s="661" t="s">
        <v>3526</v>
      </c>
      <c r="D2087" s="742" t="s">
        <v>5499</v>
      </c>
      <c r="E2087" s="743" t="s">
        <v>3551</v>
      </c>
      <c r="F2087" s="661" t="s">
        <v>3521</v>
      </c>
      <c r="G2087" s="661" t="s">
        <v>3582</v>
      </c>
      <c r="H2087" s="661" t="s">
        <v>1755</v>
      </c>
      <c r="I2087" s="661" t="s">
        <v>2158</v>
      </c>
      <c r="J2087" s="661" t="s">
        <v>617</v>
      </c>
      <c r="K2087" s="661" t="s">
        <v>3387</v>
      </c>
      <c r="L2087" s="662">
        <v>150.04</v>
      </c>
      <c r="M2087" s="662">
        <v>450.12</v>
      </c>
      <c r="N2087" s="661">
        <v>3</v>
      </c>
      <c r="O2087" s="744">
        <v>1</v>
      </c>
      <c r="P2087" s="662"/>
      <c r="Q2087" s="677">
        <v>0</v>
      </c>
      <c r="R2087" s="661"/>
      <c r="S2087" s="677">
        <v>0</v>
      </c>
      <c r="T2087" s="744"/>
      <c r="U2087" s="700">
        <v>0</v>
      </c>
    </row>
    <row r="2088" spans="1:21" ht="14.4" customHeight="1" x14ac:dyDescent="0.3">
      <c r="A2088" s="660">
        <v>32</v>
      </c>
      <c r="B2088" s="661" t="s">
        <v>573</v>
      </c>
      <c r="C2088" s="661" t="s">
        <v>3526</v>
      </c>
      <c r="D2088" s="742" t="s">
        <v>5499</v>
      </c>
      <c r="E2088" s="743" t="s">
        <v>3551</v>
      </c>
      <c r="F2088" s="661" t="s">
        <v>3521</v>
      </c>
      <c r="G2088" s="661" t="s">
        <v>3582</v>
      </c>
      <c r="H2088" s="661" t="s">
        <v>1755</v>
      </c>
      <c r="I2088" s="661" t="s">
        <v>2158</v>
      </c>
      <c r="J2088" s="661" t="s">
        <v>617</v>
      </c>
      <c r="K2088" s="661" t="s">
        <v>3387</v>
      </c>
      <c r="L2088" s="662">
        <v>154.36000000000001</v>
      </c>
      <c r="M2088" s="662">
        <v>463.08000000000004</v>
      </c>
      <c r="N2088" s="661">
        <v>3</v>
      </c>
      <c r="O2088" s="744">
        <v>0.5</v>
      </c>
      <c r="P2088" s="662"/>
      <c r="Q2088" s="677">
        <v>0</v>
      </c>
      <c r="R2088" s="661"/>
      <c r="S2088" s="677">
        <v>0</v>
      </c>
      <c r="T2088" s="744"/>
      <c r="U2088" s="700">
        <v>0</v>
      </c>
    </row>
    <row r="2089" spans="1:21" ht="14.4" customHeight="1" x14ac:dyDescent="0.3">
      <c r="A2089" s="660">
        <v>32</v>
      </c>
      <c r="B2089" s="661" t="s">
        <v>573</v>
      </c>
      <c r="C2089" s="661" t="s">
        <v>3526</v>
      </c>
      <c r="D2089" s="742" t="s">
        <v>5499</v>
      </c>
      <c r="E2089" s="743" t="s">
        <v>3551</v>
      </c>
      <c r="F2089" s="661" t="s">
        <v>3521</v>
      </c>
      <c r="G2089" s="661" t="s">
        <v>5190</v>
      </c>
      <c r="H2089" s="661" t="s">
        <v>574</v>
      </c>
      <c r="I2089" s="661" t="s">
        <v>5191</v>
      </c>
      <c r="J2089" s="661" t="s">
        <v>5192</v>
      </c>
      <c r="K2089" s="661" t="s">
        <v>1072</v>
      </c>
      <c r="L2089" s="662">
        <v>984.87</v>
      </c>
      <c r="M2089" s="662">
        <v>984.87</v>
      </c>
      <c r="N2089" s="661">
        <v>1</v>
      </c>
      <c r="O2089" s="744">
        <v>0.5</v>
      </c>
      <c r="P2089" s="662">
        <v>984.87</v>
      </c>
      <c r="Q2089" s="677">
        <v>1</v>
      </c>
      <c r="R2089" s="661">
        <v>1</v>
      </c>
      <c r="S2089" s="677">
        <v>1</v>
      </c>
      <c r="T2089" s="744">
        <v>0.5</v>
      </c>
      <c r="U2089" s="700">
        <v>1</v>
      </c>
    </row>
    <row r="2090" spans="1:21" ht="14.4" customHeight="1" x14ac:dyDescent="0.3">
      <c r="A2090" s="660">
        <v>32</v>
      </c>
      <c r="B2090" s="661" t="s">
        <v>573</v>
      </c>
      <c r="C2090" s="661" t="s">
        <v>3526</v>
      </c>
      <c r="D2090" s="742" t="s">
        <v>5499</v>
      </c>
      <c r="E2090" s="743" t="s">
        <v>3551</v>
      </c>
      <c r="F2090" s="661" t="s">
        <v>3521</v>
      </c>
      <c r="G2090" s="661" t="s">
        <v>4106</v>
      </c>
      <c r="H2090" s="661" t="s">
        <v>1755</v>
      </c>
      <c r="I2090" s="661" t="s">
        <v>2170</v>
      </c>
      <c r="J2090" s="661" t="s">
        <v>2171</v>
      </c>
      <c r="K2090" s="661" t="s">
        <v>2172</v>
      </c>
      <c r="L2090" s="662">
        <v>119.7</v>
      </c>
      <c r="M2090" s="662">
        <v>119.7</v>
      </c>
      <c r="N2090" s="661">
        <v>1</v>
      </c>
      <c r="O2090" s="744">
        <v>1</v>
      </c>
      <c r="P2090" s="662">
        <v>119.7</v>
      </c>
      <c r="Q2090" s="677">
        <v>1</v>
      </c>
      <c r="R2090" s="661">
        <v>1</v>
      </c>
      <c r="S2090" s="677">
        <v>1</v>
      </c>
      <c r="T2090" s="744">
        <v>1</v>
      </c>
      <c r="U2090" s="700">
        <v>1</v>
      </c>
    </row>
    <row r="2091" spans="1:21" ht="14.4" customHeight="1" x14ac:dyDescent="0.3">
      <c r="A2091" s="660">
        <v>32</v>
      </c>
      <c r="B2091" s="661" t="s">
        <v>573</v>
      </c>
      <c r="C2091" s="661" t="s">
        <v>3526</v>
      </c>
      <c r="D2091" s="742" t="s">
        <v>5499</v>
      </c>
      <c r="E2091" s="743" t="s">
        <v>3551</v>
      </c>
      <c r="F2091" s="661" t="s">
        <v>3521</v>
      </c>
      <c r="G2091" s="661" t="s">
        <v>3583</v>
      </c>
      <c r="H2091" s="661" t="s">
        <v>574</v>
      </c>
      <c r="I2091" s="661" t="s">
        <v>886</v>
      </c>
      <c r="J2091" s="661" t="s">
        <v>3584</v>
      </c>
      <c r="K2091" s="661" t="s">
        <v>3585</v>
      </c>
      <c r="L2091" s="662">
        <v>0</v>
      </c>
      <c r="M2091" s="662">
        <v>0</v>
      </c>
      <c r="N2091" s="661">
        <v>4</v>
      </c>
      <c r="O2091" s="744">
        <v>1.5</v>
      </c>
      <c r="P2091" s="662">
        <v>0</v>
      </c>
      <c r="Q2091" s="677"/>
      <c r="R2091" s="661">
        <v>1</v>
      </c>
      <c r="S2091" s="677">
        <v>0.25</v>
      </c>
      <c r="T2091" s="744">
        <v>1</v>
      </c>
      <c r="U2091" s="700">
        <v>0.66666666666666663</v>
      </c>
    </row>
    <row r="2092" spans="1:21" ht="14.4" customHeight="1" x14ac:dyDescent="0.3">
      <c r="A2092" s="660">
        <v>32</v>
      </c>
      <c r="B2092" s="661" t="s">
        <v>573</v>
      </c>
      <c r="C2092" s="661" t="s">
        <v>3526</v>
      </c>
      <c r="D2092" s="742" t="s">
        <v>5499</v>
      </c>
      <c r="E2092" s="743" t="s">
        <v>3551</v>
      </c>
      <c r="F2092" s="661" t="s">
        <v>3521</v>
      </c>
      <c r="G2092" s="661" t="s">
        <v>3583</v>
      </c>
      <c r="H2092" s="661" t="s">
        <v>574</v>
      </c>
      <c r="I2092" s="661" t="s">
        <v>5193</v>
      </c>
      <c r="J2092" s="661" t="s">
        <v>3584</v>
      </c>
      <c r="K2092" s="661" t="s">
        <v>3585</v>
      </c>
      <c r="L2092" s="662">
        <v>0</v>
      </c>
      <c r="M2092" s="662">
        <v>0</v>
      </c>
      <c r="N2092" s="661">
        <v>1</v>
      </c>
      <c r="O2092" s="744">
        <v>0.5</v>
      </c>
      <c r="P2092" s="662">
        <v>0</v>
      </c>
      <c r="Q2092" s="677"/>
      <c r="R2092" s="661">
        <v>1</v>
      </c>
      <c r="S2092" s="677">
        <v>1</v>
      </c>
      <c r="T2092" s="744">
        <v>0.5</v>
      </c>
      <c r="U2092" s="700">
        <v>1</v>
      </c>
    </row>
    <row r="2093" spans="1:21" ht="14.4" customHeight="1" x14ac:dyDescent="0.3">
      <c r="A2093" s="660">
        <v>32</v>
      </c>
      <c r="B2093" s="661" t="s">
        <v>573</v>
      </c>
      <c r="C2093" s="661" t="s">
        <v>3526</v>
      </c>
      <c r="D2093" s="742" t="s">
        <v>5499</v>
      </c>
      <c r="E2093" s="743" t="s">
        <v>3551</v>
      </c>
      <c r="F2093" s="661" t="s">
        <v>3521</v>
      </c>
      <c r="G2093" s="661" t="s">
        <v>3586</v>
      </c>
      <c r="H2093" s="661" t="s">
        <v>574</v>
      </c>
      <c r="I2093" s="661" t="s">
        <v>4415</v>
      </c>
      <c r="J2093" s="661" t="s">
        <v>2090</v>
      </c>
      <c r="K2093" s="661" t="s">
        <v>3392</v>
      </c>
      <c r="L2093" s="662">
        <v>170.52</v>
      </c>
      <c r="M2093" s="662">
        <v>341.04</v>
      </c>
      <c r="N2093" s="661">
        <v>2</v>
      </c>
      <c r="O2093" s="744">
        <v>0.5</v>
      </c>
      <c r="P2093" s="662"/>
      <c r="Q2093" s="677">
        <v>0</v>
      </c>
      <c r="R2093" s="661"/>
      <c r="S2093" s="677">
        <v>0</v>
      </c>
      <c r="T2093" s="744"/>
      <c r="U2093" s="700">
        <v>0</v>
      </c>
    </row>
    <row r="2094" spans="1:21" ht="14.4" customHeight="1" x14ac:dyDescent="0.3">
      <c r="A2094" s="660">
        <v>32</v>
      </c>
      <c r="B2094" s="661" t="s">
        <v>573</v>
      </c>
      <c r="C2094" s="661" t="s">
        <v>3526</v>
      </c>
      <c r="D2094" s="742" t="s">
        <v>5499</v>
      </c>
      <c r="E2094" s="743" t="s">
        <v>3551</v>
      </c>
      <c r="F2094" s="661" t="s">
        <v>3521</v>
      </c>
      <c r="G2094" s="661" t="s">
        <v>3586</v>
      </c>
      <c r="H2094" s="661" t="s">
        <v>574</v>
      </c>
      <c r="I2094" s="661" t="s">
        <v>2089</v>
      </c>
      <c r="J2094" s="661" t="s">
        <v>2090</v>
      </c>
      <c r="K2094" s="661" t="s">
        <v>3392</v>
      </c>
      <c r="L2094" s="662">
        <v>170.52</v>
      </c>
      <c r="M2094" s="662">
        <v>341.04</v>
      </c>
      <c r="N2094" s="661">
        <v>2</v>
      </c>
      <c r="O2094" s="744">
        <v>2</v>
      </c>
      <c r="P2094" s="662"/>
      <c r="Q2094" s="677">
        <v>0</v>
      </c>
      <c r="R2094" s="661"/>
      <c r="S2094" s="677">
        <v>0</v>
      </c>
      <c r="T2094" s="744"/>
      <c r="U2094" s="700">
        <v>0</v>
      </c>
    </row>
    <row r="2095" spans="1:21" ht="14.4" customHeight="1" x14ac:dyDescent="0.3">
      <c r="A2095" s="660">
        <v>32</v>
      </c>
      <c r="B2095" s="661" t="s">
        <v>573</v>
      </c>
      <c r="C2095" s="661" t="s">
        <v>3526</v>
      </c>
      <c r="D2095" s="742" t="s">
        <v>5499</v>
      </c>
      <c r="E2095" s="743" t="s">
        <v>3551</v>
      </c>
      <c r="F2095" s="661" t="s">
        <v>3521</v>
      </c>
      <c r="G2095" s="661" t="s">
        <v>3586</v>
      </c>
      <c r="H2095" s="661" t="s">
        <v>574</v>
      </c>
      <c r="I2095" s="661" t="s">
        <v>5174</v>
      </c>
      <c r="J2095" s="661" t="s">
        <v>2090</v>
      </c>
      <c r="K2095" s="661" t="s">
        <v>3392</v>
      </c>
      <c r="L2095" s="662">
        <v>0</v>
      </c>
      <c r="M2095" s="662">
        <v>0</v>
      </c>
      <c r="N2095" s="661">
        <v>1</v>
      </c>
      <c r="O2095" s="744">
        <v>1</v>
      </c>
      <c r="P2095" s="662">
        <v>0</v>
      </c>
      <c r="Q2095" s="677"/>
      <c r="R2095" s="661">
        <v>1</v>
      </c>
      <c r="S2095" s="677">
        <v>1</v>
      </c>
      <c r="T2095" s="744">
        <v>1</v>
      </c>
      <c r="U2095" s="700">
        <v>1</v>
      </c>
    </row>
    <row r="2096" spans="1:21" ht="14.4" customHeight="1" x14ac:dyDescent="0.3">
      <c r="A2096" s="660">
        <v>32</v>
      </c>
      <c r="B2096" s="661" t="s">
        <v>573</v>
      </c>
      <c r="C2096" s="661" t="s">
        <v>3526</v>
      </c>
      <c r="D2096" s="742" t="s">
        <v>5499</v>
      </c>
      <c r="E2096" s="743" t="s">
        <v>3551</v>
      </c>
      <c r="F2096" s="661" t="s">
        <v>3521</v>
      </c>
      <c r="G2096" s="661" t="s">
        <v>3587</v>
      </c>
      <c r="H2096" s="661" t="s">
        <v>1755</v>
      </c>
      <c r="I2096" s="661" t="s">
        <v>3158</v>
      </c>
      <c r="J2096" s="661" t="s">
        <v>1758</v>
      </c>
      <c r="K2096" s="661" t="s">
        <v>3508</v>
      </c>
      <c r="L2096" s="662">
        <v>0</v>
      </c>
      <c r="M2096" s="662">
        <v>0</v>
      </c>
      <c r="N2096" s="661">
        <v>1</v>
      </c>
      <c r="O2096" s="744">
        <v>1</v>
      </c>
      <c r="P2096" s="662">
        <v>0</v>
      </c>
      <c r="Q2096" s="677"/>
      <c r="R2096" s="661">
        <v>1</v>
      </c>
      <c r="S2096" s="677">
        <v>1</v>
      </c>
      <c r="T2096" s="744">
        <v>1</v>
      </c>
      <c r="U2096" s="700">
        <v>1</v>
      </c>
    </row>
    <row r="2097" spans="1:21" ht="14.4" customHeight="1" x14ac:dyDescent="0.3">
      <c r="A2097" s="660">
        <v>32</v>
      </c>
      <c r="B2097" s="661" t="s">
        <v>573</v>
      </c>
      <c r="C2097" s="661" t="s">
        <v>3526</v>
      </c>
      <c r="D2097" s="742" t="s">
        <v>5499</v>
      </c>
      <c r="E2097" s="743" t="s">
        <v>3551</v>
      </c>
      <c r="F2097" s="661" t="s">
        <v>3521</v>
      </c>
      <c r="G2097" s="661" t="s">
        <v>4630</v>
      </c>
      <c r="H2097" s="661" t="s">
        <v>574</v>
      </c>
      <c r="I2097" s="661" t="s">
        <v>2456</v>
      </c>
      <c r="J2097" s="661" t="s">
        <v>1090</v>
      </c>
      <c r="K2097" s="661" t="s">
        <v>2457</v>
      </c>
      <c r="L2097" s="662">
        <v>0</v>
      </c>
      <c r="M2097" s="662">
        <v>0</v>
      </c>
      <c r="N2097" s="661">
        <v>1</v>
      </c>
      <c r="O2097" s="744">
        <v>1</v>
      </c>
      <c r="P2097" s="662">
        <v>0</v>
      </c>
      <c r="Q2097" s="677"/>
      <c r="R2097" s="661">
        <v>1</v>
      </c>
      <c r="S2097" s="677">
        <v>1</v>
      </c>
      <c r="T2097" s="744">
        <v>1</v>
      </c>
      <c r="U2097" s="700">
        <v>1</v>
      </c>
    </row>
    <row r="2098" spans="1:21" ht="14.4" customHeight="1" x14ac:dyDescent="0.3">
      <c r="A2098" s="660">
        <v>32</v>
      </c>
      <c r="B2098" s="661" t="s">
        <v>573</v>
      </c>
      <c r="C2098" s="661" t="s">
        <v>3526</v>
      </c>
      <c r="D2098" s="742" t="s">
        <v>5499</v>
      </c>
      <c r="E2098" s="743" t="s">
        <v>3551</v>
      </c>
      <c r="F2098" s="661" t="s">
        <v>3521</v>
      </c>
      <c r="G2098" s="661" t="s">
        <v>3796</v>
      </c>
      <c r="H2098" s="661" t="s">
        <v>574</v>
      </c>
      <c r="I2098" s="661" t="s">
        <v>2093</v>
      </c>
      <c r="J2098" s="661" t="s">
        <v>2094</v>
      </c>
      <c r="K2098" s="661" t="s">
        <v>3392</v>
      </c>
      <c r="L2098" s="662">
        <v>66.819999999999993</v>
      </c>
      <c r="M2098" s="662">
        <v>267.27999999999997</v>
      </c>
      <c r="N2098" s="661">
        <v>4</v>
      </c>
      <c r="O2098" s="744">
        <v>2.5</v>
      </c>
      <c r="P2098" s="662">
        <v>267.27999999999997</v>
      </c>
      <c r="Q2098" s="677">
        <v>1</v>
      </c>
      <c r="R2098" s="661">
        <v>4</v>
      </c>
      <c r="S2098" s="677">
        <v>1</v>
      </c>
      <c r="T2098" s="744">
        <v>2.5</v>
      </c>
      <c r="U2098" s="700">
        <v>1</v>
      </c>
    </row>
    <row r="2099" spans="1:21" ht="14.4" customHeight="1" x14ac:dyDescent="0.3">
      <c r="A2099" s="660">
        <v>32</v>
      </c>
      <c r="B2099" s="661" t="s">
        <v>573</v>
      </c>
      <c r="C2099" s="661" t="s">
        <v>3526</v>
      </c>
      <c r="D2099" s="742" t="s">
        <v>5499</v>
      </c>
      <c r="E2099" s="743" t="s">
        <v>3551</v>
      </c>
      <c r="F2099" s="661" t="s">
        <v>3521</v>
      </c>
      <c r="G2099" s="661" t="s">
        <v>3796</v>
      </c>
      <c r="H2099" s="661" t="s">
        <v>574</v>
      </c>
      <c r="I2099" s="661" t="s">
        <v>2093</v>
      </c>
      <c r="J2099" s="661" t="s">
        <v>2094</v>
      </c>
      <c r="K2099" s="661" t="s">
        <v>3392</v>
      </c>
      <c r="L2099" s="662">
        <v>78.33</v>
      </c>
      <c r="M2099" s="662">
        <v>313.32</v>
      </c>
      <c r="N2099" s="661">
        <v>4</v>
      </c>
      <c r="O2099" s="744">
        <v>1.5</v>
      </c>
      <c r="P2099" s="662">
        <v>156.66</v>
      </c>
      <c r="Q2099" s="677">
        <v>0.5</v>
      </c>
      <c r="R2099" s="661">
        <v>2</v>
      </c>
      <c r="S2099" s="677">
        <v>0.5</v>
      </c>
      <c r="T2099" s="744">
        <v>0.5</v>
      </c>
      <c r="U2099" s="700">
        <v>0.33333333333333331</v>
      </c>
    </row>
    <row r="2100" spans="1:21" ht="14.4" customHeight="1" x14ac:dyDescent="0.3">
      <c r="A2100" s="660">
        <v>32</v>
      </c>
      <c r="B2100" s="661" t="s">
        <v>573</v>
      </c>
      <c r="C2100" s="661" t="s">
        <v>3526</v>
      </c>
      <c r="D2100" s="742" t="s">
        <v>5499</v>
      </c>
      <c r="E2100" s="743" t="s">
        <v>3551</v>
      </c>
      <c r="F2100" s="661" t="s">
        <v>3521</v>
      </c>
      <c r="G2100" s="661" t="s">
        <v>3588</v>
      </c>
      <c r="H2100" s="661" t="s">
        <v>574</v>
      </c>
      <c r="I2100" s="661" t="s">
        <v>5194</v>
      </c>
      <c r="J2100" s="661" t="s">
        <v>5107</v>
      </c>
      <c r="K2100" s="661" t="s">
        <v>3163</v>
      </c>
      <c r="L2100" s="662">
        <v>439.98</v>
      </c>
      <c r="M2100" s="662">
        <v>439.98</v>
      </c>
      <c r="N2100" s="661">
        <v>1</v>
      </c>
      <c r="O2100" s="744">
        <v>0.5</v>
      </c>
      <c r="P2100" s="662"/>
      <c r="Q2100" s="677">
        <v>0</v>
      </c>
      <c r="R2100" s="661"/>
      <c r="S2100" s="677">
        <v>0</v>
      </c>
      <c r="T2100" s="744"/>
      <c r="U2100" s="700">
        <v>0</v>
      </c>
    </row>
    <row r="2101" spans="1:21" ht="14.4" customHeight="1" x14ac:dyDescent="0.3">
      <c r="A2101" s="660">
        <v>32</v>
      </c>
      <c r="B2101" s="661" t="s">
        <v>573</v>
      </c>
      <c r="C2101" s="661" t="s">
        <v>3526</v>
      </c>
      <c r="D2101" s="742" t="s">
        <v>5499</v>
      </c>
      <c r="E2101" s="743" t="s">
        <v>3551</v>
      </c>
      <c r="F2101" s="661" t="s">
        <v>3521</v>
      </c>
      <c r="G2101" s="661" t="s">
        <v>3588</v>
      </c>
      <c r="H2101" s="661" t="s">
        <v>574</v>
      </c>
      <c r="I2101" s="661" t="s">
        <v>5195</v>
      </c>
      <c r="J2101" s="661" t="s">
        <v>1952</v>
      </c>
      <c r="K2101" s="661" t="s">
        <v>5196</v>
      </c>
      <c r="L2101" s="662">
        <v>0</v>
      </c>
      <c r="M2101" s="662">
        <v>0</v>
      </c>
      <c r="N2101" s="661">
        <v>1</v>
      </c>
      <c r="O2101" s="744">
        <v>0.5</v>
      </c>
      <c r="P2101" s="662"/>
      <c r="Q2101" s="677"/>
      <c r="R2101" s="661"/>
      <c r="S2101" s="677">
        <v>0</v>
      </c>
      <c r="T2101" s="744"/>
      <c r="U2101" s="700">
        <v>0</v>
      </c>
    </row>
    <row r="2102" spans="1:21" ht="14.4" customHeight="1" x14ac:dyDescent="0.3">
      <c r="A2102" s="660">
        <v>32</v>
      </c>
      <c r="B2102" s="661" t="s">
        <v>573</v>
      </c>
      <c r="C2102" s="661" t="s">
        <v>3526</v>
      </c>
      <c r="D2102" s="742" t="s">
        <v>5499</v>
      </c>
      <c r="E2102" s="743" t="s">
        <v>3551</v>
      </c>
      <c r="F2102" s="661" t="s">
        <v>3521</v>
      </c>
      <c r="G2102" s="661" t="s">
        <v>3588</v>
      </c>
      <c r="H2102" s="661" t="s">
        <v>1755</v>
      </c>
      <c r="I2102" s="661" t="s">
        <v>5108</v>
      </c>
      <c r="J2102" s="661" t="s">
        <v>1952</v>
      </c>
      <c r="K2102" s="661" t="s">
        <v>2873</v>
      </c>
      <c r="L2102" s="662">
        <v>264</v>
      </c>
      <c r="M2102" s="662">
        <v>264</v>
      </c>
      <c r="N2102" s="661">
        <v>1</v>
      </c>
      <c r="O2102" s="744">
        <v>0.5</v>
      </c>
      <c r="P2102" s="662"/>
      <c r="Q2102" s="677">
        <v>0</v>
      </c>
      <c r="R2102" s="661"/>
      <c r="S2102" s="677">
        <v>0</v>
      </c>
      <c r="T2102" s="744"/>
      <c r="U2102" s="700">
        <v>0</v>
      </c>
    </row>
    <row r="2103" spans="1:21" ht="14.4" customHeight="1" x14ac:dyDescent="0.3">
      <c r="A2103" s="660">
        <v>32</v>
      </c>
      <c r="B2103" s="661" t="s">
        <v>573</v>
      </c>
      <c r="C2103" s="661" t="s">
        <v>3526</v>
      </c>
      <c r="D2103" s="742" t="s">
        <v>5499</v>
      </c>
      <c r="E2103" s="743" t="s">
        <v>3551</v>
      </c>
      <c r="F2103" s="661" t="s">
        <v>3521</v>
      </c>
      <c r="G2103" s="661" t="s">
        <v>3814</v>
      </c>
      <c r="H2103" s="661" t="s">
        <v>574</v>
      </c>
      <c r="I2103" s="661" t="s">
        <v>4111</v>
      </c>
      <c r="J2103" s="661" t="s">
        <v>4112</v>
      </c>
      <c r="K2103" s="661" t="s">
        <v>3816</v>
      </c>
      <c r="L2103" s="662">
        <v>968.92</v>
      </c>
      <c r="M2103" s="662">
        <v>1937.84</v>
      </c>
      <c r="N2103" s="661">
        <v>2</v>
      </c>
      <c r="O2103" s="744">
        <v>1</v>
      </c>
      <c r="P2103" s="662">
        <v>1937.84</v>
      </c>
      <c r="Q2103" s="677">
        <v>1</v>
      </c>
      <c r="R2103" s="661">
        <v>2</v>
      </c>
      <c r="S2103" s="677">
        <v>1</v>
      </c>
      <c r="T2103" s="744">
        <v>1</v>
      </c>
      <c r="U2103" s="700">
        <v>1</v>
      </c>
    </row>
    <row r="2104" spans="1:21" ht="14.4" customHeight="1" x14ac:dyDescent="0.3">
      <c r="A2104" s="660">
        <v>32</v>
      </c>
      <c r="B2104" s="661" t="s">
        <v>573</v>
      </c>
      <c r="C2104" s="661" t="s">
        <v>3526</v>
      </c>
      <c r="D2104" s="742" t="s">
        <v>5499</v>
      </c>
      <c r="E2104" s="743" t="s">
        <v>3551</v>
      </c>
      <c r="F2104" s="661" t="s">
        <v>3521</v>
      </c>
      <c r="G2104" s="661" t="s">
        <v>3814</v>
      </c>
      <c r="H2104" s="661" t="s">
        <v>574</v>
      </c>
      <c r="I2104" s="661" t="s">
        <v>1530</v>
      </c>
      <c r="J2104" s="661" t="s">
        <v>3815</v>
      </c>
      <c r="K2104" s="661" t="s">
        <v>3816</v>
      </c>
      <c r="L2104" s="662">
        <v>968.92</v>
      </c>
      <c r="M2104" s="662">
        <v>1937.84</v>
      </c>
      <c r="N2104" s="661">
        <v>2</v>
      </c>
      <c r="O2104" s="744">
        <v>1</v>
      </c>
      <c r="P2104" s="662"/>
      <c r="Q2104" s="677">
        <v>0</v>
      </c>
      <c r="R2104" s="661"/>
      <c r="S2104" s="677">
        <v>0</v>
      </c>
      <c r="T2104" s="744"/>
      <c r="U2104" s="700">
        <v>0</v>
      </c>
    </row>
    <row r="2105" spans="1:21" ht="14.4" customHeight="1" x14ac:dyDescent="0.3">
      <c r="A2105" s="660">
        <v>32</v>
      </c>
      <c r="B2105" s="661" t="s">
        <v>573</v>
      </c>
      <c r="C2105" s="661" t="s">
        <v>3526</v>
      </c>
      <c r="D2105" s="742" t="s">
        <v>5499</v>
      </c>
      <c r="E2105" s="743" t="s">
        <v>3551</v>
      </c>
      <c r="F2105" s="661" t="s">
        <v>3521</v>
      </c>
      <c r="G2105" s="661" t="s">
        <v>3814</v>
      </c>
      <c r="H2105" s="661" t="s">
        <v>574</v>
      </c>
      <c r="I2105" s="661" t="s">
        <v>2689</v>
      </c>
      <c r="J2105" s="661" t="s">
        <v>2690</v>
      </c>
      <c r="K2105" s="661" t="s">
        <v>3820</v>
      </c>
      <c r="L2105" s="662">
        <v>1937.84</v>
      </c>
      <c r="M2105" s="662">
        <v>1937.84</v>
      </c>
      <c r="N2105" s="661">
        <v>1</v>
      </c>
      <c r="O2105" s="744">
        <v>1</v>
      </c>
      <c r="P2105" s="662">
        <v>1937.84</v>
      </c>
      <c r="Q2105" s="677">
        <v>1</v>
      </c>
      <c r="R2105" s="661">
        <v>1</v>
      </c>
      <c r="S2105" s="677">
        <v>1</v>
      </c>
      <c r="T2105" s="744">
        <v>1</v>
      </c>
      <c r="U2105" s="700">
        <v>1</v>
      </c>
    </row>
    <row r="2106" spans="1:21" ht="14.4" customHeight="1" x14ac:dyDescent="0.3">
      <c r="A2106" s="660">
        <v>32</v>
      </c>
      <c r="B2106" s="661" t="s">
        <v>573</v>
      </c>
      <c r="C2106" s="661" t="s">
        <v>3526</v>
      </c>
      <c r="D2106" s="742" t="s">
        <v>5499</v>
      </c>
      <c r="E2106" s="743" t="s">
        <v>3551</v>
      </c>
      <c r="F2106" s="661" t="s">
        <v>3521</v>
      </c>
      <c r="G2106" s="661" t="s">
        <v>3814</v>
      </c>
      <c r="H2106" s="661" t="s">
        <v>574</v>
      </c>
      <c r="I2106" s="661" t="s">
        <v>4748</v>
      </c>
      <c r="J2106" s="661" t="s">
        <v>4112</v>
      </c>
      <c r="K2106" s="661" t="s">
        <v>4749</v>
      </c>
      <c r="L2106" s="662">
        <v>0</v>
      </c>
      <c r="M2106" s="662">
        <v>0</v>
      </c>
      <c r="N2106" s="661">
        <v>1</v>
      </c>
      <c r="O2106" s="744">
        <v>0.5</v>
      </c>
      <c r="P2106" s="662">
        <v>0</v>
      </c>
      <c r="Q2106" s="677"/>
      <c r="R2106" s="661">
        <v>1</v>
      </c>
      <c r="S2106" s="677">
        <v>1</v>
      </c>
      <c r="T2106" s="744">
        <v>0.5</v>
      </c>
      <c r="U2106" s="700">
        <v>1</v>
      </c>
    </row>
    <row r="2107" spans="1:21" ht="14.4" customHeight="1" x14ac:dyDescent="0.3">
      <c r="A2107" s="660">
        <v>32</v>
      </c>
      <c r="B2107" s="661" t="s">
        <v>573</v>
      </c>
      <c r="C2107" s="661" t="s">
        <v>3526</v>
      </c>
      <c r="D2107" s="742" t="s">
        <v>5499</v>
      </c>
      <c r="E2107" s="743" t="s">
        <v>3551</v>
      </c>
      <c r="F2107" s="661" t="s">
        <v>3521</v>
      </c>
      <c r="G2107" s="661" t="s">
        <v>4115</v>
      </c>
      <c r="H2107" s="661" t="s">
        <v>574</v>
      </c>
      <c r="I2107" s="661" t="s">
        <v>5197</v>
      </c>
      <c r="J2107" s="661" t="s">
        <v>2460</v>
      </c>
      <c r="K2107" s="661" t="s">
        <v>5198</v>
      </c>
      <c r="L2107" s="662">
        <v>0</v>
      </c>
      <c r="M2107" s="662">
        <v>0</v>
      </c>
      <c r="N2107" s="661">
        <v>1</v>
      </c>
      <c r="O2107" s="744">
        <v>0.5</v>
      </c>
      <c r="P2107" s="662">
        <v>0</v>
      </c>
      <c r="Q2107" s="677"/>
      <c r="R2107" s="661">
        <v>1</v>
      </c>
      <c r="S2107" s="677">
        <v>1</v>
      </c>
      <c r="T2107" s="744">
        <v>0.5</v>
      </c>
      <c r="U2107" s="700">
        <v>1</v>
      </c>
    </row>
    <row r="2108" spans="1:21" ht="14.4" customHeight="1" x14ac:dyDescent="0.3">
      <c r="A2108" s="660">
        <v>32</v>
      </c>
      <c r="B2108" s="661" t="s">
        <v>573</v>
      </c>
      <c r="C2108" s="661" t="s">
        <v>3526</v>
      </c>
      <c r="D2108" s="742" t="s">
        <v>5499</v>
      </c>
      <c r="E2108" s="743" t="s">
        <v>3551</v>
      </c>
      <c r="F2108" s="661" t="s">
        <v>3521</v>
      </c>
      <c r="G2108" s="661" t="s">
        <v>5199</v>
      </c>
      <c r="H2108" s="661" t="s">
        <v>574</v>
      </c>
      <c r="I2108" s="661" t="s">
        <v>5200</v>
      </c>
      <c r="J2108" s="661" t="s">
        <v>5201</v>
      </c>
      <c r="K2108" s="661" t="s">
        <v>5202</v>
      </c>
      <c r="L2108" s="662">
        <v>0</v>
      </c>
      <c r="M2108" s="662">
        <v>0</v>
      </c>
      <c r="N2108" s="661">
        <v>1</v>
      </c>
      <c r="O2108" s="744">
        <v>1</v>
      </c>
      <c r="P2108" s="662">
        <v>0</v>
      </c>
      <c r="Q2108" s="677"/>
      <c r="R2108" s="661">
        <v>1</v>
      </c>
      <c r="S2108" s="677">
        <v>1</v>
      </c>
      <c r="T2108" s="744">
        <v>1</v>
      </c>
      <c r="U2108" s="700">
        <v>1</v>
      </c>
    </row>
    <row r="2109" spans="1:21" ht="14.4" customHeight="1" x14ac:dyDescent="0.3">
      <c r="A2109" s="660">
        <v>32</v>
      </c>
      <c r="B2109" s="661" t="s">
        <v>573</v>
      </c>
      <c r="C2109" s="661" t="s">
        <v>3526</v>
      </c>
      <c r="D2109" s="742" t="s">
        <v>5499</v>
      </c>
      <c r="E2109" s="743" t="s">
        <v>3551</v>
      </c>
      <c r="F2109" s="661" t="s">
        <v>3521</v>
      </c>
      <c r="G2109" s="661" t="s">
        <v>5199</v>
      </c>
      <c r="H2109" s="661" t="s">
        <v>574</v>
      </c>
      <c r="I2109" s="661" t="s">
        <v>5203</v>
      </c>
      <c r="J2109" s="661" t="s">
        <v>5201</v>
      </c>
      <c r="K2109" s="661" t="s">
        <v>5204</v>
      </c>
      <c r="L2109" s="662">
        <v>0</v>
      </c>
      <c r="M2109" s="662">
        <v>0</v>
      </c>
      <c r="N2109" s="661">
        <v>1</v>
      </c>
      <c r="O2109" s="744">
        <v>0.5</v>
      </c>
      <c r="P2109" s="662">
        <v>0</v>
      </c>
      <c r="Q2109" s="677"/>
      <c r="R2109" s="661">
        <v>1</v>
      </c>
      <c r="S2109" s="677">
        <v>1</v>
      </c>
      <c r="T2109" s="744">
        <v>0.5</v>
      </c>
      <c r="U2109" s="700">
        <v>1</v>
      </c>
    </row>
    <row r="2110" spans="1:21" ht="14.4" customHeight="1" x14ac:dyDescent="0.3">
      <c r="A2110" s="660">
        <v>32</v>
      </c>
      <c r="B2110" s="661" t="s">
        <v>573</v>
      </c>
      <c r="C2110" s="661" t="s">
        <v>3526</v>
      </c>
      <c r="D2110" s="742" t="s">
        <v>5499</v>
      </c>
      <c r="E2110" s="743" t="s">
        <v>3551</v>
      </c>
      <c r="F2110" s="661" t="s">
        <v>3521</v>
      </c>
      <c r="G2110" s="661" t="s">
        <v>3727</v>
      </c>
      <c r="H2110" s="661" t="s">
        <v>574</v>
      </c>
      <c r="I2110" s="661" t="s">
        <v>727</v>
      </c>
      <c r="J2110" s="661" t="s">
        <v>728</v>
      </c>
      <c r="K2110" s="661" t="s">
        <v>3354</v>
      </c>
      <c r="L2110" s="662">
        <v>110.28</v>
      </c>
      <c r="M2110" s="662">
        <v>110.28</v>
      </c>
      <c r="N2110" s="661">
        <v>1</v>
      </c>
      <c r="O2110" s="744">
        <v>1</v>
      </c>
      <c r="P2110" s="662">
        <v>110.28</v>
      </c>
      <c r="Q2110" s="677">
        <v>1</v>
      </c>
      <c r="R2110" s="661">
        <v>1</v>
      </c>
      <c r="S2110" s="677">
        <v>1</v>
      </c>
      <c r="T2110" s="744">
        <v>1</v>
      </c>
      <c r="U2110" s="700">
        <v>1</v>
      </c>
    </row>
    <row r="2111" spans="1:21" ht="14.4" customHeight="1" x14ac:dyDescent="0.3">
      <c r="A2111" s="660">
        <v>32</v>
      </c>
      <c r="B2111" s="661" t="s">
        <v>573</v>
      </c>
      <c r="C2111" s="661" t="s">
        <v>3526</v>
      </c>
      <c r="D2111" s="742" t="s">
        <v>5499</v>
      </c>
      <c r="E2111" s="743" t="s">
        <v>3551</v>
      </c>
      <c r="F2111" s="661" t="s">
        <v>3521</v>
      </c>
      <c r="G2111" s="661" t="s">
        <v>3727</v>
      </c>
      <c r="H2111" s="661" t="s">
        <v>574</v>
      </c>
      <c r="I2111" s="661" t="s">
        <v>1652</v>
      </c>
      <c r="J2111" s="661" t="s">
        <v>728</v>
      </c>
      <c r="K2111" s="661" t="s">
        <v>1653</v>
      </c>
      <c r="L2111" s="662">
        <v>220.56</v>
      </c>
      <c r="M2111" s="662">
        <v>441.12</v>
      </c>
      <c r="N2111" s="661">
        <v>2</v>
      </c>
      <c r="O2111" s="744">
        <v>1</v>
      </c>
      <c r="P2111" s="662">
        <v>441.12</v>
      </c>
      <c r="Q2111" s="677">
        <v>1</v>
      </c>
      <c r="R2111" s="661">
        <v>2</v>
      </c>
      <c r="S2111" s="677">
        <v>1</v>
      </c>
      <c r="T2111" s="744">
        <v>1</v>
      </c>
      <c r="U2111" s="700">
        <v>1</v>
      </c>
    </row>
    <row r="2112" spans="1:21" ht="14.4" customHeight="1" x14ac:dyDescent="0.3">
      <c r="A2112" s="660">
        <v>32</v>
      </c>
      <c r="B2112" s="661" t="s">
        <v>573</v>
      </c>
      <c r="C2112" s="661" t="s">
        <v>3526</v>
      </c>
      <c r="D2112" s="742" t="s">
        <v>5499</v>
      </c>
      <c r="E2112" s="743" t="s">
        <v>3551</v>
      </c>
      <c r="F2112" s="661" t="s">
        <v>3521</v>
      </c>
      <c r="G2112" s="661" t="s">
        <v>3596</v>
      </c>
      <c r="H2112" s="661" t="s">
        <v>574</v>
      </c>
      <c r="I2112" s="661" t="s">
        <v>5205</v>
      </c>
      <c r="J2112" s="661" t="s">
        <v>2524</v>
      </c>
      <c r="K2112" s="661" t="s">
        <v>5206</v>
      </c>
      <c r="L2112" s="662">
        <v>108.79</v>
      </c>
      <c r="M2112" s="662">
        <v>108.79</v>
      </c>
      <c r="N2112" s="661">
        <v>1</v>
      </c>
      <c r="O2112" s="744">
        <v>0.5</v>
      </c>
      <c r="P2112" s="662">
        <v>108.79</v>
      </c>
      <c r="Q2112" s="677">
        <v>1</v>
      </c>
      <c r="R2112" s="661">
        <v>1</v>
      </c>
      <c r="S2112" s="677">
        <v>1</v>
      </c>
      <c r="T2112" s="744">
        <v>0.5</v>
      </c>
      <c r="U2112" s="700">
        <v>1</v>
      </c>
    </row>
    <row r="2113" spans="1:21" ht="14.4" customHeight="1" x14ac:dyDescent="0.3">
      <c r="A2113" s="660">
        <v>32</v>
      </c>
      <c r="B2113" s="661" t="s">
        <v>573</v>
      </c>
      <c r="C2113" s="661" t="s">
        <v>3526</v>
      </c>
      <c r="D2113" s="742" t="s">
        <v>5499</v>
      </c>
      <c r="E2113" s="743" t="s">
        <v>3551</v>
      </c>
      <c r="F2113" s="661" t="s">
        <v>3521</v>
      </c>
      <c r="G2113" s="661" t="s">
        <v>3596</v>
      </c>
      <c r="H2113" s="661" t="s">
        <v>574</v>
      </c>
      <c r="I2113" s="661" t="s">
        <v>882</v>
      </c>
      <c r="J2113" s="661" t="s">
        <v>2524</v>
      </c>
      <c r="K2113" s="661" t="s">
        <v>3597</v>
      </c>
      <c r="L2113" s="662">
        <v>123.3</v>
      </c>
      <c r="M2113" s="662">
        <v>246.6</v>
      </c>
      <c r="N2113" s="661">
        <v>2</v>
      </c>
      <c r="O2113" s="744">
        <v>1</v>
      </c>
      <c r="P2113" s="662">
        <v>246.6</v>
      </c>
      <c r="Q2113" s="677">
        <v>1</v>
      </c>
      <c r="R2113" s="661">
        <v>2</v>
      </c>
      <c r="S2113" s="677">
        <v>1</v>
      </c>
      <c r="T2113" s="744">
        <v>1</v>
      </c>
      <c r="U2113" s="700">
        <v>1</v>
      </c>
    </row>
    <row r="2114" spans="1:21" ht="14.4" customHeight="1" x14ac:dyDescent="0.3">
      <c r="A2114" s="660">
        <v>32</v>
      </c>
      <c r="B2114" s="661" t="s">
        <v>573</v>
      </c>
      <c r="C2114" s="661" t="s">
        <v>3526</v>
      </c>
      <c r="D2114" s="742" t="s">
        <v>5499</v>
      </c>
      <c r="E2114" s="743" t="s">
        <v>3551</v>
      </c>
      <c r="F2114" s="661" t="s">
        <v>3521</v>
      </c>
      <c r="G2114" s="661" t="s">
        <v>3596</v>
      </c>
      <c r="H2114" s="661" t="s">
        <v>574</v>
      </c>
      <c r="I2114" s="661" t="s">
        <v>3598</v>
      </c>
      <c r="J2114" s="661" t="s">
        <v>2524</v>
      </c>
      <c r="K2114" s="661" t="s">
        <v>3599</v>
      </c>
      <c r="L2114" s="662">
        <v>0</v>
      </c>
      <c r="M2114" s="662">
        <v>0</v>
      </c>
      <c r="N2114" s="661">
        <v>3</v>
      </c>
      <c r="O2114" s="744">
        <v>2</v>
      </c>
      <c r="P2114" s="662">
        <v>0</v>
      </c>
      <c r="Q2114" s="677"/>
      <c r="R2114" s="661">
        <v>1</v>
      </c>
      <c r="S2114" s="677">
        <v>0.33333333333333331</v>
      </c>
      <c r="T2114" s="744">
        <v>0.5</v>
      </c>
      <c r="U2114" s="700">
        <v>0.25</v>
      </c>
    </row>
    <row r="2115" spans="1:21" ht="14.4" customHeight="1" x14ac:dyDescent="0.3">
      <c r="A2115" s="660">
        <v>32</v>
      </c>
      <c r="B2115" s="661" t="s">
        <v>573</v>
      </c>
      <c r="C2115" s="661" t="s">
        <v>3526</v>
      </c>
      <c r="D2115" s="742" t="s">
        <v>5499</v>
      </c>
      <c r="E2115" s="743" t="s">
        <v>3551</v>
      </c>
      <c r="F2115" s="661" t="s">
        <v>3521</v>
      </c>
      <c r="G2115" s="661" t="s">
        <v>3605</v>
      </c>
      <c r="H2115" s="661" t="s">
        <v>574</v>
      </c>
      <c r="I2115" s="661" t="s">
        <v>2218</v>
      </c>
      <c r="J2115" s="661" t="s">
        <v>2219</v>
      </c>
      <c r="K2115" s="661" t="s">
        <v>3414</v>
      </c>
      <c r="L2115" s="662">
        <v>2991.23</v>
      </c>
      <c r="M2115" s="662">
        <v>47859.68</v>
      </c>
      <c r="N2115" s="661">
        <v>16</v>
      </c>
      <c r="O2115" s="744">
        <v>8</v>
      </c>
      <c r="P2115" s="662">
        <v>26921.07</v>
      </c>
      <c r="Q2115" s="677">
        <v>0.5625</v>
      </c>
      <c r="R2115" s="661">
        <v>9</v>
      </c>
      <c r="S2115" s="677">
        <v>0.5625</v>
      </c>
      <c r="T2115" s="744">
        <v>5</v>
      </c>
      <c r="U2115" s="700">
        <v>0.625</v>
      </c>
    </row>
    <row r="2116" spans="1:21" ht="14.4" customHeight="1" x14ac:dyDescent="0.3">
      <c r="A2116" s="660">
        <v>32</v>
      </c>
      <c r="B2116" s="661" t="s">
        <v>573</v>
      </c>
      <c r="C2116" s="661" t="s">
        <v>3526</v>
      </c>
      <c r="D2116" s="742" t="s">
        <v>5499</v>
      </c>
      <c r="E2116" s="743" t="s">
        <v>3551</v>
      </c>
      <c r="F2116" s="661" t="s">
        <v>3521</v>
      </c>
      <c r="G2116" s="661" t="s">
        <v>3610</v>
      </c>
      <c r="H2116" s="661" t="s">
        <v>574</v>
      </c>
      <c r="I2116" s="661" t="s">
        <v>934</v>
      </c>
      <c r="J2116" s="661" t="s">
        <v>3612</v>
      </c>
      <c r="K2116" s="661" t="s">
        <v>3614</v>
      </c>
      <c r="L2116" s="662">
        <v>63.7</v>
      </c>
      <c r="M2116" s="662">
        <v>63.7</v>
      </c>
      <c r="N2116" s="661">
        <v>1</v>
      </c>
      <c r="O2116" s="744">
        <v>0.5</v>
      </c>
      <c r="P2116" s="662">
        <v>63.7</v>
      </c>
      <c r="Q2116" s="677">
        <v>1</v>
      </c>
      <c r="R2116" s="661">
        <v>1</v>
      </c>
      <c r="S2116" s="677">
        <v>1</v>
      </c>
      <c r="T2116" s="744">
        <v>0.5</v>
      </c>
      <c r="U2116" s="700">
        <v>1</v>
      </c>
    </row>
    <row r="2117" spans="1:21" ht="14.4" customHeight="1" x14ac:dyDescent="0.3">
      <c r="A2117" s="660">
        <v>32</v>
      </c>
      <c r="B2117" s="661" t="s">
        <v>573</v>
      </c>
      <c r="C2117" s="661" t="s">
        <v>3526</v>
      </c>
      <c r="D2117" s="742" t="s">
        <v>5499</v>
      </c>
      <c r="E2117" s="743" t="s">
        <v>3551</v>
      </c>
      <c r="F2117" s="661" t="s">
        <v>3521</v>
      </c>
      <c r="G2117" s="661" t="s">
        <v>4000</v>
      </c>
      <c r="H2117" s="661" t="s">
        <v>574</v>
      </c>
      <c r="I2117" s="661" t="s">
        <v>858</v>
      </c>
      <c r="J2117" s="661" t="s">
        <v>859</v>
      </c>
      <c r="K2117" s="661" t="s">
        <v>4001</v>
      </c>
      <c r="L2117" s="662">
        <v>156.77000000000001</v>
      </c>
      <c r="M2117" s="662">
        <v>2665.09</v>
      </c>
      <c r="N2117" s="661">
        <v>17</v>
      </c>
      <c r="O2117" s="744">
        <v>6</v>
      </c>
      <c r="P2117" s="662">
        <v>1567.7000000000003</v>
      </c>
      <c r="Q2117" s="677">
        <v>0.58823529411764708</v>
      </c>
      <c r="R2117" s="661">
        <v>10</v>
      </c>
      <c r="S2117" s="677">
        <v>0.58823529411764708</v>
      </c>
      <c r="T2117" s="744">
        <v>3.5</v>
      </c>
      <c r="U2117" s="700">
        <v>0.58333333333333337</v>
      </c>
    </row>
    <row r="2118" spans="1:21" ht="14.4" customHeight="1" x14ac:dyDescent="0.3">
      <c r="A2118" s="660">
        <v>32</v>
      </c>
      <c r="B2118" s="661" t="s">
        <v>573</v>
      </c>
      <c r="C2118" s="661" t="s">
        <v>3526</v>
      </c>
      <c r="D2118" s="742" t="s">
        <v>5499</v>
      </c>
      <c r="E2118" s="743" t="s">
        <v>3551</v>
      </c>
      <c r="F2118" s="661" t="s">
        <v>3521</v>
      </c>
      <c r="G2118" s="661" t="s">
        <v>4143</v>
      </c>
      <c r="H2118" s="661" t="s">
        <v>574</v>
      </c>
      <c r="I2118" s="661" t="s">
        <v>2510</v>
      </c>
      <c r="J2118" s="661" t="s">
        <v>2511</v>
      </c>
      <c r="K2118" s="661" t="s">
        <v>1852</v>
      </c>
      <c r="L2118" s="662">
        <v>32.270000000000003</v>
      </c>
      <c r="M2118" s="662">
        <v>32.270000000000003</v>
      </c>
      <c r="N2118" s="661">
        <v>1</v>
      </c>
      <c r="O2118" s="744">
        <v>1</v>
      </c>
      <c r="P2118" s="662">
        <v>32.270000000000003</v>
      </c>
      <c r="Q2118" s="677">
        <v>1</v>
      </c>
      <c r="R2118" s="661">
        <v>1</v>
      </c>
      <c r="S2118" s="677">
        <v>1</v>
      </c>
      <c r="T2118" s="744">
        <v>1</v>
      </c>
      <c r="U2118" s="700">
        <v>1</v>
      </c>
    </row>
    <row r="2119" spans="1:21" ht="14.4" customHeight="1" x14ac:dyDescent="0.3">
      <c r="A2119" s="660">
        <v>32</v>
      </c>
      <c r="B2119" s="661" t="s">
        <v>573</v>
      </c>
      <c r="C2119" s="661" t="s">
        <v>3526</v>
      </c>
      <c r="D2119" s="742" t="s">
        <v>5499</v>
      </c>
      <c r="E2119" s="743" t="s">
        <v>3551</v>
      </c>
      <c r="F2119" s="661" t="s">
        <v>3521</v>
      </c>
      <c r="G2119" s="661" t="s">
        <v>3737</v>
      </c>
      <c r="H2119" s="661" t="s">
        <v>574</v>
      </c>
      <c r="I2119" s="661" t="s">
        <v>1060</v>
      </c>
      <c r="J2119" s="661" t="s">
        <v>1061</v>
      </c>
      <c r="K2119" s="661" t="s">
        <v>3738</v>
      </c>
      <c r="L2119" s="662">
        <v>420.07</v>
      </c>
      <c r="M2119" s="662">
        <v>5880.9800000000005</v>
      </c>
      <c r="N2119" s="661">
        <v>14</v>
      </c>
      <c r="O2119" s="744">
        <v>10</v>
      </c>
      <c r="P2119" s="662">
        <v>2100.35</v>
      </c>
      <c r="Q2119" s="677">
        <v>0.3571428571428571</v>
      </c>
      <c r="R2119" s="661">
        <v>5</v>
      </c>
      <c r="S2119" s="677">
        <v>0.35714285714285715</v>
      </c>
      <c r="T2119" s="744">
        <v>4</v>
      </c>
      <c r="U2119" s="700">
        <v>0.4</v>
      </c>
    </row>
    <row r="2120" spans="1:21" ht="14.4" customHeight="1" x14ac:dyDescent="0.3">
      <c r="A2120" s="660">
        <v>32</v>
      </c>
      <c r="B2120" s="661" t="s">
        <v>573</v>
      </c>
      <c r="C2120" s="661" t="s">
        <v>3526</v>
      </c>
      <c r="D2120" s="742" t="s">
        <v>5499</v>
      </c>
      <c r="E2120" s="743" t="s">
        <v>3551</v>
      </c>
      <c r="F2120" s="661" t="s">
        <v>3521</v>
      </c>
      <c r="G2120" s="661" t="s">
        <v>3695</v>
      </c>
      <c r="H2120" s="661" t="s">
        <v>574</v>
      </c>
      <c r="I2120" s="661" t="s">
        <v>981</v>
      </c>
      <c r="J2120" s="661" t="s">
        <v>982</v>
      </c>
      <c r="K2120" s="661" t="s">
        <v>983</v>
      </c>
      <c r="L2120" s="662">
        <v>33</v>
      </c>
      <c r="M2120" s="662">
        <v>99</v>
      </c>
      <c r="N2120" s="661">
        <v>3</v>
      </c>
      <c r="O2120" s="744">
        <v>0.5</v>
      </c>
      <c r="P2120" s="662">
        <v>99</v>
      </c>
      <c r="Q2120" s="677">
        <v>1</v>
      </c>
      <c r="R2120" s="661">
        <v>3</v>
      </c>
      <c r="S2120" s="677">
        <v>1</v>
      </c>
      <c r="T2120" s="744">
        <v>0.5</v>
      </c>
      <c r="U2120" s="700">
        <v>1</v>
      </c>
    </row>
    <row r="2121" spans="1:21" ht="14.4" customHeight="1" x14ac:dyDescent="0.3">
      <c r="A2121" s="660">
        <v>32</v>
      </c>
      <c r="B2121" s="661" t="s">
        <v>573</v>
      </c>
      <c r="C2121" s="661" t="s">
        <v>3526</v>
      </c>
      <c r="D2121" s="742" t="s">
        <v>5499</v>
      </c>
      <c r="E2121" s="743" t="s">
        <v>3551</v>
      </c>
      <c r="F2121" s="661" t="s">
        <v>3521</v>
      </c>
      <c r="G2121" s="661" t="s">
        <v>3741</v>
      </c>
      <c r="H2121" s="661" t="s">
        <v>574</v>
      </c>
      <c r="I2121" s="661" t="s">
        <v>4319</v>
      </c>
      <c r="J2121" s="661" t="s">
        <v>4006</v>
      </c>
      <c r="K2121" s="661" t="s">
        <v>4320</v>
      </c>
      <c r="L2121" s="662">
        <v>0</v>
      </c>
      <c r="M2121" s="662">
        <v>0</v>
      </c>
      <c r="N2121" s="661">
        <v>2</v>
      </c>
      <c r="O2121" s="744">
        <v>0.5</v>
      </c>
      <c r="P2121" s="662">
        <v>0</v>
      </c>
      <c r="Q2121" s="677"/>
      <c r="R2121" s="661">
        <v>2</v>
      </c>
      <c r="S2121" s="677">
        <v>1</v>
      </c>
      <c r="T2121" s="744">
        <v>0.5</v>
      </c>
      <c r="U2121" s="700">
        <v>1</v>
      </c>
    </row>
    <row r="2122" spans="1:21" ht="14.4" customHeight="1" x14ac:dyDescent="0.3">
      <c r="A2122" s="660">
        <v>32</v>
      </c>
      <c r="B2122" s="661" t="s">
        <v>573</v>
      </c>
      <c r="C2122" s="661" t="s">
        <v>3526</v>
      </c>
      <c r="D2122" s="742" t="s">
        <v>5499</v>
      </c>
      <c r="E2122" s="743" t="s">
        <v>3551</v>
      </c>
      <c r="F2122" s="661" t="s">
        <v>3521</v>
      </c>
      <c r="G2122" s="661" t="s">
        <v>4150</v>
      </c>
      <c r="H2122" s="661" t="s">
        <v>574</v>
      </c>
      <c r="I2122" s="661" t="s">
        <v>4151</v>
      </c>
      <c r="J2122" s="661" t="s">
        <v>4152</v>
      </c>
      <c r="K2122" s="661" t="s">
        <v>3357</v>
      </c>
      <c r="L2122" s="662">
        <v>0</v>
      </c>
      <c r="M2122" s="662">
        <v>0</v>
      </c>
      <c r="N2122" s="661">
        <v>1</v>
      </c>
      <c r="O2122" s="744">
        <v>0.5</v>
      </c>
      <c r="P2122" s="662"/>
      <c r="Q2122" s="677"/>
      <c r="R2122" s="661"/>
      <c r="S2122" s="677">
        <v>0</v>
      </c>
      <c r="T2122" s="744"/>
      <c r="U2122" s="700">
        <v>0</v>
      </c>
    </row>
    <row r="2123" spans="1:21" ht="14.4" customHeight="1" x14ac:dyDescent="0.3">
      <c r="A2123" s="660">
        <v>32</v>
      </c>
      <c r="B2123" s="661" t="s">
        <v>573</v>
      </c>
      <c r="C2123" s="661" t="s">
        <v>3526</v>
      </c>
      <c r="D2123" s="742" t="s">
        <v>5499</v>
      </c>
      <c r="E2123" s="743" t="s">
        <v>3551</v>
      </c>
      <c r="F2123" s="661" t="s">
        <v>3521</v>
      </c>
      <c r="G2123" s="661" t="s">
        <v>5055</v>
      </c>
      <c r="H2123" s="661" t="s">
        <v>574</v>
      </c>
      <c r="I2123" s="661" t="s">
        <v>5207</v>
      </c>
      <c r="J2123" s="661" t="s">
        <v>5057</v>
      </c>
      <c r="K2123" s="661" t="s">
        <v>3637</v>
      </c>
      <c r="L2123" s="662">
        <v>977.47</v>
      </c>
      <c r="M2123" s="662">
        <v>977.47</v>
      </c>
      <c r="N2123" s="661">
        <v>1</v>
      </c>
      <c r="O2123" s="744">
        <v>1</v>
      </c>
      <c r="P2123" s="662"/>
      <c r="Q2123" s="677">
        <v>0</v>
      </c>
      <c r="R2123" s="661"/>
      <c r="S2123" s="677">
        <v>0</v>
      </c>
      <c r="T2123" s="744"/>
      <c r="U2123" s="700">
        <v>0</v>
      </c>
    </row>
    <row r="2124" spans="1:21" ht="14.4" customHeight="1" x14ac:dyDescent="0.3">
      <c r="A2124" s="660">
        <v>32</v>
      </c>
      <c r="B2124" s="661" t="s">
        <v>573</v>
      </c>
      <c r="C2124" s="661" t="s">
        <v>3526</v>
      </c>
      <c r="D2124" s="742" t="s">
        <v>5499</v>
      </c>
      <c r="E2124" s="743" t="s">
        <v>3551</v>
      </c>
      <c r="F2124" s="661" t="s">
        <v>3521</v>
      </c>
      <c r="G2124" s="661" t="s">
        <v>3618</v>
      </c>
      <c r="H2124" s="661" t="s">
        <v>574</v>
      </c>
      <c r="I2124" s="661" t="s">
        <v>2241</v>
      </c>
      <c r="J2124" s="661" t="s">
        <v>2242</v>
      </c>
      <c r="K2124" s="661" t="s">
        <v>3414</v>
      </c>
      <c r="L2124" s="662">
        <v>588.04999999999995</v>
      </c>
      <c r="M2124" s="662">
        <v>2352.1999999999998</v>
      </c>
      <c r="N2124" s="661">
        <v>4</v>
      </c>
      <c r="O2124" s="744">
        <v>1.5</v>
      </c>
      <c r="P2124" s="662">
        <v>1764.1499999999999</v>
      </c>
      <c r="Q2124" s="677">
        <v>0.75</v>
      </c>
      <c r="R2124" s="661">
        <v>3</v>
      </c>
      <c r="S2124" s="677">
        <v>0.75</v>
      </c>
      <c r="T2124" s="744">
        <v>1</v>
      </c>
      <c r="U2124" s="700">
        <v>0.66666666666666663</v>
      </c>
    </row>
    <row r="2125" spans="1:21" ht="14.4" customHeight="1" x14ac:dyDescent="0.3">
      <c r="A2125" s="660">
        <v>32</v>
      </c>
      <c r="B2125" s="661" t="s">
        <v>573</v>
      </c>
      <c r="C2125" s="661" t="s">
        <v>3526</v>
      </c>
      <c r="D2125" s="742" t="s">
        <v>5499</v>
      </c>
      <c r="E2125" s="743" t="s">
        <v>3551</v>
      </c>
      <c r="F2125" s="661" t="s">
        <v>3521</v>
      </c>
      <c r="G2125" s="661" t="s">
        <v>3618</v>
      </c>
      <c r="H2125" s="661" t="s">
        <v>574</v>
      </c>
      <c r="I2125" s="661" t="s">
        <v>3924</v>
      </c>
      <c r="J2125" s="661" t="s">
        <v>2242</v>
      </c>
      <c r="K2125" s="661" t="s">
        <v>3925</v>
      </c>
      <c r="L2125" s="662">
        <v>0</v>
      </c>
      <c r="M2125" s="662">
        <v>0</v>
      </c>
      <c r="N2125" s="661">
        <v>1</v>
      </c>
      <c r="O2125" s="744">
        <v>0.5</v>
      </c>
      <c r="P2125" s="662">
        <v>0</v>
      </c>
      <c r="Q2125" s="677"/>
      <c r="R2125" s="661">
        <v>1</v>
      </c>
      <c r="S2125" s="677">
        <v>1</v>
      </c>
      <c r="T2125" s="744">
        <v>0.5</v>
      </c>
      <c r="U2125" s="700">
        <v>1</v>
      </c>
    </row>
    <row r="2126" spans="1:21" ht="14.4" customHeight="1" x14ac:dyDescent="0.3">
      <c r="A2126" s="660">
        <v>32</v>
      </c>
      <c r="B2126" s="661" t="s">
        <v>573</v>
      </c>
      <c r="C2126" s="661" t="s">
        <v>3526</v>
      </c>
      <c r="D2126" s="742" t="s">
        <v>5499</v>
      </c>
      <c r="E2126" s="743" t="s">
        <v>3551</v>
      </c>
      <c r="F2126" s="661" t="s">
        <v>3521</v>
      </c>
      <c r="G2126" s="661" t="s">
        <v>3623</v>
      </c>
      <c r="H2126" s="661" t="s">
        <v>1755</v>
      </c>
      <c r="I2126" s="661" t="s">
        <v>5208</v>
      </c>
      <c r="J2126" s="661" t="s">
        <v>5209</v>
      </c>
      <c r="K2126" s="661" t="s">
        <v>5210</v>
      </c>
      <c r="L2126" s="662">
        <v>8.7899999999999991</v>
      </c>
      <c r="M2126" s="662">
        <v>8.7899999999999991</v>
      </c>
      <c r="N2126" s="661">
        <v>1</v>
      </c>
      <c r="O2126" s="744">
        <v>0.5</v>
      </c>
      <c r="P2126" s="662">
        <v>8.7899999999999991</v>
      </c>
      <c r="Q2126" s="677">
        <v>1</v>
      </c>
      <c r="R2126" s="661">
        <v>1</v>
      </c>
      <c r="S2126" s="677">
        <v>1</v>
      </c>
      <c r="T2126" s="744">
        <v>0.5</v>
      </c>
      <c r="U2126" s="700">
        <v>1</v>
      </c>
    </row>
    <row r="2127" spans="1:21" ht="14.4" customHeight="1" x14ac:dyDescent="0.3">
      <c r="A2127" s="660">
        <v>32</v>
      </c>
      <c r="B2127" s="661" t="s">
        <v>573</v>
      </c>
      <c r="C2127" s="661" t="s">
        <v>3526</v>
      </c>
      <c r="D2127" s="742" t="s">
        <v>5499</v>
      </c>
      <c r="E2127" s="743" t="s">
        <v>3551</v>
      </c>
      <c r="F2127" s="661" t="s">
        <v>3521</v>
      </c>
      <c r="G2127" s="661" t="s">
        <v>3832</v>
      </c>
      <c r="H2127" s="661" t="s">
        <v>574</v>
      </c>
      <c r="I2127" s="661" t="s">
        <v>824</v>
      </c>
      <c r="J2127" s="661" t="s">
        <v>4169</v>
      </c>
      <c r="K2127" s="661" t="s">
        <v>4170</v>
      </c>
      <c r="L2127" s="662">
        <v>73.989999999999995</v>
      </c>
      <c r="M2127" s="662">
        <v>443.93999999999994</v>
      </c>
      <c r="N2127" s="661">
        <v>6</v>
      </c>
      <c r="O2127" s="744">
        <v>2.5</v>
      </c>
      <c r="P2127" s="662">
        <v>295.95999999999998</v>
      </c>
      <c r="Q2127" s="677">
        <v>0.66666666666666674</v>
      </c>
      <c r="R2127" s="661">
        <v>4</v>
      </c>
      <c r="S2127" s="677">
        <v>0.66666666666666663</v>
      </c>
      <c r="T2127" s="744">
        <v>2</v>
      </c>
      <c r="U2127" s="700">
        <v>0.8</v>
      </c>
    </row>
    <row r="2128" spans="1:21" ht="14.4" customHeight="1" x14ac:dyDescent="0.3">
      <c r="A2128" s="660">
        <v>32</v>
      </c>
      <c r="B2128" s="661" t="s">
        <v>573</v>
      </c>
      <c r="C2128" s="661" t="s">
        <v>3526</v>
      </c>
      <c r="D2128" s="742" t="s">
        <v>5499</v>
      </c>
      <c r="E2128" s="743" t="s">
        <v>3551</v>
      </c>
      <c r="F2128" s="661" t="s">
        <v>3521</v>
      </c>
      <c r="G2128" s="661" t="s">
        <v>4023</v>
      </c>
      <c r="H2128" s="661" t="s">
        <v>574</v>
      </c>
      <c r="I2128" s="661" t="s">
        <v>3090</v>
      </c>
      <c r="J2128" s="661" t="s">
        <v>3091</v>
      </c>
      <c r="K2128" s="661" t="s">
        <v>4024</v>
      </c>
      <c r="L2128" s="662">
        <v>77.14</v>
      </c>
      <c r="M2128" s="662">
        <v>539.98</v>
      </c>
      <c r="N2128" s="661">
        <v>7</v>
      </c>
      <c r="O2128" s="744">
        <v>1.5</v>
      </c>
      <c r="P2128" s="662"/>
      <c r="Q2128" s="677">
        <v>0</v>
      </c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32</v>
      </c>
      <c r="B2129" s="661" t="s">
        <v>573</v>
      </c>
      <c r="C2129" s="661" t="s">
        <v>3526</v>
      </c>
      <c r="D2129" s="742" t="s">
        <v>5499</v>
      </c>
      <c r="E2129" s="743" t="s">
        <v>3551</v>
      </c>
      <c r="F2129" s="661" t="s">
        <v>3521</v>
      </c>
      <c r="G2129" s="661" t="s">
        <v>4029</v>
      </c>
      <c r="H2129" s="661" t="s">
        <v>574</v>
      </c>
      <c r="I2129" s="661" t="s">
        <v>2323</v>
      </c>
      <c r="J2129" s="661" t="s">
        <v>5211</v>
      </c>
      <c r="K2129" s="661" t="s">
        <v>5212</v>
      </c>
      <c r="L2129" s="662">
        <v>16.23</v>
      </c>
      <c r="M2129" s="662">
        <v>16.23</v>
      </c>
      <c r="N2129" s="661">
        <v>1</v>
      </c>
      <c r="O2129" s="744">
        <v>1</v>
      </c>
      <c r="P2129" s="662"/>
      <c r="Q2129" s="677">
        <v>0</v>
      </c>
      <c r="R2129" s="661"/>
      <c r="S2129" s="677">
        <v>0</v>
      </c>
      <c r="T2129" s="744"/>
      <c r="U2129" s="700">
        <v>0</v>
      </c>
    </row>
    <row r="2130" spans="1:21" ht="14.4" customHeight="1" x14ac:dyDescent="0.3">
      <c r="A2130" s="660">
        <v>32</v>
      </c>
      <c r="B2130" s="661" t="s">
        <v>573</v>
      </c>
      <c r="C2130" s="661" t="s">
        <v>3526</v>
      </c>
      <c r="D2130" s="742" t="s">
        <v>5499</v>
      </c>
      <c r="E2130" s="743" t="s">
        <v>3551</v>
      </c>
      <c r="F2130" s="661" t="s">
        <v>3521</v>
      </c>
      <c r="G2130" s="661" t="s">
        <v>3752</v>
      </c>
      <c r="H2130" s="661" t="s">
        <v>574</v>
      </c>
      <c r="I2130" s="661" t="s">
        <v>2534</v>
      </c>
      <c r="J2130" s="661" t="s">
        <v>2535</v>
      </c>
      <c r="K2130" s="661" t="s">
        <v>2536</v>
      </c>
      <c r="L2130" s="662">
        <v>52.75</v>
      </c>
      <c r="M2130" s="662">
        <v>211</v>
      </c>
      <c r="N2130" s="661">
        <v>4</v>
      </c>
      <c r="O2130" s="744">
        <v>2.5</v>
      </c>
      <c r="P2130" s="662">
        <v>52.75</v>
      </c>
      <c r="Q2130" s="677">
        <v>0.25</v>
      </c>
      <c r="R2130" s="661">
        <v>1</v>
      </c>
      <c r="S2130" s="677">
        <v>0.25</v>
      </c>
      <c r="T2130" s="744">
        <v>0.5</v>
      </c>
      <c r="U2130" s="700">
        <v>0.2</v>
      </c>
    </row>
    <row r="2131" spans="1:21" ht="14.4" customHeight="1" x14ac:dyDescent="0.3">
      <c r="A2131" s="660">
        <v>32</v>
      </c>
      <c r="B2131" s="661" t="s">
        <v>573</v>
      </c>
      <c r="C2131" s="661" t="s">
        <v>3526</v>
      </c>
      <c r="D2131" s="742" t="s">
        <v>5499</v>
      </c>
      <c r="E2131" s="743" t="s">
        <v>3551</v>
      </c>
      <c r="F2131" s="661" t="s">
        <v>3521</v>
      </c>
      <c r="G2131" s="661" t="s">
        <v>3752</v>
      </c>
      <c r="H2131" s="661" t="s">
        <v>574</v>
      </c>
      <c r="I2131" s="661" t="s">
        <v>4032</v>
      </c>
      <c r="J2131" s="661" t="s">
        <v>4033</v>
      </c>
      <c r="K2131" s="661" t="s">
        <v>4034</v>
      </c>
      <c r="L2131" s="662">
        <v>0</v>
      </c>
      <c r="M2131" s="662">
        <v>0</v>
      </c>
      <c r="N2131" s="661">
        <v>1</v>
      </c>
      <c r="O2131" s="744">
        <v>0.5</v>
      </c>
      <c r="P2131" s="662"/>
      <c r="Q2131" s="677"/>
      <c r="R2131" s="661"/>
      <c r="S2131" s="677">
        <v>0</v>
      </c>
      <c r="T2131" s="744"/>
      <c r="U2131" s="700">
        <v>0</v>
      </c>
    </row>
    <row r="2132" spans="1:21" ht="14.4" customHeight="1" x14ac:dyDescent="0.3">
      <c r="A2132" s="660">
        <v>32</v>
      </c>
      <c r="B2132" s="661" t="s">
        <v>573</v>
      </c>
      <c r="C2132" s="661" t="s">
        <v>3526</v>
      </c>
      <c r="D2132" s="742" t="s">
        <v>5499</v>
      </c>
      <c r="E2132" s="743" t="s">
        <v>3551</v>
      </c>
      <c r="F2132" s="661" t="s">
        <v>3521</v>
      </c>
      <c r="G2132" s="661" t="s">
        <v>3752</v>
      </c>
      <c r="H2132" s="661" t="s">
        <v>574</v>
      </c>
      <c r="I2132" s="661" t="s">
        <v>3753</v>
      </c>
      <c r="J2132" s="661" t="s">
        <v>3754</v>
      </c>
      <c r="K2132" s="661" t="s">
        <v>3755</v>
      </c>
      <c r="L2132" s="662">
        <v>29.54</v>
      </c>
      <c r="M2132" s="662">
        <v>59.08</v>
      </c>
      <c r="N2132" s="661">
        <v>2</v>
      </c>
      <c r="O2132" s="744">
        <v>1.5</v>
      </c>
      <c r="P2132" s="662">
        <v>59.08</v>
      </c>
      <c r="Q2132" s="677">
        <v>1</v>
      </c>
      <c r="R2132" s="661">
        <v>2</v>
      </c>
      <c r="S2132" s="677">
        <v>1</v>
      </c>
      <c r="T2132" s="744">
        <v>1.5</v>
      </c>
      <c r="U2132" s="700">
        <v>1</v>
      </c>
    </row>
    <row r="2133" spans="1:21" ht="14.4" customHeight="1" x14ac:dyDescent="0.3">
      <c r="A2133" s="660">
        <v>32</v>
      </c>
      <c r="B2133" s="661" t="s">
        <v>573</v>
      </c>
      <c r="C2133" s="661" t="s">
        <v>3526</v>
      </c>
      <c r="D2133" s="742" t="s">
        <v>5499</v>
      </c>
      <c r="E2133" s="743" t="s">
        <v>3551</v>
      </c>
      <c r="F2133" s="661" t="s">
        <v>3521</v>
      </c>
      <c r="G2133" s="661" t="s">
        <v>3632</v>
      </c>
      <c r="H2133" s="661" t="s">
        <v>574</v>
      </c>
      <c r="I2133" s="661" t="s">
        <v>862</v>
      </c>
      <c r="J2133" s="661" t="s">
        <v>3633</v>
      </c>
      <c r="K2133" s="661" t="s">
        <v>3634</v>
      </c>
      <c r="L2133" s="662">
        <v>88.76</v>
      </c>
      <c r="M2133" s="662">
        <v>1597.68</v>
      </c>
      <c r="N2133" s="661">
        <v>18</v>
      </c>
      <c r="O2133" s="744">
        <v>4</v>
      </c>
      <c r="P2133" s="662">
        <v>976.36</v>
      </c>
      <c r="Q2133" s="677">
        <v>0.61111111111111105</v>
      </c>
      <c r="R2133" s="661">
        <v>11</v>
      </c>
      <c r="S2133" s="677">
        <v>0.61111111111111116</v>
      </c>
      <c r="T2133" s="744">
        <v>2.5</v>
      </c>
      <c r="U2133" s="700">
        <v>0.625</v>
      </c>
    </row>
    <row r="2134" spans="1:21" ht="14.4" customHeight="1" x14ac:dyDescent="0.3">
      <c r="A2134" s="660">
        <v>32</v>
      </c>
      <c r="B2134" s="661" t="s">
        <v>573</v>
      </c>
      <c r="C2134" s="661" t="s">
        <v>3526</v>
      </c>
      <c r="D2134" s="742" t="s">
        <v>5499</v>
      </c>
      <c r="E2134" s="743" t="s">
        <v>3551</v>
      </c>
      <c r="F2134" s="661" t="s">
        <v>3521</v>
      </c>
      <c r="G2134" s="661" t="s">
        <v>3756</v>
      </c>
      <c r="H2134" s="661" t="s">
        <v>574</v>
      </c>
      <c r="I2134" s="661" t="s">
        <v>3835</v>
      </c>
      <c r="J2134" s="661" t="s">
        <v>724</v>
      </c>
      <c r="K2134" s="661" t="s">
        <v>3836</v>
      </c>
      <c r="L2134" s="662">
        <v>0</v>
      </c>
      <c r="M2134" s="662">
        <v>0</v>
      </c>
      <c r="N2134" s="661">
        <v>1</v>
      </c>
      <c r="O2134" s="744">
        <v>0.5</v>
      </c>
      <c r="P2134" s="662">
        <v>0</v>
      </c>
      <c r="Q2134" s="677"/>
      <c r="R2134" s="661">
        <v>1</v>
      </c>
      <c r="S2134" s="677">
        <v>1</v>
      </c>
      <c r="T2134" s="744">
        <v>0.5</v>
      </c>
      <c r="U2134" s="700">
        <v>1</v>
      </c>
    </row>
    <row r="2135" spans="1:21" ht="14.4" customHeight="1" x14ac:dyDescent="0.3">
      <c r="A2135" s="660">
        <v>32</v>
      </c>
      <c r="B2135" s="661" t="s">
        <v>573</v>
      </c>
      <c r="C2135" s="661" t="s">
        <v>3526</v>
      </c>
      <c r="D2135" s="742" t="s">
        <v>5499</v>
      </c>
      <c r="E2135" s="743" t="s">
        <v>3551</v>
      </c>
      <c r="F2135" s="661" t="s">
        <v>3521</v>
      </c>
      <c r="G2135" s="661" t="s">
        <v>3758</v>
      </c>
      <c r="H2135" s="661" t="s">
        <v>574</v>
      </c>
      <c r="I2135" s="661" t="s">
        <v>5213</v>
      </c>
      <c r="J2135" s="661" t="s">
        <v>5214</v>
      </c>
      <c r="K2135" s="661" t="s">
        <v>5215</v>
      </c>
      <c r="L2135" s="662">
        <v>0</v>
      </c>
      <c r="M2135" s="662">
        <v>0</v>
      </c>
      <c r="N2135" s="661">
        <v>1</v>
      </c>
      <c r="O2135" s="744">
        <v>0.5</v>
      </c>
      <c r="P2135" s="662">
        <v>0</v>
      </c>
      <c r="Q2135" s="677"/>
      <c r="R2135" s="661">
        <v>1</v>
      </c>
      <c r="S2135" s="677">
        <v>1</v>
      </c>
      <c r="T2135" s="744">
        <v>0.5</v>
      </c>
      <c r="U2135" s="700">
        <v>1</v>
      </c>
    </row>
    <row r="2136" spans="1:21" ht="14.4" customHeight="1" x14ac:dyDescent="0.3">
      <c r="A2136" s="660">
        <v>32</v>
      </c>
      <c r="B2136" s="661" t="s">
        <v>573</v>
      </c>
      <c r="C2136" s="661" t="s">
        <v>3526</v>
      </c>
      <c r="D2136" s="742" t="s">
        <v>5499</v>
      </c>
      <c r="E2136" s="743" t="s">
        <v>3551</v>
      </c>
      <c r="F2136" s="661" t="s">
        <v>3521</v>
      </c>
      <c r="G2136" s="661" t="s">
        <v>3840</v>
      </c>
      <c r="H2136" s="661" t="s">
        <v>574</v>
      </c>
      <c r="I2136" s="661" t="s">
        <v>948</v>
      </c>
      <c r="J2136" s="661" t="s">
        <v>1118</v>
      </c>
      <c r="K2136" s="661" t="s">
        <v>3841</v>
      </c>
      <c r="L2136" s="662">
        <v>0</v>
      </c>
      <c r="M2136" s="662">
        <v>0</v>
      </c>
      <c r="N2136" s="661">
        <v>3</v>
      </c>
      <c r="O2136" s="744">
        <v>2</v>
      </c>
      <c r="P2136" s="662">
        <v>0</v>
      </c>
      <c r="Q2136" s="677"/>
      <c r="R2136" s="661">
        <v>3</v>
      </c>
      <c r="S2136" s="677">
        <v>1</v>
      </c>
      <c r="T2136" s="744">
        <v>2</v>
      </c>
      <c r="U2136" s="700">
        <v>1</v>
      </c>
    </row>
    <row r="2137" spans="1:21" ht="14.4" customHeight="1" x14ac:dyDescent="0.3">
      <c r="A2137" s="660">
        <v>32</v>
      </c>
      <c r="B2137" s="661" t="s">
        <v>573</v>
      </c>
      <c r="C2137" s="661" t="s">
        <v>3526</v>
      </c>
      <c r="D2137" s="742" t="s">
        <v>5499</v>
      </c>
      <c r="E2137" s="743" t="s">
        <v>3551</v>
      </c>
      <c r="F2137" s="661" t="s">
        <v>3521</v>
      </c>
      <c r="G2137" s="661" t="s">
        <v>4047</v>
      </c>
      <c r="H2137" s="661" t="s">
        <v>1755</v>
      </c>
      <c r="I2137" s="661" t="s">
        <v>5216</v>
      </c>
      <c r="J2137" s="661" t="s">
        <v>5182</v>
      </c>
      <c r="K2137" s="661" t="s">
        <v>5217</v>
      </c>
      <c r="L2137" s="662">
        <v>92.95</v>
      </c>
      <c r="M2137" s="662">
        <v>92.95</v>
      </c>
      <c r="N2137" s="661">
        <v>1</v>
      </c>
      <c r="O2137" s="744">
        <v>0.5</v>
      </c>
      <c r="P2137" s="662">
        <v>92.95</v>
      </c>
      <c r="Q2137" s="677">
        <v>1</v>
      </c>
      <c r="R2137" s="661">
        <v>1</v>
      </c>
      <c r="S2137" s="677">
        <v>1</v>
      </c>
      <c r="T2137" s="744">
        <v>0.5</v>
      </c>
      <c r="U2137" s="700">
        <v>1</v>
      </c>
    </row>
    <row r="2138" spans="1:21" ht="14.4" customHeight="1" x14ac:dyDescent="0.3">
      <c r="A2138" s="660">
        <v>32</v>
      </c>
      <c r="B2138" s="661" t="s">
        <v>573</v>
      </c>
      <c r="C2138" s="661" t="s">
        <v>3526</v>
      </c>
      <c r="D2138" s="742" t="s">
        <v>5499</v>
      </c>
      <c r="E2138" s="743" t="s">
        <v>3551</v>
      </c>
      <c r="F2138" s="661" t="s">
        <v>3521</v>
      </c>
      <c r="G2138" s="661" t="s">
        <v>4047</v>
      </c>
      <c r="H2138" s="661" t="s">
        <v>1755</v>
      </c>
      <c r="I2138" s="661" t="s">
        <v>4803</v>
      </c>
      <c r="J2138" s="661" t="s">
        <v>4804</v>
      </c>
      <c r="K2138" s="661" t="s">
        <v>4805</v>
      </c>
      <c r="L2138" s="662">
        <v>62.24</v>
      </c>
      <c r="M2138" s="662">
        <v>62.24</v>
      </c>
      <c r="N2138" s="661">
        <v>1</v>
      </c>
      <c r="O2138" s="744">
        <v>0.5</v>
      </c>
      <c r="P2138" s="662">
        <v>62.24</v>
      </c>
      <c r="Q2138" s="677">
        <v>1</v>
      </c>
      <c r="R2138" s="661">
        <v>1</v>
      </c>
      <c r="S2138" s="677">
        <v>1</v>
      </c>
      <c r="T2138" s="744">
        <v>0.5</v>
      </c>
      <c r="U2138" s="700">
        <v>1</v>
      </c>
    </row>
    <row r="2139" spans="1:21" ht="14.4" customHeight="1" x14ac:dyDescent="0.3">
      <c r="A2139" s="660">
        <v>32</v>
      </c>
      <c r="B2139" s="661" t="s">
        <v>573</v>
      </c>
      <c r="C2139" s="661" t="s">
        <v>3526</v>
      </c>
      <c r="D2139" s="742" t="s">
        <v>5499</v>
      </c>
      <c r="E2139" s="743" t="s">
        <v>3551</v>
      </c>
      <c r="F2139" s="661" t="s">
        <v>3521</v>
      </c>
      <c r="G2139" s="661" t="s">
        <v>4047</v>
      </c>
      <c r="H2139" s="661" t="s">
        <v>1755</v>
      </c>
      <c r="I2139" s="661" t="s">
        <v>1810</v>
      </c>
      <c r="J2139" s="661" t="s">
        <v>1811</v>
      </c>
      <c r="K2139" s="661" t="s">
        <v>3382</v>
      </c>
      <c r="L2139" s="662">
        <v>82.99</v>
      </c>
      <c r="M2139" s="662">
        <v>82.99</v>
      </c>
      <c r="N2139" s="661">
        <v>1</v>
      </c>
      <c r="O2139" s="744">
        <v>1</v>
      </c>
      <c r="P2139" s="662"/>
      <c r="Q2139" s="677">
        <v>0</v>
      </c>
      <c r="R2139" s="661"/>
      <c r="S2139" s="677">
        <v>0</v>
      </c>
      <c r="T2139" s="744"/>
      <c r="U2139" s="700">
        <v>0</v>
      </c>
    </row>
    <row r="2140" spans="1:21" ht="14.4" customHeight="1" x14ac:dyDescent="0.3">
      <c r="A2140" s="660">
        <v>32</v>
      </c>
      <c r="B2140" s="661" t="s">
        <v>573</v>
      </c>
      <c r="C2140" s="661" t="s">
        <v>3526</v>
      </c>
      <c r="D2140" s="742" t="s">
        <v>5499</v>
      </c>
      <c r="E2140" s="743" t="s">
        <v>3551</v>
      </c>
      <c r="F2140" s="661" t="s">
        <v>3521</v>
      </c>
      <c r="G2140" s="661" t="s">
        <v>4047</v>
      </c>
      <c r="H2140" s="661" t="s">
        <v>1755</v>
      </c>
      <c r="I2140" s="661" t="s">
        <v>1900</v>
      </c>
      <c r="J2140" s="661" t="s">
        <v>3383</v>
      </c>
      <c r="K2140" s="661" t="s">
        <v>3384</v>
      </c>
      <c r="L2140" s="662">
        <v>48.37</v>
      </c>
      <c r="M2140" s="662">
        <v>48.37</v>
      </c>
      <c r="N2140" s="661">
        <v>1</v>
      </c>
      <c r="O2140" s="744">
        <v>0.5</v>
      </c>
      <c r="P2140" s="662">
        <v>48.37</v>
      </c>
      <c r="Q2140" s="677">
        <v>1</v>
      </c>
      <c r="R2140" s="661">
        <v>1</v>
      </c>
      <c r="S2140" s="677">
        <v>1</v>
      </c>
      <c r="T2140" s="744">
        <v>0.5</v>
      </c>
      <c r="U2140" s="700">
        <v>1</v>
      </c>
    </row>
    <row r="2141" spans="1:21" ht="14.4" customHeight="1" x14ac:dyDescent="0.3">
      <c r="A2141" s="660">
        <v>32</v>
      </c>
      <c r="B2141" s="661" t="s">
        <v>573</v>
      </c>
      <c r="C2141" s="661" t="s">
        <v>3526</v>
      </c>
      <c r="D2141" s="742" t="s">
        <v>5499</v>
      </c>
      <c r="E2141" s="743" t="s">
        <v>3551</v>
      </c>
      <c r="F2141" s="661" t="s">
        <v>3521</v>
      </c>
      <c r="G2141" s="661" t="s">
        <v>4048</v>
      </c>
      <c r="H2141" s="661" t="s">
        <v>574</v>
      </c>
      <c r="I2141" s="661" t="s">
        <v>4268</v>
      </c>
      <c r="J2141" s="661" t="s">
        <v>4269</v>
      </c>
      <c r="K2141" s="661" t="s">
        <v>906</v>
      </c>
      <c r="L2141" s="662">
        <v>0</v>
      </c>
      <c r="M2141" s="662">
        <v>0</v>
      </c>
      <c r="N2141" s="661">
        <v>2</v>
      </c>
      <c r="O2141" s="744">
        <v>1</v>
      </c>
      <c r="P2141" s="662">
        <v>0</v>
      </c>
      <c r="Q2141" s="677"/>
      <c r="R2141" s="661">
        <v>2</v>
      </c>
      <c r="S2141" s="677">
        <v>1</v>
      </c>
      <c r="T2141" s="744">
        <v>1</v>
      </c>
      <c r="U2141" s="700">
        <v>1</v>
      </c>
    </row>
    <row r="2142" spans="1:21" ht="14.4" customHeight="1" x14ac:dyDescent="0.3">
      <c r="A2142" s="660">
        <v>32</v>
      </c>
      <c r="B2142" s="661" t="s">
        <v>573</v>
      </c>
      <c r="C2142" s="661" t="s">
        <v>3526</v>
      </c>
      <c r="D2142" s="742" t="s">
        <v>5499</v>
      </c>
      <c r="E2142" s="743" t="s">
        <v>3551</v>
      </c>
      <c r="F2142" s="661" t="s">
        <v>3521</v>
      </c>
      <c r="G2142" s="661" t="s">
        <v>4049</v>
      </c>
      <c r="H2142" s="661" t="s">
        <v>1755</v>
      </c>
      <c r="I2142" s="661" t="s">
        <v>4050</v>
      </c>
      <c r="J2142" s="661" t="s">
        <v>1863</v>
      </c>
      <c r="K2142" s="661" t="s">
        <v>1864</v>
      </c>
      <c r="L2142" s="662">
        <v>54.98</v>
      </c>
      <c r="M2142" s="662">
        <v>54.98</v>
      </c>
      <c r="N2142" s="661">
        <v>1</v>
      </c>
      <c r="O2142" s="744">
        <v>0.5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32</v>
      </c>
      <c r="B2143" s="661" t="s">
        <v>573</v>
      </c>
      <c r="C2143" s="661" t="s">
        <v>3526</v>
      </c>
      <c r="D2143" s="742" t="s">
        <v>5499</v>
      </c>
      <c r="E2143" s="743" t="s">
        <v>3551</v>
      </c>
      <c r="F2143" s="661" t="s">
        <v>3521</v>
      </c>
      <c r="G2143" s="661" t="s">
        <v>4181</v>
      </c>
      <c r="H2143" s="661" t="s">
        <v>574</v>
      </c>
      <c r="I2143" s="661" t="s">
        <v>846</v>
      </c>
      <c r="J2143" s="661" t="s">
        <v>847</v>
      </c>
      <c r="K2143" s="661" t="s">
        <v>4182</v>
      </c>
      <c r="L2143" s="662">
        <v>232.37</v>
      </c>
      <c r="M2143" s="662">
        <v>464.74</v>
      </c>
      <c r="N2143" s="661">
        <v>2</v>
      </c>
      <c r="O2143" s="744">
        <v>2</v>
      </c>
      <c r="P2143" s="662">
        <v>232.37</v>
      </c>
      <c r="Q2143" s="677">
        <v>0.5</v>
      </c>
      <c r="R2143" s="661">
        <v>1</v>
      </c>
      <c r="S2143" s="677">
        <v>0.5</v>
      </c>
      <c r="T2143" s="744">
        <v>1</v>
      </c>
      <c r="U2143" s="700">
        <v>0.5</v>
      </c>
    </row>
    <row r="2144" spans="1:21" ht="14.4" customHeight="1" x14ac:dyDescent="0.3">
      <c r="A2144" s="660">
        <v>32</v>
      </c>
      <c r="B2144" s="661" t="s">
        <v>573</v>
      </c>
      <c r="C2144" s="661" t="s">
        <v>3526</v>
      </c>
      <c r="D2144" s="742" t="s">
        <v>5499</v>
      </c>
      <c r="E2144" s="743" t="s">
        <v>3551</v>
      </c>
      <c r="F2144" s="661" t="s">
        <v>3521</v>
      </c>
      <c r="G2144" s="661" t="s">
        <v>3638</v>
      </c>
      <c r="H2144" s="661" t="s">
        <v>574</v>
      </c>
      <c r="I2144" s="661" t="s">
        <v>3639</v>
      </c>
      <c r="J2144" s="661" t="s">
        <v>1753</v>
      </c>
      <c r="K2144" s="661" t="s">
        <v>1754</v>
      </c>
      <c r="L2144" s="662">
        <v>1121.25</v>
      </c>
      <c r="M2144" s="662">
        <v>3363.75</v>
      </c>
      <c r="N2144" s="661">
        <v>3</v>
      </c>
      <c r="O2144" s="744">
        <v>1</v>
      </c>
      <c r="P2144" s="662">
        <v>3363.75</v>
      </c>
      <c r="Q2144" s="677">
        <v>1</v>
      </c>
      <c r="R2144" s="661">
        <v>3</v>
      </c>
      <c r="S2144" s="677">
        <v>1</v>
      </c>
      <c r="T2144" s="744">
        <v>1</v>
      </c>
      <c r="U2144" s="700">
        <v>1</v>
      </c>
    </row>
    <row r="2145" spans="1:21" ht="14.4" customHeight="1" x14ac:dyDescent="0.3">
      <c r="A2145" s="660">
        <v>32</v>
      </c>
      <c r="B2145" s="661" t="s">
        <v>573</v>
      </c>
      <c r="C2145" s="661" t="s">
        <v>3526</v>
      </c>
      <c r="D2145" s="742" t="s">
        <v>5499</v>
      </c>
      <c r="E2145" s="743" t="s">
        <v>3551</v>
      </c>
      <c r="F2145" s="661" t="s">
        <v>3521</v>
      </c>
      <c r="G2145" s="661" t="s">
        <v>3844</v>
      </c>
      <c r="H2145" s="661" t="s">
        <v>574</v>
      </c>
      <c r="I2145" s="661" t="s">
        <v>786</v>
      </c>
      <c r="J2145" s="661" t="s">
        <v>4184</v>
      </c>
      <c r="K2145" s="661" t="s">
        <v>4185</v>
      </c>
      <c r="L2145" s="662">
        <v>70.23</v>
      </c>
      <c r="M2145" s="662">
        <v>70.23</v>
      </c>
      <c r="N2145" s="661">
        <v>1</v>
      </c>
      <c r="O2145" s="744">
        <v>0.5</v>
      </c>
      <c r="P2145" s="662">
        <v>70.23</v>
      </c>
      <c r="Q2145" s="677">
        <v>1</v>
      </c>
      <c r="R2145" s="661">
        <v>1</v>
      </c>
      <c r="S2145" s="677">
        <v>1</v>
      </c>
      <c r="T2145" s="744">
        <v>0.5</v>
      </c>
      <c r="U2145" s="700">
        <v>1</v>
      </c>
    </row>
    <row r="2146" spans="1:21" ht="14.4" customHeight="1" x14ac:dyDescent="0.3">
      <c r="A2146" s="660">
        <v>32</v>
      </c>
      <c r="B2146" s="661" t="s">
        <v>573</v>
      </c>
      <c r="C2146" s="661" t="s">
        <v>3526</v>
      </c>
      <c r="D2146" s="742" t="s">
        <v>5499</v>
      </c>
      <c r="E2146" s="743" t="s">
        <v>3551</v>
      </c>
      <c r="F2146" s="661" t="s">
        <v>3521</v>
      </c>
      <c r="G2146" s="661" t="s">
        <v>3884</v>
      </c>
      <c r="H2146" s="661" t="s">
        <v>574</v>
      </c>
      <c r="I2146" s="661" t="s">
        <v>3915</v>
      </c>
      <c r="J2146" s="661" t="s">
        <v>1655</v>
      </c>
      <c r="K2146" s="661" t="s">
        <v>1656</v>
      </c>
      <c r="L2146" s="662">
        <v>131.36000000000001</v>
      </c>
      <c r="M2146" s="662">
        <v>131.36000000000001</v>
      </c>
      <c r="N2146" s="661">
        <v>1</v>
      </c>
      <c r="O2146" s="744">
        <v>0.5</v>
      </c>
      <c r="P2146" s="662"/>
      <c r="Q2146" s="677">
        <v>0</v>
      </c>
      <c r="R2146" s="661"/>
      <c r="S2146" s="677">
        <v>0</v>
      </c>
      <c r="T2146" s="744"/>
      <c r="U2146" s="700">
        <v>0</v>
      </c>
    </row>
    <row r="2147" spans="1:21" ht="14.4" customHeight="1" x14ac:dyDescent="0.3">
      <c r="A2147" s="660">
        <v>32</v>
      </c>
      <c r="B2147" s="661" t="s">
        <v>573</v>
      </c>
      <c r="C2147" s="661" t="s">
        <v>3526</v>
      </c>
      <c r="D2147" s="742" t="s">
        <v>5499</v>
      </c>
      <c r="E2147" s="743" t="s">
        <v>3551</v>
      </c>
      <c r="F2147" s="661" t="s">
        <v>3521</v>
      </c>
      <c r="G2147" s="661" t="s">
        <v>3884</v>
      </c>
      <c r="H2147" s="661" t="s">
        <v>574</v>
      </c>
      <c r="I2147" s="661" t="s">
        <v>5218</v>
      </c>
      <c r="J2147" s="661" t="s">
        <v>1655</v>
      </c>
      <c r="K2147" s="661" t="s">
        <v>3886</v>
      </c>
      <c r="L2147" s="662">
        <v>0</v>
      </c>
      <c r="M2147" s="662">
        <v>0</v>
      </c>
      <c r="N2147" s="661">
        <v>1</v>
      </c>
      <c r="O2147" s="744">
        <v>1</v>
      </c>
      <c r="P2147" s="662">
        <v>0</v>
      </c>
      <c r="Q2147" s="677"/>
      <c r="R2147" s="661">
        <v>1</v>
      </c>
      <c r="S2147" s="677">
        <v>1</v>
      </c>
      <c r="T2147" s="744">
        <v>1</v>
      </c>
      <c r="U2147" s="700">
        <v>1</v>
      </c>
    </row>
    <row r="2148" spans="1:21" ht="14.4" customHeight="1" x14ac:dyDescent="0.3">
      <c r="A2148" s="660">
        <v>32</v>
      </c>
      <c r="B2148" s="661" t="s">
        <v>573</v>
      </c>
      <c r="C2148" s="661" t="s">
        <v>3526</v>
      </c>
      <c r="D2148" s="742" t="s">
        <v>5499</v>
      </c>
      <c r="E2148" s="743" t="s">
        <v>3551</v>
      </c>
      <c r="F2148" s="661" t="s">
        <v>3521</v>
      </c>
      <c r="G2148" s="661" t="s">
        <v>4274</v>
      </c>
      <c r="H2148" s="661" t="s">
        <v>574</v>
      </c>
      <c r="I2148" s="661" t="s">
        <v>5219</v>
      </c>
      <c r="J2148" s="661" t="s">
        <v>5220</v>
      </c>
      <c r="K2148" s="661" t="s">
        <v>5221</v>
      </c>
      <c r="L2148" s="662">
        <v>0</v>
      </c>
      <c r="M2148" s="662">
        <v>0</v>
      </c>
      <c r="N2148" s="661">
        <v>3</v>
      </c>
      <c r="O2148" s="744">
        <v>0.5</v>
      </c>
      <c r="P2148" s="662">
        <v>0</v>
      </c>
      <c r="Q2148" s="677"/>
      <c r="R2148" s="661">
        <v>3</v>
      </c>
      <c r="S2148" s="677">
        <v>1</v>
      </c>
      <c r="T2148" s="744">
        <v>0.5</v>
      </c>
      <c r="U2148" s="700">
        <v>1</v>
      </c>
    </row>
    <row r="2149" spans="1:21" ht="14.4" customHeight="1" x14ac:dyDescent="0.3">
      <c r="A2149" s="660">
        <v>32</v>
      </c>
      <c r="B2149" s="661" t="s">
        <v>573</v>
      </c>
      <c r="C2149" s="661" t="s">
        <v>3526</v>
      </c>
      <c r="D2149" s="742" t="s">
        <v>5499</v>
      </c>
      <c r="E2149" s="743" t="s">
        <v>3551</v>
      </c>
      <c r="F2149" s="661" t="s">
        <v>3521</v>
      </c>
      <c r="G2149" s="661" t="s">
        <v>3647</v>
      </c>
      <c r="H2149" s="661" t="s">
        <v>1755</v>
      </c>
      <c r="I2149" s="661" t="s">
        <v>2886</v>
      </c>
      <c r="J2149" s="661" t="s">
        <v>2883</v>
      </c>
      <c r="K2149" s="661" t="s">
        <v>1785</v>
      </c>
      <c r="L2149" s="662">
        <v>1847.49</v>
      </c>
      <c r="M2149" s="662">
        <v>3694.98</v>
      </c>
      <c r="N2149" s="661">
        <v>2</v>
      </c>
      <c r="O2149" s="744">
        <v>1</v>
      </c>
      <c r="P2149" s="662">
        <v>3694.98</v>
      </c>
      <c r="Q2149" s="677">
        <v>1</v>
      </c>
      <c r="R2149" s="661">
        <v>2</v>
      </c>
      <c r="S2149" s="677">
        <v>1</v>
      </c>
      <c r="T2149" s="744">
        <v>1</v>
      </c>
      <c r="U2149" s="700">
        <v>1</v>
      </c>
    </row>
    <row r="2150" spans="1:21" ht="14.4" customHeight="1" x14ac:dyDescent="0.3">
      <c r="A2150" s="660">
        <v>32</v>
      </c>
      <c r="B2150" s="661" t="s">
        <v>573</v>
      </c>
      <c r="C2150" s="661" t="s">
        <v>3526</v>
      </c>
      <c r="D2150" s="742" t="s">
        <v>5499</v>
      </c>
      <c r="E2150" s="743" t="s">
        <v>3551</v>
      </c>
      <c r="F2150" s="661" t="s">
        <v>3521</v>
      </c>
      <c r="G2150" s="661" t="s">
        <v>3647</v>
      </c>
      <c r="H2150" s="661" t="s">
        <v>1755</v>
      </c>
      <c r="I2150" s="661" t="s">
        <v>3155</v>
      </c>
      <c r="J2150" s="661" t="s">
        <v>2883</v>
      </c>
      <c r="K2150" s="661" t="s">
        <v>1788</v>
      </c>
      <c r="L2150" s="662">
        <v>2309.36</v>
      </c>
      <c r="M2150" s="662">
        <v>18474.88</v>
      </c>
      <c r="N2150" s="661">
        <v>8</v>
      </c>
      <c r="O2150" s="744">
        <v>1</v>
      </c>
      <c r="P2150" s="662"/>
      <c r="Q2150" s="677">
        <v>0</v>
      </c>
      <c r="R2150" s="661"/>
      <c r="S2150" s="677">
        <v>0</v>
      </c>
      <c r="T2150" s="744"/>
      <c r="U2150" s="700">
        <v>0</v>
      </c>
    </row>
    <row r="2151" spans="1:21" ht="14.4" customHeight="1" x14ac:dyDescent="0.3">
      <c r="A2151" s="660">
        <v>32</v>
      </c>
      <c r="B2151" s="661" t="s">
        <v>573</v>
      </c>
      <c r="C2151" s="661" t="s">
        <v>3526</v>
      </c>
      <c r="D2151" s="742" t="s">
        <v>5499</v>
      </c>
      <c r="E2151" s="743" t="s">
        <v>3551</v>
      </c>
      <c r="F2151" s="661" t="s">
        <v>3521</v>
      </c>
      <c r="G2151" s="661" t="s">
        <v>3857</v>
      </c>
      <c r="H2151" s="661" t="s">
        <v>1755</v>
      </c>
      <c r="I2151" s="661" t="s">
        <v>2918</v>
      </c>
      <c r="J2151" s="661" t="s">
        <v>2869</v>
      </c>
      <c r="K2151" s="661" t="s">
        <v>3494</v>
      </c>
      <c r="L2151" s="662">
        <v>24.22</v>
      </c>
      <c r="M2151" s="662">
        <v>24.22</v>
      </c>
      <c r="N2151" s="661">
        <v>1</v>
      </c>
      <c r="O2151" s="744">
        <v>1</v>
      </c>
      <c r="P2151" s="662">
        <v>24.22</v>
      </c>
      <c r="Q2151" s="677">
        <v>1</v>
      </c>
      <c r="R2151" s="661">
        <v>1</v>
      </c>
      <c r="S2151" s="677">
        <v>1</v>
      </c>
      <c r="T2151" s="744">
        <v>1</v>
      </c>
      <c r="U2151" s="700">
        <v>1</v>
      </c>
    </row>
    <row r="2152" spans="1:21" ht="14.4" customHeight="1" x14ac:dyDescent="0.3">
      <c r="A2152" s="660">
        <v>32</v>
      </c>
      <c r="B2152" s="661" t="s">
        <v>573</v>
      </c>
      <c r="C2152" s="661" t="s">
        <v>3526</v>
      </c>
      <c r="D2152" s="742" t="s">
        <v>5499</v>
      </c>
      <c r="E2152" s="743" t="s">
        <v>3551</v>
      </c>
      <c r="F2152" s="661" t="s">
        <v>3521</v>
      </c>
      <c r="G2152" s="661" t="s">
        <v>3648</v>
      </c>
      <c r="H2152" s="661" t="s">
        <v>574</v>
      </c>
      <c r="I2152" s="661" t="s">
        <v>5222</v>
      </c>
      <c r="J2152" s="661" t="s">
        <v>4819</v>
      </c>
      <c r="K2152" s="661" t="s">
        <v>5223</v>
      </c>
      <c r="L2152" s="662">
        <v>173.05</v>
      </c>
      <c r="M2152" s="662">
        <v>173.05</v>
      </c>
      <c r="N2152" s="661">
        <v>1</v>
      </c>
      <c r="O2152" s="744">
        <v>0.5</v>
      </c>
      <c r="P2152" s="662">
        <v>173.05</v>
      </c>
      <c r="Q2152" s="677">
        <v>1</v>
      </c>
      <c r="R2152" s="661">
        <v>1</v>
      </c>
      <c r="S2152" s="677">
        <v>1</v>
      </c>
      <c r="T2152" s="744">
        <v>0.5</v>
      </c>
      <c r="U2152" s="700">
        <v>1</v>
      </c>
    </row>
    <row r="2153" spans="1:21" ht="14.4" customHeight="1" x14ac:dyDescent="0.3">
      <c r="A2153" s="660">
        <v>32</v>
      </c>
      <c r="B2153" s="661" t="s">
        <v>573</v>
      </c>
      <c r="C2153" s="661" t="s">
        <v>3526</v>
      </c>
      <c r="D2153" s="742" t="s">
        <v>5499</v>
      </c>
      <c r="E2153" s="743" t="s">
        <v>3551</v>
      </c>
      <c r="F2153" s="661" t="s">
        <v>3521</v>
      </c>
      <c r="G2153" s="661" t="s">
        <v>3654</v>
      </c>
      <c r="H2153" s="661" t="s">
        <v>574</v>
      </c>
      <c r="I2153" s="661" t="s">
        <v>4559</v>
      </c>
      <c r="J2153" s="661" t="s">
        <v>759</v>
      </c>
      <c r="K2153" s="661" t="s">
        <v>760</v>
      </c>
      <c r="L2153" s="662">
        <v>0</v>
      </c>
      <c r="M2153" s="662">
        <v>0</v>
      </c>
      <c r="N2153" s="661">
        <v>1</v>
      </c>
      <c r="O2153" s="744">
        <v>1</v>
      </c>
      <c r="P2153" s="662"/>
      <c r="Q2153" s="677"/>
      <c r="R2153" s="661"/>
      <c r="S2153" s="677">
        <v>0</v>
      </c>
      <c r="T2153" s="744"/>
      <c r="U2153" s="700">
        <v>0</v>
      </c>
    </row>
    <row r="2154" spans="1:21" ht="14.4" customHeight="1" x14ac:dyDescent="0.3">
      <c r="A2154" s="660">
        <v>32</v>
      </c>
      <c r="B2154" s="661" t="s">
        <v>573</v>
      </c>
      <c r="C2154" s="661" t="s">
        <v>3526</v>
      </c>
      <c r="D2154" s="742" t="s">
        <v>5499</v>
      </c>
      <c r="E2154" s="743" t="s">
        <v>3551</v>
      </c>
      <c r="F2154" s="661" t="s">
        <v>3521</v>
      </c>
      <c r="G2154" s="661" t="s">
        <v>3654</v>
      </c>
      <c r="H2154" s="661" t="s">
        <v>574</v>
      </c>
      <c r="I2154" s="661" t="s">
        <v>4975</v>
      </c>
      <c r="J2154" s="661" t="s">
        <v>4057</v>
      </c>
      <c r="K2154" s="661" t="s">
        <v>4976</v>
      </c>
      <c r="L2154" s="662">
        <v>327.98</v>
      </c>
      <c r="M2154" s="662">
        <v>327.98</v>
      </c>
      <c r="N2154" s="661">
        <v>1</v>
      </c>
      <c r="O2154" s="744">
        <v>1</v>
      </c>
      <c r="P2154" s="662"/>
      <c r="Q2154" s="677">
        <v>0</v>
      </c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32</v>
      </c>
      <c r="B2155" s="661" t="s">
        <v>573</v>
      </c>
      <c r="C2155" s="661" t="s">
        <v>3526</v>
      </c>
      <c r="D2155" s="742" t="s">
        <v>5499</v>
      </c>
      <c r="E2155" s="743" t="s">
        <v>3551</v>
      </c>
      <c r="F2155" s="661" t="s">
        <v>3521</v>
      </c>
      <c r="G2155" s="661" t="s">
        <v>3654</v>
      </c>
      <c r="H2155" s="661" t="s">
        <v>574</v>
      </c>
      <c r="I2155" s="661" t="s">
        <v>3703</v>
      </c>
      <c r="J2155" s="661" t="s">
        <v>3656</v>
      </c>
      <c r="K2155" s="661" t="s">
        <v>760</v>
      </c>
      <c r="L2155" s="662">
        <v>301.2</v>
      </c>
      <c r="M2155" s="662">
        <v>602.4</v>
      </c>
      <c r="N2155" s="661">
        <v>2</v>
      </c>
      <c r="O2155" s="744">
        <v>1</v>
      </c>
      <c r="P2155" s="662">
        <v>301.2</v>
      </c>
      <c r="Q2155" s="677">
        <v>0.5</v>
      </c>
      <c r="R2155" s="661">
        <v>1</v>
      </c>
      <c r="S2155" s="677">
        <v>0.5</v>
      </c>
      <c r="T2155" s="744">
        <v>0.5</v>
      </c>
      <c r="U2155" s="700">
        <v>0.5</v>
      </c>
    </row>
    <row r="2156" spans="1:21" ht="14.4" customHeight="1" x14ac:dyDescent="0.3">
      <c r="A2156" s="660">
        <v>32</v>
      </c>
      <c r="B2156" s="661" t="s">
        <v>573</v>
      </c>
      <c r="C2156" s="661" t="s">
        <v>3526</v>
      </c>
      <c r="D2156" s="742" t="s">
        <v>5499</v>
      </c>
      <c r="E2156" s="743" t="s">
        <v>3551</v>
      </c>
      <c r="F2156" s="661" t="s">
        <v>3521</v>
      </c>
      <c r="G2156" s="661" t="s">
        <v>3654</v>
      </c>
      <c r="H2156" s="661" t="s">
        <v>574</v>
      </c>
      <c r="I2156" s="661" t="s">
        <v>5224</v>
      </c>
      <c r="J2156" s="661" t="s">
        <v>4709</v>
      </c>
      <c r="K2156" s="661" t="s">
        <v>5225</v>
      </c>
      <c r="L2156" s="662">
        <v>0</v>
      </c>
      <c r="M2156" s="662">
        <v>0</v>
      </c>
      <c r="N2156" s="661">
        <v>2</v>
      </c>
      <c r="O2156" s="744">
        <v>0.5</v>
      </c>
      <c r="P2156" s="662"/>
      <c r="Q2156" s="677"/>
      <c r="R2156" s="661"/>
      <c r="S2156" s="677">
        <v>0</v>
      </c>
      <c r="T2156" s="744"/>
      <c r="U2156" s="700">
        <v>0</v>
      </c>
    </row>
    <row r="2157" spans="1:21" ht="14.4" customHeight="1" x14ac:dyDescent="0.3">
      <c r="A2157" s="660">
        <v>32</v>
      </c>
      <c r="B2157" s="661" t="s">
        <v>573</v>
      </c>
      <c r="C2157" s="661" t="s">
        <v>3526</v>
      </c>
      <c r="D2157" s="742" t="s">
        <v>5499</v>
      </c>
      <c r="E2157" s="743" t="s">
        <v>3551</v>
      </c>
      <c r="F2157" s="661" t="s">
        <v>3521</v>
      </c>
      <c r="G2157" s="661" t="s">
        <v>3654</v>
      </c>
      <c r="H2157" s="661" t="s">
        <v>574</v>
      </c>
      <c r="I2157" s="661" t="s">
        <v>758</v>
      </c>
      <c r="J2157" s="661" t="s">
        <v>759</v>
      </c>
      <c r="K2157" s="661" t="s">
        <v>760</v>
      </c>
      <c r="L2157" s="662">
        <v>301.2</v>
      </c>
      <c r="M2157" s="662">
        <v>903.59999999999991</v>
      </c>
      <c r="N2157" s="661">
        <v>3</v>
      </c>
      <c r="O2157" s="744">
        <v>1.5</v>
      </c>
      <c r="P2157" s="662">
        <v>602.4</v>
      </c>
      <c r="Q2157" s="677">
        <v>0.66666666666666674</v>
      </c>
      <c r="R2157" s="661">
        <v>2</v>
      </c>
      <c r="S2157" s="677">
        <v>0.66666666666666663</v>
      </c>
      <c r="T2157" s="744">
        <v>1</v>
      </c>
      <c r="U2157" s="700">
        <v>0.66666666666666663</v>
      </c>
    </row>
    <row r="2158" spans="1:21" ht="14.4" customHeight="1" x14ac:dyDescent="0.3">
      <c r="A2158" s="660">
        <v>32</v>
      </c>
      <c r="B2158" s="661" t="s">
        <v>573</v>
      </c>
      <c r="C2158" s="661" t="s">
        <v>3526</v>
      </c>
      <c r="D2158" s="742" t="s">
        <v>5499</v>
      </c>
      <c r="E2158" s="743" t="s">
        <v>3551</v>
      </c>
      <c r="F2158" s="661" t="s">
        <v>3521</v>
      </c>
      <c r="G2158" s="661" t="s">
        <v>3658</v>
      </c>
      <c r="H2158" s="661" t="s">
        <v>1755</v>
      </c>
      <c r="I2158" s="661" t="s">
        <v>2954</v>
      </c>
      <c r="J2158" s="661" t="s">
        <v>2955</v>
      </c>
      <c r="K2158" s="661" t="s">
        <v>3459</v>
      </c>
      <c r="L2158" s="662">
        <v>1300.49</v>
      </c>
      <c r="M2158" s="662">
        <v>1300.49</v>
      </c>
      <c r="N2158" s="661">
        <v>1</v>
      </c>
      <c r="O2158" s="744">
        <v>1</v>
      </c>
      <c r="P2158" s="662"/>
      <c r="Q2158" s="677">
        <v>0</v>
      </c>
      <c r="R2158" s="661"/>
      <c r="S2158" s="677">
        <v>0</v>
      </c>
      <c r="T2158" s="744"/>
      <c r="U2158" s="700">
        <v>0</v>
      </c>
    </row>
    <row r="2159" spans="1:21" ht="14.4" customHeight="1" x14ac:dyDescent="0.3">
      <c r="A2159" s="660">
        <v>32</v>
      </c>
      <c r="B2159" s="661" t="s">
        <v>573</v>
      </c>
      <c r="C2159" s="661" t="s">
        <v>3526</v>
      </c>
      <c r="D2159" s="742" t="s">
        <v>5499</v>
      </c>
      <c r="E2159" s="743" t="s">
        <v>3551</v>
      </c>
      <c r="F2159" s="661" t="s">
        <v>3521</v>
      </c>
      <c r="G2159" s="661" t="s">
        <v>4332</v>
      </c>
      <c r="H2159" s="661" t="s">
        <v>1755</v>
      </c>
      <c r="I2159" s="661" t="s">
        <v>4566</v>
      </c>
      <c r="J2159" s="661" t="s">
        <v>4334</v>
      </c>
      <c r="K2159" s="661" t="s">
        <v>1072</v>
      </c>
      <c r="L2159" s="662">
        <v>291.82</v>
      </c>
      <c r="M2159" s="662">
        <v>291.82</v>
      </c>
      <c r="N2159" s="661">
        <v>1</v>
      </c>
      <c r="O2159" s="744">
        <v>0.5</v>
      </c>
      <c r="P2159" s="662">
        <v>291.82</v>
      </c>
      <c r="Q2159" s="677">
        <v>1</v>
      </c>
      <c r="R2159" s="661">
        <v>1</v>
      </c>
      <c r="S2159" s="677">
        <v>1</v>
      </c>
      <c r="T2159" s="744">
        <v>0.5</v>
      </c>
      <c r="U2159" s="700">
        <v>1</v>
      </c>
    </row>
    <row r="2160" spans="1:21" ht="14.4" customHeight="1" x14ac:dyDescent="0.3">
      <c r="A2160" s="660">
        <v>32</v>
      </c>
      <c r="B2160" s="661" t="s">
        <v>573</v>
      </c>
      <c r="C2160" s="661" t="s">
        <v>3526</v>
      </c>
      <c r="D2160" s="742" t="s">
        <v>5499</v>
      </c>
      <c r="E2160" s="743" t="s">
        <v>3551</v>
      </c>
      <c r="F2160" s="661" t="s">
        <v>3521</v>
      </c>
      <c r="G2160" s="661" t="s">
        <v>4332</v>
      </c>
      <c r="H2160" s="661" t="s">
        <v>1755</v>
      </c>
      <c r="I2160" s="661" t="s">
        <v>5226</v>
      </c>
      <c r="J2160" s="661" t="s">
        <v>5227</v>
      </c>
      <c r="K2160" s="661" t="s">
        <v>1852</v>
      </c>
      <c r="L2160" s="662">
        <v>161.91</v>
      </c>
      <c r="M2160" s="662">
        <v>161.91</v>
      </c>
      <c r="N2160" s="661">
        <v>1</v>
      </c>
      <c r="O2160" s="744">
        <v>0.5</v>
      </c>
      <c r="P2160" s="662">
        <v>161.91</v>
      </c>
      <c r="Q2160" s="677">
        <v>1</v>
      </c>
      <c r="R2160" s="661">
        <v>1</v>
      </c>
      <c r="S2160" s="677">
        <v>1</v>
      </c>
      <c r="T2160" s="744">
        <v>0.5</v>
      </c>
      <c r="U2160" s="700">
        <v>1</v>
      </c>
    </row>
    <row r="2161" spans="1:21" ht="14.4" customHeight="1" x14ac:dyDescent="0.3">
      <c r="A2161" s="660">
        <v>32</v>
      </c>
      <c r="B2161" s="661" t="s">
        <v>573</v>
      </c>
      <c r="C2161" s="661" t="s">
        <v>3526</v>
      </c>
      <c r="D2161" s="742" t="s">
        <v>5499</v>
      </c>
      <c r="E2161" s="743" t="s">
        <v>3551</v>
      </c>
      <c r="F2161" s="661" t="s">
        <v>3521</v>
      </c>
      <c r="G2161" s="661" t="s">
        <v>3887</v>
      </c>
      <c r="H2161" s="661" t="s">
        <v>1755</v>
      </c>
      <c r="I2161" s="661" t="s">
        <v>5228</v>
      </c>
      <c r="J2161" s="661" t="s">
        <v>5229</v>
      </c>
      <c r="K2161" s="661" t="s">
        <v>2022</v>
      </c>
      <c r="L2161" s="662">
        <v>129.51</v>
      </c>
      <c r="M2161" s="662">
        <v>388.53</v>
      </c>
      <c r="N2161" s="661">
        <v>3</v>
      </c>
      <c r="O2161" s="744">
        <v>0.5</v>
      </c>
      <c r="P2161" s="662"/>
      <c r="Q2161" s="677">
        <v>0</v>
      </c>
      <c r="R2161" s="661"/>
      <c r="S2161" s="677">
        <v>0</v>
      </c>
      <c r="T2161" s="744"/>
      <c r="U2161" s="700">
        <v>0</v>
      </c>
    </row>
    <row r="2162" spans="1:21" ht="14.4" customHeight="1" x14ac:dyDescent="0.3">
      <c r="A2162" s="660">
        <v>32</v>
      </c>
      <c r="B2162" s="661" t="s">
        <v>573</v>
      </c>
      <c r="C2162" s="661" t="s">
        <v>3526</v>
      </c>
      <c r="D2162" s="742" t="s">
        <v>5499</v>
      </c>
      <c r="E2162" s="743" t="s">
        <v>3551</v>
      </c>
      <c r="F2162" s="661" t="s">
        <v>3521</v>
      </c>
      <c r="G2162" s="661" t="s">
        <v>3887</v>
      </c>
      <c r="H2162" s="661" t="s">
        <v>1755</v>
      </c>
      <c r="I2162" s="661" t="s">
        <v>2025</v>
      </c>
      <c r="J2162" s="661" t="s">
        <v>2026</v>
      </c>
      <c r="K2162" s="661" t="s">
        <v>2022</v>
      </c>
      <c r="L2162" s="662">
        <v>127.34</v>
      </c>
      <c r="M2162" s="662">
        <v>382.02</v>
      </c>
      <c r="N2162" s="661">
        <v>3</v>
      </c>
      <c r="O2162" s="744">
        <v>0.5</v>
      </c>
      <c r="P2162" s="662"/>
      <c r="Q2162" s="677">
        <v>0</v>
      </c>
      <c r="R2162" s="661"/>
      <c r="S2162" s="677">
        <v>0</v>
      </c>
      <c r="T2162" s="744"/>
      <c r="U2162" s="700">
        <v>0</v>
      </c>
    </row>
    <row r="2163" spans="1:21" ht="14.4" customHeight="1" x14ac:dyDescent="0.3">
      <c r="A2163" s="660">
        <v>32</v>
      </c>
      <c r="B2163" s="661" t="s">
        <v>573</v>
      </c>
      <c r="C2163" s="661" t="s">
        <v>3526</v>
      </c>
      <c r="D2163" s="742" t="s">
        <v>5499</v>
      </c>
      <c r="E2163" s="743" t="s">
        <v>3551</v>
      </c>
      <c r="F2163" s="661" t="s">
        <v>3521</v>
      </c>
      <c r="G2163" s="661" t="s">
        <v>3887</v>
      </c>
      <c r="H2163" s="661" t="s">
        <v>1755</v>
      </c>
      <c r="I2163" s="661" t="s">
        <v>3888</v>
      </c>
      <c r="J2163" s="661" t="s">
        <v>3889</v>
      </c>
      <c r="K2163" s="661" t="s">
        <v>2022</v>
      </c>
      <c r="L2163" s="662">
        <v>82.04</v>
      </c>
      <c r="M2163" s="662">
        <v>574.28000000000009</v>
      </c>
      <c r="N2163" s="661">
        <v>7</v>
      </c>
      <c r="O2163" s="744">
        <v>1</v>
      </c>
      <c r="P2163" s="662"/>
      <c r="Q2163" s="677">
        <v>0</v>
      </c>
      <c r="R2163" s="661"/>
      <c r="S2163" s="677">
        <v>0</v>
      </c>
      <c r="T2163" s="744"/>
      <c r="U2163" s="700">
        <v>0</v>
      </c>
    </row>
    <row r="2164" spans="1:21" ht="14.4" customHeight="1" x14ac:dyDescent="0.3">
      <c r="A2164" s="660">
        <v>32</v>
      </c>
      <c r="B2164" s="661" t="s">
        <v>573</v>
      </c>
      <c r="C2164" s="661" t="s">
        <v>3526</v>
      </c>
      <c r="D2164" s="742" t="s">
        <v>5499</v>
      </c>
      <c r="E2164" s="743" t="s">
        <v>3551</v>
      </c>
      <c r="F2164" s="661" t="s">
        <v>3521</v>
      </c>
      <c r="G2164" s="661" t="s">
        <v>3887</v>
      </c>
      <c r="H2164" s="661" t="s">
        <v>1755</v>
      </c>
      <c r="I2164" s="661" t="s">
        <v>3890</v>
      </c>
      <c r="J2164" s="661" t="s">
        <v>3891</v>
      </c>
      <c r="K2164" s="661" t="s">
        <v>2022</v>
      </c>
      <c r="L2164" s="662">
        <v>82.04</v>
      </c>
      <c r="M2164" s="662">
        <v>574.28000000000009</v>
      </c>
      <c r="N2164" s="661">
        <v>7</v>
      </c>
      <c r="O2164" s="744">
        <v>0.5</v>
      </c>
      <c r="P2164" s="662"/>
      <c r="Q2164" s="677">
        <v>0</v>
      </c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32</v>
      </c>
      <c r="B2165" s="661" t="s">
        <v>573</v>
      </c>
      <c r="C2165" s="661" t="s">
        <v>3526</v>
      </c>
      <c r="D2165" s="742" t="s">
        <v>5499</v>
      </c>
      <c r="E2165" s="743" t="s">
        <v>3551</v>
      </c>
      <c r="F2165" s="661" t="s">
        <v>3521</v>
      </c>
      <c r="G2165" s="661" t="s">
        <v>3887</v>
      </c>
      <c r="H2165" s="661" t="s">
        <v>1755</v>
      </c>
      <c r="I2165" s="661" t="s">
        <v>3005</v>
      </c>
      <c r="J2165" s="661" t="s">
        <v>3006</v>
      </c>
      <c r="K2165" s="661" t="s">
        <v>2022</v>
      </c>
      <c r="L2165" s="662">
        <v>82.04</v>
      </c>
      <c r="M2165" s="662">
        <v>574.28000000000009</v>
      </c>
      <c r="N2165" s="661">
        <v>7</v>
      </c>
      <c r="O2165" s="744">
        <v>0.5</v>
      </c>
      <c r="P2165" s="662"/>
      <c r="Q2165" s="677">
        <v>0</v>
      </c>
      <c r="R2165" s="661"/>
      <c r="S2165" s="677">
        <v>0</v>
      </c>
      <c r="T2165" s="744"/>
      <c r="U2165" s="700">
        <v>0</v>
      </c>
    </row>
    <row r="2166" spans="1:21" ht="14.4" customHeight="1" x14ac:dyDescent="0.3">
      <c r="A2166" s="660">
        <v>32</v>
      </c>
      <c r="B2166" s="661" t="s">
        <v>573</v>
      </c>
      <c r="C2166" s="661" t="s">
        <v>3526</v>
      </c>
      <c r="D2166" s="742" t="s">
        <v>5499</v>
      </c>
      <c r="E2166" s="743" t="s">
        <v>3551</v>
      </c>
      <c r="F2166" s="661" t="s">
        <v>3521</v>
      </c>
      <c r="G2166" s="661" t="s">
        <v>5230</v>
      </c>
      <c r="H2166" s="661" t="s">
        <v>574</v>
      </c>
      <c r="I2166" s="661" t="s">
        <v>5231</v>
      </c>
      <c r="J2166" s="661" t="s">
        <v>5232</v>
      </c>
      <c r="K2166" s="661" t="s">
        <v>5233</v>
      </c>
      <c r="L2166" s="662">
        <v>170.02</v>
      </c>
      <c r="M2166" s="662">
        <v>170.02</v>
      </c>
      <c r="N2166" s="661">
        <v>1</v>
      </c>
      <c r="O2166" s="744">
        <v>1</v>
      </c>
      <c r="P2166" s="662">
        <v>170.02</v>
      </c>
      <c r="Q2166" s="677">
        <v>1</v>
      </c>
      <c r="R2166" s="661">
        <v>1</v>
      </c>
      <c r="S2166" s="677">
        <v>1</v>
      </c>
      <c r="T2166" s="744">
        <v>1</v>
      </c>
      <c r="U2166" s="700">
        <v>1</v>
      </c>
    </row>
    <row r="2167" spans="1:21" ht="14.4" customHeight="1" x14ac:dyDescent="0.3">
      <c r="A2167" s="660">
        <v>32</v>
      </c>
      <c r="B2167" s="661" t="s">
        <v>573</v>
      </c>
      <c r="C2167" s="661" t="s">
        <v>3526</v>
      </c>
      <c r="D2167" s="742" t="s">
        <v>5499</v>
      </c>
      <c r="E2167" s="743" t="s">
        <v>3551</v>
      </c>
      <c r="F2167" s="661" t="s">
        <v>3521</v>
      </c>
      <c r="G2167" s="661" t="s">
        <v>3662</v>
      </c>
      <c r="H2167" s="661" t="s">
        <v>574</v>
      </c>
      <c r="I2167" s="661" t="s">
        <v>647</v>
      </c>
      <c r="J2167" s="661" t="s">
        <v>3704</v>
      </c>
      <c r="K2167" s="661" t="s">
        <v>3646</v>
      </c>
      <c r="L2167" s="662">
        <v>24.78</v>
      </c>
      <c r="M2167" s="662">
        <v>49.56</v>
      </c>
      <c r="N2167" s="661">
        <v>2</v>
      </c>
      <c r="O2167" s="744">
        <v>1</v>
      </c>
      <c r="P2167" s="662"/>
      <c r="Q2167" s="677">
        <v>0</v>
      </c>
      <c r="R2167" s="661"/>
      <c r="S2167" s="677">
        <v>0</v>
      </c>
      <c r="T2167" s="744"/>
      <c r="U2167" s="700">
        <v>0</v>
      </c>
    </row>
    <row r="2168" spans="1:21" ht="14.4" customHeight="1" x14ac:dyDescent="0.3">
      <c r="A2168" s="660">
        <v>32</v>
      </c>
      <c r="B2168" s="661" t="s">
        <v>573</v>
      </c>
      <c r="C2168" s="661" t="s">
        <v>3526</v>
      </c>
      <c r="D2168" s="742" t="s">
        <v>5499</v>
      </c>
      <c r="E2168" s="743" t="s">
        <v>3551</v>
      </c>
      <c r="F2168" s="661" t="s">
        <v>3521</v>
      </c>
      <c r="G2168" s="661" t="s">
        <v>3662</v>
      </c>
      <c r="H2168" s="661" t="s">
        <v>574</v>
      </c>
      <c r="I2168" s="661" t="s">
        <v>1160</v>
      </c>
      <c r="J2168" s="661" t="s">
        <v>3663</v>
      </c>
      <c r="K2168" s="661" t="s">
        <v>3664</v>
      </c>
      <c r="L2168" s="662">
        <v>99.11</v>
      </c>
      <c r="M2168" s="662">
        <v>792.88</v>
      </c>
      <c r="N2168" s="661">
        <v>8</v>
      </c>
      <c r="O2168" s="744">
        <v>3</v>
      </c>
      <c r="P2168" s="662">
        <v>792.88</v>
      </c>
      <c r="Q2168" s="677">
        <v>1</v>
      </c>
      <c r="R2168" s="661">
        <v>8</v>
      </c>
      <c r="S2168" s="677">
        <v>1</v>
      </c>
      <c r="T2168" s="744">
        <v>3</v>
      </c>
      <c r="U2168" s="700">
        <v>1</v>
      </c>
    </row>
    <row r="2169" spans="1:21" ht="14.4" customHeight="1" x14ac:dyDescent="0.3">
      <c r="A2169" s="660">
        <v>32</v>
      </c>
      <c r="B2169" s="661" t="s">
        <v>573</v>
      </c>
      <c r="C2169" s="661" t="s">
        <v>3526</v>
      </c>
      <c r="D2169" s="742" t="s">
        <v>5499</v>
      </c>
      <c r="E2169" s="743" t="s">
        <v>3551</v>
      </c>
      <c r="F2169" s="661" t="s">
        <v>3521</v>
      </c>
      <c r="G2169" s="661" t="s">
        <v>5234</v>
      </c>
      <c r="H2169" s="661" t="s">
        <v>574</v>
      </c>
      <c r="I2169" s="661" t="s">
        <v>5235</v>
      </c>
      <c r="J2169" s="661" t="s">
        <v>5236</v>
      </c>
      <c r="K2169" s="661" t="s">
        <v>3917</v>
      </c>
      <c r="L2169" s="662">
        <v>0</v>
      </c>
      <c r="M2169" s="662">
        <v>0</v>
      </c>
      <c r="N2169" s="661">
        <v>1</v>
      </c>
      <c r="O2169" s="744">
        <v>1</v>
      </c>
      <c r="P2169" s="662">
        <v>0</v>
      </c>
      <c r="Q2169" s="677"/>
      <c r="R2169" s="661">
        <v>1</v>
      </c>
      <c r="S2169" s="677">
        <v>1</v>
      </c>
      <c r="T2169" s="744">
        <v>1</v>
      </c>
      <c r="U2169" s="700">
        <v>1</v>
      </c>
    </row>
    <row r="2170" spans="1:21" ht="14.4" customHeight="1" x14ac:dyDescent="0.3">
      <c r="A2170" s="660">
        <v>32</v>
      </c>
      <c r="B2170" s="661" t="s">
        <v>573</v>
      </c>
      <c r="C2170" s="661" t="s">
        <v>3526</v>
      </c>
      <c r="D2170" s="742" t="s">
        <v>5499</v>
      </c>
      <c r="E2170" s="743" t="s">
        <v>3551</v>
      </c>
      <c r="F2170" s="661" t="s">
        <v>3521</v>
      </c>
      <c r="G2170" s="661" t="s">
        <v>4208</v>
      </c>
      <c r="H2170" s="661" t="s">
        <v>574</v>
      </c>
      <c r="I2170" s="661" t="s">
        <v>2116</v>
      </c>
      <c r="J2170" s="661" t="s">
        <v>2117</v>
      </c>
      <c r="K2170" s="661" t="s">
        <v>5126</v>
      </c>
      <c r="L2170" s="662">
        <v>194.49</v>
      </c>
      <c r="M2170" s="662">
        <v>388.98</v>
      </c>
      <c r="N2170" s="661">
        <v>2</v>
      </c>
      <c r="O2170" s="744">
        <v>0.5</v>
      </c>
      <c r="P2170" s="662">
        <v>388.98</v>
      </c>
      <c r="Q2170" s="677">
        <v>1</v>
      </c>
      <c r="R2170" s="661">
        <v>2</v>
      </c>
      <c r="S2170" s="677">
        <v>1</v>
      </c>
      <c r="T2170" s="744">
        <v>0.5</v>
      </c>
      <c r="U2170" s="700">
        <v>1</v>
      </c>
    </row>
    <row r="2171" spans="1:21" ht="14.4" customHeight="1" x14ac:dyDescent="0.3">
      <c r="A2171" s="660">
        <v>32</v>
      </c>
      <c r="B2171" s="661" t="s">
        <v>573</v>
      </c>
      <c r="C2171" s="661" t="s">
        <v>3526</v>
      </c>
      <c r="D2171" s="742" t="s">
        <v>5499</v>
      </c>
      <c r="E2171" s="743" t="s">
        <v>3551</v>
      </c>
      <c r="F2171" s="661" t="s">
        <v>3521</v>
      </c>
      <c r="G2171" s="661" t="s">
        <v>4074</v>
      </c>
      <c r="H2171" s="661" t="s">
        <v>574</v>
      </c>
      <c r="I2171" s="661" t="s">
        <v>5237</v>
      </c>
      <c r="J2171" s="661" t="s">
        <v>4712</v>
      </c>
      <c r="K2171" s="661" t="s">
        <v>5075</v>
      </c>
      <c r="L2171" s="662">
        <v>0</v>
      </c>
      <c r="M2171" s="662">
        <v>0</v>
      </c>
      <c r="N2171" s="661">
        <v>1</v>
      </c>
      <c r="O2171" s="744">
        <v>0.5</v>
      </c>
      <c r="P2171" s="662">
        <v>0</v>
      </c>
      <c r="Q2171" s="677"/>
      <c r="R2171" s="661">
        <v>1</v>
      </c>
      <c r="S2171" s="677">
        <v>1</v>
      </c>
      <c r="T2171" s="744">
        <v>0.5</v>
      </c>
      <c r="U2171" s="700">
        <v>1</v>
      </c>
    </row>
    <row r="2172" spans="1:21" ht="14.4" customHeight="1" x14ac:dyDescent="0.3">
      <c r="A2172" s="660">
        <v>32</v>
      </c>
      <c r="B2172" s="661" t="s">
        <v>573</v>
      </c>
      <c r="C2172" s="661" t="s">
        <v>3526</v>
      </c>
      <c r="D2172" s="742" t="s">
        <v>5499</v>
      </c>
      <c r="E2172" s="743" t="s">
        <v>3551</v>
      </c>
      <c r="F2172" s="661" t="s">
        <v>3521</v>
      </c>
      <c r="G2172" s="661" t="s">
        <v>3670</v>
      </c>
      <c r="H2172" s="661" t="s">
        <v>574</v>
      </c>
      <c r="I2172" s="661" t="s">
        <v>3898</v>
      </c>
      <c r="J2172" s="661" t="s">
        <v>2521</v>
      </c>
      <c r="K2172" s="661" t="s">
        <v>3899</v>
      </c>
      <c r="L2172" s="662">
        <v>214.5</v>
      </c>
      <c r="M2172" s="662">
        <v>2145</v>
      </c>
      <c r="N2172" s="661">
        <v>10</v>
      </c>
      <c r="O2172" s="744">
        <v>7</v>
      </c>
      <c r="P2172" s="662">
        <v>1287</v>
      </c>
      <c r="Q2172" s="677">
        <v>0.6</v>
      </c>
      <c r="R2172" s="661">
        <v>6</v>
      </c>
      <c r="S2172" s="677">
        <v>0.6</v>
      </c>
      <c r="T2172" s="744">
        <v>3.5</v>
      </c>
      <c r="U2172" s="700">
        <v>0.5</v>
      </c>
    </row>
    <row r="2173" spans="1:21" ht="14.4" customHeight="1" x14ac:dyDescent="0.3">
      <c r="A2173" s="660">
        <v>32</v>
      </c>
      <c r="B2173" s="661" t="s">
        <v>573</v>
      </c>
      <c r="C2173" s="661" t="s">
        <v>3526</v>
      </c>
      <c r="D2173" s="742" t="s">
        <v>5499</v>
      </c>
      <c r="E2173" s="743" t="s">
        <v>3551</v>
      </c>
      <c r="F2173" s="661" t="s">
        <v>3521</v>
      </c>
      <c r="G2173" s="661" t="s">
        <v>5238</v>
      </c>
      <c r="H2173" s="661" t="s">
        <v>574</v>
      </c>
      <c r="I2173" s="661" t="s">
        <v>5239</v>
      </c>
      <c r="J2173" s="661" t="s">
        <v>1202</v>
      </c>
      <c r="K2173" s="661" t="s">
        <v>5240</v>
      </c>
      <c r="L2173" s="662">
        <v>121.96</v>
      </c>
      <c r="M2173" s="662">
        <v>121.96</v>
      </c>
      <c r="N2173" s="661">
        <v>1</v>
      </c>
      <c r="O2173" s="744">
        <v>1</v>
      </c>
      <c r="P2173" s="662"/>
      <c r="Q2173" s="677">
        <v>0</v>
      </c>
      <c r="R2173" s="661"/>
      <c r="S2173" s="677">
        <v>0</v>
      </c>
      <c r="T2173" s="744"/>
      <c r="U2173" s="700">
        <v>0</v>
      </c>
    </row>
    <row r="2174" spans="1:21" ht="14.4" customHeight="1" x14ac:dyDescent="0.3">
      <c r="A2174" s="660">
        <v>32</v>
      </c>
      <c r="B2174" s="661" t="s">
        <v>573</v>
      </c>
      <c r="C2174" s="661" t="s">
        <v>3526</v>
      </c>
      <c r="D2174" s="742" t="s">
        <v>5499</v>
      </c>
      <c r="E2174" s="743" t="s">
        <v>3551</v>
      </c>
      <c r="F2174" s="661" t="s">
        <v>3521</v>
      </c>
      <c r="G2174" s="661" t="s">
        <v>3675</v>
      </c>
      <c r="H2174" s="661" t="s">
        <v>574</v>
      </c>
      <c r="I2174" s="661" t="s">
        <v>4282</v>
      </c>
      <c r="J2174" s="661" t="s">
        <v>4283</v>
      </c>
      <c r="K2174" s="661" t="s">
        <v>1871</v>
      </c>
      <c r="L2174" s="662">
        <v>91.4</v>
      </c>
      <c r="M2174" s="662">
        <v>91.4</v>
      </c>
      <c r="N2174" s="661">
        <v>1</v>
      </c>
      <c r="O2174" s="744">
        <v>0.5</v>
      </c>
      <c r="P2174" s="662">
        <v>91.4</v>
      </c>
      <c r="Q2174" s="677">
        <v>1</v>
      </c>
      <c r="R2174" s="661">
        <v>1</v>
      </c>
      <c r="S2174" s="677">
        <v>1</v>
      </c>
      <c r="T2174" s="744">
        <v>0.5</v>
      </c>
      <c r="U2174" s="700">
        <v>1</v>
      </c>
    </row>
    <row r="2175" spans="1:21" ht="14.4" customHeight="1" x14ac:dyDescent="0.3">
      <c r="A2175" s="660">
        <v>32</v>
      </c>
      <c r="B2175" s="661" t="s">
        <v>573</v>
      </c>
      <c r="C2175" s="661" t="s">
        <v>3526</v>
      </c>
      <c r="D2175" s="742" t="s">
        <v>5499</v>
      </c>
      <c r="E2175" s="743" t="s">
        <v>3551</v>
      </c>
      <c r="F2175" s="661" t="s">
        <v>3521</v>
      </c>
      <c r="G2175" s="661" t="s">
        <v>3677</v>
      </c>
      <c r="H2175" s="661" t="s">
        <v>574</v>
      </c>
      <c r="I2175" s="661" t="s">
        <v>2086</v>
      </c>
      <c r="J2175" s="661" t="s">
        <v>2087</v>
      </c>
      <c r="K2175" s="661" t="s">
        <v>3678</v>
      </c>
      <c r="L2175" s="662">
        <v>22.44</v>
      </c>
      <c r="M2175" s="662">
        <v>44.88</v>
      </c>
      <c r="N2175" s="661">
        <v>2</v>
      </c>
      <c r="O2175" s="744">
        <v>0.5</v>
      </c>
      <c r="P2175" s="662">
        <v>44.88</v>
      </c>
      <c r="Q2175" s="677">
        <v>1</v>
      </c>
      <c r="R2175" s="661">
        <v>2</v>
      </c>
      <c r="S2175" s="677">
        <v>1</v>
      </c>
      <c r="T2175" s="744">
        <v>0.5</v>
      </c>
      <c r="U2175" s="700">
        <v>1</v>
      </c>
    </row>
    <row r="2176" spans="1:21" ht="14.4" customHeight="1" x14ac:dyDescent="0.3">
      <c r="A2176" s="660">
        <v>32</v>
      </c>
      <c r="B2176" s="661" t="s">
        <v>573</v>
      </c>
      <c r="C2176" s="661" t="s">
        <v>3526</v>
      </c>
      <c r="D2176" s="742" t="s">
        <v>5499</v>
      </c>
      <c r="E2176" s="743" t="s">
        <v>3551</v>
      </c>
      <c r="F2176" s="661" t="s">
        <v>3521</v>
      </c>
      <c r="G2176" s="661" t="s">
        <v>3677</v>
      </c>
      <c r="H2176" s="661" t="s">
        <v>574</v>
      </c>
      <c r="I2176" s="661" t="s">
        <v>2120</v>
      </c>
      <c r="J2176" s="661" t="s">
        <v>2121</v>
      </c>
      <c r="K2176" s="661" t="s">
        <v>3680</v>
      </c>
      <c r="L2176" s="662">
        <v>51.21</v>
      </c>
      <c r="M2176" s="662">
        <v>102.42</v>
      </c>
      <c r="N2176" s="661">
        <v>2</v>
      </c>
      <c r="O2176" s="744">
        <v>1.5</v>
      </c>
      <c r="P2176" s="662">
        <v>102.42</v>
      </c>
      <c r="Q2176" s="677">
        <v>1</v>
      </c>
      <c r="R2176" s="661">
        <v>2</v>
      </c>
      <c r="S2176" s="677">
        <v>1</v>
      </c>
      <c r="T2176" s="744">
        <v>1.5</v>
      </c>
      <c r="U2176" s="700">
        <v>1</v>
      </c>
    </row>
    <row r="2177" spans="1:21" ht="14.4" customHeight="1" x14ac:dyDescent="0.3">
      <c r="A2177" s="660">
        <v>32</v>
      </c>
      <c r="B2177" s="661" t="s">
        <v>573</v>
      </c>
      <c r="C2177" s="661" t="s">
        <v>3526</v>
      </c>
      <c r="D2177" s="742" t="s">
        <v>5499</v>
      </c>
      <c r="E2177" s="743" t="s">
        <v>3551</v>
      </c>
      <c r="F2177" s="661" t="s">
        <v>3521</v>
      </c>
      <c r="G2177" s="661" t="s">
        <v>4284</v>
      </c>
      <c r="H2177" s="661" t="s">
        <v>574</v>
      </c>
      <c r="I2177" s="661" t="s">
        <v>3021</v>
      </c>
      <c r="J2177" s="661" t="s">
        <v>3022</v>
      </c>
      <c r="K2177" s="661" t="s">
        <v>4285</v>
      </c>
      <c r="L2177" s="662">
        <v>186.27</v>
      </c>
      <c r="M2177" s="662">
        <v>558.81000000000006</v>
      </c>
      <c r="N2177" s="661">
        <v>3</v>
      </c>
      <c r="O2177" s="744">
        <v>1</v>
      </c>
      <c r="P2177" s="662">
        <v>558.81000000000006</v>
      </c>
      <c r="Q2177" s="677">
        <v>1</v>
      </c>
      <c r="R2177" s="661">
        <v>3</v>
      </c>
      <c r="S2177" s="677">
        <v>1</v>
      </c>
      <c r="T2177" s="744">
        <v>1</v>
      </c>
      <c r="U2177" s="700">
        <v>1</v>
      </c>
    </row>
    <row r="2178" spans="1:21" ht="14.4" customHeight="1" x14ac:dyDescent="0.3">
      <c r="A2178" s="660">
        <v>32</v>
      </c>
      <c r="B2178" s="661" t="s">
        <v>573</v>
      </c>
      <c r="C2178" s="661" t="s">
        <v>3526</v>
      </c>
      <c r="D2178" s="742" t="s">
        <v>5499</v>
      </c>
      <c r="E2178" s="743" t="s">
        <v>3551</v>
      </c>
      <c r="F2178" s="661" t="s">
        <v>3521</v>
      </c>
      <c r="G2178" s="661" t="s">
        <v>3918</v>
      </c>
      <c r="H2178" s="661" t="s">
        <v>574</v>
      </c>
      <c r="I2178" s="661" t="s">
        <v>5241</v>
      </c>
      <c r="J2178" s="661" t="s">
        <v>5242</v>
      </c>
      <c r="K2178" s="661" t="s">
        <v>5243</v>
      </c>
      <c r="L2178" s="662">
        <v>329.88</v>
      </c>
      <c r="M2178" s="662">
        <v>329.88</v>
      </c>
      <c r="N2178" s="661">
        <v>1</v>
      </c>
      <c r="O2178" s="744">
        <v>0.5</v>
      </c>
      <c r="P2178" s="662">
        <v>329.88</v>
      </c>
      <c r="Q2178" s="677">
        <v>1</v>
      </c>
      <c r="R2178" s="661">
        <v>1</v>
      </c>
      <c r="S2178" s="677">
        <v>1</v>
      </c>
      <c r="T2178" s="744">
        <v>0.5</v>
      </c>
      <c r="U2178" s="700">
        <v>1</v>
      </c>
    </row>
    <row r="2179" spans="1:21" ht="14.4" customHeight="1" x14ac:dyDescent="0.3">
      <c r="A2179" s="660">
        <v>32</v>
      </c>
      <c r="B2179" s="661" t="s">
        <v>573</v>
      </c>
      <c r="C2179" s="661" t="s">
        <v>3526</v>
      </c>
      <c r="D2179" s="742" t="s">
        <v>5499</v>
      </c>
      <c r="E2179" s="743" t="s">
        <v>3551</v>
      </c>
      <c r="F2179" s="661" t="s">
        <v>3521</v>
      </c>
      <c r="G2179" s="661" t="s">
        <v>3684</v>
      </c>
      <c r="H2179" s="661" t="s">
        <v>1755</v>
      </c>
      <c r="I2179" s="661" t="s">
        <v>5244</v>
      </c>
      <c r="J2179" s="661" t="s">
        <v>5245</v>
      </c>
      <c r="K2179" s="661" t="s">
        <v>4185</v>
      </c>
      <c r="L2179" s="662">
        <v>187.92</v>
      </c>
      <c r="M2179" s="662">
        <v>375.84</v>
      </c>
      <c r="N2179" s="661">
        <v>2</v>
      </c>
      <c r="O2179" s="744">
        <v>2</v>
      </c>
      <c r="P2179" s="662">
        <v>375.84</v>
      </c>
      <c r="Q2179" s="677">
        <v>1</v>
      </c>
      <c r="R2179" s="661">
        <v>2</v>
      </c>
      <c r="S2179" s="677">
        <v>1</v>
      </c>
      <c r="T2179" s="744">
        <v>2</v>
      </c>
      <c r="U2179" s="700">
        <v>1</v>
      </c>
    </row>
    <row r="2180" spans="1:21" ht="14.4" customHeight="1" x14ac:dyDescent="0.3">
      <c r="A2180" s="660">
        <v>32</v>
      </c>
      <c r="B2180" s="661" t="s">
        <v>573</v>
      </c>
      <c r="C2180" s="661" t="s">
        <v>3526</v>
      </c>
      <c r="D2180" s="742" t="s">
        <v>5499</v>
      </c>
      <c r="E2180" s="743" t="s">
        <v>3551</v>
      </c>
      <c r="F2180" s="661" t="s">
        <v>3521</v>
      </c>
      <c r="G2180" s="661" t="s">
        <v>3786</v>
      </c>
      <c r="H2180" s="661" t="s">
        <v>1755</v>
      </c>
      <c r="I2180" s="661" t="s">
        <v>1967</v>
      </c>
      <c r="J2180" s="661" t="s">
        <v>1968</v>
      </c>
      <c r="K2180" s="661" t="s">
        <v>2432</v>
      </c>
      <c r="L2180" s="662">
        <v>1427.23</v>
      </c>
      <c r="M2180" s="662">
        <v>5708.92</v>
      </c>
      <c r="N2180" s="661">
        <v>4</v>
      </c>
      <c r="O2180" s="744">
        <v>1.5</v>
      </c>
      <c r="P2180" s="662">
        <v>5708.92</v>
      </c>
      <c r="Q2180" s="677">
        <v>1</v>
      </c>
      <c r="R2180" s="661">
        <v>4</v>
      </c>
      <c r="S2180" s="677">
        <v>1</v>
      </c>
      <c r="T2180" s="744">
        <v>1.5</v>
      </c>
      <c r="U2180" s="700">
        <v>1</v>
      </c>
    </row>
    <row r="2181" spans="1:21" ht="14.4" customHeight="1" x14ac:dyDescent="0.3">
      <c r="A2181" s="660">
        <v>32</v>
      </c>
      <c r="B2181" s="661" t="s">
        <v>573</v>
      </c>
      <c r="C2181" s="661" t="s">
        <v>3526</v>
      </c>
      <c r="D2181" s="742" t="s">
        <v>5499</v>
      </c>
      <c r="E2181" s="743" t="s">
        <v>3551</v>
      </c>
      <c r="F2181" s="661" t="s">
        <v>3521</v>
      </c>
      <c r="G2181" s="661" t="s">
        <v>3690</v>
      </c>
      <c r="H2181" s="661" t="s">
        <v>1755</v>
      </c>
      <c r="I2181" s="661" t="s">
        <v>2253</v>
      </c>
      <c r="J2181" s="661" t="s">
        <v>2246</v>
      </c>
      <c r="K2181" s="661" t="s">
        <v>3416</v>
      </c>
      <c r="L2181" s="662">
        <v>13849.26</v>
      </c>
      <c r="M2181" s="662">
        <v>13849.26</v>
      </c>
      <c r="N2181" s="661">
        <v>1</v>
      </c>
      <c r="O2181" s="744">
        <v>1</v>
      </c>
      <c r="P2181" s="662">
        <v>13849.26</v>
      </c>
      <c r="Q2181" s="677">
        <v>1</v>
      </c>
      <c r="R2181" s="661">
        <v>1</v>
      </c>
      <c r="S2181" s="677">
        <v>1</v>
      </c>
      <c r="T2181" s="744">
        <v>1</v>
      </c>
      <c r="U2181" s="700">
        <v>1</v>
      </c>
    </row>
    <row r="2182" spans="1:21" ht="14.4" customHeight="1" x14ac:dyDescent="0.3">
      <c r="A2182" s="660">
        <v>32</v>
      </c>
      <c r="B2182" s="661" t="s">
        <v>573</v>
      </c>
      <c r="C2182" s="661" t="s">
        <v>3526</v>
      </c>
      <c r="D2182" s="742" t="s">
        <v>5499</v>
      </c>
      <c r="E2182" s="743" t="s">
        <v>3551</v>
      </c>
      <c r="F2182" s="661" t="s">
        <v>3521</v>
      </c>
      <c r="G2182" s="661" t="s">
        <v>3952</v>
      </c>
      <c r="H2182" s="661" t="s">
        <v>574</v>
      </c>
      <c r="I2182" s="661" t="s">
        <v>4620</v>
      </c>
      <c r="J2182" s="661" t="s">
        <v>4481</v>
      </c>
      <c r="K2182" s="661" t="s">
        <v>1667</v>
      </c>
      <c r="L2182" s="662">
        <v>0</v>
      </c>
      <c r="M2182" s="662">
        <v>0</v>
      </c>
      <c r="N2182" s="661">
        <v>6</v>
      </c>
      <c r="O2182" s="744">
        <v>2</v>
      </c>
      <c r="P2182" s="662">
        <v>0</v>
      </c>
      <c r="Q2182" s="677"/>
      <c r="R2182" s="661">
        <v>6</v>
      </c>
      <c r="S2182" s="677">
        <v>1</v>
      </c>
      <c r="T2182" s="744">
        <v>2</v>
      </c>
      <c r="U2182" s="700">
        <v>1</v>
      </c>
    </row>
    <row r="2183" spans="1:21" ht="14.4" customHeight="1" x14ac:dyDescent="0.3">
      <c r="A2183" s="660">
        <v>32</v>
      </c>
      <c r="B2183" s="661" t="s">
        <v>573</v>
      </c>
      <c r="C2183" s="661" t="s">
        <v>3526</v>
      </c>
      <c r="D2183" s="742" t="s">
        <v>5499</v>
      </c>
      <c r="E2183" s="743" t="s">
        <v>3551</v>
      </c>
      <c r="F2183" s="661" t="s">
        <v>3521</v>
      </c>
      <c r="G2183" s="661" t="s">
        <v>3952</v>
      </c>
      <c r="H2183" s="661" t="s">
        <v>574</v>
      </c>
      <c r="I2183" s="661" t="s">
        <v>4622</v>
      </c>
      <c r="J2183" s="661" t="s">
        <v>4481</v>
      </c>
      <c r="K2183" s="661" t="s">
        <v>1667</v>
      </c>
      <c r="L2183" s="662">
        <v>0</v>
      </c>
      <c r="M2183" s="662">
        <v>0</v>
      </c>
      <c r="N2183" s="661">
        <v>5</v>
      </c>
      <c r="O2183" s="744">
        <v>2</v>
      </c>
      <c r="P2183" s="662">
        <v>0</v>
      </c>
      <c r="Q2183" s="677"/>
      <c r="R2183" s="661">
        <v>5</v>
      </c>
      <c r="S2183" s="677">
        <v>1</v>
      </c>
      <c r="T2183" s="744">
        <v>2</v>
      </c>
      <c r="U2183" s="700">
        <v>1</v>
      </c>
    </row>
    <row r="2184" spans="1:21" ht="14.4" customHeight="1" x14ac:dyDescent="0.3">
      <c r="A2184" s="660">
        <v>32</v>
      </c>
      <c r="B2184" s="661" t="s">
        <v>573</v>
      </c>
      <c r="C2184" s="661" t="s">
        <v>3526</v>
      </c>
      <c r="D2184" s="742" t="s">
        <v>5499</v>
      </c>
      <c r="E2184" s="743" t="s">
        <v>3551</v>
      </c>
      <c r="F2184" s="661" t="s">
        <v>3521</v>
      </c>
      <c r="G2184" s="661" t="s">
        <v>3956</v>
      </c>
      <c r="H2184" s="661" t="s">
        <v>574</v>
      </c>
      <c r="I2184" s="661" t="s">
        <v>3957</v>
      </c>
      <c r="J2184" s="661" t="s">
        <v>3958</v>
      </c>
      <c r="K2184" s="661" t="s">
        <v>3959</v>
      </c>
      <c r="L2184" s="662">
        <v>0</v>
      </c>
      <c r="M2184" s="662">
        <v>0</v>
      </c>
      <c r="N2184" s="661">
        <v>1</v>
      </c>
      <c r="O2184" s="744">
        <v>1</v>
      </c>
      <c r="P2184" s="662"/>
      <c r="Q2184" s="677"/>
      <c r="R2184" s="661"/>
      <c r="S2184" s="677">
        <v>0</v>
      </c>
      <c r="T2184" s="744"/>
      <c r="U2184" s="700">
        <v>0</v>
      </c>
    </row>
    <row r="2185" spans="1:21" ht="14.4" customHeight="1" x14ac:dyDescent="0.3">
      <c r="A2185" s="660">
        <v>32</v>
      </c>
      <c r="B2185" s="661" t="s">
        <v>573</v>
      </c>
      <c r="C2185" s="661" t="s">
        <v>3526</v>
      </c>
      <c r="D2185" s="742" t="s">
        <v>5499</v>
      </c>
      <c r="E2185" s="743" t="s">
        <v>3552</v>
      </c>
      <c r="F2185" s="661" t="s">
        <v>3521</v>
      </c>
      <c r="G2185" s="661" t="s">
        <v>3569</v>
      </c>
      <c r="H2185" s="661" t="s">
        <v>574</v>
      </c>
      <c r="I2185" s="661" t="s">
        <v>1314</v>
      </c>
      <c r="J2185" s="661" t="s">
        <v>1315</v>
      </c>
      <c r="K2185" s="661" t="s">
        <v>3570</v>
      </c>
      <c r="L2185" s="662">
        <v>1295.6400000000001</v>
      </c>
      <c r="M2185" s="662">
        <v>1295.6400000000001</v>
      </c>
      <c r="N2185" s="661">
        <v>1</v>
      </c>
      <c r="O2185" s="744">
        <v>0.5</v>
      </c>
      <c r="P2185" s="662"/>
      <c r="Q2185" s="677">
        <v>0</v>
      </c>
      <c r="R2185" s="661"/>
      <c r="S2185" s="677">
        <v>0</v>
      </c>
      <c r="T2185" s="744"/>
      <c r="U2185" s="700">
        <v>0</v>
      </c>
    </row>
    <row r="2186" spans="1:21" ht="14.4" customHeight="1" x14ac:dyDescent="0.3">
      <c r="A2186" s="660">
        <v>32</v>
      </c>
      <c r="B2186" s="661" t="s">
        <v>573</v>
      </c>
      <c r="C2186" s="661" t="s">
        <v>3526</v>
      </c>
      <c r="D2186" s="742" t="s">
        <v>5499</v>
      </c>
      <c r="E2186" s="743" t="s">
        <v>3552</v>
      </c>
      <c r="F2186" s="661" t="s">
        <v>3521</v>
      </c>
      <c r="G2186" s="661" t="s">
        <v>3571</v>
      </c>
      <c r="H2186" s="661" t="s">
        <v>574</v>
      </c>
      <c r="I2186" s="661" t="s">
        <v>4099</v>
      </c>
      <c r="J2186" s="661" t="s">
        <v>3968</v>
      </c>
      <c r="K2186" s="661" t="s">
        <v>1123</v>
      </c>
      <c r="L2186" s="662">
        <v>0</v>
      </c>
      <c r="M2186" s="662">
        <v>0</v>
      </c>
      <c r="N2186" s="661">
        <v>1</v>
      </c>
      <c r="O2186" s="744">
        <v>1</v>
      </c>
      <c r="P2186" s="662"/>
      <c r="Q2186" s="677"/>
      <c r="R2186" s="661"/>
      <c r="S2186" s="677">
        <v>0</v>
      </c>
      <c r="T2186" s="744"/>
      <c r="U2186" s="700">
        <v>0</v>
      </c>
    </row>
    <row r="2187" spans="1:21" ht="14.4" customHeight="1" x14ac:dyDescent="0.3">
      <c r="A2187" s="660">
        <v>32</v>
      </c>
      <c r="B2187" s="661" t="s">
        <v>573</v>
      </c>
      <c r="C2187" s="661" t="s">
        <v>3526</v>
      </c>
      <c r="D2187" s="742" t="s">
        <v>5499</v>
      </c>
      <c r="E2187" s="743" t="s">
        <v>3552</v>
      </c>
      <c r="F2187" s="661" t="s">
        <v>3521</v>
      </c>
      <c r="G2187" s="661" t="s">
        <v>3571</v>
      </c>
      <c r="H2187" s="661" t="s">
        <v>574</v>
      </c>
      <c r="I2187" s="661" t="s">
        <v>3967</v>
      </c>
      <c r="J2187" s="661" t="s">
        <v>3968</v>
      </c>
      <c r="K2187" s="661" t="s">
        <v>3694</v>
      </c>
      <c r="L2187" s="662">
        <v>85.71</v>
      </c>
      <c r="M2187" s="662">
        <v>257.13</v>
      </c>
      <c r="N2187" s="661">
        <v>3</v>
      </c>
      <c r="O2187" s="744">
        <v>2.5</v>
      </c>
      <c r="P2187" s="662">
        <v>171.42</v>
      </c>
      <c r="Q2187" s="677">
        <v>0.66666666666666663</v>
      </c>
      <c r="R2187" s="661">
        <v>2</v>
      </c>
      <c r="S2187" s="677">
        <v>0.66666666666666663</v>
      </c>
      <c r="T2187" s="744">
        <v>1.5</v>
      </c>
      <c r="U2187" s="700">
        <v>0.6</v>
      </c>
    </row>
    <row r="2188" spans="1:21" ht="14.4" customHeight="1" x14ac:dyDescent="0.3">
      <c r="A2188" s="660">
        <v>32</v>
      </c>
      <c r="B2188" s="661" t="s">
        <v>573</v>
      </c>
      <c r="C2188" s="661" t="s">
        <v>3526</v>
      </c>
      <c r="D2188" s="742" t="s">
        <v>5499</v>
      </c>
      <c r="E2188" s="743" t="s">
        <v>3552</v>
      </c>
      <c r="F2188" s="661" t="s">
        <v>3521</v>
      </c>
      <c r="G2188" s="661" t="s">
        <v>3571</v>
      </c>
      <c r="H2188" s="661" t="s">
        <v>574</v>
      </c>
      <c r="I2188" s="661" t="s">
        <v>683</v>
      </c>
      <c r="J2188" s="661" t="s">
        <v>684</v>
      </c>
      <c r="K2188" s="661" t="s">
        <v>3572</v>
      </c>
      <c r="L2188" s="662">
        <v>40.58</v>
      </c>
      <c r="M2188" s="662">
        <v>40.58</v>
      </c>
      <c r="N2188" s="661">
        <v>1</v>
      </c>
      <c r="O2188" s="744">
        <v>1</v>
      </c>
      <c r="P2188" s="662">
        <v>40.58</v>
      </c>
      <c r="Q2188" s="677">
        <v>1</v>
      </c>
      <c r="R2188" s="661">
        <v>1</v>
      </c>
      <c r="S2188" s="677">
        <v>1</v>
      </c>
      <c r="T2188" s="744">
        <v>1</v>
      </c>
      <c r="U2188" s="700">
        <v>1</v>
      </c>
    </row>
    <row r="2189" spans="1:21" ht="14.4" customHeight="1" x14ac:dyDescent="0.3">
      <c r="A2189" s="660">
        <v>32</v>
      </c>
      <c r="B2189" s="661" t="s">
        <v>573</v>
      </c>
      <c r="C2189" s="661" t="s">
        <v>3526</v>
      </c>
      <c r="D2189" s="742" t="s">
        <v>5499</v>
      </c>
      <c r="E2189" s="743" t="s">
        <v>3552</v>
      </c>
      <c r="F2189" s="661" t="s">
        <v>3521</v>
      </c>
      <c r="G2189" s="661" t="s">
        <v>3571</v>
      </c>
      <c r="H2189" s="661" t="s">
        <v>574</v>
      </c>
      <c r="I2189" s="661" t="s">
        <v>3573</v>
      </c>
      <c r="J2189" s="661" t="s">
        <v>684</v>
      </c>
      <c r="K2189" s="661" t="s">
        <v>3574</v>
      </c>
      <c r="L2189" s="662">
        <v>135.25</v>
      </c>
      <c r="M2189" s="662">
        <v>135.25</v>
      </c>
      <c r="N2189" s="661">
        <v>1</v>
      </c>
      <c r="O2189" s="744">
        <v>1</v>
      </c>
      <c r="P2189" s="662"/>
      <c r="Q2189" s="677">
        <v>0</v>
      </c>
      <c r="R2189" s="661"/>
      <c r="S2189" s="677">
        <v>0</v>
      </c>
      <c r="T2189" s="744"/>
      <c r="U2189" s="700">
        <v>0</v>
      </c>
    </row>
    <row r="2190" spans="1:21" ht="14.4" customHeight="1" x14ac:dyDescent="0.3">
      <c r="A2190" s="660">
        <v>32</v>
      </c>
      <c r="B2190" s="661" t="s">
        <v>573</v>
      </c>
      <c r="C2190" s="661" t="s">
        <v>3526</v>
      </c>
      <c r="D2190" s="742" t="s">
        <v>5499</v>
      </c>
      <c r="E2190" s="743" t="s">
        <v>3552</v>
      </c>
      <c r="F2190" s="661" t="s">
        <v>3521</v>
      </c>
      <c r="G2190" s="661" t="s">
        <v>3720</v>
      </c>
      <c r="H2190" s="661" t="s">
        <v>574</v>
      </c>
      <c r="I2190" s="661" t="s">
        <v>3969</v>
      </c>
      <c r="J2190" s="661" t="s">
        <v>3970</v>
      </c>
      <c r="K2190" s="661" t="s">
        <v>3436</v>
      </c>
      <c r="L2190" s="662">
        <v>5.14</v>
      </c>
      <c r="M2190" s="662">
        <v>5.14</v>
      </c>
      <c r="N2190" s="661">
        <v>1</v>
      </c>
      <c r="O2190" s="744">
        <v>0.5</v>
      </c>
      <c r="P2190" s="662">
        <v>5.14</v>
      </c>
      <c r="Q2190" s="677">
        <v>1</v>
      </c>
      <c r="R2190" s="661">
        <v>1</v>
      </c>
      <c r="S2190" s="677">
        <v>1</v>
      </c>
      <c r="T2190" s="744">
        <v>0.5</v>
      </c>
      <c r="U2190" s="700">
        <v>1</v>
      </c>
    </row>
    <row r="2191" spans="1:21" ht="14.4" customHeight="1" x14ac:dyDescent="0.3">
      <c r="A2191" s="660">
        <v>32</v>
      </c>
      <c r="B2191" s="661" t="s">
        <v>573</v>
      </c>
      <c r="C2191" s="661" t="s">
        <v>3526</v>
      </c>
      <c r="D2191" s="742" t="s">
        <v>5499</v>
      </c>
      <c r="E2191" s="743" t="s">
        <v>3552</v>
      </c>
      <c r="F2191" s="661" t="s">
        <v>3521</v>
      </c>
      <c r="G2191" s="661" t="s">
        <v>3579</v>
      </c>
      <c r="H2191" s="661" t="s">
        <v>574</v>
      </c>
      <c r="I2191" s="661" t="s">
        <v>3921</v>
      </c>
      <c r="J2191" s="661" t="s">
        <v>1013</v>
      </c>
      <c r="K2191" s="661" t="s">
        <v>1014</v>
      </c>
      <c r="L2191" s="662">
        <v>0</v>
      </c>
      <c r="M2191" s="662">
        <v>0</v>
      </c>
      <c r="N2191" s="661">
        <v>7</v>
      </c>
      <c r="O2191" s="744">
        <v>3.5</v>
      </c>
      <c r="P2191" s="662">
        <v>0</v>
      </c>
      <c r="Q2191" s="677"/>
      <c r="R2191" s="661">
        <v>7</v>
      </c>
      <c r="S2191" s="677">
        <v>1</v>
      </c>
      <c r="T2191" s="744">
        <v>3.5</v>
      </c>
      <c r="U2191" s="700">
        <v>1</v>
      </c>
    </row>
    <row r="2192" spans="1:21" ht="14.4" customHeight="1" x14ac:dyDescent="0.3">
      <c r="A2192" s="660">
        <v>32</v>
      </c>
      <c r="B2192" s="661" t="s">
        <v>573</v>
      </c>
      <c r="C2192" s="661" t="s">
        <v>3526</v>
      </c>
      <c r="D2192" s="742" t="s">
        <v>5499</v>
      </c>
      <c r="E2192" s="743" t="s">
        <v>3552</v>
      </c>
      <c r="F2192" s="661" t="s">
        <v>3521</v>
      </c>
      <c r="G2192" s="661" t="s">
        <v>3579</v>
      </c>
      <c r="H2192" s="661" t="s">
        <v>574</v>
      </c>
      <c r="I2192" s="661" t="s">
        <v>3871</v>
      </c>
      <c r="J2192" s="661" t="s">
        <v>1013</v>
      </c>
      <c r="K2192" s="661" t="s">
        <v>2379</v>
      </c>
      <c r="L2192" s="662">
        <v>0</v>
      </c>
      <c r="M2192" s="662">
        <v>0</v>
      </c>
      <c r="N2192" s="661">
        <v>2</v>
      </c>
      <c r="O2192" s="744">
        <v>1</v>
      </c>
      <c r="P2192" s="662">
        <v>0</v>
      </c>
      <c r="Q2192" s="677"/>
      <c r="R2192" s="661">
        <v>2</v>
      </c>
      <c r="S2192" s="677">
        <v>1</v>
      </c>
      <c r="T2192" s="744">
        <v>1</v>
      </c>
      <c r="U2192" s="700">
        <v>1</v>
      </c>
    </row>
    <row r="2193" spans="1:21" ht="14.4" customHeight="1" x14ac:dyDescent="0.3">
      <c r="A2193" s="660">
        <v>32</v>
      </c>
      <c r="B2193" s="661" t="s">
        <v>573</v>
      </c>
      <c r="C2193" s="661" t="s">
        <v>3526</v>
      </c>
      <c r="D2193" s="742" t="s">
        <v>5499</v>
      </c>
      <c r="E2193" s="743" t="s">
        <v>3552</v>
      </c>
      <c r="F2193" s="661" t="s">
        <v>3521</v>
      </c>
      <c r="G2193" s="661" t="s">
        <v>5246</v>
      </c>
      <c r="H2193" s="661" t="s">
        <v>574</v>
      </c>
      <c r="I2193" s="661" t="s">
        <v>5247</v>
      </c>
      <c r="J2193" s="661" t="s">
        <v>5248</v>
      </c>
      <c r="K2193" s="661" t="s">
        <v>5249</v>
      </c>
      <c r="L2193" s="662">
        <v>61.44</v>
      </c>
      <c r="M2193" s="662">
        <v>61.44</v>
      </c>
      <c r="N2193" s="661">
        <v>1</v>
      </c>
      <c r="O2193" s="744">
        <v>0.5</v>
      </c>
      <c r="P2193" s="662"/>
      <c r="Q2193" s="677">
        <v>0</v>
      </c>
      <c r="R2193" s="661"/>
      <c r="S2193" s="677">
        <v>0</v>
      </c>
      <c r="T2193" s="744"/>
      <c r="U2193" s="700">
        <v>0</v>
      </c>
    </row>
    <row r="2194" spans="1:21" ht="14.4" customHeight="1" x14ac:dyDescent="0.3">
      <c r="A2194" s="660">
        <v>32</v>
      </c>
      <c r="B2194" s="661" t="s">
        <v>573</v>
      </c>
      <c r="C2194" s="661" t="s">
        <v>3526</v>
      </c>
      <c r="D2194" s="742" t="s">
        <v>5499</v>
      </c>
      <c r="E2194" s="743" t="s">
        <v>3552</v>
      </c>
      <c r="F2194" s="661" t="s">
        <v>3521</v>
      </c>
      <c r="G2194" s="661" t="s">
        <v>3582</v>
      </c>
      <c r="H2194" s="661" t="s">
        <v>574</v>
      </c>
      <c r="I2194" s="661" t="s">
        <v>3793</v>
      </c>
      <c r="J2194" s="661" t="s">
        <v>3794</v>
      </c>
      <c r="K2194" s="661" t="s">
        <v>3795</v>
      </c>
      <c r="L2194" s="662">
        <v>154.36000000000001</v>
      </c>
      <c r="M2194" s="662">
        <v>308.72000000000003</v>
      </c>
      <c r="N2194" s="661">
        <v>2</v>
      </c>
      <c r="O2194" s="744">
        <v>1</v>
      </c>
      <c r="P2194" s="662"/>
      <c r="Q2194" s="677">
        <v>0</v>
      </c>
      <c r="R2194" s="661"/>
      <c r="S2194" s="677">
        <v>0</v>
      </c>
      <c r="T2194" s="744"/>
      <c r="U2194" s="700">
        <v>0</v>
      </c>
    </row>
    <row r="2195" spans="1:21" ht="14.4" customHeight="1" x14ac:dyDescent="0.3">
      <c r="A2195" s="660">
        <v>32</v>
      </c>
      <c r="B2195" s="661" t="s">
        <v>573</v>
      </c>
      <c r="C2195" s="661" t="s">
        <v>3526</v>
      </c>
      <c r="D2195" s="742" t="s">
        <v>5499</v>
      </c>
      <c r="E2195" s="743" t="s">
        <v>3552</v>
      </c>
      <c r="F2195" s="661" t="s">
        <v>3521</v>
      </c>
      <c r="G2195" s="661" t="s">
        <v>3582</v>
      </c>
      <c r="H2195" s="661" t="s">
        <v>1755</v>
      </c>
      <c r="I2195" s="661" t="s">
        <v>3052</v>
      </c>
      <c r="J2195" s="661" t="s">
        <v>3483</v>
      </c>
      <c r="K2195" s="661" t="s">
        <v>3386</v>
      </c>
      <c r="L2195" s="662">
        <v>149.52000000000001</v>
      </c>
      <c r="M2195" s="662">
        <v>149.52000000000001</v>
      </c>
      <c r="N2195" s="661">
        <v>1</v>
      </c>
      <c r="O2195" s="744">
        <v>0.5</v>
      </c>
      <c r="P2195" s="662">
        <v>149.52000000000001</v>
      </c>
      <c r="Q2195" s="677">
        <v>1</v>
      </c>
      <c r="R2195" s="661">
        <v>1</v>
      </c>
      <c r="S2195" s="677">
        <v>1</v>
      </c>
      <c r="T2195" s="744">
        <v>0.5</v>
      </c>
      <c r="U2195" s="700">
        <v>1</v>
      </c>
    </row>
    <row r="2196" spans="1:21" ht="14.4" customHeight="1" x14ac:dyDescent="0.3">
      <c r="A2196" s="660">
        <v>32</v>
      </c>
      <c r="B2196" s="661" t="s">
        <v>573</v>
      </c>
      <c r="C2196" s="661" t="s">
        <v>3526</v>
      </c>
      <c r="D2196" s="742" t="s">
        <v>5499</v>
      </c>
      <c r="E2196" s="743" t="s">
        <v>3552</v>
      </c>
      <c r="F2196" s="661" t="s">
        <v>3521</v>
      </c>
      <c r="G2196" s="661" t="s">
        <v>5250</v>
      </c>
      <c r="H2196" s="661" t="s">
        <v>574</v>
      </c>
      <c r="I2196" s="661" t="s">
        <v>5251</v>
      </c>
      <c r="J2196" s="661" t="s">
        <v>5252</v>
      </c>
      <c r="K2196" s="661" t="s">
        <v>5253</v>
      </c>
      <c r="L2196" s="662">
        <v>53.38</v>
      </c>
      <c r="M2196" s="662">
        <v>53.38</v>
      </c>
      <c r="N2196" s="661">
        <v>1</v>
      </c>
      <c r="O2196" s="744">
        <v>0.5</v>
      </c>
      <c r="P2196" s="662"/>
      <c r="Q2196" s="677">
        <v>0</v>
      </c>
      <c r="R2196" s="661"/>
      <c r="S2196" s="677">
        <v>0</v>
      </c>
      <c r="T2196" s="744"/>
      <c r="U2196" s="700">
        <v>0</v>
      </c>
    </row>
    <row r="2197" spans="1:21" ht="14.4" customHeight="1" x14ac:dyDescent="0.3">
      <c r="A2197" s="660">
        <v>32</v>
      </c>
      <c r="B2197" s="661" t="s">
        <v>573</v>
      </c>
      <c r="C2197" s="661" t="s">
        <v>3526</v>
      </c>
      <c r="D2197" s="742" t="s">
        <v>5499</v>
      </c>
      <c r="E2197" s="743" t="s">
        <v>3552</v>
      </c>
      <c r="F2197" s="661" t="s">
        <v>3521</v>
      </c>
      <c r="G2197" s="661" t="s">
        <v>4106</v>
      </c>
      <c r="H2197" s="661" t="s">
        <v>1755</v>
      </c>
      <c r="I2197" s="661" t="s">
        <v>2170</v>
      </c>
      <c r="J2197" s="661" t="s">
        <v>2171</v>
      </c>
      <c r="K2197" s="661" t="s">
        <v>2172</v>
      </c>
      <c r="L2197" s="662">
        <v>119.7</v>
      </c>
      <c r="M2197" s="662">
        <v>718.2</v>
      </c>
      <c r="N2197" s="661">
        <v>6</v>
      </c>
      <c r="O2197" s="744">
        <v>3.5</v>
      </c>
      <c r="P2197" s="662">
        <v>478.8</v>
      </c>
      <c r="Q2197" s="677">
        <v>0.66666666666666663</v>
      </c>
      <c r="R2197" s="661">
        <v>4</v>
      </c>
      <c r="S2197" s="677">
        <v>0.66666666666666663</v>
      </c>
      <c r="T2197" s="744">
        <v>2</v>
      </c>
      <c r="U2197" s="700">
        <v>0.5714285714285714</v>
      </c>
    </row>
    <row r="2198" spans="1:21" ht="14.4" customHeight="1" x14ac:dyDescent="0.3">
      <c r="A2198" s="660">
        <v>32</v>
      </c>
      <c r="B2198" s="661" t="s">
        <v>573</v>
      </c>
      <c r="C2198" s="661" t="s">
        <v>3526</v>
      </c>
      <c r="D2198" s="742" t="s">
        <v>5499</v>
      </c>
      <c r="E2198" s="743" t="s">
        <v>3552</v>
      </c>
      <c r="F2198" s="661" t="s">
        <v>3521</v>
      </c>
      <c r="G2198" s="661" t="s">
        <v>5254</v>
      </c>
      <c r="H2198" s="661" t="s">
        <v>574</v>
      </c>
      <c r="I2198" s="661" t="s">
        <v>5255</v>
      </c>
      <c r="J2198" s="661" t="s">
        <v>5256</v>
      </c>
      <c r="K2198" s="661" t="s">
        <v>5257</v>
      </c>
      <c r="L2198" s="662">
        <v>766.33</v>
      </c>
      <c r="M2198" s="662">
        <v>766.33</v>
      </c>
      <c r="N2198" s="661">
        <v>1</v>
      </c>
      <c r="O2198" s="744">
        <v>1</v>
      </c>
      <c r="P2198" s="662"/>
      <c r="Q2198" s="677">
        <v>0</v>
      </c>
      <c r="R2198" s="661"/>
      <c r="S2198" s="677">
        <v>0</v>
      </c>
      <c r="T2198" s="744"/>
      <c r="U2198" s="700">
        <v>0</v>
      </c>
    </row>
    <row r="2199" spans="1:21" ht="14.4" customHeight="1" x14ac:dyDescent="0.3">
      <c r="A2199" s="660">
        <v>32</v>
      </c>
      <c r="B2199" s="661" t="s">
        <v>573</v>
      </c>
      <c r="C2199" s="661" t="s">
        <v>3526</v>
      </c>
      <c r="D2199" s="742" t="s">
        <v>5499</v>
      </c>
      <c r="E2199" s="743" t="s">
        <v>3552</v>
      </c>
      <c r="F2199" s="661" t="s">
        <v>3521</v>
      </c>
      <c r="G2199" s="661" t="s">
        <v>3583</v>
      </c>
      <c r="H2199" s="661" t="s">
        <v>574</v>
      </c>
      <c r="I2199" s="661" t="s">
        <v>886</v>
      </c>
      <c r="J2199" s="661" t="s">
        <v>3584</v>
      </c>
      <c r="K2199" s="661" t="s">
        <v>3585</v>
      </c>
      <c r="L2199" s="662">
        <v>0</v>
      </c>
      <c r="M2199" s="662">
        <v>0</v>
      </c>
      <c r="N2199" s="661">
        <v>4</v>
      </c>
      <c r="O2199" s="744">
        <v>2.5</v>
      </c>
      <c r="P2199" s="662">
        <v>0</v>
      </c>
      <c r="Q2199" s="677"/>
      <c r="R2199" s="661">
        <v>4</v>
      </c>
      <c r="S2199" s="677">
        <v>1</v>
      </c>
      <c r="T2199" s="744">
        <v>2.5</v>
      </c>
      <c r="U2199" s="700">
        <v>1</v>
      </c>
    </row>
    <row r="2200" spans="1:21" ht="14.4" customHeight="1" x14ac:dyDescent="0.3">
      <c r="A2200" s="660">
        <v>32</v>
      </c>
      <c r="B2200" s="661" t="s">
        <v>573</v>
      </c>
      <c r="C2200" s="661" t="s">
        <v>3526</v>
      </c>
      <c r="D2200" s="742" t="s">
        <v>5499</v>
      </c>
      <c r="E2200" s="743" t="s">
        <v>3552</v>
      </c>
      <c r="F2200" s="661" t="s">
        <v>3521</v>
      </c>
      <c r="G2200" s="661" t="s">
        <v>4387</v>
      </c>
      <c r="H2200" s="661" t="s">
        <v>574</v>
      </c>
      <c r="I2200" s="661" t="s">
        <v>2625</v>
      </c>
      <c r="J2200" s="661" t="s">
        <v>4388</v>
      </c>
      <c r="K2200" s="661" t="s">
        <v>4389</v>
      </c>
      <c r="L2200" s="662">
        <v>1116.03</v>
      </c>
      <c r="M2200" s="662">
        <v>2232.06</v>
      </c>
      <c r="N2200" s="661">
        <v>2</v>
      </c>
      <c r="O2200" s="744">
        <v>1</v>
      </c>
      <c r="P2200" s="662">
        <v>2232.06</v>
      </c>
      <c r="Q2200" s="677">
        <v>1</v>
      </c>
      <c r="R2200" s="661">
        <v>2</v>
      </c>
      <c r="S2200" s="677">
        <v>1</v>
      </c>
      <c r="T2200" s="744">
        <v>1</v>
      </c>
      <c r="U2200" s="700">
        <v>1</v>
      </c>
    </row>
    <row r="2201" spans="1:21" ht="14.4" customHeight="1" x14ac:dyDescent="0.3">
      <c r="A2201" s="660">
        <v>32</v>
      </c>
      <c r="B2201" s="661" t="s">
        <v>573</v>
      </c>
      <c r="C2201" s="661" t="s">
        <v>3526</v>
      </c>
      <c r="D2201" s="742" t="s">
        <v>5499</v>
      </c>
      <c r="E2201" s="743" t="s">
        <v>3552</v>
      </c>
      <c r="F2201" s="661" t="s">
        <v>3521</v>
      </c>
      <c r="G2201" s="661" t="s">
        <v>3586</v>
      </c>
      <c r="H2201" s="661" t="s">
        <v>574</v>
      </c>
      <c r="I2201" s="661" t="s">
        <v>2089</v>
      </c>
      <c r="J2201" s="661" t="s">
        <v>2090</v>
      </c>
      <c r="K2201" s="661" t="s">
        <v>3392</v>
      </c>
      <c r="L2201" s="662">
        <v>170.52</v>
      </c>
      <c r="M2201" s="662">
        <v>341.04</v>
      </c>
      <c r="N2201" s="661">
        <v>2</v>
      </c>
      <c r="O2201" s="744">
        <v>0.5</v>
      </c>
      <c r="P2201" s="662"/>
      <c r="Q2201" s="677">
        <v>0</v>
      </c>
      <c r="R2201" s="661"/>
      <c r="S2201" s="677">
        <v>0</v>
      </c>
      <c r="T2201" s="744"/>
      <c r="U2201" s="700">
        <v>0</v>
      </c>
    </row>
    <row r="2202" spans="1:21" ht="14.4" customHeight="1" x14ac:dyDescent="0.3">
      <c r="A2202" s="660">
        <v>32</v>
      </c>
      <c r="B2202" s="661" t="s">
        <v>573</v>
      </c>
      <c r="C2202" s="661" t="s">
        <v>3526</v>
      </c>
      <c r="D2202" s="742" t="s">
        <v>5499</v>
      </c>
      <c r="E2202" s="743" t="s">
        <v>3552</v>
      </c>
      <c r="F2202" s="661" t="s">
        <v>3521</v>
      </c>
      <c r="G2202" s="661" t="s">
        <v>3587</v>
      </c>
      <c r="H2202" s="661" t="s">
        <v>1755</v>
      </c>
      <c r="I2202" s="661" t="s">
        <v>4893</v>
      </c>
      <c r="J2202" s="661" t="s">
        <v>1758</v>
      </c>
      <c r="K2202" s="661" t="s">
        <v>4894</v>
      </c>
      <c r="L2202" s="662">
        <v>0</v>
      </c>
      <c r="M2202" s="662">
        <v>0</v>
      </c>
      <c r="N2202" s="661">
        <v>1</v>
      </c>
      <c r="O2202" s="744">
        <v>0.5</v>
      </c>
      <c r="P2202" s="662">
        <v>0</v>
      </c>
      <c r="Q2202" s="677"/>
      <c r="R2202" s="661">
        <v>1</v>
      </c>
      <c r="S2202" s="677">
        <v>1</v>
      </c>
      <c r="T2202" s="744">
        <v>0.5</v>
      </c>
      <c r="U2202" s="700">
        <v>1</v>
      </c>
    </row>
    <row r="2203" spans="1:21" ht="14.4" customHeight="1" x14ac:dyDescent="0.3">
      <c r="A2203" s="660">
        <v>32</v>
      </c>
      <c r="B2203" s="661" t="s">
        <v>573</v>
      </c>
      <c r="C2203" s="661" t="s">
        <v>3526</v>
      </c>
      <c r="D2203" s="742" t="s">
        <v>5499</v>
      </c>
      <c r="E2203" s="743" t="s">
        <v>3552</v>
      </c>
      <c r="F2203" s="661" t="s">
        <v>3521</v>
      </c>
      <c r="G2203" s="661" t="s">
        <v>3587</v>
      </c>
      <c r="H2203" s="661" t="s">
        <v>1755</v>
      </c>
      <c r="I2203" s="661" t="s">
        <v>1757</v>
      </c>
      <c r="J2203" s="661" t="s">
        <v>1758</v>
      </c>
      <c r="K2203" s="661" t="s">
        <v>3452</v>
      </c>
      <c r="L2203" s="662">
        <v>227.32</v>
      </c>
      <c r="M2203" s="662">
        <v>227.32</v>
      </c>
      <c r="N2203" s="661">
        <v>1</v>
      </c>
      <c r="O2203" s="744">
        <v>1</v>
      </c>
      <c r="P2203" s="662"/>
      <c r="Q2203" s="677">
        <v>0</v>
      </c>
      <c r="R2203" s="661"/>
      <c r="S2203" s="677">
        <v>0</v>
      </c>
      <c r="T2203" s="744"/>
      <c r="U2203" s="700">
        <v>0</v>
      </c>
    </row>
    <row r="2204" spans="1:21" ht="14.4" customHeight="1" x14ac:dyDescent="0.3">
      <c r="A2204" s="660">
        <v>32</v>
      </c>
      <c r="B2204" s="661" t="s">
        <v>573</v>
      </c>
      <c r="C2204" s="661" t="s">
        <v>3526</v>
      </c>
      <c r="D2204" s="742" t="s">
        <v>5499</v>
      </c>
      <c r="E2204" s="743" t="s">
        <v>3552</v>
      </c>
      <c r="F2204" s="661" t="s">
        <v>3521</v>
      </c>
      <c r="G2204" s="661" t="s">
        <v>3587</v>
      </c>
      <c r="H2204" s="661" t="s">
        <v>574</v>
      </c>
      <c r="I2204" s="661" t="s">
        <v>5258</v>
      </c>
      <c r="J2204" s="661" t="s">
        <v>4738</v>
      </c>
      <c r="K2204" s="661" t="s">
        <v>1667</v>
      </c>
      <c r="L2204" s="662">
        <v>0</v>
      </c>
      <c r="M2204" s="662">
        <v>0</v>
      </c>
      <c r="N2204" s="661">
        <v>2</v>
      </c>
      <c r="O2204" s="744">
        <v>0.5</v>
      </c>
      <c r="P2204" s="662"/>
      <c r="Q2204" s="677"/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32</v>
      </c>
      <c r="B2205" s="661" t="s">
        <v>573</v>
      </c>
      <c r="C2205" s="661" t="s">
        <v>3526</v>
      </c>
      <c r="D2205" s="742" t="s">
        <v>5499</v>
      </c>
      <c r="E2205" s="743" t="s">
        <v>3552</v>
      </c>
      <c r="F2205" s="661" t="s">
        <v>3521</v>
      </c>
      <c r="G2205" s="661" t="s">
        <v>4630</v>
      </c>
      <c r="H2205" s="661" t="s">
        <v>574</v>
      </c>
      <c r="I2205" s="661" t="s">
        <v>5259</v>
      </c>
      <c r="J2205" s="661" t="s">
        <v>1090</v>
      </c>
      <c r="K2205" s="661" t="s">
        <v>5260</v>
      </c>
      <c r="L2205" s="662">
        <v>0</v>
      </c>
      <c r="M2205" s="662">
        <v>0</v>
      </c>
      <c r="N2205" s="661">
        <v>1</v>
      </c>
      <c r="O2205" s="744">
        <v>1</v>
      </c>
      <c r="P2205" s="662"/>
      <c r="Q2205" s="677"/>
      <c r="R2205" s="661"/>
      <c r="S2205" s="677">
        <v>0</v>
      </c>
      <c r="T2205" s="744"/>
      <c r="U2205" s="700">
        <v>0</v>
      </c>
    </row>
    <row r="2206" spans="1:21" ht="14.4" customHeight="1" x14ac:dyDescent="0.3">
      <c r="A2206" s="660">
        <v>32</v>
      </c>
      <c r="B2206" s="661" t="s">
        <v>573</v>
      </c>
      <c r="C2206" s="661" t="s">
        <v>3526</v>
      </c>
      <c r="D2206" s="742" t="s">
        <v>5499</v>
      </c>
      <c r="E2206" s="743" t="s">
        <v>3552</v>
      </c>
      <c r="F2206" s="661" t="s">
        <v>3521</v>
      </c>
      <c r="G2206" s="661" t="s">
        <v>4630</v>
      </c>
      <c r="H2206" s="661" t="s">
        <v>574</v>
      </c>
      <c r="I2206" s="661" t="s">
        <v>1089</v>
      </c>
      <c r="J2206" s="661" t="s">
        <v>1090</v>
      </c>
      <c r="K2206" s="661" t="s">
        <v>5261</v>
      </c>
      <c r="L2206" s="662">
        <v>0</v>
      </c>
      <c r="M2206" s="662">
        <v>0</v>
      </c>
      <c r="N2206" s="661">
        <v>1</v>
      </c>
      <c r="O2206" s="744">
        <v>0.5</v>
      </c>
      <c r="P2206" s="662"/>
      <c r="Q2206" s="677"/>
      <c r="R2206" s="661"/>
      <c r="S2206" s="677">
        <v>0</v>
      </c>
      <c r="T2206" s="744"/>
      <c r="U2206" s="700">
        <v>0</v>
      </c>
    </row>
    <row r="2207" spans="1:21" ht="14.4" customHeight="1" x14ac:dyDescent="0.3">
      <c r="A2207" s="660">
        <v>32</v>
      </c>
      <c r="B2207" s="661" t="s">
        <v>573</v>
      </c>
      <c r="C2207" s="661" t="s">
        <v>3526</v>
      </c>
      <c r="D2207" s="742" t="s">
        <v>5499</v>
      </c>
      <c r="E2207" s="743" t="s">
        <v>3552</v>
      </c>
      <c r="F2207" s="661" t="s">
        <v>3521</v>
      </c>
      <c r="G2207" s="661" t="s">
        <v>3796</v>
      </c>
      <c r="H2207" s="661" t="s">
        <v>574</v>
      </c>
      <c r="I2207" s="661" t="s">
        <v>2093</v>
      </c>
      <c r="J2207" s="661" t="s">
        <v>2094</v>
      </c>
      <c r="K2207" s="661" t="s">
        <v>3392</v>
      </c>
      <c r="L2207" s="662">
        <v>78.33</v>
      </c>
      <c r="M2207" s="662">
        <v>156.66</v>
      </c>
      <c r="N2207" s="661">
        <v>2</v>
      </c>
      <c r="O2207" s="744">
        <v>0.5</v>
      </c>
      <c r="P2207" s="662">
        <v>156.66</v>
      </c>
      <c r="Q2207" s="677">
        <v>1</v>
      </c>
      <c r="R2207" s="661">
        <v>2</v>
      </c>
      <c r="S2207" s="677">
        <v>1</v>
      </c>
      <c r="T2207" s="744">
        <v>0.5</v>
      </c>
      <c r="U2207" s="700">
        <v>1</v>
      </c>
    </row>
    <row r="2208" spans="1:21" ht="14.4" customHeight="1" x14ac:dyDescent="0.3">
      <c r="A2208" s="660">
        <v>32</v>
      </c>
      <c r="B2208" s="661" t="s">
        <v>573</v>
      </c>
      <c r="C2208" s="661" t="s">
        <v>3526</v>
      </c>
      <c r="D2208" s="742" t="s">
        <v>5499</v>
      </c>
      <c r="E2208" s="743" t="s">
        <v>3552</v>
      </c>
      <c r="F2208" s="661" t="s">
        <v>3521</v>
      </c>
      <c r="G2208" s="661" t="s">
        <v>3588</v>
      </c>
      <c r="H2208" s="661" t="s">
        <v>1755</v>
      </c>
      <c r="I2208" s="661" t="s">
        <v>1877</v>
      </c>
      <c r="J2208" s="661" t="s">
        <v>1878</v>
      </c>
      <c r="K2208" s="661" t="s">
        <v>3441</v>
      </c>
      <c r="L2208" s="662">
        <v>65.989999999999995</v>
      </c>
      <c r="M2208" s="662">
        <v>527.91999999999996</v>
      </c>
      <c r="N2208" s="661">
        <v>8</v>
      </c>
      <c r="O2208" s="744">
        <v>2.5</v>
      </c>
      <c r="P2208" s="662">
        <v>527.91999999999996</v>
      </c>
      <c r="Q2208" s="677">
        <v>1</v>
      </c>
      <c r="R2208" s="661">
        <v>8</v>
      </c>
      <c r="S2208" s="677">
        <v>1</v>
      </c>
      <c r="T2208" s="744">
        <v>2.5</v>
      </c>
      <c r="U2208" s="700">
        <v>1</v>
      </c>
    </row>
    <row r="2209" spans="1:21" ht="14.4" customHeight="1" x14ac:dyDescent="0.3">
      <c r="A2209" s="660">
        <v>32</v>
      </c>
      <c r="B2209" s="661" t="s">
        <v>573</v>
      </c>
      <c r="C2209" s="661" t="s">
        <v>3526</v>
      </c>
      <c r="D2209" s="742" t="s">
        <v>5499</v>
      </c>
      <c r="E2209" s="743" t="s">
        <v>3552</v>
      </c>
      <c r="F2209" s="661" t="s">
        <v>3521</v>
      </c>
      <c r="G2209" s="661" t="s">
        <v>3588</v>
      </c>
      <c r="H2209" s="661" t="s">
        <v>1755</v>
      </c>
      <c r="I2209" s="661" t="s">
        <v>2872</v>
      </c>
      <c r="J2209" s="661" t="s">
        <v>1952</v>
      </c>
      <c r="K2209" s="661" t="s">
        <v>3496</v>
      </c>
      <c r="L2209" s="662">
        <v>264</v>
      </c>
      <c r="M2209" s="662">
        <v>264</v>
      </c>
      <c r="N2209" s="661">
        <v>1</v>
      </c>
      <c r="O2209" s="744">
        <v>0.5</v>
      </c>
      <c r="P2209" s="662">
        <v>264</v>
      </c>
      <c r="Q2209" s="677">
        <v>1</v>
      </c>
      <c r="R2209" s="661">
        <v>1</v>
      </c>
      <c r="S2209" s="677">
        <v>1</v>
      </c>
      <c r="T2209" s="744">
        <v>0.5</v>
      </c>
      <c r="U2209" s="700">
        <v>1</v>
      </c>
    </row>
    <row r="2210" spans="1:21" ht="14.4" customHeight="1" x14ac:dyDescent="0.3">
      <c r="A2210" s="660">
        <v>32</v>
      </c>
      <c r="B2210" s="661" t="s">
        <v>573</v>
      </c>
      <c r="C2210" s="661" t="s">
        <v>3526</v>
      </c>
      <c r="D2210" s="742" t="s">
        <v>5499</v>
      </c>
      <c r="E2210" s="743" t="s">
        <v>3552</v>
      </c>
      <c r="F2210" s="661" t="s">
        <v>3521</v>
      </c>
      <c r="G2210" s="661" t="s">
        <v>3588</v>
      </c>
      <c r="H2210" s="661" t="s">
        <v>574</v>
      </c>
      <c r="I2210" s="661" t="s">
        <v>5262</v>
      </c>
      <c r="J2210" s="661" t="s">
        <v>1878</v>
      </c>
      <c r="K2210" s="661" t="s">
        <v>5263</v>
      </c>
      <c r="L2210" s="662">
        <v>0</v>
      </c>
      <c r="M2210" s="662">
        <v>0</v>
      </c>
      <c r="N2210" s="661">
        <v>1</v>
      </c>
      <c r="O2210" s="744">
        <v>0.5</v>
      </c>
      <c r="P2210" s="662">
        <v>0</v>
      </c>
      <c r="Q2210" s="677"/>
      <c r="R2210" s="661">
        <v>1</v>
      </c>
      <c r="S2210" s="677">
        <v>1</v>
      </c>
      <c r="T2210" s="744">
        <v>0.5</v>
      </c>
      <c r="U2210" s="700">
        <v>1</v>
      </c>
    </row>
    <row r="2211" spans="1:21" ht="14.4" customHeight="1" x14ac:dyDescent="0.3">
      <c r="A2211" s="660">
        <v>32</v>
      </c>
      <c r="B2211" s="661" t="s">
        <v>573</v>
      </c>
      <c r="C2211" s="661" t="s">
        <v>3526</v>
      </c>
      <c r="D2211" s="742" t="s">
        <v>5499</v>
      </c>
      <c r="E2211" s="743" t="s">
        <v>3552</v>
      </c>
      <c r="F2211" s="661" t="s">
        <v>3521</v>
      </c>
      <c r="G2211" s="661" t="s">
        <v>3814</v>
      </c>
      <c r="H2211" s="661" t="s">
        <v>574</v>
      </c>
      <c r="I2211" s="661" t="s">
        <v>1322</v>
      </c>
      <c r="J2211" s="661" t="s">
        <v>4113</v>
      </c>
      <c r="K2211" s="661" t="s">
        <v>4114</v>
      </c>
      <c r="L2211" s="662">
        <v>484.46</v>
      </c>
      <c r="M2211" s="662">
        <v>484.46</v>
      </c>
      <c r="N2211" s="661">
        <v>1</v>
      </c>
      <c r="O2211" s="744">
        <v>0.5</v>
      </c>
      <c r="P2211" s="662">
        <v>484.46</v>
      </c>
      <c r="Q2211" s="677">
        <v>1</v>
      </c>
      <c r="R2211" s="661">
        <v>1</v>
      </c>
      <c r="S2211" s="677">
        <v>1</v>
      </c>
      <c r="T2211" s="744">
        <v>0.5</v>
      </c>
      <c r="U2211" s="700">
        <v>1</v>
      </c>
    </row>
    <row r="2212" spans="1:21" ht="14.4" customHeight="1" x14ac:dyDescent="0.3">
      <c r="A2212" s="660">
        <v>32</v>
      </c>
      <c r="B2212" s="661" t="s">
        <v>573</v>
      </c>
      <c r="C2212" s="661" t="s">
        <v>3526</v>
      </c>
      <c r="D2212" s="742" t="s">
        <v>5499</v>
      </c>
      <c r="E2212" s="743" t="s">
        <v>3552</v>
      </c>
      <c r="F2212" s="661" t="s">
        <v>3521</v>
      </c>
      <c r="G2212" s="661" t="s">
        <v>3814</v>
      </c>
      <c r="H2212" s="661" t="s">
        <v>574</v>
      </c>
      <c r="I2212" s="661" t="s">
        <v>1530</v>
      </c>
      <c r="J2212" s="661" t="s">
        <v>3815</v>
      </c>
      <c r="K2212" s="661" t="s">
        <v>3816</v>
      </c>
      <c r="L2212" s="662">
        <v>968.92</v>
      </c>
      <c r="M2212" s="662">
        <v>968.92</v>
      </c>
      <c r="N2212" s="661">
        <v>1</v>
      </c>
      <c r="O2212" s="744">
        <v>1</v>
      </c>
      <c r="P2212" s="662">
        <v>968.92</v>
      </c>
      <c r="Q2212" s="677">
        <v>1</v>
      </c>
      <c r="R2212" s="661">
        <v>1</v>
      </c>
      <c r="S2212" s="677">
        <v>1</v>
      </c>
      <c r="T2212" s="744">
        <v>1</v>
      </c>
      <c r="U2212" s="700">
        <v>1</v>
      </c>
    </row>
    <row r="2213" spans="1:21" ht="14.4" customHeight="1" x14ac:dyDescent="0.3">
      <c r="A2213" s="660">
        <v>32</v>
      </c>
      <c r="B2213" s="661" t="s">
        <v>573</v>
      </c>
      <c r="C2213" s="661" t="s">
        <v>3526</v>
      </c>
      <c r="D2213" s="742" t="s">
        <v>5499</v>
      </c>
      <c r="E2213" s="743" t="s">
        <v>3552</v>
      </c>
      <c r="F2213" s="661" t="s">
        <v>3521</v>
      </c>
      <c r="G2213" s="661" t="s">
        <v>3814</v>
      </c>
      <c r="H2213" s="661" t="s">
        <v>574</v>
      </c>
      <c r="I2213" s="661" t="s">
        <v>2689</v>
      </c>
      <c r="J2213" s="661" t="s">
        <v>2690</v>
      </c>
      <c r="K2213" s="661" t="s">
        <v>3820</v>
      </c>
      <c r="L2213" s="662">
        <v>1937.84</v>
      </c>
      <c r="M2213" s="662">
        <v>21316.239999999998</v>
      </c>
      <c r="N2213" s="661">
        <v>11</v>
      </c>
      <c r="O2213" s="744">
        <v>5.5</v>
      </c>
      <c r="P2213" s="662">
        <v>21316.239999999998</v>
      </c>
      <c r="Q2213" s="677">
        <v>1</v>
      </c>
      <c r="R2213" s="661">
        <v>11</v>
      </c>
      <c r="S2213" s="677">
        <v>1</v>
      </c>
      <c r="T2213" s="744">
        <v>5.5</v>
      </c>
      <c r="U2213" s="700">
        <v>1</v>
      </c>
    </row>
    <row r="2214" spans="1:21" ht="14.4" customHeight="1" x14ac:dyDescent="0.3">
      <c r="A2214" s="660">
        <v>32</v>
      </c>
      <c r="B2214" s="661" t="s">
        <v>573</v>
      </c>
      <c r="C2214" s="661" t="s">
        <v>3526</v>
      </c>
      <c r="D2214" s="742" t="s">
        <v>5499</v>
      </c>
      <c r="E2214" s="743" t="s">
        <v>3552</v>
      </c>
      <c r="F2214" s="661" t="s">
        <v>3521</v>
      </c>
      <c r="G2214" s="661" t="s">
        <v>3727</v>
      </c>
      <c r="H2214" s="661" t="s">
        <v>574</v>
      </c>
      <c r="I2214" s="661" t="s">
        <v>727</v>
      </c>
      <c r="J2214" s="661" t="s">
        <v>728</v>
      </c>
      <c r="K2214" s="661" t="s">
        <v>3354</v>
      </c>
      <c r="L2214" s="662">
        <v>110.28</v>
      </c>
      <c r="M2214" s="662">
        <v>220.56</v>
      </c>
      <c r="N2214" s="661">
        <v>2</v>
      </c>
      <c r="O2214" s="744">
        <v>2</v>
      </c>
      <c r="P2214" s="662">
        <v>220.56</v>
      </c>
      <c r="Q2214" s="677">
        <v>1</v>
      </c>
      <c r="R2214" s="661">
        <v>2</v>
      </c>
      <c r="S2214" s="677">
        <v>1</v>
      </c>
      <c r="T2214" s="744">
        <v>2</v>
      </c>
      <c r="U2214" s="700">
        <v>1</v>
      </c>
    </row>
    <row r="2215" spans="1:21" ht="14.4" customHeight="1" x14ac:dyDescent="0.3">
      <c r="A2215" s="660">
        <v>32</v>
      </c>
      <c r="B2215" s="661" t="s">
        <v>573</v>
      </c>
      <c r="C2215" s="661" t="s">
        <v>3526</v>
      </c>
      <c r="D2215" s="742" t="s">
        <v>5499</v>
      </c>
      <c r="E2215" s="743" t="s">
        <v>3552</v>
      </c>
      <c r="F2215" s="661" t="s">
        <v>3521</v>
      </c>
      <c r="G2215" s="661" t="s">
        <v>3727</v>
      </c>
      <c r="H2215" s="661" t="s">
        <v>574</v>
      </c>
      <c r="I2215" s="661" t="s">
        <v>1652</v>
      </c>
      <c r="J2215" s="661" t="s">
        <v>728</v>
      </c>
      <c r="K2215" s="661" t="s">
        <v>1653</v>
      </c>
      <c r="L2215" s="662">
        <v>220.56</v>
      </c>
      <c r="M2215" s="662">
        <v>220.56</v>
      </c>
      <c r="N2215" s="661">
        <v>1</v>
      </c>
      <c r="O2215" s="744">
        <v>0.5</v>
      </c>
      <c r="P2215" s="662"/>
      <c r="Q2215" s="677">
        <v>0</v>
      </c>
      <c r="R2215" s="661"/>
      <c r="S2215" s="677">
        <v>0</v>
      </c>
      <c r="T2215" s="744"/>
      <c r="U2215" s="700">
        <v>0</v>
      </c>
    </row>
    <row r="2216" spans="1:21" ht="14.4" customHeight="1" x14ac:dyDescent="0.3">
      <c r="A2216" s="660">
        <v>32</v>
      </c>
      <c r="B2216" s="661" t="s">
        <v>573</v>
      </c>
      <c r="C2216" s="661" t="s">
        <v>3526</v>
      </c>
      <c r="D2216" s="742" t="s">
        <v>5499</v>
      </c>
      <c r="E2216" s="743" t="s">
        <v>3552</v>
      </c>
      <c r="F2216" s="661" t="s">
        <v>3521</v>
      </c>
      <c r="G2216" s="661" t="s">
        <v>3727</v>
      </c>
      <c r="H2216" s="661" t="s">
        <v>574</v>
      </c>
      <c r="I2216" s="661" t="s">
        <v>4344</v>
      </c>
      <c r="J2216" s="661" t="s">
        <v>728</v>
      </c>
      <c r="K2216" s="661" t="s">
        <v>3354</v>
      </c>
      <c r="L2216" s="662">
        <v>110.28</v>
      </c>
      <c r="M2216" s="662">
        <v>110.28</v>
      </c>
      <c r="N2216" s="661">
        <v>1</v>
      </c>
      <c r="O2216" s="744">
        <v>0.5</v>
      </c>
      <c r="P2216" s="662">
        <v>110.28</v>
      </c>
      <c r="Q2216" s="677">
        <v>1</v>
      </c>
      <c r="R2216" s="661">
        <v>1</v>
      </c>
      <c r="S2216" s="677">
        <v>1</v>
      </c>
      <c r="T2216" s="744">
        <v>0.5</v>
      </c>
      <c r="U2216" s="700">
        <v>1</v>
      </c>
    </row>
    <row r="2217" spans="1:21" ht="14.4" customHeight="1" x14ac:dyDescent="0.3">
      <c r="A2217" s="660">
        <v>32</v>
      </c>
      <c r="B2217" s="661" t="s">
        <v>573</v>
      </c>
      <c r="C2217" s="661" t="s">
        <v>3526</v>
      </c>
      <c r="D2217" s="742" t="s">
        <v>5499</v>
      </c>
      <c r="E2217" s="743" t="s">
        <v>3552</v>
      </c>
      <c r="F2217" s="661" t="s">
        <v>3521</v>
      </c>
      <c r="G2217" s="661" t="s">
        <v>4129</v>
      </c>
      <c r="H2217" s="661" t="s">
        <v>1755</v>
      </c>
      <c r="I2217" s="661" t="s">
        <v>1914</v>
      </c>
      <c r="J2217" s="661" t="s">
        <v>1915</v>
      </c>
      <c r="K2217" s="661" t="s">
        <v>1916</v>
      </c>
      <c r="L2217" s="662">
        <v>132</v>
      </c>
      <c r="M2217" s="662">
        <v>396</v>
      </c>
      <c r="N2217" s="661">
        <v>3</v>
      </c>
      <c r="O2217" s="744">
        <v>1.5</v>
      </c>
      <c r="P2217" s="662">
        <v>396</v>
      </c>
      <c r="Q2217" s="677">
        <v>1</v>
      </c>
      <c r="R2217" s="661">
        <v>3</v>
      </c>
      <c r="S2217" s="677">
        <v>1</v>
      </c>
      <c r="T2217" s="744">
        <v>1.5</v>
      </c>
      <c r="U2217" s="700">
        <v>1</v>
      </c>
    </row>
    <row r="2218" spans="1:21" ht="14.4" customHeight="1" x14ac:dyDescent="0.3">
      <c r="A2218" s="660">
        <v>32</v>
      </c>
      <c r="B2218" s="661" t="s">
        <v>573</v>
      </c>
      <c r="C2218" s="661" t="s">
        <v>3526</v>
      </c>
      <c r="D2218" s="742" t="s">
        <v>5499</v>
      </c>
      <c r="E2218" s="743" t="s">
        <v>3552</v>
      </c>
      <c r="F2218" s="661" t="s">
        <v>3521</v>
      </c>
      <c r="G2218" s="661" t="s">
        <v>3605</v>
      </c>
      <c r="H2218" s="661" t="s">
        <v>574</v>
      </c>
      <c r="I2218" s="661" t="s">
        <v>2218</v>
      </c>
      <c r="J2218" s="661" t="s">
        <v>2219</v>
      </c>
      <c r="K2218" s="661" t="s">
        <v>3414</v>
      </c>
      <c r="L2218" s="662">
        <v>2991.23</v>
      </c>
      <c r="M2218" s="662">
        <v>11964.92</v>
      </c>
      <c r="N2218" s="661">
        <v>4</v>
      </c>
      <c r="O2218" s="744">
        <v>3.5</v>
      </c>
      <c r="P2218" s="662">
        <v>11964.92</v>
      </c>
      <c r="Q2218" s="677">
        <v>1</v>
      </c>
      <c r="R2218" s="661">
        <v>4</v>
      </c>
      <c r="S2218" s="677">
        <v>1</v>
      </c>
      <c r="T2218" s="744">
        <v>3.5</v>
      </c>
      <c r="U2218" s="700">
        <v>1</v>
      </c>
    </row>
    <row r="2219" spans="1:21" ht="14.4" customHeight="1" x14ac:dyDescent="0.3">
      <c r="A2219" s="660">
        <v>32</v>
      </c>
      <c r="B2219" s="661" t="s">
        <v>573</v>
      </c>
      <c r="C2219" s="661" t="s">
        <v>3526</v>
      </c>
      <c r="D2219" s="742" t="s">
        <v>5499</v>
      </c>
      <c r="E2219" s="743" t="s">
        <v>3552</v>
      </c>
      <c r="F2219" s="661" t="s">
        <v>3521</v>
      </c>
      <c r="G2219" s="661" t="s">
        <v>3605</v>
      </c>
      <c r="H2219" s="661" t="s">
        <v>574</v>
      </c>
      <c r="I2219" s="661" t="s">
        <v>3728</v>
      </c>
      <c r="J2219" s="661" t="s">
        <v>2219</v>
      </c>
      <c r="K2219" s="661" t="s">
        <v>3729</v>
      </c>
      <c r="L2219" s="662">
        <v>748.21</v>
      </c>
      <c r="M2219" s="662">
        <v>1496.42</v>
      </c>
      <c r="N2219" s="661">
        <v>2</v>
      </c>
      <c r="O2219" s="744">
        <v>0.5</v>
      </c>
      <c r="P2219" s="662">
        <v>1496.42</v>
      </c>
      <c r="Q2219" s="677">
        <v>1</v>
      </c>
      <c r="R2219" s="661">
        <v>2</v>
      </c>
      <c r="S2219" s="677">
        <v>1</v>
      </c>
      <c r="T2219" s="744">
        <v>0.5</v>
      </c>
      <c r="U2219" s="700">
        <v>1</v>
      </c>
    </row>
    <row r="2220" spans="1:21" ht="14.4" customHeight="1" x14ac:dyDescent="0.3">
      <c r="A2220" s="660">
        <v>32</v>
      </c>
      <c r="B2220" s="661" t="s">
        <v>573</v>
      </c>
      <c r="C2220" s="661" t="s">
        <v>3526</v>
      </c>
      <c r="D2220" s="742" t="s">
        <v>5499</v>
      </c>
      <c r="E2220" s="743" t="s">
        <v>3552</v>
      </c>
      <c r="F2220" s="661" t="s">
        <v>3521</v>
      </c>
      <c r="G2220" s="661" t="s">
        <v>3610</v>
      </c>
      <c r="H2220" s="661" t="s">
        <v>574</v>
      </c>
      <c r="I2220" s="661" t="s">
        <v>3611</v>
      </c>
      <c r="J2220" s="661" t="s">
        <v>3612</v>
      </c>
      <c r="K2220" s="661" t="s">
        <v>3613</v>
      </c>
      <c r="L2220" s="662">
        <v>0</v>
      </c>
      <c r="M2220" s="662">
        <v>0</v>
      </c>
      <c r="N2220" s="661">
        <v>3</v>
      </c>
      <c r="O2220" s="744">
        <v>2.5</v>
      </c>
      <c r="P2220" s="662">
        <v>0</v>
      </c>
      <c r="Q2220" s="677"/>
      <c r="R2220" s="661">
        <v>3</v>
      </c>
      <c r="S2220" s="677">
        <v>1</v>
      </c>
      <c r="T2220" s="744">
        <v>2.5</v>
      </c>
      <c r="U2220" s="700">
        <v>1</v>
      </c>
    </row>
    <row r="2221" spans="1:21" ht="14.4" customHeight="1" x14ac:dyDescent="0.3">
      <c r="A2221" s="660">
        <v>32</v>
      </c>
      <c r="B2221" s="661" t="s">
        <v>573</v>
      </c>
      <c r="C2221" s="661" t="s">
        <v>3526</v>
      </c>
      <c r="D2221" s="742" t="s">
        <v>5499</v>
      </c>
      <c r="E2221" s="743" t="s">
        <v>3552</v>
      </c>
      <c r="F2221" s="661" t="s">
        <v>3521</v>
      </c>
      <c r="G2221" s="661" t="s">
        <v>3610</v>
      </c>
      <c r="H2221" s="661" t="s">
        <v>574</v>
      </c>
      <c r="I2221" s="661" t="s">
        <v>934</v>
      </c>
      <c r="J2221" s="661" t="s">
        <v>3612</v>
      </c>
      <c r="K2221" s="661" t="s">
        <v>3614</v>
      </c>
      <c r="L2221" s="662">
        <v>63.7</v>
      </c>
      <c r="M2221" s="662">
        <v>63.7</v>
      </c>
      <c r="N2221" s="661">
        <v>1</v>
      </c>
      <c r="O2221" s="744">
        <v>0.5</v>
      </c>
      <c r="P2221" s="662">
        <v>63.7</v>
      </c>
      <c r="Q2221" s="677">
        <v>1</v>
      </c>
      <c r="R2221" s="661">
        <v>1</v>
      </c>
      <c r="S2221" s="677">
        <v>1</v>
      </c>
      <c r="T2221" s="744">
        <v>0.5</v>
      </c>
      <c r="U2221" s="700">
        <v>1</v>
      </c>
    </row>
    <row r="2222" spans="1:21" ht="14.4" customHeight="1" x14ac:dyDescent="0.3">
      <c r="A2222" s="660">
        <v>32</v>
      </c>
      <c r="B2222" s="661" t="s">
        <v>573</v>
      </c>
      <c r="C2222" s="661" t="s">
        <v>3526</v>
      </c>
      <c r="D2222" s="742" t="s">
        <v>5499</v>
      </c>
      <c r="E2222" s="743" t="s">
        <v>3552</v>
      </c>
      <c r="F2222" s="661" t="s">
        <v>3521</v>
      </c>
      <c r="G2222" s="661" t="s">
        <v>4000</v>
      </c>
      <c r="H2222" s="661" t="s">
        <v>574</v>
      </c>
      <c r="I2222" s="661" t="s">
        <v>1172</v>
      </c>
      <c r="J2222" s="661" t="s">
        <v>1173</v>
      </c>
      <c r="K2222" s="661" t="s">
        <v>1174</v>
      </c>
      <c r="L2222" s="662">
        <v>0</v>
      </c>
      <c r="M2222" s="662">
        <v>0</v>
      </c>
      <c r="N2222" s="661">
        <v>2</v>
      </c>
      <c r="O2222" s="744">
        <v>2</v>
      </c>
      <c r="P2222" s="662">
        <v>0</v>
      </c>
      <c r="Q2222" s="677"/>
      <c r="R2222" s="661">
        <v>2</v>
      </c>
      <c r="S2222" s="677">
        <v>1</v>
      </c>
      <c r="T2222" s="744">
        <v>2</v>
      </c>
      <c r="U2222" s="700">
        <v>1</v>
      </c>
    </row>
    <row r="2223" spans="1:21" ht="14.4" customHeight="1" x14ac:dyDescent="0.3">
      <c r="A2223" s="660">
        <v>32</v>
      </c>
      <c r="B2223" s="661" t="s">
        <v>573</v>
      </c>
      <c r="C2223" s="661" t="s">
        <v>3526</v>
      </c>
      <c r="D2223" s="742" t="s">
        <v>5499</v>
      </c>
      <c r="E2223" s="743" t="s">
        <v>3552</v>
      </c>
      <c r="F2223" s="661" t="s">
        <v>3521</v>
      </c>
      <c r="G2223" s="661" t="s">
        <v>4000</v>
      </c>
      <c r="H2223" s="661" t="s">
        <v>574</v>
      </c>
      <c r="I2223" s="661" t="s">
        <v>858</v>
      </c>
      <c r="J2223" s="661" t="s">
        <v>859</v>
      </c>
      <c r="K2223" s="661" t="s">
        <v>4001</v>
      </c>
      <c r="L2223" s="662">
        <v>156.77000000000001</v>
      </c>
      <c r="M2223" s="662">
        <v>470.31000000000006</v>
      </c>
      <c r="N2223" s="661">
        <v>3</v>
      </c>
      <c r="O2223" s="744">
        <v>1</v>
      </c>
      <c r="P2223" s="662">
        <v>156.77000000000001</v>
      </c>
      <c r="Q2223" s="677">
        <v>0.33333333333333331</v>
      </c>
      <c r="R2223" s="661">
        <v>1</v>
      </c>
      <c r="S2223" s="677">
        <v>0.33333333333333331</v>
      </c>
      <c r="T2223" s="744">
        <v>0.5</v>
      </c>
      <c r="U2223" s="700">
        <v>0.5</v>
      </c>
    </row>
    <row r="2224" spans="1:21" ht="14.4" customHeight="1" x14ac:dyDescent="0.3">
      <c r="A2224" s="660">
        <v>32</v>
      </c>
      <c r="B2224" s="661" t="s">
        <v>573</v>
      </c>
      <c r="C2224" s="661" t="s">
        <v>3526</v>
      </c>
      <c r="D2224" s="742" t="s">
        <v>5499</v>
      </c>
      <c r="E2224" s="743" t="s">
        <v>3552</v>
      </c>
      <c r="F2224" s="661" t="s">
        <v>3521</v>
      </c>
      <c r="G2224" s="661" t="s">
        <v>4143</v>
      </c>
      <c r="H2224" s="661" t="s">
        <v>574</v>
      </c>
      <c r="I2224" s="661" t="s">
        <v>2510</v>
      </c>
      <c r="J2224" s="661" t="s">
        <v>2511</v>
      </c>
      <c r="K2224" s="661" t="s">
        <v>1852</v>
      </c>
      <c r="L2224" s="662">
        <v>32.270000000000003</v>
      </c>
      <c r="M2224" s="662">
        <v>96.81</v>
      </c>
      <c r="N2224" s="661">
        <v>3</v>
      </c>
      <c r="O2224" s="744">
        <v>0.5</v>
      </c>
      <c r="P2224" s="662">
        <v>96.81</v>
      </c>
      <c r="Q2224" s="677">
        <v>1</v>
      </c>
      <c r="R2224" s="661">
        <v>3</v>
      </c>
      <c r="S2224" s="677">
        <v>1</v>
      </c>
      <c r="T2224" s="744">
        <v>0.5</v>
      </c>
      <c r="U2224" s="700">
        <v>1</v>
      </c>
    </row>
    <row r="2225" spans="1:21" ht="14.4" customHeight="1" x14ac:dyDescent="0.3">
      <c r="A2225" s="660">
        <v>32</v>
      </c>
      <c r="B2225" s="661" t="s">
        <v>573</v>
      </c>
      <c r="C2225" s="661" t="s">
        <v>3526</v>
      </c>
      <c r="D2225" s="742" t="s">
        <v>5499</v>
      </c>
      <c r="E2225" s="743" t="s">
        <v>3552</v>
      </c>
      <c r="F2225" s="661" t="s">
        <v>3521</v>
      </c>
      <c r="G2225" s="661" t="s">
        <v>4390</v>
      </c>
      <c r="H2225" s="661" t="s">
        <v>574</v>
      </c>
      <c r="I2225" s="661" t="s">
        <v>4391</v>
      </c>
      <c r="J2225" s="661" t="s">
        <v>4392</v>
      </c>
      <c r="K2225" s="661" t="s">
        <v>1018</v>
      </c>
      <c r="L2225" s="662">
        <v>0</v>
      </c>
      <c r="M2225" s="662">
        <v>0</v>
      </c>
      <c r="N2225" s="661">
        <v>2</v>
      </c>
      <c r="O2225" s="744">
        <v>1</v>
      </c>
      <c r="P2225" s="662">
        <v>0</v>
      </c>
      <c r="Q2225" s="677"/>
      <c r="R2225" s="661">
        <v>2</v>
      </c>
      <c r="S2225" s="677">
        <v>1</v>
      </c>
      <c r="T2225" s="744">
        <v>1</v>
      </c>
      <c r="U2225" s="700">
        <v>1</v>
      </c>
    </row>
    <row r="2226" spans="1:21" ht="14.4" customHeight="1" x14ac:dyDescent="0.3">
      <c r="A2226" s="660">
        <v>32</v>
      </c>
      <c r="B2226" s="661" t="s">
        <v>573</v>
      </c>
      <c r="C2226" s="661" t="s">
        <v>3526</v>
      </c>
      <c r="D2226" s="742" t="s">
        <v>5499</v>
      </c>
      <c r="E2226" s="743" t="s">
        <v>3552</v>
      </c>
      <c r="F2226" s="661" t="s">
        <v>3521</v>
      </c>
      <c r="G2226" s="661" t="s">
        <v>3737</v>
      </c>
      <c r="H2226" s="661" t="s">
        <v>574</v>
      </c>
      <c r="I2226" s="661" t="s">
        <v>1060</v>
      </c>
      <c r="J2226" s="661" t="s">
        <v>1061</v>
      </c>
      <c r="K2226" s="661" t="s">
        <v>3738</v>
      </c>
      <c r="L2226" s="662">
        <v>420.07</v>
      </c>
      <c r="M2226" s="662">
        <v>2520.42</v>
      </c>
      <c r="N2226" s="661">
        <v>6</v>
      </c>
      <c r="O2226" s="744">
        <v>2</v>
      </c>
      <c r="P2226" s="662">
        <v>2520.42</v>
      </c>
      <c r="Q2226" s="677">
        <v>1</v>
      </c>
      <c r="R2226" s="661">
        <v>6</v>
      </c>
      <c r="S2226" s="677">
        <v>1</v>
      </c>
      <c r="T2226" s="744">
        <v>2</v>
      </c>
      <c r="U2226" s="700">
        <v>1</v>
      </c>
    </row>
    <row r="2227" spans="1:21" ht="14.4" customHeight="1" x14ac:dyDescent="0.3">
      <c r="A2227" s="660">
        <v>32</v>
      </c>
      <c r="B2227" s="661" t="s">
        <v>573</v>
      </c>
      <c r="C2227" s="661" t="s">
        <v>3526</v>
      </c>
      <c r="D2227" s="742" t="s">
        <v>5499</v>
      </c>
      <c r="E2227" s="743" t="s">
        <v>3552</v>
      </c>
      <c r="F2227" s="661" t="s">
        <v>3521</v>
      </c>
      <c r="G2227" s="661" t="s">
        <v>3695</v>
      </c>
      <c r="H2227" s="661" t="s">
        <v>574</v>
      </c>
      <c r="I2227" s="661" t="s">
        <v>981</v>
      </c>
      <c r="J2227" s="661" t="s">
        <v>982</v>
      </c>
      <c r="K2227" s="661" t="s">
        <v>983</v>
      </c>
      <c r="L2227" s="662">
        <v>33</v>
      </c>
      <c r="M2227" s="662">
        <v>33</v>
      </c>
      <c r="N2227" s="661">
        <v>1</v>
      </c>
      <c r="O2227" s="744">
        <v>0.5</v>
      </c>
      <c r="P2227" s="662">
        <v>33</v>
      </c>
      <c r="Q2227" s="677">
        <v>1</v>
      </c>
      <c r="R2227" s="661">
        <v>1</v>
      </c>
      <c r="S2227" s="677">
        <v>1</v>
      </c>
      <c r="T2227" s="744">
        <v>0.5</v>
      </c>
      <c r="U2227" s="700">
        <v>1</v>
      </c>
    </row>
    <row r="2228" spans="1:21" ht="14.4" customHeight="1" x14ac:dyDescent="0.3">
      <c r="A2228" s="660">
        <v>32</v>
      </c>
      <c r="B2228" s="661" t="s">
        <v>573</v>
      </c>
      <c r="C2228" s="661" t="s">
        <v>3526</v>
      </c>
      <c r="D2228" s="742" t="s">
        <v>5499</v>
      </c>
      <c r="E2228" s="743" t="s">
        <v>3552</v>
      </c>
      <c r="F2228" s="661" t="s">
        <v>3521</v>
      </c>
      <c r="G2228" s="661" t="s">
        <v>4150</v>
      </c>
      <c r="H2228" s="661" t="s">
        <v>574</v>
      </c>
      <c r="I2228" s="661" t="s">
        <v>4151</v>
      </c>
      <c r="J2228" s="661" t="s">
        <v>4152</v>
      </c>
      <c r="K2228" s="661" t="s">
        <v>3357</v>
      </c>
      <c r="L2228" s="662">
        <v>0</v>
      </c>
      <c r="M2228" s="662">
        <v>0</v>
      </c>
      <c r="N2228" s="661">
        <v>7</v>
      </c>
      <c r="O2228" s="744">
        <v>1.5</v>
      </c>
      <c r="P2228" s="662"/>
      <c r="Q2228" s="677"/>
      <c r="R2228" s="661"/>
      <c r="S2228" s="677">
        <v>0</v>
      </c>
      <c r="T2228" s="744"/>
      <c r="U2228" s="700">
        <v>0</v>
      </c>
    </row>
    <row r="2229" spans="1:21" ht="14.4" customHeight="1" x14ac:dyDescent="0.3">
      <c r="A2229" s="660">
        <v>32</v>
      </c>
      <c r="B2229" s="661" t="s">
        <v>573</v>
      </c>
      <c r="C2229" s="661" t="s">
        <v>3526</v>
      </c>
      <c r="D2229" s="742" t="s">
        <v>5499</v>
      </c>
      <c r="E2229" s="743" t="s">
        <v>3552</v>
      </c>
      <c r="F2229" s="661" t="s">
        <v>3521</v>
      </c>
      <c r="G2229" s="661" t="s">
        <v>4008</v>
      </c>
      <c r="H2229" s="661" t="s">
        <v>1755</v>
      </c>
      <c r="I2229" s="661" t="s">
        <v>4009</v>
      </c>
      <c r="J2229" s="661" t="s">
        <v>4010</v>
      </c>
      <c r="K2229" s="661" t="s">
        <v>4011</v>
      </c>
      <c r="L2229" s="662">
        <v>2179.9299999999998</v>
      </c>
      <c r="M2229" s="662">
        <v>4359.8599999999997</v>
      </c>
      <c r="N2229" s="661">
        <v>2</v>
      </c>
      <c r="O2229" s="744">
        <v>1</v>
      </c>
      <c r="P2229" s="662">
        <v>4359.8599999999997</v>
      </c>
      <c r="Q2229" s="677">
        <v>1</v>
      </c>
      <c r="R2229" s="661">
        <v>2</v>
      </c>
      <c r="S2229" s="677">
        <v>1</v>
      </c>
      <c r="T2229" s="744">
        <v>1</v>
      </c>
      <c r="U2229" s="700">
        <v>1</v>
      </c>
    </row>
    <row r="2230" spans="1:21" ht="14.4" customHeight="1" x14ac:dyDescent="0.3">
      <c r="A2230" s="660">
        <v>32</v>
      </c>
      <c r="B2230" s="661" t="s">
        <v>573</v>
      </c>
      <c r="C2230" s="661" t="s">
        <v>3526</v>
      </c>
      <c r="D2230" s="742" t="s">
        <v>5499</v>
      </c>
      <c r="E2230" s="743" t="s">
        <v>3552</v>
      </c>
      <c r="F2230" s="661" t="s">
        <v>3521</v>
      </c>
      <c r="G2230" s="661" t="s">
        <v>3619</v>
      </c>
      <c r="H2230" s="661" t="s">
        <v>574</v>
      </c>
      <c r="I2230" s="661" t="s">
        <v>3620</v>
      </c>
      <c r="J2230" s="661" t="s">
        <v>3621</v>
      </c>
      <c r="K2230" s="661" t="s">
        <v>3622</v>
      </c>
      <c r="L2230" s="662">
        <v>661.2</v>
      </c>
      <c r="M2230" s="662">
        <v>2644.8</v>
      </c>
      <c r="N2230" s="661">
        <v>4</v>
      </c>
      <c r="O2230" s="744">
        <v>1.5</v>
      </c>
      <c r="P2230" s="662"/>
      <c r="Q2230" s="677">
        <v>0</v>
      </c>
      <c r="R2230" s="661"/>
      <c r="S2230" s="677">
        <v>0</v>
      </c>
      <c r="T2230" s="744"/>
      <c r="U2230" s="700">
        <v>0</v>
      </c>
    </row>
    <row r="2231" spans="1:21" ht="14.4" customHeight="1" x14ac:dyDescent="0.3">
      <c r="A2231" s="660">
        <v>32</v>
      </c>
      <c r="B2231" s="661" t="s">
        <v>573</v>
      </c>
      <c r="C2231" s="661" t="s">
        <v>3526</v>
      </c>
      <c r="D2231" s="742" t="s">
        <v>5499</v>
      </c>
      <c r="E2231" s="743" t="s">
        <v>3552</v>
      </c>
      <c r="F2231" s="661" t="s">
        <v>3521</v>
      </c>
      <c r="G2231" s="661" t="s">
        <v>3627</v>
      </c>
      <c r="H2231" s="661" t="s">
        <v>574</v>
      </c>
      <c r="I2231" s="661" t="s">
        <v>2096</v>
      </c>
      <c r="J2231" s="661" t="s">
        <v>2097</v>
      </c>
      <c r="K2231" s="661" t="s">
        <v>3016</v>
      </c>
      <c r="L2231" s="662">
        <v>111.72</v>
      </c>
      <c r="M2231" s="662">
        <v>335.15999999999997</v>
      </c>
      <c r="N2231" s="661">
        <v>3</v>
      </c>
      <c r="O2231" s="744">
        <v>2</v>
      </c>
      <c r="P2231" s="662">
        <v>111.72</v>
      </c>
      <c r="Q2231" s="677">
        <v>0.33333333333333337</v>
      </c>
      <c r="R2231" s="661">
        <v>1</v>
      </c>
      <c r="S2231" s="677">
        <v>0.33333333333333331</v>
      </c>
      <c r="T2231" s="744">
        <v>1</v>
      </c>
      <c r="U2231" s="700">
        <v>0.5</v>
      </c>
    </row>
    <row r="2232" spans="1:21" ht="14.4" customHeight="1" x14ac:dyDescent="0.3">
      <c r="A2232" s="660">
        <v>32</v>
      </c>
      <c r="B2232" s="661" t="s">
        <v>573</v>
      </c>
      <c r="C2232" s="661" t="s">
        <v>3526</v>
      </c>
      <c r="D2232" s="742" t="s">
        <v>5499</v>
      </c>
      <c r="E2232" s="743" t="s">
        <v>3552</v>
      </c>
      <c r="F2232" s="661" t="s">
        <v>3521</v>
      </c>
      <c r="G2232" s="661" t="s">
        <v>4164</v>
      </c>
      <c r="H2232" s="661" t="s">
        <v>574</v>
      </c>
      <c r="I2232" s="661" t="s">
        <v>2210</v>
      </c>
      <c r="J2232" s="661" t="s">
        <v>2211</v>
      </c>
      <c r="K2232" s="661" t="s">
        <v>5264</v>
      </c>
      <c r="L2232" s="662">
        <v>0</v>
      </c>
      <c r="M2232" s="662">
        <v>0</v>
      </c>
      <c r="N2232" s="661">
        <v>1</v>
      </c>
      <c r="O2232" s="744">
        <v>1</v>
      </c>
      <c r="P2232" s="662"/>
      <c r="Q2232" s="677"/>
      <c r="R2232" s="661"/>
      <c r="S2232" s="677">
        <v>0</v>
      </c>
      <c r="T2232" s="744"/>
      <c r="U2232" s="700">
        <v>0</v>
      </c>
    </row>
    <row r="2233" spans="1:21" ht="14.4" customHeight="1" x14ac:dyDescent="0.3">
      <c r="A2233" s="660">
        <v>32</v>
      </c>
      <c r="B2233" s="661" t="s">
        <v>573</v>
      </c>
      <c r="C2233" s="661" t="s">
        <v>3526</v>
      </c>
      <c r="D2233" s="742" t="s">
        <v>5499</v>
      </c>
      <c r="E2233" s="743" t="s">
        <v>3552</v>
      </c>
      <c r="F2233" s="661" t="s">
        <v>3521</v>
      </c>
      <c r="G2233" s="661" t="s">
        <v>4023</v>
      </c>
      <c r="H2233" s="661" t="s">
        <v>574</v>
      </c>
      <c r="I2233" s="661" t="s">
        <v>3090</v>
      </c>
      <c r="J2233" s="661" t="s">
        <v>3091</v>
      </c>
      <c r="K2233" s="661" t="s">
        <v>4024</v>
      </c>
      <c r="L2233" s="662">
        <v>77.14</v>
      </c>
      <c r="M2233" s="662">
        <v>231.42000000000002</v>
      </c>
      <c r="N2233" s="661">
        <v>3</v>
      </c>
      <c r="O2233" s="744">
        <v>0.5</v>
      </c>
      <c r="P2233" s="662"/>
      <c r="Q2233" s="677">
        <v>0</v>
      </c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32</v>
      </c>
      <c r="B2234" s="661" t="s">
        <v>573</v>
      </c>
      <c r="C2234" s="661" t="s">
        <v>3526</v>
      </c>
      <c r="D2234" s="742" t="s">
        <v>5499</v>
      </c>
      <c r="E2234" s="743" t="s">
        <v>3552</v>
      </c>
      <c r="F2234" s="661" t="s">
        <v>3521</v>
      </c>
      <c r="G2234" s="661" t="s">
        <v>4029</v>
      </c>
      <c r="H2234" s="661" t="s">
        <v>574</v>
      </c>
      <c r="I2234" s="661" t="s">
        <v>667</v>
      </c>
      <c r="J2234" s="661" t="s">
        <v>4030</v>
      </c>
      <c r="K2234" s="661" t="s">
        <v>4031</v>
      </c>
      <c r="L2234" s="662">
        <v>44.59</v>
      </c>
      <c r="M2234" s="662">
        <v>89.18</v>
      </c>
      <c r="N2234" s="661">
        <v>2</v>
      </c>
      <c r="O2234" s="744">
        <v>1.5</v>
      </c>
      <c r="P2234" s="662">
        <v>44.59</v>
      </c>
      <c r="Q2234" s="677">
        <v>0.5</v>
      </c>
      <c r="R2234" s="661">
        <v>1</v>
      </c>
      <c r="S2234" s="677">
        <v>0.5</v>
      </c>
      <c r="T2234" s="744">
        <v>1</v>
      </c>
      <c r="U2234" s="700">
        <v>0.66666666666666663</v>
      </c>
    </row>
    <row r="2235" spans="1:21" ht="14.4" customHeight="1" x14ac:dyDescent="0.3">
      <c r="A2235" s="660">
        <v>32</v>
      </c>
      <c r="B2235" s="661" t="s">
        <v>573</v>
      </c>
      <c r="C2235" s="661" t="s">
        <v>3526</v>
      </c>
      <c r="D2235" s="742" t="s">
        <v>5499</v>
      </c>
      <c r="E2235" s="743" t="s">
        <v>3552</v>
      </c>
      <c r="F2235" s="661" t="s">
        <v>3521</v>
      </c>
      <c r="G2235" s="661" t="s">
        <v>3752</v>
      </c>
      <c r="H2235" s="661" t="s">
        <v>574</v>
      </c>
      <c r="I2235" s="661" t="s">
        <v>2534</v>
      </c>
      <c r="J2235" s="661" t="s">
        <v>2535</v>
      </c>
      <c r="K2235" s="661" t="s">
        <v>2536</v>
      </c>
      <c r="L2235" s="662">
        <v>52.75</v>
      </c>
      <c r="M2235" s="662">
        <v>105.5</v>
      </c>
      <c r="N2235" s="661">
        <v>2</v>
      </c>
      <c r="O2235" s="744">
        <v>1</v>
      </c>
      <c r="P2235" s="662">
        <v>105.5</v>
      </c>
      <c r="Q2235" s="677">
        <v>1</v>
      </c>
      <c r="R2235" s="661">
        <v>2</v>
      </c>
      <c r="S2235" s="677">
        <v>1</v>
      </c>
      <c r="T2235" s="744">
        <v>1</v>
      </c>
      <c r="U2235" s="700">
        <v>1</v>
      </c>
    </row>
    <row r="2236" spans="1:21" ht="14.4" customHeight="1" x14ac:dyDescent="0.3">
      <c r="A2236" s="660">
        <v>32</v>
      </c>
      <c r="B2236" s="661" t="s">
        <v>573</v>
      </c>
      <c r="C2236" s="661" t="s">
        <v>3526</v>
      </c>
      <c r="D2236" s="742" t="s">
        <v>5499</v>
      </c>
      <c r="E2236" s="743" t="s">
        <v>3552</v>
      </c>
      <c r="F2236" s="661" t="s">
        <v>3521</v>
      </c>
      <c r="G2236" s="661" t="s">
        <v>3752</v>
      </c>
      <c r="H2236" s="661" t="s">
        <v>574</v>
      </c>
      <c r="I2236" s="661" t="s">
        <v>4678</v>
      </c>
      <c r="J2236" s="661" t="s">
        <v>3754</v>
      </c>
      <c r="K2236" s="661" t="s">
        <v>4679</v>
      </c>
      <c r="L2236" s="662">
        <v>0</v>
      </c>
      <c r="M2236" s="662">
        <v>0</v>
      </c>
      <c r="N2236" s="661">
        <v>1</v>
      </c>
      <c r="O2236" s="744">
        <v>1</v>
      </c>
      <c r="P2236" s="662">
        <v>0</v>
      </c>
      <c r="Q2236" s="677"/>
      <c r="R2236" s="661">
        <v>1</v>
      </c>
      <c r="S2236" s="677">
        <v>1</v>
      </c>
      <c r="T2236" s="744">
        <v>1</v>
      </c>
      <c r="U2236" s="700">
        <v>1</v>
      </c>
    </row>
    <row r="2237" spans="1:21" ht="14.4" customHeight="1" x14ac:dyDescent="0.3">
      <c r="A2237" s="660">
        <v>32</v>
      </c>
      <c r="B2237" s="661" t="s">
        <v>573</v>
      </c>
      <c r="C2237" s="661" t="s">
        <v>3526</v>
      </c>
      <c r="D2237" s="742" t="s">
        <v>5499</v>
      </c>
      <c r="E2237" s="743" t="s">
        <v>3552</v>
      </c>
      <c r="F2237" s="661" t="s">
        <v>3521</v>
      </c>
      <c r="G2237" s="661" t="s">
        <v>3752</v>
      </c>
      <c r="H2237" s="661" t="s">
        <v>574</v>
      </c>
      <c r="I2237" s="661" t="s">
        <v>3753</v>
      </c>
      <c r="J2237" s="661" t="s">
        <v>3754</v>
      </c>
      <c r="K2237" s="661" t="s">
        <v>3755</v>
      </c>
      <c r="L2237" s="662">
        <v>29.54</v>
      </c>
      <c r="M2237" s="662">
        <v>147.69999999999999</v>
      </c>
      <c r="N2237" s="661">
        <v>5</v>
      </c>
      <c r="O2237" s="744">
        <v>2.5</v>
      </c>
      <c r="P2237" s="662">
        <v>88.62</v>
      </c>
      <c r="Q2237" s="677">
        <v>0.60000000000000009</v>
      </c>
      <c r="R2237" s="661">
        <v>3</v>
      </c>
      <c r="S2237" s="677">
        <v>0.6</v>
      </c>
      <c r="T2237" s="744">
        <v>1.5</v>
      </c>
      <c r="U2237" s="700">
        <v>0.6</v>
      </c>
    </row>
    <row r="2238" spans="1:21" ht="14.4" customHeight="1" x14ac:dyDescent="0.3">
      <c r="A2238" s="660">
        <v>32</v>
      </c>
      <c r="B2238" s="661" t="s">
        <v>573</v>
      </c>
      <c r="C2238" s="661" t="s">
        <v>3526</v>
      </c>
      <c r="D2238" s="742" t="s">
        <v>5499</v>
      </c>
      <c r="E2238" s="743" t="s">
        <v>3552</v>
      </c>
      <c r="F2238" s="661" t="s">
        <v>3521</v>
      </c>
      <c r="G2238" s="661" t="s">
        <v>3632</v>
      </c>
      <c r="H2238" s="661" t="s">
        <v>574</v>
      </c>
      <c r="I2238" s="661" t="s">
        <v>862</v>
      </c>
      <c r="J2238" s="661" t="s">
        <v>3633</v>
      </c>
      <c r="K2238" s="661" t="s">
        <v>3634</v>
      </c>
      <c r="L2238" s="662">
        <v>88.76</v>
      </c>
      <c r="M2238" s="662">
        <v>1153.8800000000001</v>
      </c>
      <c r="N2238" s="661">
        <v>13</v>
      </c>
      <c r="O2238" s="744">
        <v>6</v>
      </c>
      <c r="P2238" s="662">
        <v>798.84000000000015</v>
      </c>
      <c r="Q2238" s="677">
        <v>0.6923076923076924</v>
      </c>
      <c r="R2238" s="661">
        <v>9</v>
      </c>
      <c r="S2238" s="677">
        <v>0.69230769230769229</v>
      </c>
      <c r="T2238" s="744">
        <v>4.5</v>
      </c>
      <c r="U2238" s="700">
        <v>0.75</v>
      </c>
    </row>
    <row r="2239" spans="1:21" ht="14.4" customHeight="1" x14ac:dyDescent="0.3">
      <c r="A2239" s="660">
        <v>32</v>
      </c>
      <c r="B2239" s="661" t="s">
        <v>573</v>
      </c>
      <c r="C2239" s="661" t="s">
        <v>3526</v>
      </c>
      <c r="D2239" s="742" t="s">
        <v>5499</v>
      </c>
      <c r="E2239" s="743" t="s">
        <v>3552</v>
      </c>
      <c r="F2239" s="661" t="s">
        <v>3521</v>
      </c>
      <c r="G2239" s="661" t="s">
        <v>3756</v>
      </c>
      <c r="H2239" s="661" t="s">
        <v>574</v>
      </c>
      <c r="I2239" s="661" t="s">
        <v>723</v>
      </c>
      <c r="J2239" s="661" t="s">
        <v>724</v>
      </c>
      <c r="K2239" s="661" t="s">
        <v>3757</v>
      </c>
      <c r="L2239" s="662">
        <v>733.55</v>
      </c>
      <c r="M2239" s="662">
        <v>733.55</v>
      </c>
      <c r="N2239" s="661">
        <v>1</v>
      </c>
      <c r="O2239" s="744">
        <v>0.5</v>
      </c>
      <c r="P2239" s="662">
        <v>733.55</v>
      </c>
      <c r="Q2239" s="677">
        <v>1</v>
      </c>
      <c r="R2239" s="661">
        <v>1</v>
      </c>
      <c r="S2239" s="677">
        <v>1</v>
      </c>
      <c r="T2239" s="744">
        <v>0.5</v>
      </c>
      <c r="U2239" s="700">
        <v>1</v>
      </c>
    </row>
    <row r="2240" spans="1:21" ht="14.4" customHeight="1" x14ac:dyDescent="0.3">
      <c r="A2240" s="660">
        <v>32</v>
      </c>
      <c r="B2240" s="661" t="s">
        <v>573</v>
      </c>
      <c r="C2240" s="661" t="s">
        <v>3526</v>
      </c>
      <c r="D2240" s="742" t="s">
        <v>5499</v>
      </c>
      <c r="E2240" s="743" t="s">
        <v>3552</v>
      </c>
      <c r="F2240" s="661" t="s">
        <v>3521</v>
      </c>
      <c r="G2240" s="661" t="s">
        <v>3758</v>
      </c>
      <c r="H2240" s="661" t="s">
        <v>1755</v>
      </c>
      <c r="I2240" s="661" t="s">
        <v>1889</v>
      </c>
      <c r="J2240" s="661" t="s">
        <v>1807</v>
      </c>
      <c r="K2240" s="661" t="s">
        <v>1890</v>
      </c>
      <c r="L2240" s="662">
        <v>0</v>
      </c>
      <c r="M2240" s="662">
        <v>0</v>
      </c>
      <c r="N2240" s="661">
        <v>1</v>
      </c>
      <c r="O2240" s="744">
        <v>0.5</v>
      </c>
      <c r="P2240" s="662">
        <v>0</v>
      </c>
      <c r="Q2240" s="677"/>
      <c r="R2240" s="661">
        <v>1</v>
      </c>
      <c r="S2240" s="677">
        <v>1</v>
      </c>
      <c r="T2240" s="744">
        <v>0.5</v>
      </c>
      <c r="U2240" s="700">
        <v>1</v>
      </c>
    </row>
    <row r="2241" spans="1:21" ht="14.4" customHeight="1" x14ac:dyDescent="0.3">
      <c r="A2241" s="660">
        <v>32</v>
      </c>
      <c r="B2241" s="661" t="s">
        <v>573</v>
      </c>
      <c r="C2241" s="661" t="s">
        <v>3526</v>
      </c>
      <c r="D2241" s="742" t="s">
        <v>5499</v>
      </c>
      <c r="E2241" s="743" t="s">
        <v>3552</v>
      </c>
      <c r="F2241" s="661" t="s">
        <v>3521</v>
      </c>
      <c r="G2241" s="661" t="s">
        <v>4047</v>
      </c>
      <c r="H2241" s="661" t="s">
        <v>1755</v>
      </c>
      <c r="I2241" s="661" t="s">
        <v>4545</v>
      </c>
      <c r="J2241" s="661" t="s">
        <v>3383</v>
      </c>
      <c r="K2241" s="661" t="s">
        <v>4546</v>
      </c>
      <c r="L2241" s="662">
        <v>0</v>
      </c>
      <c r="M2241" s="662">
        <v>0</v>
      </c>
      <c r="N2241" s="661">
        <v>1</v>
      </c>
      <c r="O2241" s="744">
        <v>1</v>
      </c>
      <c r="P2241" s="662">
        <v>0</v>
      </c>
      <c r="Q2241" s="677"/>
      <c r="R2241" s="661">
        <v>1</v>
      </c>
      <c r="S2241" s="677">
        <v>1</v>
      </c>
      <c r="T2241" s="744">
        <v>1</v>
      </c>
      <c r="U2241" s="700">
        <v>1</v>
      </c>
    </row>
    <row r="2242" spans="1:21" ht="14.4" customHeight="1" x14ac:dyDescent="0.3">
      <c r="A2242" s="660">
        <v>32</v>
      </c>
      <c r="B2242" s="661" t="s">
        <v>573</v>
      </c>
      <c r="C2242" s="661" t="s">
        <v>3526</v>
      </c>
      <c r="D2242" s="742" t="s">
        <v>5499</v>
      </c>
      <c r="E2242" s="743" t="s">
        <v>3552</v>
      </c>
      <c r="F2242" s="661" t="s">
        <v>3521</v>
      </c>
      <c r="G2242" s="661" t="s">
        <v>3635</v>
      </c>
      <c r="H2242" s="661" t="s">
        <v>574</v>
      </c>
      <c r="I2242" s="661" t="s">
        <v>893</v>
      </c>
      <c r="J2242" s="661" t="s">
        <v>3636</v>
      </c>
      <c r="K2242" s="661" t="s">
        <v>3637</v>
      </c>
      <c r="L2242" s="662">
        <v>0</v>
      </c>
      <c r="M2242" s="662">
        <v>0</v>
      </c>
      <c r="N2242" s="661">
        <v>1</v>
      </c>
      <c r="O2242" s="744">
        <v>0.5</v>
      </c>
      <c r="P2242" s="662">
        <v>0</v>
      </c>
      <c r="Q2242" s="677"/>
      <c r="R2242" s="661">
        <v>1</v>
      </c>
      <c r="S2242" s="677">
        <v>1</v>
      </c>
      <c r="T2242" s="744">
        <v>0.5</v>
      </c>
      <c r="U2242" s="700">
        <v>1</v>
      </c>
    </row>
    <row r="2243" spans="1:21" ht="14.4" customHeight="1" x14ac:dyDescent="0.3">
      <c r="A2243" s="660">
        <v>32</v>
      </c>
      <c r="B2243" s="661" t="s">
        <v>573</v>
      </c>
      <c r="C2243" s="661" t="s">
        <v>3526</v>
      </c>
      <c r="D2243" s="742" t="s">
        <v>5499</v>
      </c>
      <c r="E2243" s="743" t="s">
        <v>3552</v>
      </c>
      <c r="F2243" s="661" t="s">
        <v>3521</v>
      </c>
      <c r="G2243" s="661" t="s">
        <v>3635</v>
      </c>
      <c r="H2243" s="661" t="s">
        <v>574</v>
      </c>
      <c r="I2243" s="661" t="s">
        <v>923</v>
      </c>
      <c r="J2243" s="661" t="s">
        <v>924</v>
      </c>
      <c r="K2243" s="661" t="s">
        <v>4051</v>
      </c>
      <c r="L2243" s="662">
        <v>0</v>
      </c>
      <c r="M2243" s="662">
        <v>0</v>
      </c>
      <c r="N2243" s="661">
        <v>4</v>
      </c>
      <c r="O2243" s="744">
        <v>2</v>
      </c>
      <c r="P2243" s="662">
        <v>0</v>
      </c>
      <c r="Q2243" s="677"/>
      <c r="R2243" s="661">
        <v>4</v>
      </c>
      <c r="S2243" s="677">
        <v>1</v>
      </c>
      <c r="T2243" s="744">
        <v>2</v>
      </c>
      <c r="U2243" s="700">
        <v>1</v>
      </c>
    </row>
    <row r="2244" spans="1:21" ht="14.4" customHeight="1" x14ac:dyDescent="0.3">
      <c r="A2244" s="660">
        <v>32</v>
      </c>
      <c r="B2244" s="661" t="s">
        <v>573</v>
      </c>
      <c r="C2244" s="661" t="s">
        <v>3526</v>
      </c>
      <c r="D2244" s="742" t="s">
        <v>5499</v>
      </c>
      <c r="E2244" s="743" t="s">
        <v>3552</v>
      </c>
      <c r="F2244" s="661" t="s">
        <v>3521</v>
      </c>
      <c r="G2244" s="661" t="s">
        <v>3844</v>
      </c>
      <c r="H2244" s="661" t="s">
        <v>574</v>
      </c>
      <c r="I2244" s="661" t="s">
        <v>3845</v>
      </c>
      <c r="J2244" s="661" t="s">
        <v>3846</v>
      </c>
      <c r="K2244" s="661" t="s">
        <v>3847</v>
      </c>
      <c r="L2244" s="662">
        <v>10.65</v>
      </c>
      <c r="M2244" s="662">
        <v>21.3</v>
      </c>
      <c r="N2244" s="661">
        <v>2</v>
      </c>
      <c r="O2244" s="744">
        <v>0.5</v>
      </c>
      <c r="P2244" s="662">
        <v>21.3</v>
      </c>
      <c r="Q2244" s="677">
        <v>1</v>
      </c>
      <c r="R2244" s="661">
        <v>2</v>
      </c>
      <c r="S2244" s="677">
        <v>1</v>
      </c>
      <c r="T2244" s="744">
        <v>0.5</v>
      </c>
      <c r="U2244" s="700">
        <v>1</v>
      </c>
    </row>
    <row r="2245" spans="1:21" ht="14.4" customHeight="1" x14ac:dyDescent="0.3">
      <c r="A2245" s="660">
        <v>32</v>
      </c>
      <c r="B2245" s="661" t="s">
        <v>573</v>
      </c>
      <c r="C2245" s="661" t="s">
        <v>3526</v>
      </c>
      <c r="D2245" s="742" t="s">
        <v>5499</v>
      </c>
      <c r="E2245" s="743" t="s">
        <v>3552</v>
      </c>
      <c r="F2245" s="661" t="s">
        <v>3521</v>
      </c>
      <c r="G2245" s="661" t="s">
        <v>3844</v>
      </c>
      <c r="H2245" s="661" t="s">
        <v>574</v>
      </c>
      <c r="I2245" s="661" t="s">
        <v>4186</v>
      </c>
      <c r="J2245" s="661" t="s">
        <v>3846</v>
      </c>
      <c r="K2245" s="661" t="s">
        <v>4187</v>
      </c>
      <c r="L2245" s="662">
        <v>0</v>
      </c>
      <c r="M2245" s="662">
        <v>0</v>
      </c>
      <c r="N2245" s="661">
        <v>2</v>
      </c>
      <c r="O2245" s="744">
        <v>1</v>
      </c>
      <c r="P2245" s="662">
        <v>0</v>
      </c>
      <c r="Q2245" s="677"/>
      <c r="R2245" s="661">
        <v>2</v>
      </c>
      <c r="S2245" s="677">
        <v>1</v>
      </c>
      <c r="T2245" s="744">
        <v>1</v>
      </c>
      <c r="U2245" s="700">
        <v>1</v>
      </c>
    </row>
    <row r="2246" spans="1:21" ht="14.4" customHeight="1" x14ac:dyDescent="0.3">
      <c r="A2246" s="660">
        <v>32</v>
      </c>
      <c r="B2246" s="661" t="s">
        <v>573</v>
      </c>
      <c r="C2246" s="661" t="s">
        <v>3526</v>
      </c>
      <c r="D2246" s="742" t="s">
        <v>5499</v>
      </c>
      <c r="E2246" s="743" t="s">
        <v>3552</v>
      </c>
      <c r="F2246" s="661" t="s">
        <v>3521</v>
      </c>
      <c r="G2246" s="661" t="s">
        <v>3851</v>
      </c>
      <c r="H2246" s="661" t="s">
        <v>574</v>
      </c>
      <c r="I2246" s="661" t="s">
        <v>2079</v>
      </c>
      <c r="J2246" s="661" t="s">
        <v>692</v>
      </c>
      <c r="K2246" s="661" t="s">
        <v>3803</v>
      </c>
      <c r="L2246" s="662">
        <v>30.17</v>
      </c>
      <c r="M2246" s="662">
        <v>30.17</v>
      </c>
      <c r="N2246" s="661">
        <v>1</v>
      </c>
      <c r="O2246" s="744">
        <v>0.5</v>
      </c>
      <c r="P2246" s="662">
        <v>30.17</v>
      </c>
      <c r="Q2246" s="677">
        <v>1</v>
      </c>
      <c r="R2246" s="661">
        <v>1</v>
      </c>
      <c r="S2246" s="677">
        <v>1</v>
      </c>
      <c r="T2246" s="744">
        <v>0.5</v>
      </c>
      <c r="U2246" s="700">
        <v>1</v>
      </c>
    </row>
    <row r="2247" spans="1:21" ht="14.4" customHeight="1" x14ac:dyDescent="0.3">
      <c r="A2247" s="660">
        <v>32</v>
      </c>
      <c r="B2247" s="661" t="s">
        <v>573</v>
      </c>
      <c r="C2247" s="661" t="s">
        <v>3526</v>
      </c>
      <c r="D2247" s="742" t="s">
        <v>5499</v>
      </c>
      <c r="E2247" s="743" t="s">
        <v>3552</v>
      </c>
      <c r="F2247" s="661" t="s">
        <v>3521</v>
      </c>
      <c r="G2247" s="661" t="s">
        <v>4455</v>
      </c>
      <c r="H2247" s="661" t="s">
        <v>574</v>
      </c>
      <c r="I2247" s="661" t="s">
        <v>2104</v>
      </c>
      <c r="J2247" s="661" t="s">
        <v>2105</v>
      </c>
      <c r="K2247" s="661" t="s">
        <v>2106</v>
      </c>
      <c r="L2247" s="662">
        <v>115.13</v>
      </c>
      <c r="M2247" s="662">
        <v>230.26</v>
      </c>
      <c r="N2247" s="661">
        <v>2</v>
      </c>
      <c r="O2247" s="744">
        <v>1.5</v>
      </c>
      <c r="P2247" s="662">
        <v>230.26</v>
      </c>
      <c r="Q2247" s="677">
        <v>1</v>
      </c>
      <c r="R2247" s="661">
        <v>2</v>
      </c>
      <c r="S2247" s="677">
        <v>1</v>
      </c>
      <c r="T2247" s="744">
        <v>1.5</v>
      </c>
      <c r="U2247" s="700">
        <v>1</v>
      </c>
    </row>
    <row r="2248" spans="1:21" ht="14.4" customHeight="1" x14ac:dyDescent="0.3">
      <c r="A2248" s="660">
        <v>32</v>
      </c>
      <c r="B2248" s="661" t="s">
        <v>573</v>
      </c>
      <c r="C2248" s="661" t="s">
        <v>3526</v>
      </c>
      <c r="D2248" s="742" t="s">
        <v>5499</v>
      </c>
      <c r="E2248" s="743" t="s">
        <v>3552</v>
      </c>
      <c r="F2248" s="661" t="s">
        <v>3521</v>
      </c>
      <c r="G2248" s="661" t="s">
        <v>3647</v>
      </c>
      <c r="H2248" s="661" t="s">
        <v>1755</v>
      </c>
      <c r="I2248" s="661" t="s">
        <v>1927</v>
      </c>
      <c r="J2248" s="661" t="s">
        <v>1781</v>
      </c>
      <c r="K2248" s="661" t="s">
        <v>1928</v>
      </c>
      <c r="L2248" s="662">
        <v>543.39</v>
      </c>
      <c r="M2248" s="662">
        <v>3803.7299999999996</v>
      </c>
      <c r="N2248" s="661">
        <v>7</v>
      </c>
      <c r="O2248" s="744">
        <v>4</v>
      </c>
      <c r="P2248" s="662">
        <v>3803.7299999999996</v>
      </c>
      <c r="Q2248" s="677">
        <v>1</v>
      </c>
      <c r="R2248" s="661">
        <v>7</v>
      </c>
      <c r="S2248" s="677">
        <v>1</v>
      </c>
      <c r="T2248" s="744">
        <v>4</v>
      </c>
      <c r="U2248" s="700">
        <v>1</v>
      </c>
    </row>
    <row r="2249" spans="1:21" ht="14.4" customHeight="1" x14ac:dyDescent="0.3">
      <c r="A2249" s="660">
        <v>32</v>
      </c>
      <c r="B2249" s="661" t="s">
        <v>573</v>
      </c>
      <c r="C2249" s="661" t="s">
        <v>3526</v>
      </c>
      <c r="D2249" s="742" t="s">
        <v>5499</v>
      </c>
      <c r="E2249" s="743" t="s">
        <v>3552</v>
      </c>
      <c r="F2249" s="661" t="s">
        <v>3521</v>
      </c>
      <c r="G2249" s="661" t="s">
        <v>3647</v>
      </c>
      <c r="H2249" s="661" t="s">
        <v>574</v>
      </c>
      <c r="I2249" s="661" t="s">
        <v>5265</v>
      </c>
      <c r="J2249" s="661" t="s">
        <v>2883</v>
      </c>
      <c r="K2249" s="661" t="s">
        <v>1782</v>
      </c>
      <c r="L2249" s="662">
        <v>1385.62</v>
      </c>
      <c r="M2249" s="662">
        <v>2771.24</v>
      </c>
      <c r="N2249" s="661">
        <v>2</v>
      </c>
      <c r="O2249" s="744">
        <v>0.5</v>
      </c>
      <c r="P2249" s="662">
        <v>2771.24</v>
      </c>
      <c r="Q2249" s="677">
        <v>1</v>
      </c>
      <c r="R2249" s="661">
        <v>2</v>
      </c>
      <c r="S2249" s="677">
        <v>1</v>
      </c>
      <c r="T2249" s="744">
        <v>0.5</v>
      </c>
      <c r="U2249" s="700">
        <v>1</v>
      </c>
    </row>
    <row r="2250" spans="1:21" ht="14.4" customHeight="1" x14ac:dyDescent="0.3">
      <c r="A2250" s="660">
        <v>32</v>
      </c>
      <c r="B2250" s="661" t="s">
        <v>573</v>
      </c>
      <c r="C2250" s="661" t="s">
        <v>3526</v>
      </c>
      <c r="D2250" s="742" t="s">
        <v>5499</v>
      </c>
      <c r="E2250" s="743" t="s">
        <v>3552</v>
      </c>
      <c r="F2250" s="661" t="s">
        <v>3521</v>
      </c>
      <c r="G2250" s="661" t="s">
        <v>3648</v>
      </c>
      <c r="H2250" s="661" t="s">
        <v>1755</v>
      </c>
      <c r="I2250" s="661" t="s">
        <v>5266</v>
      </c>
      <c r="J2250" s="661" t="s">
        <v>3650</v>
      </c>
      <c r="K2250" s="661" t="s">
        <v>1018</v>
      </c>
      <c r="L2250" s="662">
        <v>132.44</v>
      </c>
      <c r="M2250" s="662">
        <v>132.44</v>
      </c>
      <c r="N2250" s="661">
        <v>1</v>
      </c>
      <c r="O2250" s="744">
        <v>1</v>
      </c>
      <c r="P2250" s="662"/>
      <c r="Q2250" s="677">
        <v>0</v>
      </c>
      <c r="R2250" s="661"/>
      <c r="S2250" s="677">
        <v>0</v>
      </c>
      <c r="T2250" s="744"/>
      <c r="U2250" s="700">
        <v>0</v>
      </c>
    </row>
    <row r="2251" spans="1:21" ht="14.4" customHeight="1" x14ac:dyDescent="0.3">
      <c r="A2251" s="660">
        <v>32</v>
      </c>
      <c r="B2251" s="661" t="s">
        <v>573</v>
      </c>
      <c r="C2251" s="661" t="s">
        <v>3526</v>
      </c>
      <c r="D2251" s="742" t="s">
        <v>5499</v>
      </c>
      <c r="E2251" s="743" t="s">
        <v>3552</v>
      </c>
      <c r="F2251" s="661" t="s">
        <v>3521</v>
      </c>
      <c r="G2251" s="661" t="s">
        <v>3654</v>
      </c>
      <c r="H2251" s="661" t="s">
        <v>574</v>
      </c>
      <c r="I2251" s="661" t="s">
        <v>4559</v>
      </c>
      <c r="J2251" s="661" t="s">
        <v>759</v>
      </c>
      <c r="K2251" s="661" t="s">
        <v>760</v>
      </c>
      <c r="L2251" s="662">
        <v>0</v>
      </c>
      <c r="M2251" s="662">
        <v>0</v>
      </c>
      <c r="N2251" s="661">
        <v>1</v>
      </c>
      <c r="O2251" s="744">
        <v>0.5</v>
      </c>
      <c r="P2251" s="662">
        <v>0</v>
      </c>
      <c r="Q2251" s="677"/>
      <c r="R2251" s="661">
        <v>1</v>
      </c>
      <c r="S2251" s="677">
        <v>1</v>
      </c>
      <c r="T2251" s="744">
        <v>0.5</v>
      </c>
      <c r="U2251" s="700">
        <v>1</v>
      </c>
    </row>
    <row r="2252" spans="1:21" ht="14.4" customHeight="1" x14ac:dyDescent="0.3">
      <c r="A2252" s="660">
        <v>32</v>
      </c>
      <c r="B2252" s="661" t="s">
        <v>573</v>
      </c>
      <c r="C2252" s="661" t="s">
        <v>3526</v>
      </c>
      <c r="D2252" s="742" t="s">
        <v>5499</v>
      </c>
      <c r="E2252" s="743" t="s">
        <v>3552</v>
      </c>
      <c r="F2252" s="661" t="s">
        <v>3521</v>
      </c>
      <c r="G2252" s="661" t="s">
        <v>3654</v>
      </c>
      <c r="H2252" s="661" t="s">
        <v>574</v>
      </c>
      <c r="I2252" s="661" t="s">
        <v>3655</v>
      </c>
      <c r="J2252" s="661" t="s">
        <v>3656</v>
      </c>
      <c r="K2252" s="661" t="s">
        <v>3657</v>
      </c>
      <c r="L2252" s="662">
        <v>93.71</v>
      </c>
      <c r="M2252" s="662">
        <v>187.42</v>
      </c>
      <c r="N2252" s="661">
        <v>2</v>
      </c>
      <c r="O2252" s="744">
        <v>1</v>
      </c>
      <c r="P2252" s="662">
        <v>187.42</v>
      </c>
      <c r="Q2252" s="677">
        <v>1</v>
      </c>
      <c r="R2252" s="661">
        <v>2</v>
      </c>
      <c r="S2252" s="677">
        <v>1</v>
      </c>
      <c r="T2252" s="744">
        <v>1</v>
      </c>
      <c r="U2252" s="700">
        <v>1</v>
      </c>
    </row>
    <row r="2253" spans="1:21" ht="14.4" customHeight="1" x14ac:dyDescent="0.3">
      <c r="A2253" s="660">
        <v>32</v>
      </c>
      <c r="B2253" s="661" t="s">
        <v>573</v>
      </c>
      <c r="C2253" s="661" t="s">
        <v>3526</v>
      </c>
      <c r="D2253" s="742" t="s">
        <v>5499</v>
      </c>
      <c r="E2253" s="743" t="s">
        <v>3552</v>
      </c>
      <c r="F2253" s="661" t="s">
        <v>3521</v>
      </c>
      <c r="G2253" s="661" t="s">
        <v>3654</v>
      </c>
      <c r="H2253" s="661" t="s">
        <v>574</v>
      </c>
      <c r="I2253" s="661" t="s">
        <v>3703</v>
      </c>
      <c r="J2253" s="661" t="s">
        <v>3656</v>
      </c>
      <c r="K2253" s="661" t="s">
        <v>760</v>
      </c>
      <c r="L2253" s="662">
        <v>301.2</v>
      </c>
      <c r="M2253" s="662">
        <v>1506</v>
      </c>
      <c r="N2253" s="661">
        <v>5</v>
      </c>
      <c r="O2253" s="744">
        <v>3.5</v>
      </c>
      <c r="P2253" s="662">
        <v>1204.8</v>
      </c>
      <c r="Q2253" s="677">
        <v>0.79999999999999993</v>
      </c>
      <c r="R2253" s="661">
        <v>4</v>
      </c>
      <c r="S2253" s="677">
        <v>0.8</v>
      </c>
      <c r="T2253" s="744">
        <v>2.5</v>
      </c>
      <c r="U2253" s="700">
        <v>0.7142857142857143</v>
      </c>
    </row>
    <row r="2254" spans="1:21" ht="14.4" customHeight="1" x14ac:dyDescent="0.3">
      <c r="A2254" s="660">
        <v>32</v>
      </c>
      <c r="B2254" s="661" t="s">
        <v>573</v>
      </c>
      <c r="C2254" s="661" t="s">
        <v>3526</v>
      </c>
      <c r="D2254" s="742" t="s">
        <v>5499</v>
      </c>
      <c r="E2254" s="743" t="s">
        <v>3552</v>
      </c>
      <c r="F2254" s="661" t="s">
        <v>3521</v>
      </c>
      <c r="G2254" s="661" t="s">
        <v>3654</v>
      </c>
      <c r="H2254" s="661" t="s">
        <v>574</v>
      </c>
      <c r="I2254" s="661" t="s">
        <v>3703</v>
      </c>
      <c r="J2254" s="661" t="s">
        <v>3656</v>
      </c>
      <c r="K2254" s="661" t="s">
        <v>760</v>
      </c>
      <c r="L2254" s="662">
        <v>185.26</v>
      </c>
      <c r="M2254" s="662">
        <v>741.04</v>
      </c>
      <c r="N2254" s="661">
        <v>4</v>
      </c>
      <c r="O2254" s="744">
        <v>2.5</v>
      </c>
      <c r="P2254" s="662">
        <v>555.78</v>
      </c>
      <c r="Q2254" s="677">
        <v>0.75</v>
      </c>
      <c r="R2254" s="661">
        <v>3</v>
      </c>
      <c r="S2254" s="677">
        <v>0.75</v>
      </c>
      <c r="T2254" s="744">
        <v>2</v>
      </c>
      <c r="U2254" s="700">
        <v>0.8</v>
      </c>
    </row>
    <row r="2255" spans="1:21" ht="14.4" customHeight="1" x14ac:dyDescent="0.3">
      <c r="A2255" s="660">
        <v>32</v>
      </c>
      <c r="B2255" s="661" t="s">
        <v>573</v>
      </c>
      <c r="C2255" s="661" t="s">
        <v>3526</v>
      </c>
      <c r="D2255" s="742" t="s">
        <v>5499</v>
      </c>
      <c r="E2255" s="743" t="s">
        <v>3552</v>
      </c>
      <c r="F2255" s="661" t="s">
        <v>3521</v>
      </c>
      <c r="G2255" s="661" t="s">
        <v>3654</v>
      </c>
      <c r="H2255" s="661" t="s">
        <v>574</v>
      </c>
      <c r="I2255" s="661" t="s">
        <v>758</v>
      </c>
      <c r="J2255" s="661" t="s">
        <v>759</v>
      </c>
      <c r="K2255" s="661" t="s">
        <v>760</v>
      </c>
      <c r="L2255" s="662">
        <v>301.2</v>
      </c>
      <c r="M2255" s="662">
        <v>301.2</v>
      </c>
      <c r="N2255" s="661">
        <v>1</v>
      </c>
      <c r="O2255" s="744">
        <v>0.5</v>
      </c>
      <c r="P2255" s="662">
        <v>301.2</v>
      </c>
      <c r="Q2255" s="677">
        <v>1</v>
      </c>
      <c r="R2255" s="661">
        <v>1</v>
      </c>
      <c r="S2255" s="677">
        <v>1</v>
      </c>
      <c r="T2255" s="744">
        <v>0.5</v>
      </c>
      <c r="U2255" s="700">
        <v>1</v>
      </c>
    </row>
    <row r="2256" spans="1:21" ht="14.4" customHeight="1" x14ac:dyDescent="0.3">
      <c r="A2256" s="660">
        <v>32</v>
      </c>
      <c r="B2256" s="661" t="s">
        <v>573</v>
      </c>
      <c r="C2256" s="661" t="s">
        <v>3526</v>
      </c>
      <c r="D2256" s="742" t="s">
        <v>5499</v>
      </c>
      <c r="E2256" s="743" t="s">
        <v>3552</v>
      </c>
      <c r="F2256" s="661" t="s">
        <v>3521</v>
      </c>
      <c r="G2256" s="661" t="s">
        <v>4203</v>
      </c>
      <c r="H2256" s="661" t="s">
        <v>574</v>
      </c>
      <c r="I2256" s="661" t="s">
        <v>1077</v>
      </c>
      <c r="J2256" s="661" t="s">
        <v>1078</v>
      </c>
      <c r="K2256" s="661" t="s">
        <v>4281</v>
      </c>
      <c r="L2256" s="662">
        <v>43.37</v>
      </c>
      <c r="M2256" s="662">
        <v>43.37</v>
      </c>
      <c r="N2256" s="661">
        <v>1</v>
      </c>
      <c r="O2256" s="744">
        <v>1</v>
      </c>
      <c r="P2256" s="662"/>
      <c r="Q2256" s="677">
        <v>0</v>
      </c>
      <c r="R2256" s="661"/>
      <c r="S2256" s="677">
        <v>0</v>
      </c>
      <c r="T2256" s="744"/>
      <c r="U2256" s="700">
        <v>0</v>
      </c>
    </row>
    <row r="2257" spans="1:21" ht="14.4" customHeight="1" x14ac:dyDescent="0.3">
      <c r="A2257" s="660">
        <v>32</v>
      </c>
      <c r="B2257" s="661" t="s">
        <v>573</v>
      </c>
      <c r="C2257" s="661" t="s">
        <v>3526</v>
      </c>
      <c r="D2257" s="742" t="s">
        <v>5499</v>
      </c>
      <c r="E2257" s="743" t="s">
        <v>3552</v>
      </c>
      <c r="F2257" s="661" t="s">
        <v>3521</v>
      </c>
      <c r="G2257" s="661" t="s">
        <v>3887</v>
      </c>
      <c r="H2257" s="661" t="s">
        <v>1755</v>
      </c>
      <c r="I2257" s="661" t="s">
        <v>3888</v>
      </c>
      <c r="J2257" s="661" t="s">
        <v>3889</v>
      </c>
      <c r="K2257" s="661" t="s">
        <v>2022</v>
      </c>
      <c r="L2257" s="662">
        <v>82.04</v>
      </c>
      <c r="M2257" s="662">
        <v>164.08</v>
      </c>
      <c r="N2257" s="661">
        <v>2</v>
      </c>
      <c r="O2257" s="744">
        <v>1</v>
      </c>
      <c r="P2257" s="662">
        <v>164.08</v>
      </c>
      <c r="Q2257" s="677">
        <v>1</v>
      </c>
      <c r="R2257" s="661">
        <v>2</v>
      </c>
      <c r="S2257" s="677">
        <v>1</v>
      </c>
      <c r="T2257" s="744">
        <v>1</v>
      </c>
      <c r="U2257" s="700">
        <v>1</v>
      </c>
    </row>
    <row r="2258" spans="1:21" ht="14.4" customHeight="1" x14ac:dyDescent="0.3">
      <c r="A2258" s="660">
        <v>32</v>
      </c>
      <c r="B2258" s="661" t="s">
        <v>573</v>
      </c>
      <c r="C2258" s="661" t="s">
        <v>3526</v>
      </c>
      <c r="D2258" s="742" t="s">
        <v>5499</v>
      </c>
      <c r="E2258" s="743" t="s">
        <v>3552</v>
      </c>
      <c r="F2258" s="661" t="s">
        <v>3521</v>
      </c>
      <c r="G2258" s="661" t="s">
        <v>3887</v>
      </c>
      <c r="H2258" s="661" t="s">
        <v>1755</v>
      </c>
      <c r="I2258" s="661" t="s">
        <v>3890</v>
      </c>
      <c r="J2258" s="661" t="s">
        <v>3891</v>
      </c>
      <c r="K2258" s="661" t="s">
        <v>2022</v>
      </c>
      <c r="L2258" s="662">
        <v>82.04</v>
      </c>
      <c r="M2258" s="662">
        <v>164.08</v>
      </c>
      <c r="N2258" s="661">
        <v>2</v>
      </c>
      <c r="O2258" s="744">
        <v>0.5</v>
      </c>
      <c r="P2258" s="662">
        <v>164.08</v>
      </c>
      <c r="Q2258" s="677">
        <v>1</v>
      </c>
      <c r="R2258" s="661">
        <v>2</v>
      </c>
      <c r="S2258" s="677">
        <v>1</v>
      </c>
      <c r="T2258" s="744">
        <v>0.5</v>
      </c>
      <c r="U2258" s="700">
        <v>1</v>
      </c>
    </row>
    <row r="2259" spans="1:21" ht="14.4" customHeight="1" x14ac:dyDescent="0.3">
      <c r="A2259" s="660">
        <v>32</v>
      </c>
      <c r="B2259" s="661" t="s">
        <v>573</v>
      </c>
      <c r="C2259" s="661" t="s">
        <v>3526</v>
      </c>
      <c r="D2259" s="742" t="s">
        <v>5499</v>
      </c>
      <c r="E2259" s="743" t="s">
        <v>3552</v>
      </c>
      <c r="F2259" s="661" t="s">
        <v>3521</v>
      </c>
      <c r="G2259" s="661" t="s">
        <v>3887</v>
      </c>
      <c r="H2259" s="661" t="s">
        <v>1755</v>
      </c>
      <c r="I2259" s="661" t="s">
        <v>3005</v>
      </c>
      <c r="J2259" s="661" t="s">
        <v>3006</v>
      </c>
      <c r="K2259" s="661" t="s">
        <v>2022</v>
      </c>
      <c r="L2259" s="662">
        <v>82.04</v>
      </c>
      <c r="M2259" s="662">
        <v>164.08</v>
      </c>
      <c r="N2259" s="661">
        <v>2</v>
      </c>
      <c r="O2259" s="744">
        <v>0.5</v>
      </c>
      <c r="P2259" s="662">
        <v>164.08</v>
      </c>
      <c r="Q2259" s="677">
        <v>1</v>
      </c>
      <c r="R2259" s="661">
        <v>2</v>
      </c>
      <c r="S2259" s="677">
        <v>1</v>
      </c>
      <c r="T2259" s="744">
        <v>0.5</v>
      </c>
      <c r="U2259" s="700">
        <v>1</v>
      </c>
    </row>
    <row r="2260" spans="1:21" ht="14.4" customHeight="1" x14ac:dyDescent="0.3">
      <c r="A2260" s="660">
        <v>32</v>
      </c>
      <c r="B2260" s="661" t="s">
        <v>573</v>
      </c>
      <c r="C2260" s="661" t="s">
        <v>3526</v>
      </c>
      <c r="D2260" s="742" t="s">
        <v>5499</v>
      </c>
      <c r="E2260" s="743" t="s">
        <v>3552</v>
      </c>
      <c r="F2260" s="661" t="s">
        <v>3521</v>
      </c>
      <c r="G2260" s="661" t="s">
        <v>3662</v>
      </c>
      <c r="H2260" s="661" t="s">
        <v>574</v>
      </c>
      <c r="I2260" s="661" t="s">
        <v>647</v>
      </c>
      <c r="J2260" s="661" t="s">
        <v>3704</v>
      </c>
      <c r="K2260" s="661" t="s">
        <v>3646</v>
      </c>
      <c r="L2260" s="662">
        <v>24.78</v>
      </c>
      <c r="M2260" s="662">
        <v>148.68</v>
      </c>
      <c r="N2260" s="661">
        <v>6</v>
      </c>
      <c r="O2260" s="744">
        <v>3</v>
      </c>
      <c r="P2260" s="662">
        <v>74.34</v>
      </c>
      <c r="Q2260" s="677">
        <v>0.5</v>
      </c>
      <c r="R2260" s="661">
        <v>3</v>
      </c>
      <c r="S2260" s="677">
        <v>0.5</v>
      </c>
      <c r="T2260" s="744">
        <v>1.5</v>
      </c>
      <c r="U2260" s="700">
        <v>0.5</v>
      </c>
    </row>
    <row r="2261" spans="1:21" ht="14.4" customHeight="1" x14ac:dyDescent="0.3">
      <c r="A2261" s="660">
        <v>32</v>
      </c>
      <c r="B2261" s="661" t="s">
        <v>573</v>
      </c>
      <c r="C2261" s="661" t="s">
        <v>3526</v>
      </c>
      <c r="D2261" s="742" t="s">
        <v>5499</v>
      </c>
      <c r="E2261" s="743" t="s">
        <v>3552</v>
      </c>
      <c r="F2261" s="661" t="s">
        <v>3521</v>
      </c>
      <c r="G2261" s="661" t="s">
        <v>3662</v>
      </c>
      <c r="H2261" s="661" t="s">
        <v>574</v>
      </c>
      <c r="I2261" s="661" t="s">
        <v>1160</v>
      </c>
      <c r="J2261" s="661" t="s">
        <v>3663</v>
      </c>
      <c r="K2261" s="661" t="s">
        <v>3664</v>
      </c>
      <c r="L2261" s="662">
        <v>99.11</v>
      </c>
      <c r="M2261" s="662">
        <v>396.44</v>
      </c>
      <c r="N2261" s="661">
        <v>4</v>
      </c>
      <c r="O2261" s="744">
        <v>1</v>
      </c>
      <c r="P2261" s="662">
        <v>198.22</v>
      </c>
      <c r="Q2261" s="677">
        <v>0.5</v>
      </c>
      <c r="R2261" s="661">
        <v>2</v>
      </c>
      <c r="S2261" s="677">
        <v>0.5</v>
      </c>
      <c r="T2261" s="744">
        <v>0.5</v>
      </c>
      <c r="U2261" s="700">
        <v>0.5</v>
      </c>
    </row>
    <row r="2262" spans="1:21" ht="14.4" customHeight="1" x14ac:dyDescent="0.3">
      <c r="A2262" s="660">
        <v>32</v>
      </c>
      <c r="B2262" s="661" t="s">
        <v>573</v>
      </c>
      <c r="C2262" s="661" t="s">
        <v>3526</v>
      </c>
      <c r="D2262" s="742" t="s">
        <v>5499</v>
      </c>
      <c r="E2262" s="743" t="s">
        <v>3552</v>
      </c>
      <c r="F2262" s="661" t="s">
        <v>3521</v>
      </c>
      <c r="G2262" s="661" t="s">
        <v>4208</v>
      </c>
      <c r="H2262" s="661" t="s">
        <v>574</v>
      </c>
      <c r="I2262" s="661" t="s">
        <v>2116</v>
      </c>
      <c r="J2262" s="661" t="s">
        <v>2117</v>
      </c>
      <c r="K2262" s="661" t="s">
        <v>5126</v>
      </c>
      <c r="L2262" s="662">
        <v>194.49</v>
      </c>
      <c r="M2262" s="662">
        <v>4667.76</v>
      </c>
      <c r="N2262" s="661">
        <v>24</v>
      </c>
      <c r="O2262" s="744">
        <v>6.5</v>
      </c>
      <c r="P2262" s="662">
        <v>4667.76</v>
      </c>
      <c r="Q2262" s="677">
        <v>1</v>
      </c>
      <c r="R2262" s="661">
        <v>24</v>
      </c>
      <c r="S2262" s="677">
        <v>1</v>
      </c>
      <c r="T2262" s="744">
        <v>6.5</v>
      </c>
      <c r="U2262" s="700">
        <v>1</v>
      </c>
    </row>
    <row r="2263" spans="1:21" ht="14.4" customHeight="1" x14ac:dyDescent="0.3">
      <c r="A2263" s="660">
        <v>32</v>
      </c>
      <c r="B2263" s="661" t="s">
        <v>573</v>
      </c>
      <c r="C2263" s="661" t="s">
        <v>3526</v>
      </c>
      <c r="D2263" s="742" t="s">
        <v>5499</v>
      </c>
      <c r="E2263" s="743" t="s">
        <v>3552</v>
      </c>
      <c r="F2263" s="661" t="s">
        <v>3521</v>
      </c>
      <c r="G2263" s="661" t="s">
        <v>3858</v>
      </c>
      <c r="H2263" s="661" t="s">
        <v>574</v>
      </c>
      <c r="I2263" s="661" t="s">
        <v>919</v>
      </c>
      <c r="J2263" s="661" t="s">
        <v>3859</v>
      </c>
      <c r="K2263" s="661" t="s">
        <v>3860</v>
      </c>
      <c r="L2263" s="662">
        <v>0</v>
      </c>
      <c r="M2263" s="662">
        <v>0</v>
      </c>
      <c r="N2263" s="661">
        <v>1</v>
      </c>
      <c r="O2263" s="744">
        <v>0.5</v>
      </c>
      <c r="P2263" s="662">
        <v>0</v>
      </c>
      <c r="Q2263" s="677"/>
      <c r="R2263" s="661">
        <v>1</v>
      </c>
      <c r="S2263" s="677">
        <v>1</v>
      </c>
      <c r="T2263" s="744">
        <v>0.5</v>
      </c>
      <c r="U2263" s="700">
        <v>1</v>
      </c>
    </row>
    <row r="2264" spans="1:21" ht="14.4" customHeight="1" x14ac:dyDescent="0.3">
      <c r="A2264" s="660">
        <v>32</v>
      </c>
      <c r="B2264" s="661" t="s">
        <v>573</v>
      </c>
      <c r="C2264" s="661" t="s">
        <v>3526</v>
      </c>
      <c r="D2264" s="742" t="s">
        <v>5499</v>
      </c>
      <c r="E2264" s="743" t="s">
        <v>3552</v>
      </c>
      <c r="F2264" s="661" t="s">
        <v>3521</v>
      </c>
      <c r="G2264" s="661" t="s">
        <v>3670</v>
      </c>
      <c r="H2264" s="661" t="s">
        <v>574</v>
      </c>
      <c r="I2264" s="661" t="s">
        <v>3898</v>
      </c>
      <c r="J2264" s="661" t="s">
        <v>2521</v>
      </c>
      <c r="K2264" s="661" t="s">
        <v>3899</v>
      </c>
      <c r="L2264" s="662">
        <v>214.5</v>
      </c>
      <c r="M2264" s="662">
        <v>429</v>
      </c>
      <c r="N2264" s="661">
        <v>2</v>
      </c>
      <c r="O2264" s="744">
        <v>2</v>
      </c>
      <c r="P2264" s="662"/>
      <c r="Q2264" s="677">
        <v>0</v>
      </c>
      <c r="R2264" s="661"/>
      <c r="S2264" s="677">
        <v>0</v>
      </c>
      <c r="T2264" s="744"/>
      <c r="U2264" s="700">
        <v>0</v>
      </c>
    </row>
    <row r="2265" spans="1:21" ht="14.4" customHeight="1" x14ac:dyDescent="0.3">
      <c r="A2265" s="660">
        <v>32</v>
      </c>
      <c r="B2265" s="661" t="s">
        <v>573</v>
      </c>
      <c r="C2265" s="661" t="s">
        <v>3526</v>
      </c>
      <c r="D2265" s="742" t="s">
        <v>5499</v>
      </c>
      <c r="E2265" s="743" t="s">
        <v>3552</v>
      </c>
      <c r="F2265" s="661" t="s">
        <v>3521</v>
      </c>
      <c r="G2265" s="661" t="s">
        <v>4212</v>
      </c>
      <c r="H2265" s="661" t="s">
        <v>574</v>
      </c>
      <c r="I2265" s="661" t="s">
        <v>4213</v>
      </c>
      <c r="J2265" s="661" t="s">
        <v>4214</v>
      </c>
      <c r="K2265" s="661" t="s">
        <v>4215</v>
      </c>
      <c r="L2265" s="662">
        <v>111.45</v>
      </c>
      <c r="M2265" s="662">
        <v>222.9</v>
      </c>
      <c r="N2265" s="661">
        <v>2</v>
      </c>
      <c r="O2265" s="744">
        <v>0.5</v>
      </c>
      <c r="P2265" s="662">
        <v>222.9</v>
      </c>
      <c r="Q2265" s="677">
        <v>1</v>
      </c>
      <c r="R2265" s="661">
        <v>2</v>
      </c>
      <c r="S2265" s="677">
        <v>1</v>
      </c>
      <c r="T2265" s="744">
        <v>0.5</v>
      </c>
      <c r="U2265" s="700">
        <v>1</v>
      </c>
    </row>
    <row r="2266" spans="1:21" ht="14.4" customHeight="1" x14ac:dyDescent="0.3">
      <c r="A2266" s="660">
        <v>32</v>
      </c>
      <c r="B2266" s="661" t="s">
        <v>573</v>
      </c>
      <c r="C2266" s="661" t="s">
        <v>3526</v>
      </c>
      <c r="D2266" s="742" t="s">
        <v>5499</v>
      </c>
      <c r="E2266" s="743" t="s">
        <v>3552</v>
      </c>
      <c r="F2266" s="661" t="s">
        <v>3521</v>
      </c>
      <c r="G2266" s="661" t="s">
        <v>3677</v>
      </c>
      <c r="H2266" s="661" t="s">
        <v>574</v>
      </c>
      <c r="I2266" s="661" t="s">
        <v>2082</v>
      </c>
      <c r="J2266" s="661" t="s">
        <v>2083</v>
      </c>
      <c r="K2266" s="661" t="s">
        <v>3678</v>
      </c>
      <c r="L2266" s="662">
        <v>22.44</v>
      </c>
      <c r="M2266" s="662">
        <v>403.92</v>
      </c>
      <c r="N2266" s="661">
        <v>18</v>
      </c>
      <c r="O2266" s="744">
        <v>7</v>
      </c>
      <c r="P2266" s="662">
        <v>336.6</v>
      </c>
      <c r="Q2266" s="677">
        <v>0.83333333333333337</v>
      </c>
      <c r="R2266" s="661">
        <v>15</v>
      </c>
      <c r="S2266" s="677">
        <v>0.83333333333333337</v>
      </c>
      <c r="T2266" s="744">
        <v>5.5</v>
      </c>
      <c r="U2266" s="700">
        <v>0.7857142857142857</v>
      </c>
    </row>
    <row r="2267" spans="1:21" ht="14.4" customHeight="1" x14ac:dyDescent="0.3">
      <c r="A2267" s="660">
        <v>32</v>
      </c>
      <c r="B2267" s="661" t="s">
        <v>573</v>
      </c>
      <c r="C2267" s="661" t="s">
        <v>3526</v>
      </c>
      <c r="D2267" s="742" t="s">
        <v>5499</v>
      </c>
      <c r="E2267" s="743" t="s">
        <v>3552</v>
      </c>
      <c r="F2267" s="661" t="s">
        <v>3521</v>
      </c>
      <c r="G2267" s="661" t="s">
        <v>3677</v>
      </c>
      <c r="H2267" s="661" t="s">
        <v>574</v>
      </c>
      <c r="I2267" s="661" t="s">
        <v>2120</v>
      </c>
      <c r="J2267" s="661" t="s">
        <v>2121</v>
      </c>
      <c r="K2267" s="661" t="s">
        <v>3680</v>
      </c>
      <c r="L2267" s="662">
        <v>51.21</v>
      </c>
      <c r="M2267" s="662">
        <v>460.89</v>
      </c>
      <c r="N2267" s="661">
        <v>9</v>
      </c>
      <c r="O2267" s="744">
        <v>3.5</v>
      </c>
      <c r="P2267" s="662">
        <v>153.63</v>
      </c>
      <c r="Q2267" s="677">
        <v>0.33333333333333331</v>
      </c>
      <c r="R2267" s="661">
        <v>3</v>
      </c>
      <c r="S2267" s="677">
        <v>0.33333333333333331</v>
      </c>
      <c r="T2267" s="744">
        <v>1.5</v>
      </c>
      <c r="U2267" s="700">
        <v>0.42857142857142855</v>
      </c>
    </row>
    <row r="2268" spans="1:21" ht="14.4" customHeight="1" x14ac:dyDescent="0.3">
      <c r="A2268" s="660">
        <v>32</v>
      </c>
      <c r="B2268" s="661" t="s">
        <v>573</v>
      </c>
      <c r="C2268" s="661" t="s">
        <v>3526</v>
      </c>
      <c r="D2268" s="742" t="s">
        <v>5499</v>
      </c>
      <c r="E2268" s="743" t="s">
        <v>3552</v>
      </c>
      <c r="F2268" s="661" t="s">
        <v>3521</v>
      </c>
      <c r="G2268" s="661" t="s">
        <v>5267</v>
      </c>
      <c r="H2268" s="661" t="s">
        <v>574</v>
      </c>
      <c r="I2268" s="661" t="s">
        <v>5268</v>
      </c>
      <c r="J2268" s="661" t="s">
        <v>5269</v>
      </c>
      <c r="K2268" s="661" t="s">
        <v>1222</v>
      </c>
      <c r="L2268" s="662">
        <v>106.38</v>
      </c>
      <c r="M2268" s="662">
        <v>212.76</v>
      </c>
      <c r="N2268" s="661">
        <v>2</v>
      </c>
      <c r="O2268" s="744">
        <v>0.5</v>
      </c>
      <c r="P2268" s="662"/>
      <c r="Q2268" s="677">
        <v>0</v>
      </c>
      <c r="R2268" s="661"/>
      <c r="S2268" s="677">
        <v>0</v>
      </c>
      <c r="T2268" s="744"/>
      <c r="U2268" s="700">
        <v>0</v>
      </c>
    </row>
    <row r="2269" spans="1:21" ht="14.4" customHeight="1" x14ac:dyDescent="0.3">
      <c r="A2269" s="660">
        <v>32</v>
      </c>
      <c r="B2269" s="661" t="s">
        <v>573</v>
      </c>
      <c r="C2269" s="661" t="s">
        <v>3526</v>
      </c>
      <c r="D2269" s="742" t="s">
        <v>5499</v>
      </c>
      <c r="E2269" s="743" t="s">
        <v>3552</v>
      </c>
      <c r="F2269" s="661" t="s">
        <v>3521</v>
      </c>
      <c r="G2269" s="661" t="s">
        <v>4226</v>
      </c>
      <c r="H2269" s="661" t="s">
        <v>574</v>
      </c>
      <c r="I2269" s="661" t="s">
        <v>2593</v>
      </c>
      <c r="J2269" s="661" t="s">
        <v>2594</v>
      </c>
      <c r="K2269" s="661" t="s">
        <v>2595</v>
      </c>
      <c r="L2269" s="662">
        <v>75.349999999999994</v>
      </c>
      <c r="M2269" s="662">
        <v>150.69999999999999</v>
      </c>
      <c r="N2269" s="661">
        <v>2</v>
      </c>
      <c r="O2269" s="744">
        <v>1.5</v>
      </c>
      <c r="P2269" s="662">
        <v>75.349999999999994</v>
      </c>
      <c r="Q2269" s="677">
        <v>0.5</v>
      </c>
      <c r="R2269" s="661">
        <v>1</v>
      </c>
      <c r="S2269" s="677">
        <v>0.5</v>
      </c>
      <c r="T2269" s="744">
        <v>1</v>
      </c>
      <c r="U2269" s="700">
        <v>0.66666666666666663</v>
      </c>
    </row>
    <row r="2270" spans="1:21" ht="14.4" customHeight="1" x14ac:dyDescent="0.3">
      <c r="A2270" s="660">
        <v>32</v>
      </c>
      <c r="B2270" s="661" t="s">
        <v>573</v>
      </c>
      <c r="C2270" s="661" t="s">
        <v>3526</v>
      </c>
      <c r="D2270" s="742" t="s">
        <v>5499</v>
      </c>
      <c r="E2270" s="743" t="s">
        <v>3552</v>
      </c>
      <c r="F2270" s="661" t="s">
        <v>3521</v>
      </c>
      <c r="G2270" s="661" t="s">
        <v>4228</v>
      </c>
      <c r="H2270" s="661" t="s">
        <v>574</v>
      </c>
      <c r="I2270" s="661" t="s">
        <v>747</v>
      </c>
      <c r="J2270" s="661" t="s">
        <v>748</v>
      </c>
      <c r="K2270" s="661" t="s">
        <v>749</v>
      </c>
      <c r="L2270" s="662">
        <v>79.069999999999993</v>
      </c>
      <c r="M2270" s="662">
        <v>237.20999999999998</v>
      </c>
      <c r="N2270" s="661">
        <v>3</v>
      </c>
      <c r="O2270" s="744">
        <v>3</v>
      </c>
      <c r="P2270" s="662">
        <v>237.20999999999998</v>
      </c>
      <c r="Q2270" s="677">
        <v>1</v>
      </c>
      <c r="R2270" s="661">
        <v>3</v>
      </c>
      <c r="S2270" s="677">
        <v>1</v>
      </c>
      <c r="T2270" s="744">
        <v>3</v>
      </c>
      <c r="U2270" s="700">
        <v>1</v>
      </c>
    </row>
    <row r="2271" spans="1:21" ht="14.4" customHeight="1" x14ac:dyDescent="0.3">
      <c r="A2271" s="660">
        <v>32</v>
      </c>
      <c r="B2271" s="661" t="s">
        <v>573</v>
      </c>
      <c r="C2271" s="661" t="s">
        <v>3526</v>
      </c>
      <c r="D2271" s="742" t="s">
        <v>5499</v>
      </c>
      <c r="E2271" s="743" t="s">
        <v>3552</v>
      </c>
      <c r="F2271" s="661" t="s">
        <v>3521</v>
      </c>
      <c r="G2271" s="661" t="s">
        <v>3786</v>
      </c>
      <c r="H2271" s="661" t="s">
        <v>1755</v>
      </c>
      <c r="I2271" s="661" t="s">
        <v>5270</v>
      </c>
      <c r="J2271" s="661" t="s">
        <v>1968</v>
      </c>
      <c r="K2271" s="661" t="s">
        <v>3392</v>
      </c>
      <c r="L2271" s="662">
        <v>339.8</v>
      </c>
      <c r="M2271" s="662">
        <v>679.6</v>
      </c>
      <c r="N2271" s="661">
        <v>2</v>
      </c>
      <c r="O2271" s="744">
        <v>1</v>
      </c>
      <c r="P2271" s="662">
        <v>679.6</v>
      </c>
      <c r="Q2271" s="677">
        <v>1</v>
      </c>
      <c r="R2271" s="661">
        <v>2</v>
      </c>
      <c r="S2271" s="677">
        <v>1</v>
      </c>
      <c r="T2271" s="744">
        <v>1</v>
      </c>
      <c r="U2271" s="700">
        <v>1</v>
      </c>
    </row>
    <row r="2272" spans="1:21" ht="14.4" customHeight="1" x14ac:dyDescent="0.3">
      <c r="A2272" s="660">
        <v>32</v>
      </c>
      <c r="B2272" s="661" t="s">
        <v>573</v>
      </c>
      <c r="C2272" s="661" t="s">
        <v>3526</v>
      </c>
      <c r="D2272" s="742" t="s">
        <v>5499</v>
      </c>
      <c r="E2272" s="743" t="s">
        <v>3552</v>
      </c>
      <c r="F2272" s="661" t="s">
        <v>3521</v>
      </c>
      <c r="G2272" s="661" t="s">
        <v>3786</v>
      </c>
      <c r="H2272" s="661" t="s">
        <v>1755</v>
      </c>
      <c r="I2272" s="661" t="s">
        <v>1967</v>
      </c>
      <c r="J2272" s="661" t="s">
        <v>1968</v>
      </c>
      <c r="K2272" s="661" t="s">
        <v>2432</v>
      </c>
      <c r="L2272" s="662">
        <v>1427.23</v>
      </c>
      <c r="M2272" s="662">
        <v>44244.12999999999</v>
      </c>
      <c r="N2272" s="661">
        <v>31</v>
      </c>
      <c r="O2272" s="744">
        <v>11.5</v>
      </c>
      <c r="P2272" s="662">
        <v>38535.209999999992</v>
      </c>
      <c r="Q2272" s="677">
        <v>0.87096774193548387</v>
      </c>
      <c r="R2272" s="661">
        <v>27</v>
      </c>
      <c r="S2272" s="677">
        <v>0.87096774193548387</v>
      </c>
      <c r="T2272" s="744">
        <v>10.5</v>
      </c>
      <c r="U2272" s="700">
        <v>0.91304347826086951</v>
      </c>
    </row>
    <row r="2273" spans="1:21" ht="14.4" customHeight="1" x14ac:dyDescent="0.3">
      <c r="A2273" s="660">
        <v>32</v>
      </c>
      <c r="B2273" s="661" t="s">
        <v>573</v>
      </c>
      <c r="C2273" s="661" t="s">
        <v>3526</v>
      </c>
      <c r="D2273" s="742" t="s">
        <v>5499</v>
      </c>
      <c r="E2273" s="743" t="s">
        <v>3552</v>
      </c>
      <c r="F2273" s="661" t="s">
        <v>3521</v>
      </c>
      <c r="G2273" s="661" t="s">
        <v>3904</v>
      </c>
      <c r="H2273" s="661" t="s">
        <v>574</v>
      </c>
      <c r="I2273" s="661" t="s">
        <v>1333</v>
      </c>
      <c r="J2273" s="661" t="s">
        <v>1334</v>
      </c>
      <c r="K2273" s="661" t="s">
        <v>3905</v>
      </c>
      <c r="L2273" s="662">
        <v>32709.68</v>
      </c>
      <c r="M2273" s="662">
        <v>32709.68</v>
      </c>
      <c r="N2273" s="661">
        <v>1</v>
      </c>
      <c r="O2273" s="744">
        <v>1</v>
      </c>
      <c r="P2273" s="662">
        <v>32709.68</v>
      </c>
      <c r="Q2273" s="677">
        <v>1</v>
      </c>
      <c r="R2273" s="661">
        <v>1</v>
      </c>
      <c r="S2273" s="677">
        <v>1</v>
      </c>
      <c r="T2273" s="744">
        <v>1</v>
      </c>
      <c r="U2273" s="700">
        <v>1</v>
      </c>
    </row>
    <row r="2274" spans="1:21" ht="14.4" customHeight="1" x14ac:dyDescent="0.3">
      <c r="A2274" s="660">
        <v>32</v>
      </c>
      <c r="B2274" s="661" t="s">
        <v>573</v>
      </c>
      <c r="C2274" s="661" t="s">
        <v>3526</v>
      </c>
      <c r="D2274" s="742" t="s">
        <v>5499</v>
      </c>
      <c r="E2274" s="743" t="s">
        <v>3552</v>
      </c>
      <c r="F2274" s="661" t="s">
        <v>3521</v>
      </c>
      <c r="G2274" s="661" t="s">
        <v>3690</v>
      </c>
      <c r="H2274" s="661" t="s">
        <v>1755</v>
      </c>
      <c r="I2274" s="661" t="s">
        <v>2253</v>
      </c>
      <c r="J2274" s="661" t="s">
        <v>2246</v>
      </c>
      <c r="K2274" s="661" t="s">
        <v>3416</v>
      </c>
      <c r="L2274" s="662">
        <v>13849.26</v>
      </c>
      <c r="M2274" s="662">
        <v>152341.86000000002</v>
      </c>
      <c r="N2274" s="661">
        <v>11</v>
      </c>
      <c r="O2274" s="744">
        <v>5.5</v>
      </c>
      <c r="P2274" s="662">
        <v>138492.6</v>
      </c>
      <c r="Q2274" s="677">
        <v>0.90909090909090906</v>
      </c>
      <c r="R2274" s="661">
        <v>10</v>
      </c>
      <c r="S2274" s="677">
        <v>0.90909090909090906</v>
      </c>
      <c r="T2274" s="744">
        <v>4.5</v>
      </c>
      <c r="U2274" s="700">
        <v>0.81818181818181823</v>
      </c>
    </row>
    <row r="2275" spans="1:21" ht="14.4" customHeight="1" x14ac:dyDescent="0.3">
      <c r="A2275" s="660">
        <v>32</v>
      </c>
      <c r="B2275" s="661" t="s">
        <v>573</v>
      </c>
      <c r="C2275" s="661" t="s">
        <v>3526</v>
      </c>
      <c r="D2275" s="742" t="s">
        <v>5499</v>
      </c>
      <c r="E2275" s="743" t="s">
        <v>3552</v>
      </c>
      <c r="F2275" s="661" t="s">
        <v>3521</v>
      </c>
      <c r="G2275" s="661" t="s">
        <v>3866</v>
      </c>
      <c r="H2275" s="661" t="s">
        <v>1755</v>
      </c>
      <c r="I2275" s="661" t="s">
        <v>3867</v>
      </c>
      <c r="J2275" s="661" t="s">
        <v>3868</v>
      </c>
      <c r="K2275" s="661" t="s">
        <v>3869</v>
      </c>
      <c r="L2275" s="662">
        <v>120.61</v>
      </c>
      <c r="M2275" s="662">
        <v>120.61</v>
      </c>
      <c r="N2275" s="661">
        <v>1</v>
      </c>
      <c r="O2275" s="744">
        <v>0.5</v>
      </c>
      <c r="P2275" s="662">
        <v>120.61</v>
      </c>
      <c r="Q2275" s="677">
        <v>1</v>
      </c>
      <c r="R2275" s="661">
        <v>1</v>
      </c>
      <c r="S2275" s="677">
        <v>1</v>
      </c>
      <c r="T2275" s="744">
        <v>0.5</v>
      </c>
      <c r="U2275" s="700">
        <v>1</v>
      </c>
    </row>
    <row r="2276" spans="1:21" ht="14.4" customHeight="1" x14ac:dyDescent="0.3">
      <c r="A2276" s="660">
        <v>32</v>
      </c>
      <c r="B2276" s="661" t="s">
        <v>573</v>
      </c>
      <c r="C2276" s="661" t="s">
        <v>3526</v>
      </c>
      <c r="D2276" s="742" t="s">
        <v>5499</v>
      </c>
      <c r="E2276" s="743" t="s">
        <v>3552</v>
      </c>
      <c r="F2276" s="661" t="s">
        <v>3521</v>
      </c>
      <c r="G2276" s="661" t="s">
        <v>3952</v>
      </c>
      <c r="H2276" s="661" t="s">
        <v>574</v>
      </c>
      <c r="I2276" s="661" t="s">
        <v>5271</v>
      </c>
      <c r="J2276" s="661" t="s">
        <v>4481</v>
      </c>
      <c r="K2276" s="661" t="s">
        <v>3508</v>
      </c>
      <c r="L2276" s="662">
        <v>0</v>
      </c>
      <c r="M2276" s="662">
        <v>0</v>
      </c>
      <c r="N2276" s="661">
        <v>1</v>
      </c>
      <c r="O2276" s="744">
        <v>1</v>
      </c>
      <c r="P2276" s="662">
        <v>0</v>
      </c>
      <c r="Q2276" s="677"/>
      <c r="R2276" s="661">
        <v>1</v>
      </c>
      <c r="S2276" s="677">
        <v>1</v>
      </c>
      <c r="T2276" s="744">
        <v>1</v>
      </c>
      <c r="U2276" s="700">
        <v>1</v>
      </c>
    </row>
    <row r="2277" spans="1:21" ht="14.4" customHeight="1" x14ac:dyDescent="0.3">
      <c r="A2277" s="660">
        <v>32</v>
      </c>
      <c r="B2277" s="661" t="s">
        <v>573</v>
      </c>
      <c r="C2277" s="661" t="s">
        <v>3526</v>
      </c>
      <c r="D2277" s="742" t="s">
        <v>5499</v>
      </c>
      <c r="E2277" s="743" t="s">
        <v>3552</v>
      </c>
      <c r="F2277" s="661" t="s">
        <v>3521</v>
      </c>
      <c r="G2277" s="661" t="s">
        <v>3709</v>
      </c>
      <c r="H2277" s="661" t="s">
        <v>574</v>
      </c>
      <c r="I2277" s="661" t="s">
        <v>2237</v>
      </c>
      <c r="J2277" s="661" t="s">
        <v>3710</v>
      </c>
      <c r="K2277" s="661" t="s">
        <v>3711</v>
      </c>
      <c r="L2277" s="662">
        <v>10386.950000000001</v>
      </c>
      <c r="M2277" s="662">
        <v>135030.35</v>
      </c>
      <c r="N2277" s="661">
        <v>13</v>
      </c>
      <c r="O2277" s="744">
        <v>8.5</v>
      </c>
      <c r="P2277" s="662">
        <v>135030.35</v>
      </c>
      <c r="Q2277" s="677">
        <v>1</v>
      </c>
      <c r="R2277" s="661">
        <v>13</v>
      </c>
      <c r="S2277" s="677">
        <v>1</v>
      </c>
      <c r="T2277" s="744">
        <v>8.5</v>
      </c>
      <c r="U2277" s="700">
        <v>1</v>
      </c>
    </row>
    <row r="2278" spans="1:21" ht="14.4" customHeight="1" x14ac:dyDescent="0.3">
      <c r="A2278" s="660">
        <v>32</v>
      </c>
      <c r="B2278" s="661" t="s">
        <v>573</v>
      </c>
      <c r="C2278" s="661" t="s">
        <v>3526</v>
      </c>
      <c r="D2278" s="742" t="s">
        <v>5499</v>
      </c>
      <c r="E2278" s="743" t="s">
        <v>3553</v>
      </c>
      <c r="F2278" s="661" t="s">
        <v>3521</v>
      </c>
      <c r="G2278" s="661" t="s">
        <v>3569</v>
      </c>
      <c r="H2278" s="661" t="s">
        <v>574</v>
      </c>
      <c r="I2278" s="661" t="s">
        <v>1314</v>
      </c>
      <c r="J2278" s="661" t="s">
        <v>1315</v>
      </c>
      <c r="K2278" s="661" t="s">
        <v>3570</v>
      </c>
      <c r="L2278" s="662">
        <v>1295.6400000000001</v>
      </c>
      <c r="M2278" s="662">
        <v>10365.120000000001</v>
      </c>
      <c r="N2278" s="661">
        <v>8</v>
      </c>
      <c r="O2278" s="744">
        <v>3.5</v>
      </c>
      <c r="P2278" s="662">
        <v>3886.92</v>
      </c>
      <c r="Q2278" s="677">
        <v>0.375</v>
      </c>
      <c r="R2278" s="661">
        <v>3</v>
      </c>
      <c r="S2278" s="677">
        <v>0.375</v>
      </c>
      <c r="T2278" s="744">
        <v>1.5</v>
      </c>
      <c r="U2278" s="700">
        <v>0.42857142857142855</v>
      </c>
    </row>
    <row r="2279" spans="1:21" ht="14.4" customHeight="1" x14ac:dyDescent="0.3">
      <c r="A2279" s="660">
        <v>32</v>
      </c>
      <c r="B2279" s="661" t="s">
        <v>573</v>
      </c>
      <c r="C2279" s="661" t="s">
        <v>3526</v>
      </c>
      <c r="D2279" s="742" t="s">
        <v>5499</v>
      </c>
      <c r="E2279" s="743" t="s">
        <v>3553</v>
      </c>
      <c r="F2279" s="661" t="s">
        <v>3521</v>
      </c>
      <c r="G2279" s="661" t="s">
        <v>3569</v>
      </c>
      <c r="H2279" s="661" t="s">
        <v>574</v>
      </c>
      <c r="I2279" s="661" t="s">
        <v>3812</v>
      </c>
      <c r="J2279" s="661" t="s">
        <v>2622</v>
      </c>
      <c r="K2279" s="661" t="s">
        <v>2623</v>
      </c>
      <c r="L2279" s="662">
        <v>462.73</v>
      </c>
      <c r="M2279" s="662">
        <v>462.73</v>
      </c>
      <c r="N2279" s="661">
        <v>1</v>
      </c>
      <c r="O2279" s="744">
        <v>0.5</v>
      </c>
      <c r="P2279" s="662">
        <v>462.73</v>
      </c>
      <c r="Q2279" s="677">
        <v>1</v>
      </c>
      <c r="R2279" s="661">
        <v>1</v>
      </c>
      <c r="S2279" s="677">
        <v>1</v>
      </c>
      <c r="T2279" s="744">
        <v>0.5</v>
      </c>
      <c r="U2279" s="700">
        <v>1</v>
      </c>
    </row>
    <row r="2280" spans="1:21" ht="14.4" customHeight="1" x14ac:dyDescent="0.3">
      <c r="A2280" s="660">
        <v>32</v>
      </c>
      <c r="B2280" s="661" t="s">
        <v>573</v>
      </c>
      <c r="C2280" s="661" t="s">
        <v>3526</v>
      </c>
      <c r="D2280" s="742" t="s">
        <v>5499</v>
      </c>
      <c r="E2280" s="743" t="s">
        <v>3553</v>
      </c>
      <c r="F2280" s="661" t="s">
        <v>3521</v>
      </c>
      <c r="G2280" s="661" t="s">
        <v>3571</v>
      </c>
      <c r="H2280" s="661" t="s">
        <v>574</v>
      </c>
      <c r="I2280" s="661" t="s">
        <v>3967</v>
      </c>
      <c r="J2280" s="661" t="s">
        <v>3968</v>
      </c>
      <c r="K2280" s="661" t="s">
        <v>3694</v>
      </c>
      <c r="L2280" s="662">
        <v>85.71</v>
      </c>
      <c r="M2280" s="662">
        <v>599.97</v>
      </c>
      <c r="N2280" s="661">
        <v>7</v>
      </c>
      <c r="O2280" s="744">
        <v>2</v>
      </c>
      <c r="P2280" s="662">
        <v>257.13</v>
      </c>
      <c r="Q2280" s="677">
        <v>0.42857142857142855</v>
      </c>
      <c r="R2280" s="661">
        <v>3</v>
      </c>
      <c r="S2280" s="677">
        <v>0.42857142857142855</v>
      </c>
      <c r="T2280" s="744">
        <v>0.5</v>
      </c>
      <c r="U2280" s="700">
        <v>0.25</v>
      </c>
    </row>
    <row r="2281" spans="1:21" ht="14.4" customHeight="1" x14ac:dyDescent="0.3">
      <c r="A2281" s="660">
        <v>32</v>
      </c>
      <c r="B2281" s="661" t="s">
        <v>573</v>
      </c>
      <c r="C2281" s="661" t="s">
        <v>3526</v>
      </c>
      <c r="D2281" s="742" t="s">
        <v>5499</v>
      </c>
      <c r="E2281" s="743" t="s">
        <v>3553</v>
      </c>
      <c r="F2281" s="661" t="s">
        <v>3521</v>
      </c>
      <c r="G2281" s="661" t="s">
        <v>3571</v>
      </c>
      <c r="H2281" s="661" t="s">
        <v>574</v>
      </c>
      <c r="I2281" s="661" t="s">
        <v>3573</v>
      </c>
      <c r="J2281" s="661" t="s">
        <v>684</v>
      </c>
      <c r="K2281" s="661" t="s">
        <v>3574</v>
      </c>
      <c r="L2281" s="662">
        <v>135.25</v>
      </c>
      <c r="M2281" s="662">
        <v>135.25</v>
      </c>
      <c r="N2281" s="661">
        <v>1</v>
      </c>
      <c r="O2281" s="744">
        <v>1</v>
      </c>
      <c r="P2281" s="662">
        <v>135.25</v>
      </c>
      <c r="Q2281" s="677">
        <v>1</v>
      </c>
      <c r="R2281" s="661">
        <v>1</v>
      </c>
      <c r="S2281" s="677">
        <v>1</v>
      </c>
      <c r="T2281" s="744">
        <v>1</v>
      </c>
      <c r="U2281" s="700">
        <v>1</v>
      </c>
    </row>
    <row r="2282" spans="1:21" ht="14.4" customHeight="1" x14ac:dyDescent="0.3">
      <c r="A2282" s="660">
        <v>32</v>
      </c>
      <c r="B2282" s="661" t="s">
        <v>573</v>
      </c>
      <c r="C2282" s="661" t="s">
        <v>3526</v>
      </c>
      <c r="D2282" s="742" t="s">
        <v>5499</v>
      </c>
      <c r="E2282" s="743" t="s">
        <v>3553</v>
      </c>
      <c r="F2282" s="661" t="s">
        <v>3521</v>
      </c>
      <c r="G2282" s="661" t="s">
        <v>3582</v>
      </c>
      <c r="H2282" s="661" t="s">
        <v>1755</v>
      </c>
      <c r="I2282" s="661" t="s">
        <v>2158</v>
      </c>
      <c r="J2282" s="661" t="s">
        <v>617</v>
      </c>
      <c r="K2282" s="661" t="s">
        <v>3387</v>
      </c>
      <c r="L2282" s="662">
        <v>154.36000000000001</v>
      </c>
      <c r="M2282" s="662">
        <v>463.08000000000004</v>
      </c>
      <c r="N2282" s="661">
        <v>3</v>
      </c>
      <c r="O2282" s="744">
        <v>1.5</v>
      </c>
      <c r="P2282" s="662">
        <v>463.08000000000004</v>
      </c>
      <c r="Q2282" s="677">
        <v>1</v>
      </c>
      <c r="R2282" s="661">
        <v>3</v>
      </c>
      <c r="S2282" s="677">
        <v>1</v>
      </c>
      <c r="T2282" s="744">
        <v>1.5</v>
      </c>
      <c r="U2282" s="700">
        <v>1</v>
      </c>
    </row>
    <row r="2283" spans="1:21" ht="14.4" customHeight="1" x14ac:dyDescent="0.3">
      <c r="A2283" s="660">
        <v>32</v>
      </c>
      <c r="B2283" s="661" t="s">
        <v>573</v>
      </c>
      <c r="C2283" s="661" t="s">
        <v>3526</v>
      </c>
      <c r="D2283" s="742" t="s">
        <v>5499</v>
      </c>
      <c r="E2283" s="743" t="s">
        <v>3553</v>
      </c>
      <c r="F2283" s="661" t="s">
        <v>3521</v>
      </c>
      <c r="G2283" s="661" t="s">
        <v>5272</v>
      </c>
      <c r="H2283" s="661" t="s">
        <v>574</v>
      </c>
      <c r="I2283" s="661" t="s">
        <v>5273</v>
      </c>
      <c r="J2283" s="661" t="s">
        <v>5274</v>
      </c>
      <c r="K2283" s="661" t="s">
        <v>5275</v>
      </c>
      <c r="L2283" s="662">
        <v>303.47000000000003</v>
      </c>
      <c r="M2283" s="662">
        <v>606.94000000000005</v>
      </c>
      <c r="N2283" s="661">
        <v>2</v>
      </c>
      <c r="O2283" s="744">
        <v>1</v>
      </c>
      <c r="P2283" s="662"/>
      <c r="Q2283" s="677">
        <v>0</v>
      </c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32</v>
      </c>
      <c r="B2284" s="661" t="s">
        <v>573</v>
      </c>
      <c r="C2284" s="661" t="s">
        <v>3526</v>
      </c>
      <c r="D2284" s="742" t="s">
        <v>5499</v>
      </c>
      <c r="E2284" s="743" t="s">
        <v>3553</v>
      </c>
      <c r="F2284" s="661" t="s">
        <v>3521</v>
      </c>
      <c r="G2284" s="661" t="s">
        <v>4106</v>
      </c>
      <c r="H2284" s="661" t="s">
        <v>1755</v>
      </c>
      <c r="I2284" s="661" t="s">
        <v>2170</v>
      </c>
      <c r="J2284" s="661" t="s">
        <v>2171</v>
      </c>
      <c r="K2284" s="661" t="s">
        <v>2172</v>
      </c>
      <c r="L2284" s="662">
        <v>119.7</v>
      </c>
      <c r="M2284" s="662">
        <v>478.8</v>
      </c>
      <c r="N2284" s="661">
        <v>4</v>
      </c>
      <c r="O2284" s="744">
        <v>2.5</v>
      </c>
      <c r="P2284" s="662">
        <v>119.7</v>
      </c>
      <c r="Q2284" s="677">
        <v>0.25</v>
      </c>
      <c r="R2284" s="661">
        <v>1</v>
      </c>
      <c r="S2284" s="677">
        <v>0.25</v>
      </c>
      <c r="T2284" s="744">
        <v>0.5</v>
      </c>
      <c r="U2284" s="700">
        <v>0.2</v>
      </c>
    </row>
    <row r="2285" spans="1:21" ht="14.4" customHeight="1" x14ac:dyDescent="0.3">
      <c r="A2285" s="660">
        <v>32</v>
      </c>
      <c r="B2285" s="661" t="s">
        <v>573</v>
      </c>
      <c r="C2285" s="661" t="s">
        <v>3526</v>
      </c>
      <c r="D2285" s="742" t="s">
        <v>5499</v>
      </c>
      <c r="E2285" s="743" t="s">
        <v>3553</v>
      </c>
      <c r="F2285" s="661" t="s">
        <v>3521</v>
      </c>
      <c r="G2285" s="661" t="s">
        <v>3583</v>
      </c>
      <c r="H2285" s="661" t="s">
        <v>574</v>
      </c>
      <c r="I2285" s="661" t="s">
        <v>886</v>
      </c>
      <c r="J2285" s="661" t="s">
        <v>3584</v>
      </c>
      <c r="K2285" s="661" t="s">
        <v>3585</v>
      </c>
      <c r="L2285" s="662">
        <v>0</v>
      </c>
      <c r="M2285" s="662">
        <v>0</v>
      </c>
      <c r="N2285" s="661">
        <v>2</v>
      </c>
      <c r="O2285" s="744">
        <v>1</v>
      </c>
      <c r="P2285" s="662"/>
      <c r="Q2285" s="677"/>
      <c r="R2285" s="661"/>
      <c r="S2285" s="677">
        <v>0</v>
      </c>
      <c r="T2285" s="744"/>
      <c r="U2285" s="700">
        <v>0</v>
      </c>
    </row>
    <row r="2286" spans="1:21" ht="14.4" customHeight="1" x14ac:dyDescent="0.3">
      <c r="A2286" s="660">
        <v>32</v>
      </c>
      <c r="B2286" s="661" t="s">
        <v>573</v>
      </c>
      <c r="C2286" s="661" t="s">
        <v>3526</v>
      </c>
      <c r="D2286" s="742" t="s">
        <v>5499</v>
      </c>
      <c r="E2286" s="743" t="s">
        <v>3553</v>
      </c>
      <c r="F2286" s="661" t="s">
        <v>3521</v>
      </c>
      <c r="G2286" s="661" t="s">
        <v>3587</v>
      </c>
      <c r="H2286" s="661" t="s">
        <v>1755</v>
      </c>
      <c r="I2286" s="661" t="s">
        <v>1918</v>
      </c>
      <c r="J2286" s="661" t="s">
        <v>1758</v>
      </c>
      <c r="K2286" s="661" t="s">
        <v>1919</v>
      </c>
      <c r="L2286" s="662">
        <v>340.97</v>
      </c>
      <c r="M2286" s="662">
        <v>340.97</v>
      </c>
      <c r="N2286" s="661">
        <v>1</v>
      </c>
      <c r="O2286" s="744">
        <v>1</v>
      </c>
      <c r="P2286" s="662"/>
      <c r="Q2286" s="677">
        <v>0</v>
      </c>
      <c r="R2286" s="661"/>
      <c r="S2286" s="677">
        <v>0</v>
      </c>
      <c r="T2286" s="744"/>
      <c r="U2286" s="700">
        <v>0</v>
      </c>
    </row>
    <row r="2287" spans="1:21" ht="14.4" customHeight="1" x14ac:dyDescent="0.3">
      <c r="A2287" s="660">
        <v>32</v>
      </c>
      <c r="B2287" s="661" t="s">
        <v>573</v>
      </c>
      <c r="C2287" s="661" t="s">
        <v>3526</v>
      </c>
      <c r="D2287" s="742" t="s">
        <v>5499</v>
      </c>
      <c r="E2287" s="743" t="s">
        <v>3553</v>
      </c>
      <c r="F2287" s="661" t="s">
        <v>3521</v>
      </c>
      <c r="G2287" s="661" t="s">
        <v>5276</v>
      </c>
      <c r="H2287" s="661" t="s">
        <v>574</v>
      </c>
      <c r="I2287" s="661" t="s">
        <v>5277</v>
      </c>
      <c r="J2287" s="661" t="s">
        <v>5278</v>
      </c>
      <c r="K2287" s="661" t="s">
        <v>5264</v>
      </c>
      <c r="L2287" s="662">
        <v>72.5</v>
      </c>
      <c r="M2287" s="662">
        <v>507.5</v>
      </c>
      <c r="N2287" s="661">
        <v>7</v>
      </c>
      <c r="O2287" s="744">
        <v>3.5</v>
      </c>
      <c r="P2287" s="662">
        <v>72.5</v>
      </c>
      <c r="Q2287" s="677">
        <v>0.14285714285714285</v>
      </c>
      <c r="R2287" s="661">
        <v>1</v>
      </c>
      <c r="S2287" s="677">
        <v>0.14285714285714285</v>
      </c>
      <c r="T2287" s="744">
        <v>0.5</v>
      </c>
      <c r="U2287" s="700">
        <v>0.14285714285714285</v>
      </c>
    </row>
    <row r="2288" spans="1:21" ht="14.4" customHeight="1" x14ac:dyDescent="0.3">
      <c r="A2288" s="660">
        <v>32</v>
      </c>
      <c r="B2288" s="661" t="s">
        <v>573</v>
      </c>
      <c r="C2288" s="661" t="s">
        <v>3526</v>
      </c>
      <c r="D2288" s="742" t="s">
        <v>5499</v>
      </c>
      <c r="E2288" s="743" t="s">
        <v>3553</v>
      </c>
      <c r="F2288" s="661" t="s">
        <v>3521</v>
      </c>
      <c r="G2288" s="661" t="s">
        <v>3588</v>
      </c>
      <c r="H2288" s="661" t="s">
        <v>1755</v>
      </c>
      <c r="I2288" s="661" t="s">
        <v>1877</v>
      </c>
      <c r="J2288" s="661" t="s">
        <v>1878</v>
      </c>
      <c r="K2288" s="661" t="s">
        <v>3441</v>
      </c>
      <c r="L2288" s="662">
        <v>65.989999999999995</v>
      </c>
      <c r="M2288" s="662">
        <v>395.93999999999994</v>
      </c>
      <c r="N2288" s="661">
        <v>6</v>
      </c>
      <c r="O2288" s="744">
        <v>1.5</v>
      </c>
      <c r="P2288" s="662">
        <v>131.97999999999999</v>
      </c>
      <c r="Q2288" s="677">
        <v>0.33333333333333337</v>
      </c>
      <c r="R2288" s="661">
        <v>2</v>
      </c>
      <c r="S2288" s="677">
        <v>0.33333333333333331</v>
      </c>
      <c r="T2288" s="744">
        <v>0.5</v>
      </c>
      <c r="U2288" s="700">
        <v>0.33333333333333331</v>
      </c>
    </row>
    <row r="2289" spans="1:21" ht="14.4" customHeight="1" x14ac:dyDescent="0.3">
      <c r="A2289" s="660">
        <v>32</v>
      </c>
      <c r="B2289" s="661" t="s">
        <v>573</v>
      </c>
      <c r="C2289" s="661" t="s">
        <v>3526</v>
      </c>
      <c r="D2289" s="742" t="s">
        <v>5499</v>
      </c>
      <c r="E2289" s="743" t="s">
        <v>3553</v>
      </c>
      <c r="F2289" s="661" t="s">
        <v>3521</v>
      </c>
      <c r="G2289" s="661" t="s">
        <v>3588</v>
      </c>
      <c r="H2289" s="661" t="s">
        <v>1755</v>
      </c>
      <c r="I2289" s="661" t="s">
        <v>2872</v>
      </c>
      <c r="J2289" s="661" t="s">
        <v>1952</v>
      </c>
      <c r="K2289" s="661" t="s">
        <v>3496</v>
      </c>
      <c r="L2289" s="662">
        <v>264</v>
      </c>
      <c r="M2289" s="662">
        <v>528</v>
      </c>
      <c r="N2289" s="661">
        <v>2</v>
      </c>
      <c r="O2289" s="744">
        <v>1</v>
      </c>
      <c r="P2289" s="662">
        <v>528</v>
      </c>
      <c r="Q2289" s="677">
        <v>1</v>
      </c>
      <c r="R2289" s="661">
        <v>2</v>
      </c>
      <c r="S2289" s="677">
        <v>1</v>
      </c>
      <c r="T2289" s="744">
        <v>1</v>
      </c>
      <c r="U2289" s="700">
        <v>1</v>
      </c>
    </row>
    <row r="2290" spans="1:21" ht="14.4" customHeight="1" x14ac:dyDescent="0.3">
      <c r="A2290" s="660">
        <v>32</v>
      </c>
      <c r="B2290" s="661" t="s">
        <v>573</v>
      </c>
      <c r="C2290" s="661" t="s">
        <v>3526</v>
      </c>
      <c r="D2290" s="742" t="s">
        <v>5499</v>
      </c>
      <c r="E2290" s="743" t="s">
        <v>3553</v>
      </c>
      <c r="F2290" s="661" t="s">
        <v>3521</v>
      </c>
      <c r="G2290" s="661" t="s">
        <v>3814</v>
      </c>
      <c r="H2290" s="661" t="s">
        <v>574</v>
      </c>
      <c r="I2290" s="661" t="s">
        <v>4111</v>
      </c>
      <c r="J2290" s="661" t="s">
        <v>4112</v>
      </c>
      <c r="K2290" s="661" t="s">
        <v>3816</v>
      </c>
      <c r="L2290" s="662">
        <v>968.92</v>
      </c>
      <c r="M2290" s="662">
        <v>1937.84</v>
      </c>
      <c r="N2290" s="661">
        <v>2</v>
      </c>
      <c r="O2290" s="744">
        <v>1</v>
      </c>
      <c r="P2290" s="662"/>
      <c r="Q2290" s="677">
        <v>0</v>
      </c>
      <c r="R2290" s="661"/>
      <c r="S2290" s="677">
        <v>0</v>
      </c>
      <c r="T2290" s="744"/>
      <c r="U2290" s="700">
        <v>0</v>
      </c>
    </row>
    <row r="2291" spans="1:21" ht="14.4" customHeight="1" x14ac:dyDescent="0.3">
      <c r="A2291" s="660">
        <v>32</v>
      </c>
      <c r="B2291" s="661" t="s">
        <v>573</v>
      </c>
      <c r="C2291" s="661" t="s">
        <v>3526</v>
      </c>
      <c r="D2291" s="742" t="s">
        <v>5499</v>
      </c>
      <c r="E2291" s="743" t="s">
        <v>3553</v>
      </c>
      <c r="F2291" s="661" t="s">
        <v>3521</v>
      </c>
      <c r="G2291" s="661" t="s">
        <v>3814</v>
      </c>
      <c r="H2291" s="661" t="s">
        <v>574</v>
      </c>
      <c r="I2291" s="661" t="s">
        <v>4744</v>
      </c>
      <c r="J2291" s="661" t="s">
        <v>4745</v>
      </c>
      <c r="K2291" s="661" t="s">
        <v>3819</v>
      </c>
      <c r="L2291" s="662">
        <v>1937.84</v>
      </c>
      <c r="M2291" s="662">
        <v>3875.68</v>
      </c>
      <c r="N2291" s="661">
        <v>2</v>
      </c>
      <c r="O2291" s="744">
        <v>0.5</v>
      </c>
      <c r="P2291" s="662"/>
      <c r="Q2291" s="677">
        <v>0</v>
      </c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32</v>
      </c>
      <c r="B2292" s="661" t="s">
        <v>573</v>
      </c>
      <c r="C2292" s="661" t="s">
        <v>3526</v>
      </c>
      <c r="D2292" s="742" t="s">
        <v>5499</v>
      </c>
      <c r="E2292" s="743" t="s">
        <v>3553</v>
      </c>
      <c r="F2292" s="661" t="s">
        <v>3521</v>
      </c>
      <c r="G2292" s="661" t="s">
        <v>3814</v>
      </c>
      <c r="H2292" s="661" t="s">
        <v>574</v>
      </c>
      <c r="I2292" s="661" t="s">
        <v>4746</v>
      </c>
      <c r="J2292" s="661" t="s">
        <v>4745</v>
      </c>
      <c r="K2292" s="661" t="s">
        <v>4747</v>
      </c>
      <c r="L2292" s="662">
        <v>0</v>
      </c>
      <c r="M2292" s="662">
        <v>0</v>
      </c>
      <c r="N2292" s="661">
        <v>5</v>
      </c>
      <c r="O2292" s="744">
        <v>1.5</v>
      </c>
      <c r="P2292" s="662"/>
      <c r="Q2292" s="677"/>
      <c r="R2292" s="661"/>
      <c r="S2292" s="677">
        <v>0</v>
      </c>
      <c r="T2292" s="744"/>
      <c r="U2292" s="700">
        <v>0</v>
      </c>
    </row>
    <row r="2293" spans="1:21" ht="14.4" customHeight="1" x14ac:dyDescent="0.3">
      <c r="A2293" s="660">
        <v>32</v>
      </c>
      <c r="B2293" s="661" t="s">
        <v>573</v>
      </c>
      <c r="C2293" s="661" t="s">
        <v>3526</v>
      </c>
      <c r="D2293" s="742" t="s">
        <v>5499</v>
      </c>
      <c r="E2293" s="743" t="s">
        <v>3553</v>
      </c>
      <c r="F2293" s="661" t="s">
        <v>3521</v>
      </c>
      <c r="G2293" s="661" t="s">
        <v>3814</v>
      </c>
      <c r="H2293" s="661" t="s">
        <v>574</v>
      </c>
      <c r="I2293" s="661" t="s">
        <v>4748</v>
      </c>
      <c r="J2293" s="661" t="s">
        <v>4112</v>
      </c>
      <c r="K2293" s="661" t="s">
        <v>4749</v>
      </c>
      <c r="L2293" s="662">
        <v>0</v>
      </c>
      <c r="M2293" s="662">
        <v>0</v>
      </c>
      <c r="N2293" s="661">
        <v>3</v>
      </c>
      <c r="O2293" s="744">
        <v>1</v>
      </c>
      <c r="P2293" s="662"/>
      <c r="Q2293" s="677"/>
      <c r="R2293" s="661"/>
      <c r="S2293" s="677">
        <v>0</v>
      </c>
      <c r="T2293" s="744"/>
      <c r="U2293" s="700">
        <v>0</v>
      </c>
    </row>
    <row r="2294" spans="1:21" ht="14.4" customHeight="1" x14ac:dyDescent="0.3">
      <c r="A2294" s="660">
        <v>32</v>
      </c>
      <c r="B2294" s="661" t="s">
        <v>573</v>
      </c>
      <c r="C2294" s="661" t="s">
        <v>3526</v>
      </c>
      <c r="D2294" s="742" t="s">
        <v>5499</v>
      </c>
      <c r="E2294" s="743" t="s">
        <v>3553</v>
      </c>
      <c r="F2294" s="661" t="s">
        <v>3521</v>
      </c>
      <c r="G2294" s="661" t="s">
        <v>3814</v>
      </c>
      <c r="H2294" s="661" t="s">
        <v>574</v>
      </c>
      <c r="I2294" s="661" t="s">
        <v>5279</v>
      </c>
      <c r="J2294" s="661" t="s">
        <v>5280</v>
      </c>
      <c r="K2294" s="661" t="s">
        <v>5281</v>
      </c>
      <c r="L2294" s="662">
        <v>0</v>
      </c>
      <c r="M2294" s="662">
        <v>0</v>
      </c>
      <c r="N2294" s="661">
        <v>2</v>
      </c>
      <c r="O2294" s="744">
        <v>0.5</v>
      </c>
      <c r="P2294" s="662"/>
      <c r="Q2294" s="677"/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32</v>
      </c>
      <c r="B2295" s="661" t="s">
        <v>573</v>
      </c>
      <c r="C2295" s="661" t="s">
        <v>3526</v>
      </c>
      <c r="D2295" s="742" t="s">
        <v>5499</v>
      </c>
      <c r="E2295" s="743" t="s">
        <v>3553</v>
      </c>
      <c r="F2295" s="661" t="s">
        <v>3521</v>
      </c>
      <c r="G2295" s="661" t="s">
        <v>5282</v>
      </c>
      <c r="H2295" s="661" t="s">
        <v>574</v>
      </c>
      <c r="I2295" s="661" t="s">
        <v>5283</v>
      </c>
      <c r="J2295" s="661" t="s">
        <v>5284</v>
      </c>
      <c r="K2295" s="661" t="s">
        <v>5285</v>
      </c>
      <c r="L2295" s="662">
        <v>0</v>
      </c>
      <c r="M2295" s="662">
        <v>0</v>
      </c>
      <c r="N2295" s="661">
        <v>1</v>
      </c>
      <c r="O2295" s="744">
        <v>0.5</v>
      </c>
      <c r="P2295" s="662">
        <v>0</v>
      </c>
      <c r="Q2295" s="677"/>
      <c r="R2295" s="661">
        <v>1</v>
      </c>
      <c r="S2295" s="677">
        <v>1</v>
      </c>
      <c r="T2295" s="744">
        <v>0.5</v>
      </c>
      <c r="U2295" s="700">
        <v>1</v>
      </c>
    </row>
    <row r="2296" spans="1:21" ht="14.4" customHeight="1" x14ac:dyDescent="0.3">
      <c r="A2296" s="660">
        <v>32</v>
      </c>
      <c r="B2296" s="661" t="s">
        <v>573</v>
      </c>
      <c r="C2296" s="661" t="s">
        <v>3526</v>
      </c>
      <c r="D2296" s="742" t="s">
        <v>5499</v>
      </c>
      <c r="E2296" s="743" t="s">
        <v>3553</v>
      </c>
      <c r="F2296" s="661" t="s">
        <v>3521</v>
      </c>
      <c r="G2296" s="661" t="s">
        <v>3605</v>
      </c>
      <c r="H2296" s="661" t="s">
        <v>574</v>
      </c>
      <c r="I2296" s="661" t="s">
        <v>2218</v>
      </c>
      <c r="J2296" s="661" t="s">
        <v>2219</v>
      </c>
      <c r="K2296" s="661" t="s">
        <v>3414</v>
      </c>
      <c r="L2296" s="662">
        <v>2991.23</v>
      </c>
      <c r="M2296" s="662">
        <v>5982.46</v>
      </c>
      <c r="N2296" s="661">
        <v>2</v>
      </c>
      <c r="O2296" s="744">
        <v>1</v>
      </c>
      <c r="P2296" s="662">
        <v>5982.46</v>
      </c>
      <c r="Q2296" s="677">
        <v>1</v>
      </c>
      <c r="R2296" s="661">
        <v>2</v>
      </c>
      <c r="S2296" s="677">
        <v>1</v>
      </c>
      <c r="T2296" s="744">
        <v>1</v>
      </c>
      <c r="U2296" s="700">
        <v>1</v>
      </c>
    </row>
    <row r="2297" spans="1:21" ht="14.4" customHeight="1" x14ac:dyDescent="0.3">
      <c r="A2297" s="660">
        <v>32</v>
      </c>
      <c r="B2297" s="661" t="s">
        <v>573</v>
      </c>
      <c r="C2297" s="661" t="s">
        <v>3526</v>
      </c>
      <c r="D2297" s="742" t="s">
        <v>5499</v>
      </c>
      <c r="E2297" s="743" t="s">
        <v>3553</v>
      </c>
      <c r="F2297" s="661" t="s">
        <v>3521</v>
      </c>
      <c r="G2297" s="661" t="s">
        <v>3605</v>
      </c>
      <c r="H2297" s="661" t="s">
        <v>574</v>
      </c>
      <c r="I2297" s="661" t="s">
        <v>3728</v>
      </c>
      <c r="J2297" s="661" t="s">
        <v>2219</v>
      </c>
      <c r="K2297" s="661" t="s">
        <v>3729</v>
      </c>
      <c r="L2297" s="662">
        <v>748.21</v>
      </c>
      <c r="M2297" s="662">
        <v>2244.63</v>
      </c>
      <c r="N2297" s="661">
        <v>3</v>
      </c>
      <c r="O2297" s="744">
        <v>2.5</v>
      </c>
      <c r="P2297" s="662">
        <v>2244.63</v>
      </c>
      <c r="Q2297" s="677">
        <v>1</v>
      </c>
      <c r="R2297" s="661">
        <v>3</v>
      </c>
      <c r="S2297" s="677">
        <v>1</v>
      </c>
      <c r="T2297" s="744">
        <v>2.5</v>
      </c>
      <c r="U2297" s="700">
        <v>1</v>
      </c>
    </row>
    <row r="2298" spans="1:21" ht="14.4" customHeight="1" x14ac:dyDescent="0.3">
      <c r="A2298" s="660">
        <v>32</v>
      </c>
      <c r="B2298" s="661" t="s">
        <v>573</v>
      </c>
      <c r="C2298" s="661" t="s">
        <v>3526</v>
      </c>
      <c r="D2298" s="742" t="s">
        <v>5499</v>
      </c>
      <c r="E2298" s="743" t="s">
        <v>3553</v>
      </c>
      <c r="F2298" s="661" t="s">
        <v>3521</v>
      </c>
      <c r="G2298" s="661" t="s">
        <v>3610</v>
      </c>
      <c r="H2298" s="661" t="s">
        <v>574</v>
      </c>
      <c r="I2298" s="661" t="s">
        <v>934</v>
      </c>
      <c r="J2298" s="661" t="s">
        <v>3612</v>
      </c>
      <c r="K2298" s="661" t="s">
        <v>3614</v>
      </c>
      <c r="L2298" s="662">
        <v>63.7</v>
      </c>
      <c r="M2298" s="662">
        <v>63.7</v>
      </c>
      <c r="N2298" s="661">
        <v>1</v>
      </c>
      <c r="O2298" s="744">
        <v>0.5</v>
      </c>
      <c r="P2298" s="662">
        <v>63.7</v>
      </c>
      <c r="Q2298" s="677">
        <v>1</v>
      </c>
      <c r="R2298" s="661">
        <v>1</v>
      </c>
      <c r="S2298" s="677">
        <v>1</v>
      </c>
      <c r="T2298" s="744">
        <v>0.5</v>
      </c>
      <c r="U2298" s="700">
        <v>1</v>
      </c>
    </row>
    <row r="2299" spans="1:21" ht="14.4" customHeight="1" x14ac:dyDescent="0.3">
      <c r="A2299" s="660">
        <v>32</v>
      </c>
      <c r="B2299" s="661" t="s">
        <v>573</v>
      </c>
      <c r="C2299" s="661" t="s">
        <v>3526</v>
      </c>
      <c r="D2299" s="742" t="s">
        <v>5499</v>
      </c>
      <c r="E2299" s="743" t="s">
        <v>3553</v>
      </c>
      <c r="F2299" s="661" t="s">
        <v>3521</v>
      </c>
      <c r="G2299" s="661" t="s">
        <v>4000</v>
      </c>
      <c r="H2299" s="661" t="s">
        <v>574</v>
      </c>
      <c r="I2299" s="661" t="s">
        <v>858</v>
      </c>
      <c r="J2299" s="661" t="s">
        <v>859</v>
      </c>
      <c r="K2299" s="661" t="s">
        <v>4001</v>
      </c>
      <c r="L2299" s="662">
        <v>156.77000000000001</v>
      </c>
      <c r="M2299" s="662">
        <v>470.31000000000006</v>
      </c>
      <c r="N2299" s="661">
        <v>3</v>
      </c>
      <c r="O2299" s="744">
        <v>1.5</v>
      </c>
      <c r="P2299" s="662"/>
      <c r="Q2299" s="677">
        <v>0</v>
      </c>
      <c r="R2299" s="661"/>
      <c r="S2299" s="677">
        <v>0</v>
      </c>
      <c r="T2299" s="744"/>
      <c r="U2299" s="700">
        <v>0</v>
      </c>
    </row>
    <row r="2300" spans="1:21" ht="14.4" customHeight="1" x14ac:dyDescent="0.3">
      <c r="A2300" s="660">
        <v>32</v>
      </c>
      <c r="B2300" s="661" t="s">
        <v>573</v>
      </c>
      <c r="C2300" s="661" t="s">
        <v>3526</v>
      </c>
      <c r="D2300" s="742" t="s">
        <v>5499</v>
      </c>
      <c r="E2300" s="743" t="s">
        <v>3553</v>
      </c>
      <c r="F2300" s="661" t="s">
        <v>3521</v>
      </c>
      <c r="G2300" s="661" t="s">
        <v>3737</v>
      </c>
      <c r="H2300" s="661" t="s">
        <v>574</v>
      </c>
      <c r="I2300" s="661" t="s">
        <v>1060</v>
      </c>
      <c r="J2300" s="661" t="s">
        <v>1061</v>
      </c>
      <c r="K2300" s="661" t="s">
        <v>3738</v>
      </c>
      <c r="L2300" s="662">
        <v>420.07</v>
      </c>
      <c r="M2300" s="662">
        <v>1680.28</v>
      </c>
      <c r="N2300" s="661">
        <v>4</v>
      </c>
      <c r="O2300" s="744">
        <v>2.5</v>
      </c>
      <c r="P2300" s="662">
        <v>1260.21</v>
      </c>
      <c r="Q2300" s="677">
        <v>0.75</v>
      </c>
      <c r="R2300" s="661">
        <v>3</v>
      </c>
      <c r="S2300" s="677">
        <v>0.75</v>
      </c>
      <c r="T2300" s="744">
        <v>2</v>
      </c>
      <c r="U2300" s="700">
        <v>0.8</v>
      </c>
    </row>
    <row r="2301" spans="1:21" ht="14.4" customHeight="1" x14ac:dyDescent="0.3">
      <c r="A2301" s="660">
        <v>32</v>
      </c>
      <c r="B2301" s="661" t="s">
        <v>573</v>
      </c>
      <c r="C2301" s="661" t="s">
        <v>3526</v>
      </c>
      <c r="D2301" s="742" t="s">
        <v>5499</v>
      </c>
      <c r="E2301" s="743" t="s">
        <v>3553</v>
      </c>
      <c r="F2301" s="661" t="s">
        <v>3521</v>
      </c>
      <c r="G2301" s="661" t="s">
        <v>3695</v>
      </c>
      <c r="H2301" s="661" t="s">
        <v>574</v>
      </c>
      <c r="I2301" s="661" t="s">
        <v>981</v>
      </c>
      <c r="J2301" s="661" t="s">
        <v>982</v>
      </c>
      <c r="K2301" s="661" t="s">
        <v>983</v>
      </c>
      <c r="L2301" s="662">
        <v>33</v>
      </c>
      <c r="M2301" s="662">
        <v>33</v>
      </c>
      <c r="N2301" s="661">
        <v>1</v>
      </c>
      <c r="O2301" s="744">
        <v>1</v>
      </c>
      <c r="P2301" s="662">
        <v>33</v>
      </c>
      <c r="Q2301" s="677">
        <v>1</v>
      </c>
      <c r="R2301" s="661">
        <v>1</v>
      </c>
      <c r="S2301" s="677">
        <v>1</v>
      </c>
      <c r="T2301" s="744">
        <v>1</v>
      </c>
      <c r="U2301" s="700">
        <v>1</v>
      </c>
    </row>
    <row r="2302" spans="1:21" ht="14.4" customHeight="1" x14ac:dyDescent="0.3">
      <c r="A2302" s="660">
        <v>32</v>
      </c>
      <c r="B2302" s="661" t="s">
        <v>573</v>
      </c>
      <c r="C2302" s="661" t="s">
        <v>3526</v>
      </c>
      <c r="D2302" s="742" t="s">
        <v>5499</v>
      </c>
      <c r="E2302" s="743" t="s">
        <v>3553</v>
      </c>
      <c r="F2302" s="661" t="s">
        <v>3521</v>
      </c>
      <c r="G2302" s="661" t="s">
        <v>4150</v>
      </c>
      <c r="H2302" s="661" t="s">
        <v>574</v>
      </c>
      <c r="I2302" s="661" t="s">
        <v>4151</v>
      </c>
      <c r="J2302" s="661" t="s">
        <v>4152</v>
      </c>
      <c r="K2302" s="661" t="s">
        <v>3357</v>
      </c>
      <c r="L2302" s="662">
        <v>0</v>
      </c>
      <c r="M2302" s="662">
        <v>0</v>
      </c>
      <c r="N2302" s="661">
        <v>6</v>
      </c>
      <c r="O2302" s="744">
        <v>1.5</v>
      </c>
      <c r="P2302" s="662">
        <v>0</v>
      </c>
      <c r="Q2302" s="677"/>
      <c r="R2302" s="661">
        <v>2</v>
      </c>
      <c r="S2302" s="677">
        <v>0.33333333333333331</v>
      </c>
      <c r="T2302" s="744">
        <v>1</v>
      </c>
      <c r="U2302" s="700">
        <v>0.66666666666666663</v>
      </c>
    </row>
    <row r="2303" spans="1:21" ht="14.4" customHeight="1" x14ac:dyDescent="0.3">
      <c r="A2303" s="660">
        <v>32</v>
      </c>
      <c r="B2303" s="661" t="s">
        <v>573</v>
      </c>
      <c r="C2303" s="661" t="s">
        <v>3526</v>
      </c>
      <c r="D2303" s="742" t="s">
        <v>5499</v>
      </c>
      <c r="E2303" s="743" t="s">
        <v>3553</v>
      </c>
      <c r="F2303" s="661" t="s">
        <v>3521</v>
      </c>
      <c r="G2303" s="661" t="s">
        <v>4008</v>
      </c>
      <c r="H2303" s="661" t="s">
        <v>1755</v>
      </c>
      <c r="I2303" s="661" t="s">
        <v>4009</v>
      </c>
      <c r="J2303" s="661" t="s">
        <v>4010</v>
      </c>
      <c r="K2303" s="661" t="s">
        <v>4011</v>
      </c>
      <c r="L2303" s="662">
        <v>2179.9299999999998</v>
      </c>
      <c r="M2303" s="662">
        <v>10899.65</v>
      </c>
      <c r="N2303" s="661">
        <v>5</v>
      </c>
      <c r="O2303" s="744">
        <v>0.5</v>
      </c>
      <c r="P2303" s="662">
        <v>10899.65</v>
      </c>
      <c r="Q2303" s="677">
        <v>1</v>
      </c>
      <c r="R2303" s="661">
        <v>5</v>
      </c>
      <c r="S2303" s="677">
        <v>1</v>
      </c>
      <c r="T2303" s="744">
        <v>0.5</v>
      </c>
      <c r="U2303" s="700">
        <v>1</v>
      </c>
    </row>
    <row r="2304" spans="1:21" ht="14.4" customHeight="1" x14ac:dyDescent="0.3">
      <c r="A2304" s="660">
        <v>32</v>
      </c>
      <c r="B2304" s="661" t="s">
        <v>573</v>
      </c>
      <c r="C2304" s="661" t="s">
        <v>3526</v>
      </c>
      <c r="D2304" s="742" t="s">
        <v>5499</v>
      </c>
      <c r="E2304" s="743" t="s">
        <v>3553</v>
      </c>
      <c r="F2304" s="661" t="s">
        <v>3521</v>
      </c>
      <c r="G2304" s="661" t="s">
        <v>3627</v>
      </c>
      <c r="H2304" s="661" t="s">
        <v>574</v>
      </c>
      <c r="I2304" s="661" t="s">
        <v>2096</v>
      </c>
      <c r="J2304" s="661" t="s">
        <v>2097</v>
      </c>
      <c r="K2304" s="661" t="s">
        <v>3016</v>
      </c>
      <c r="L2304" s="662">
        <v>111.72</v>
      </c>
      <c r="M2304" s="662">
        <v>111.72</v>
      </c>
      <c r="N2304" s="661">
        <v>1</v>
      </c>
      <c r="O2304" s="744">
        <v>1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32</v>
      </c>
      <c r="B2305" s="661" t="s">
        <v>573</v>
      </c>
      <c r="C2305" s="661" t="s">
        <v>3526</v>
      </c>
      <c r="D2305" s="742" t="s">
        <v>5499</v>
      </c>
      <c r="E2305" s="743" t="s">
        <v>3553</v>
      </c>
      <c r="F2305" s="661" t="s">
        <v>3521</v>
      </c>
      <c r="G2305" s="661" t="s">
        <v>3627</v>
      </c>
      <c r="H2305" s="661" t="s">
        <v>574</v>
      </c>
      <c r="I2305" s="661" t="s">
        <v>2127</v>
      </c>
      <c r="J2305" s="661" t="s">
        <v>4258</v>
      </c>
      <c r="K2305" s="661" t="s">
        <v>4259</v>
      </c>
      <c r="L2305" s="662">
        <v>83.79</v>
      </c>
      <c r="M2305" s="662">
        <v>83.79</v>
      </c>
      <c r="N2305" s="661">
        <v>1</v>
      </c>
      <c r="O2305" s="744">
        <v>1</v>
      </c>
      <c r="P2305" s="662"/>
      <c r="Q2305" s="677">
        <v>0</v>
      </c>
      <c r="R2305" s="661"/>
      <c r="S2305" s="677">
        <v>0</v>
      </c>
      <c r="T2305" s="744"/>
      <c r="U2305" s="700">
        <v>0</v>
      </c>
    </row>
    <row r="2306" spans="1:21" ht="14.4" customHeight="1" x14ac:dyDescent="0.3">
      <c r="A2306" s="660">
        <v>32</v>
      </c>
      <c r="B2306" s="661" t="s">
        <v>573</v>
      </c>
      <c r="C2306" s="661" t="s">
        <v>3526</v>
      </c>
      <c r="D2306" s="742" t="s">
        <v>5499</v>
      </c>
      <c r="E2306" s="743" t="s">
        <v>3553</v>
      </c>
      <c r="F2306" s="661" t="s">
        <v>3521</v>
      </c>
      <c r="G2306" s="661" t="s">
        <v>4021</v>
      </c>
      <c r="H2306" s="661" t="s">
        <v>574</v>
      </c>
      <c r="I2306" s="661" t="s">
        <v>1380</v>
      </c>
      <c r="J2306" s="661" t="s">
        <v>1381</v>
      </c>
      <c r="K2306" s="661" t="s">
        <v>4022</v>
      </c>
      <c r="L2306" s="662">
        <v>0</v>
      </c>
      <c r="M2306" s="662">
        <v>0</v>
      </c>
      <c r="N2306" s="661">
        <v>2</v>
      </c>
      <c r="O2306" s="744">
        <v>0.5</v>
      </c>
      <c r="P2306" s="662">
        <v>0</v>
      </c>
      <c r="Q2306" s="677"/>
      <c r="R2306" s="661">
        <v>2</v>
      </c>
      <c r="S2306" s="677">
        <v>1</v>
      </c>
      <c r="T2306" s="744">
        <v>0.5</v>
      </c>
      <c r="U2306" s="700">
        <v>1</v>
      </c>
    </row>
    <row r="2307" spans="1:21" ht="14.4" customHeight="1" x14ac:dyDescent="0.3">
      <c r="A2307" s="660">
        <v>32</v>
      </c>
      <c r="B2307" s="661" t="s">
        <v>573</v>
      </c>
      <c r="C2307" s="661" t="s">
        <v>3526</v>
      </c>
      <c r="D2307" s="742" t="s">
        <v>5499</v>
      </c>
      <c r="E2307" s="743" t="s">
        <v>3553</v>
      </c>
      <c r="F2307" s="661" t="s">
        <v>3521</v>
      </c>
      <c r="G2307" s="661" t="s">
        <v>4023</v>
      </c>
      <c r="H2307" s="661" t="s">
        <v>574</v>
      </c>
      <c r="I2307" s="661" t="s">
        <v>3090</v>
      </c>
      <c r="J2307" s="661" t="s">
        <v>3091</v>
      </c>
      <c r="K2307" s="661" t="s">
        <v>4024</v>
      </c>
      <c r="L2307" s="662">
        <v>77.14</v>
      </c>
      <c r="M2307" s="662">
        <v>385.70000000000005</v>
      </c>
      <c r="N2307" s="661">
        <v>5</v>
      </c>
      <c r="O2307" s="744">
        <v>1.5</v>
      </c>
      <c r="P2307" s="662"/>
      <c r="Q2307" s="677">
        <v>0</v>
      </c>
      <c r="R2307" s="661"/>
      <c r="S2307" s="677">
        <v>0</v>
      </c>
      <c r="T2307" s="744"/>
      <c r="U2307" s="700">
        <v>0</v>
      </c>
    </row>
    <row r="2308" spans="1:21" ht="14.4" customHeight="1" x14ac:dyDescent="0.3">
      <c r="A2308" s="660">
        <v>32</v>
      </c>
      <c r="B2308" s="661" t="s">
        <v>573</v>
      </c>
      <c r="C2308" s="661" t="s">
        <v>3526</v>
      </c>
      <c r="D2308" s="742" t="s">
        <v>5499</v>
      </c>
      <c r="E2308" s="743" t="s">
        <v>3553</v>
      </c>
      <c r="F2308" s="661" t="s">
        <v>3521</v>
      </c>
      <c r="G2308" s="661" t="s">
        <v>4038</v>
      </c>
      <c r="H2308" s="661" t="s">
        <v>574</v>
      </c>
      <c r="I2308" s="661" t="s">
        <v>4039</v>
      </c>
      <c r="J2308" s="661" t="s">
        <v>4040</v>
      </c>
      <c r="K2308" s="661" t="s">
        <v>4041</v>
      </c>
      <c r="L2308" s="662">
        <v>5927.29</v>
      </c>
      <c r="M2308" s="662">
        <v>17781.87</v>
      </c>
      <c r="N2308" s="661">
        <v>3</v>
      </c>
      <c r="O2308" s="744">
        <v>0.5</v>
      </c>
      <c r="P2308" s="662">
        <v>17781.87</v>
      </c>
      <c r="Q2308" s="677">
        <v>1</v>
      </c>
      <c r="R2308" s="661">
        <v>3</v>
      </c>
      <c r="S2308" s="677">
        <v>1</v>
      </c>
      <c r="T2308" s="744">
        <v>0.5</v>
      </c>
      <c r="U2308" s="700">
        <v>1</v>
      </c>
    </row>
    <row r="2309" spans="1:21" ht="14.4" customHeight="1" x14ac:dyDescent="0.3">
      <c r="A2309" s="660">
        <v>32</v>
      </c>
      <c r="B2309" s="661" t="s">
        <v>573</v>
      </c>
      <c r="C2309" s="661" t="s">
        <v>3526</v>
      </c>
      <c r="D2309" s="742" t="s">
        <v>5499</v>
      </c>
      <c r="E2309" s="743" t="s">
        <v>3553</v>
      </c>
      <c r="F2309" s="661" t="s">
        <v>3521</v>
      </c>
      <c r="G2309" s="661" t="s">
        <v>3632</v>
      </c>
      <c r="H2309" s="661" t="s">
        <v>574</v>
      </c>
      <c r="I2309" s="661" t="s">
        <v>862</v>
      </c>
      <c r="J2309" s="661" t="s">
        <v>3633</v>
      </c>
      <c r="K2309" s="661" t="s">
        <v>3634</v>
      </c>
      <c r="L2309" s="662">
        <v>88.76</v>
      </c>
      <c r="M2309" s="662">
        <v>1153.8800000000001</v>
      </c>
      <c r="N2309" s="661">
        <v>13</v>
      </c>
      <c r="O2309" s="744">
        <v>3</v>
      </c>
      <c r="P2309" s="662">
        <v>266.28000000000003</v>
      </c>
      <c r="Q2309" s="677">
        <v>0.23076923076923078</v>
      </c>
      <c r="R2309" s="661">
        <v>3</v>
      </c>
      <c r="S2309" s="677">
        <v>0.23076923076923078</v>
      </c>
      <c r="T2309" s="744">
        <v>2</v>
      </c>
      <c r="U2309" s="700">
        <v>0.66666666666666663</v>
      </c>
    </row>
    <row r="2310" spans="1:21" ht="14.4" customHeight="1" x14ac:dyDescent="0.3">
      <c r="A2310" s="660">
        <v>32</v>
      </c>
      <c r="B2310" s="661" t="s">
        <v>573</v>
      </c>
      <c r="C2310" s="661" t="s">
        <v>3526</v>
      </c>
      <c r="D2310" s="742" t="s">
        <v>5499</v>
      </c>
      <c r="E2310" s="743" t="s">
        <v>3553</v>
      </c>
      <c r="F2310" s="661" t="s">
        <v>3521</v>
      </c>
      <c r="G2310" s="661" t="s">
        <v>3635</v>
      </c>
      <c r="H2310" s="661" t="s">
        <v>574</v>
      </c>
      <c r="I2310" s="661" t="s">
        <v>893</v>
      </c>
      <c r="J2310" s="661" t="s">
        <v>3636</v>
      </c>
      <c r="K2310" s="661" t="s">
        <v>3637</v>
      </c>
      <c r="L2310" s="662">
        <v>0</v>
      </c>
      <c r="M2310" s="662">
        <v>0</v>
      </c>
      <c r="N2310" s="661">
        <v>1</v>
      </c>
      <c r="O2310" s="744">
        <v>1</v>
      </c>
      <c r="P2310" s="662">
        <v>0</v>
      </c>
      <c r="Q2310" s="677"/>
      <c r="R2310" s="661">
        <v>1</v>
      </c>
      <c r="S2310" s="677">
        <v>1</v>
      </c>
      <c r="T2310" s="744">
        <v>1</v>
      </c>
      <c r="U2310" s="700">
        <v>1</v>
      </c>
    </row>
    <row r="2311" spans="1:21" ht="14.4" customHeight="1" x14ac:dyDescent="0.3">
      <c r="A2311" s="660">
        <v>32</v>
      </c>
      <c r="B2311" s="661" t="s">
        <v>573</v>
      </c>
      <c r="C2311" s="661" t="s">
        <v>3526</v>
      </c>
      <c r="D2311" s="742" t="s">
        <v>5499</v>
      </c>
      <c r="E2311" s="743" t="s">
        <v>3553</v>
      </c>
      <c r="F2311" s="661" t="s">
        <v>3521</v>
      </c>
      <c r="G2311" s="661" t="s">
        <v>4322</v>
      </c>
      <c r="H2311" s="661" t="s">
        <v>574</v>
      </c>
      <c r="I2311" s="661" t="s">
        <v>4323</v>
      </c>
      <c r="J2311" s="661" t="s">
        <v>4324</v>
      </c>
      <c r="K2311" s="661" t="s">
        <v>4325</v>
      </c>
      <c r="L2311" s="662">
        <v>2252.17</v>
      </c>
      <c r="M2311" s="662">
        <v>6756.51</v>
      </c>
      <c r="N2311" s="661">
        <v>3</v>
      </c>
      <c r="O2311" s="744">
        <v>1</v>
      </c>
      <c r="P2311" s="662">
        <v>6756.51</v>
      </c>
      <c r="Q2311" s="677">
        <v>1</v>
      </c>
      <c r="R2311" s="661">
        <v>3</v>
      </c>
      <c r="S2311" s="677">
        <v>1</v>
      </c>
      <c r="T2311" s="744">
        <v>1</v>
      </c>
      <c r="U2311" s="700">
        <v>1</v>
      </c>
    </row>
    <row r="2312" spans="1:21" ht="14.4" customHeight="1" x14ac:dyDescent="0.3">
      <c r="A2312" s="660">
        <v>32</v>
      </c>
      <c r="B2312" s="661" t="s">
        <v>573</v>
      </c>
      <c r="C2312" s="661" t="s">
        <v>3526</v>
      </c>
      <c r="D2312" s="742" t="s">
        <v>5499</v>
      </c>
      <c r="E2312" s="743" t="s">
        <v>3553</v>
      </c>
      <c r="F2312" s="661" t="s">
        <v>3521</v>
      </c>
      <c r="G2312" s="661" t="s">
        <v>3844</v>
      </c>
      <c r="H2312" s="661" t="s">
        <v>574</v>
      </c>
      <c r="I2312" s="661" t="s">
        <v>2538</v>
      </c>
      <c r="J2312" s="661" t="s">
        <v>2539</v>
      </c>
      <c r="K2312" s="661" t="s">
        <v>2540</v>
      </c>
      <c r="L2312" s="662">
        <v>27.5</v>
      </c>
      <c r="M2312" s="662">
        <v>55</v>
      </c>
      <c r="N2312" s="661">
        <v>2</v>
      </c>
      <c r="O2312" s="744">
        <v>1</v>
      </c>
      <c r="P2312" s="662"/>
      <c r="Q2312" s="677">
        <v>0</v>
      </c>
      <c r="R2312" s="661"/>
      <c r="S2312" s="677">
        <v>0</v>
      </c>
      <c r="T2312" s="744"/>
      <c r="U2312" s="700">
        <v>0</v>
      </c>
    </row>
    <row r="2313" spans="1:21" ht="14.4" customHeight="1" x14ac:dyDescent="0.3">
      <c r="A2313" s="660">
        <v>32</v>
      </c>
      <c r="B2313" s="661" t="s">
        <v>573</v>
      </c>
      <c r="C2313" s="661" t="s">
        <v>3526</v>
      </c>
      <c r="D2313" s="742" t="s">
        <v>5499</v>
      </c>
      <c r="E2313" s="743" t="s">
        <v>3553</v>
      </c>
      <c r="F2313" s="661" t="s">
        <v>3521</v>
      </c>
      <c r="G2313" s="661" t="s">
        <v>3647</v>
      </c>
      <c r="H2313" s="661" t="s">
        <v>1755</v>
      </c>
      <c r="I2313" s="661" t="s">
        <v>1780</v>
      </c>
      <c r="J2313" s="661" t="s">
        <v>1781</v>
      </c>
      <c r="K2313" s="661" t="s">
        <v>1782</v>
      </c>
      <c r="L2313" s="662">
        <v>815.1</v>
      </c>
      <c r="M2313" s="662">
        <v>815.1</v>
      </c>
      <c r="N2313" s="661">
        <v>1</v>
      </c>
      <c r="O2313" s="744">
        <v>0.5</v>
      </c>
      <c r="P2313" s="662">
        <v>815.1</v>
      </c>
      <c r="Q2313" s="677">
        <v>1</v>
      </c>
      <c r="R2313" s="661">
        <v>1</v>
      </c>
      <c r="S2313" s="677">
        <v>1</v>
      </c>
      <c r="T2313" s="744">
        <v>0.5</v>
      </c>
      <c r="U2313" s="700">
        <v>1</v>
      </c>
    </row>
    <row r="2314" spans="1:21" ht="14.4" customHeight="1" x14ac:dyDescent="0.3">
      <c r="A2314" s="660">
        <v>32</v>
      </c>
      <c r="B2314" s="661" t="s">
        <v>573</v>
      </c>
      <c r="C2314" s="661" t="s">
        <v>3526</v>
      </c>
      <c r="D2314" s="742" t="s">
        <v>5499</v>
      </c>
      <c r="E2314" s="743" t="s">
        <v>3553</v>
      </c>
      <c r="F2314" s="661" t="s">
        <v>3521</v>
      </c>
      <c r="G2314" s="661" t="s">
        <v>3647</v>
      </c>
      <c r="H2314" s="661" t="s">
        <v>1755</v>
      </c>
      <c r="I2314" s="661" t="s">
        <v>1784</v>
      </c>
      <c r="J2314" s="661" t="s">
        <v>1781</v>
      </c>
      <c r="K2314" s="661" t="s">
        <v>1785</v>
      </c>
      <c r="L2314" s="662">
        <v>923.74</v>
      </c>
      <c r="M2314" s="662">
        <v>1847.48</v>
      </c>
      <c r="N2314" s="661">
        <v>2</v>
      </c>
      <c r="O2314" s="744">
        <v>1.5</v>
      </c>
      <c r="P2314" s="662">
        <v>1847.48</v>
      </c>
      <c r="Q2314" s="677">
        <v>1</v>
      </c>
      <c r="R2314" s="661">
        <v>2</v>
      </c>
      <c r="S2314" s="677">
        <v>1</v>
      </c>
      <c r="T2314" s="744">
        <v>1.5</v>
      </c>
      <c r="U2314" s="700">
        <v>1</v>
      </c>
    </row>
    <row r="2315" spans="1:21" ht="14.4" customHeight="1" x14ac:dyDescent="0.3">
      <c r="A2315" s="660">
        <v>32</v>
      </c>
      <c r="B2315" s="661" t="s">
        <v>573</v>
      </c>
      <c r="C2315" s="661" t="s">
        <v>3526</v>
      </c>
      <c r="D2315" s="742" t="s">
        <v>5499</v>
      </c>
      <c r="E2315" s="743" t="s">
        <v>3553</v>
      </c>
      <c r="F2315" s="661" t="s">
        <v>3521</v>
      </c>
      <c r="G2315" s="661" t="s">
        <v>3654</v>
      </c>
      <c r="H2315" s="661" t="s">
        <v>574</v>
      </c>
      <c r="I2315" s="661" t="s">
        <v>758</v>
      </c>
      <c r="J2315" s="661" t="s">
        <v>759</v>
      </c>
      <c r="K2315" s="661" t="s">
        <v>760</v>
      </c>
      <c r="L2315" s="662">
        <v>301.2</v>
      </c>
      <c r="M2315" s="662">
        <v>602.4</v>
      </c>
      <c r="N2315" s="661">
        <v>2</v>
      </c>
      <c r="O2315" s="744">
        <v>1</v>
      </c>
      <c r="P2315" s="662">
        <v>301.2</v>
      </c>
      <c r="Q2315" s="677">
        <v>0.5</v>
      </c>
      <c r="R2315" s="661">
        <v>1</v>
      </c>
      <c r="S2315" s="677">
        <v>0.5</v>
      </c>
      <c r="T2315" s="744">
        <v>0.5</v>
      </c>
      <c r="U2315" s="700">
        <v>0.5</v>
      </c>
    </row>
    <row r="2316" spans="1:21" ht="14.4" customHeight="1" x14ac:dyDescent="0.3">
      <c r="A2316" s="660">
        <v>32</v>
      </c>
      <c r="B2316" s="661" t="s">
        <v>573</v>
      </c>
      <c r="C2316" s="661" t="s">
        <v>3526</v>
      </c>
      <c r="D2316" s="742" t="s">
        <v>5499</v>
      </c>
      <c r="E2316" s="743" t="s">
        <v>3553</v>
      </c>
      <c r="F2316" s="661" t="s">
        <v>3521</v>
      </c>
      <c r="G2316" s="661" t="s">
        <v>3654</v>
      </c>
      <c r="H2316" s="661" t="s">
        <v>574</v>
      </c>
      <c r="I2316" s="661" t="s">
        <v>758</v>
      </c>
      <c r="J2316" s="661" t="s">
        <v>759</v>
      </c>
      <c r="K2316" s="661" t="s">
        <v>760</v>
      </c>
      <c r="L2316" s="662">
        <v>185.26</v>
      </c>
      <c r="M2316" s="662">
        <v>555.78</v>
      </c>
      <c r="N2316" s="661">
        <v>3</v>
      </c>
      <c r="O2316" s="744">
        <v>1</v>
      </c>
      <c r="P2316" s="662">
        <v>185.26</v>
      </c>
      <c r="Q2316" s="677">
        <v>0.33333333333333331</v>
      </c>
      <c r="R2316" s="661">
        <v>1</v>
      </c>
      <c r="S2316" s="677">
        <v>0.33333333333333331</v>
      </c>
      <c r="T2316" s="744">
        <v>0.5</v>
      </c>
      <c r="U2316" s="700">
        <v>0.5</v>
      </c>
    </row>
    <row r="2317" spans="1:21" ht="14.4" customHeight="1" x14ac:dyDescent="0.3">
      <c r="A2317" s="660">
        <v>32</v>
      </c>
      <c r="B2317" s="661" t="s">
        <v>573</v>
      </c>
      <c r="C2317" s="661" t="s">
        <v>3526</v>
      </c>
      <c r="D2317" s="742" t="s">
        <v>5499</v>
      </c>
      <c r="E2317" s="743" t="s">
        <v>3553</v>
      </c>
      <c r="F2317" s="661" t="s">
        <v>3521</v>
      </c>
      <c r="G2317" s="661" t="s">
        <v>3776</v>
      </c>
      <c r="H2317" s="661" t="s">
        <v>1755</v>
      </c>
      <c r="I2317" s="661" t="s">
        <v>5286</v>
      </c>
      <c r="J2317" s="661" t="s">
        <v>5287</v>
      </c>
      <c r="K2317" s="661" t="s">
        <v>5288</v>
      </c>
      <c r="L2317" s="662">
        <v>321.79000000000002</v>
      </c>
      <c r="M2317" s="662">
        <v>321.79000000000002</v>
      </c>
      <c r="N2317" s="661">
        <v>1</v>
      </c>
      <c r="O2317" s="744">
        <v>1</v>
      </c>
      <c r="P2317" s="662">
        <v>321.79000000000002</v>
      </c>
      <c r="Q2317" s="677">
        <v>1</v>
      </c>
      <c r="R2317" s="661">
        <v>1</v>
      </c>
      <c r="S2317" s="677">
        <v>1</v>
      </c>
      <c r="T2317" s="744">
        <v>1</v>
      </c>
      <c r="U2317" s="700">
        <v>1</v>
      </c>
    </row>
    <row r="2318" spans="1:21" ht="14.4" customHeight="1" x14ac:dyDescent="0.3">
      <c r="A2318" s="660">
        <v>32</v>
      </c>
      <c r="B2318" s="661" t="s">
        <v>573</v>
      </c>
      <c r="C2318" s="661" t="s">
        <v>3526</v>
      </c>
      <c r="D2318" s="742" t="s">
        <v>5499</v>
      </c>
      <c r="E2318" s="743" t="s">
        <v>3553</v>
      </c>
      <c r="F2318" s="661" t="s">
        <v>3521</v>
      </c>
      <c r="G2318" s="661" t="s">
        <v>3662</v>
      </c>
      <c r="H2318" s="661" t="s">
        <v>574</v>
      </c>
      <c r="I2318" s="661" t="s">
        <v>647</v>
      </c>
      <c r="J2318" s="661" t="s">
        <v>3704</v>
      </c>
      <c r="K2318" s="661" t="s">
        <v>3646</v>
      </c>
      <c r="L2318" s="662">
        <v>24.78</v>
      </c>
      <c r="M2318" s="662">
        <v>322.14</v>
      </c>
      <c r="N2318" s="661">
        <v>13</v>
      </c>
      <c r="O2318" s="744">
        <v>1.5</v>
      </c>
      <c r="P2318" s="662"/>
      <c r="Q2318" s="677">
        <v>0</v>
      </c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32</v>
      </c>
      <c r="B2319" s="661" t="s">
        <v>573</v>
      </c>
      <c r="C2319" s="661" t="s">
        <v>3526</v>
      </c>
      <c r="D2319" s="742" t="s">
        <v>5499</v>
      </c>
      <c r="E2319" s="743" t="s">
        <v>3553</v>
      </c>
      <c r="F2319" s="661" t="s">
        <v>3521</v>
      </c>
      <c r="G2319" s="661" t="s">
        <v>3662</v>
      </c>
      <c r="H2319" s="661" t="s">
        <v>574</v>
      </c>
      <c r="I2319" s="661" t="s">
        <v>1160</v>
      </c>
      <c r="J2319" s="661" t="s">
        <v>3663</v>
      </c>
      <c r="K2319" s="661" t="s">
        <v>3664</v>
      </c>
      <c r="L2319" s="662">
        <v>99.11</v>
      </c>
      <c r="M2319" s="662">
        <v>1090.21</v>
      </c>
      <c r="N2319" s="661">
        <v>11</v>
      </c>
      <c r="O2319" s="744">
        <v>2.5</v>
      </c>
      <c r="P2319" s="662">
        <v>594.66</v>
      </c>
      <c r="Q2319" s="677">
        <v>0.54545454545454541</v>
      </c>
      <c r="R2319" s="661">
        <v>6</v>
      </c>
      <c r="S2319" s="677">
        <v>0.54545454545454541</v>
      </c>
      <c r="T2319" s="744">
        <v>1</v>
      </c>
      <c r="U2319" s="700">
        <v>0.4</v>
      </c>
    </row>
    <row r="2320" spans="1:21" ht="14.4" customHeight="1" x14ac:dyDescent="0.3">
      <c r="A2320" s="660">
        <v>32</v>
      </c>
      <c r="B2320" s="661" t="s">
        <v>573</v>
      </c>
      <c r="C2320" s="661" t="s">
        <v>3526</v>
      </c>
      <c r="D2320" s="742" t="s">
        <v>5499</v>
      </c>
      <c r="E2320" s="743" t="s">
        <v>3553</v>
      </c>
      <c r="F2320" s="661" t="s">
        <v>3521</v>
      </c>
      <c r="G2320" s="661" t="s">
        <v>4066</v>
      </c>
      <c r="H2320" s="661" t="s">
        <v>1755</v>
      </c>
      <c r="I2320" s="661" t="s">
        <v>4335</v>
      </c>
      <c r="J2320" s="661" t="s">
        <v>4336</v>
      </c>
      <c r="K2320" s="661" t="s">
        <v>3471</v>
      </c>
      <c r="L2320" s="662">
        <v>160.1</v>
      </c>
      <c r="M2320" s="662">
        <v>320.2</v>
      </c>
      <c r="N2320" s="661">
        <v>2</v>
      </c>
      <c r="O2320" s="744">
        <v>0.5</v>
      </c>
      <c r="P2320" s="662">
        <v>320.2</v>
      </c>
      <c r="Q2320" s="677">
        <v>1</v>
      </c>
      <c r="R2320" s="661">
        <v>2</v>
      </c>
      <c r="S2320" s="677">
        <v>1</v>
      </c>
      <c r="T2320" s="744">
        <v>0.5</v>
      </c>
      <c r="U2320" s="700">
        <v>1</v>
      </c>
    </row>
    <row r="2321" spans="1:21" ht="14.4" customHeight="1" x14ac:dyDescent="0.3">
      <c r="A2321" s="660">
        <v>32</v>
      </c>
      <c r="B2321" s="661" t="s">
        <v>573</v>
      </c>
      <c r="C2321" s="661" t="s">
        <v>3526</v>
      </c>
      <c r="D2321" s="742" t="s">
        <v>5499</v>
      </c>
      <c r="E2321" s="743" t="s">
        <v>3553</v>
      </c>
      <c r="F2321" s="661" t="s">
        <v>3521</v>
      </c>
      <c r="G2321" s="661" t="s">
        <v>3892</v>
      </c>
      <c r="H2321" s="661" t="s">
        <v>1755</v>
      </c>
      <c r="I2321" s="661" t="s">
        <v>3893</v>
      </c>
      <c r="J2321" s="661" t="s">
        <v>3894</v>
      </c>
      <c r="K2321" s="661" t="s">
        <v>3764</v>
      </c>
      <c r="L2321" s="662">
        <v>40.22</v>
      </c>
      <c r="M2321" s="662">
        <v>80.44</v>
      </c>
      <c r="N2321" s="661">
        <v>2</v>
      </c>
      <c r="O2321" s="744">
        <v>0.5</v>
      </c>
      <c r="P2321" s="662">
        <v>80.44</v>
      </c>
      <c r="Q2321" s="677">
        <v>1</v>
      </c>
      <c r="R2321" s="661">
        <v>2</v>
      </c>
      <c r="S2321" s="677">
        <v>1</v>
      </c>
      <c r="T2321" s="744">
        <v>0.5</v>
      </c>
      <c r="U2321" s="700">
        <v>1</v>
      </c>
    </row>
    <row r="2322" spans="1:21" ht="14.4" customHeight="1" x14ac:dyDescent="0.3">
      <c r="A2322" s="660">
        <v>32</v>
      </c>
      <c r="B2322" s="661" t="s">
        <v>573</v>
      </c>
      <c r="C2322" s="661" t="s">
        <v>3526</v>
      </c>
      <c r="D2322" s="742" t="s">
        <v>5499</v>
      </c>
      <c r="E2322" s="743" t="s">
        <v>3553</v>
      </c>
      <c r="F2322" s="661" t="s">
        <v>3521</v>
      </c>
      <c r="G2322" s="661" t="s">
        <v>3892</v>
      </c>
      <c r="H2322" s="661" t="s">
        <v>574</v>
      </c>
      <c r="I2322" s="661" t="s">
        <v>5289</v>
      </c>
      <c r="J2322" s="661" t="s">
        <v>5290</v>
      </c>
      <c r="K2322" s="661" t="s">
        <v>5291</v>
      </c>
      <c r="L2322" s="662">
        <v>0</v>
      </c>
      <c r="M2322" s="662">
        <v>0</v>
      </c>
      <c r="N2322" s="661">
        <v>1</v>
      </c>
      <c r="O2322" s="744">
        <v>1</v>
      </c>
      <c r="P2322" s="662"/>
      <c r="Q2322" s="677"/>
      <c r="R2322" s="661"/>
      <c r="S2322" s="677">
        <v>0</v>
      </c>
      <c r="T2322" s="744"/>
      <c r="U2322" s="700">
        <v>0</v>
      </c>
    </row>
    <row r="2323" spans="1:21" ht="14.4" customHeight="1" x14ac:dyDescent="0.3">
      <c r="A2323" s="660">
        <v>32</v>
      </c>
      <c r="B2323" s="661" t="s">
        <v>573</v>
      </c>
      <c r="C2323" s="661" t="s">
        <v>3526</v>
      </c>
      <c r="D2323" s="742" t="s">
        <v>5499</v>
      </c>
      <c r="E2323" s="743" t="s">
        <v>3553</v>
      </c>
      <c r="F2323" s="661" t="s">
        <v>3521</v>
      </c>
      <c r="G2323" s="661" t="s">
        <v>3858</v>
      </c>
      <c r="H2323" s="661" t="s">
        <v>574</v>
      </c>
      <c r="I2323" s="661" t="s">
        <v>919</v>
      </c>
      <c r="J2323" s="661" t="s">
        <v>3859</v>
      </c>
      <c r="K2323" s="661" t="s">
        <v>3860</v>
      </c>
      <c r="L2323" s="662">
        <v>0</v>
      </c>
      <c r="M2323" s="662">
        <v>0</v>
      </c>
      <c r="N2323" s="661">
        <v>2</v>
      </c>
      <c r="O2323" s="744">
        <v>1.5</v>
      </c>
      <c r="P2323" s="662">
        <v>0</v>
      </c>
      <c r="Q2323" s="677"/>
      <c r="R2323" s="661">
        <v>2</v>
      </c>
      <c r="S2323" s="677">
        <v>1</v>
      </c>
      <c r="T2323" s="744">
        <v>1.5</v>
      </c>
      <c r="U2323" s="700">
        <v>1</v>
      </c>
    </row>
    <row r="2324" spans="1:21" ht="14.4" customHeight="1" x14ac:dyDescent="0.3">
      <c r="A2324" s="660">
        <v>32</v>
      </c>
      <c r="B2324" s="661" t="s">
        <v>573</v>
      </c>
      <c r="C2324" s="661" t="s">
        <v>3526</v>
      </c>
      <c r="D2324" s="742" t="s">
        <v>5499</v>
      </c>
      <c r="E2324" s="743" t="s">
        <v>3553</v>
      </c>
      <c r="F2324" s="661" t="s">
        <v>3521</v>
      </c>
      <c r="G2324" s="661" t="s">
        <v>3670</v>
      </c>
      <c r="H2324" s="661" t="s">
        <v>574</v>
      </c>
      <c r="I2324" s="661" t="s">
        <v>3898</v>
      </c>
      <c r="J2324" s="661" t="s">
        <v>2521</v>
      </c>
      <c r="K2324" s="661" t="s">
        <v>3899</v>
      </c>
      <c r="L2324" s="662">
        <v>214.5</v>
      </c>
      <c r="M2324" s="662">
        <v>643.5</v>
      </c>
      <c r="N2324" s="661">
        <v>3</v>
      </c>
      <c r="O2324" s="744">
        <v>2</v>
      </c>
      <c r="P2324" s="662">
        <v>214.5</v>
      </c>
      <c r="Q2324" s="677">
        <v>0.33333333333333331</v>
      </c>
      <c r="R2324" s="661">
        <v>1</v>
      </c>
      <c r="S2324" s="677">
        <v>0.33333333333333331</v>
      </c>
      <c r="T2324" s="744">
        <v>1</v>
      </c>
      <c r="U2324" s="700">
        <v>0.5</v>
      </c>
    </row>
    <row r="2325" spans="1:21" ht="14.4" customHeight="1" x14ac:dyDescent="0.3">
      <c r="A2325" s="660">
        <v>32</v>
      </c>
      <c r="B2325" s="661" t="s">
        <v>573</v>
      </c>
      <c r="C2325" s="661" t="s">
        <v>3526</v>
      </c>
      <c r="D2325" s="742" t="s">
        <v>5499</v>
      </c>
      <c r="E2325" s="743" t="s">
        <v>3553</v>
      </c>
      <c r="F2325" s="661" t="s">
        <v>3521</v>
      </c>
      <c r="G2325" s="661" t="s">
        <v>3672</v>
      </c>
      <c r="H2325" s="661" t="s">
        <v>574</v>
      </c>
      <c r="I2325" s="661" t="s">
        <v>817</v>
      </c>
      <c r="J2325" s="661" t="s">
        <v>3673</v>
      </c>
      <c r="K2325" s="661" t="s">
        <v>3674</v>
      </c>
      <c r="L2325" s="662">
        <v>0</v>
      </c>
      <c r="M2325" s="662">
        <v>0</v>
      </c>
      <c r="N2325" s="661">
        <v>2</v>
      </c>
      <c r="O2325" s="744">
        <v>1</v>
      </c>
      <c r="P2325" s="662">
        <v>0</v>
      </c>
      <c r="Q2325" s="677"/>
      <c r="R2325" s="661">
        <v>2</v>
      </c>
      <c r="S2325" s="677">
        <v>1</v>
      </c>
      <c r="T2325" s="744">
        <v>1</v>
      </c>
      <c r="U2325" s="700">
        <v>1</v>
      </c>
    </row>
    <row r="2326" spans="1:21" ht="14.4" customHeight="1" x14ac:dyDescent="0.3">
      <c r="A2326" s="660">
        <v>32</v>
      </c>
      <c r="B2326" s="661" t="s">
        <v>573</v>
      </c>
      <c r="C2326" s="661" t="s">
        <v>3526</v>
      </c>
      <c r="D2326" s="742" t="s">
        <v>5499</v>
      </c>
      <c r="E2326" s="743" t="s">
        <v>3553</v>
      </c>
      <c r="F2326" s="661" t="s">
        <v>3521</v>
      </c>
      <c r="G2326" s="661" t="s">
        <v>3675</v>
      </c>
      <c r="H2326" s="661" t="s">
        <v>574</v>
      </c>
      <c r="I2326" s="661" t="s">
        <v>766</v>
      </c>
      <c r="J2326" s="661" t="s">
        <v>767</v>
      </c>
      <c r="K2326" s="661" t="s">
        <v>3676</v>
      </c>
      <c r="L2326" s="662">
        <v>152.33000000000001</v>
      </c>
      <c r="M2326" s="662">
        <v>152.33000000000001</v>
      </c>
      <c r="N2326" s="661">
        <v>1</v>
      </c>
      <c r="O2326" s="744">
        <v>0.5</v>
      </c>
      <c r="P2326" s="662">
        <v>152.33000000000001</v>
      </c>
      <c r="Q2326" s="677">
        <v>1</v>
      </c>
      <c r="R2326" s="661">
        <v>1</v>
      </c>
      <c r="S2326" s="677">
        <v>1</v>
      </c>
      <c r="T2326" s="744">
        <v>0.5</v>
      </c>
      <c r="U2326" s="700">
        <v>1</v>
      </c>
    </row>
    <row r="2327" spans="1:21" ht="14.4" customHeight="1" x14ac:dyDescent="0.3">
      <c r="A2327" s="660">
        <v>32</v>
      </c>
      <c r="B2327" s="661" t="s">
        <v>573</v>
      </c>
      <c r="C2327" s="661" t="s">
        <v>3526</v>
      </c>
      <c r="D2327" s="742" t="s">
        <v>5499</v>
      </c>
      <c r="E2327" s="743" t="s">
        <v>3553</v>
      </c>
      <c r="F2327" s="661" t="s">
        <v>3521</v>
      </c>
      <c r="G2327" s="661" t="s">
        <v>3677</v>
      </c>
      <c r="H2327" s="661" t="s">
        <v>574</v>
      </c>
      <c r="I2327" s="661" t="s">
        <v>2082</v>
      </c>
      <c r="J2327" s="661" t="s">
        <v>2083</v>
      </c>
      <c r="K2327" s="661" t="s">
        <v>3678</v>
      </c>
      <c r="L2327" s="662">
        <v>22.44</v>
      </c>
      <c r="M2327" s="662">
        <v>89.76</v>
      </c>
      <c r="N2327" s="661">
        <v>4</v>
      </c>
      <c r="O2327" s="744">
        <v>1</v>
      </c>
      <c r="P2327" s="662">
        <v>44.88</v>
      </c>
      <c r="Q2327" s="677">
        <v>0.5</v>
      </c>
      <c r="R2327" s="661">
        <v>2</v>
      </c>
      <c r="S2327" s="677">
        <v>0.5</v>
      </c>
      <c r="T2327" s="744">
        <v>0.5</v>
      </c>
      <c r="U2327" s="700">
        <v>0.5</v>
      </c>
    </row>
    <row r="2328" spans="1:21" ht="14.4" customHeight="1" x14ac:dyDescent="0.3">
      <c r="A2328" s="660">
        <v>32</v>
      </c>
      <c r="B2328" s="661" t="s">
        <v>573</v>
      </c>
      <c r="C2328" s="661" t="s">
        <v>3526</v>
      </c>
      <c r="D2328" s="742" t="s">
        <v>5499</v>
      </c>
      <c r="E2328" s="743" t="s">
        <v>3553</v>
      </c>
      <c r="F2328" s="661" t="s">
        <v>3521</v>
      </c>
      <c r="G2328" s="661" t="s">
        <v>4470</v>
      </c>
      <c r="H2328" s="661" t="s">
        <v>574</v>
      </c>
      <c r="I2328" s="661" t="s">
        <v>4471</v>
      </c>
      <c r="J2328" s="661" t="s">
        <v>4472</v>
      </c>
      <c r="K2328" s="661" t="s">
        <v>4473</v>
      </c>
      <c r="L2328" s="662">
        <v>55.16</v>
      </c>
      <c r="M2328" s="662">
        <v>110.32</v>
      </c>
      <c r="N2328" s="661">
        <v>2</v>
      </c>
      <c r="O2328" s="744">
        <v>0.5</v>
      </c>
      <c r="P2328" s="662">
        <v>110.32</v>
      </c>
      <c r="Q2328" s="677">
        <v>1</v>
      </c>
      <c r="R2328" s="661">
        <v>2</v>
      </c>
      <c r="S2328" s="677">
        <v>1</v>
      </c>
      <c r="T2328" s="744">
        <v>0.5</v>
      </c>
      <c r="U2328" s="700">
        <v>1</v>
      </c>
    </row>
    <row r="2329" spans="1:21" ht="14.4" customHeight="1" x14ac:dyDescent="0.3">
      <c r="A2329" s="660">
        <v>32</v>
      </c>
      <c r="B2329" s="661" t="s">
        <v>573</v>
      </c>
      <c r="C2329" s="661" t="s">
        <v>3526</v>
      </c>
      <c r="D2329" s="742" t="s">
        <v>5499</v>
      </c>
      <c r="E2329" s="743" t="s">
        <v>3553</v>
      </c>
      <c r="F2329" s="661" t="s">
        <v>3521</v>
      </c>
      <c r="G2329" s="661" t="s">
        <v>4337</v>
      </c>
      <c r="H2329" s="661" t="s">
        <v>574</v>
      </c>
      <c r="I2329" s="661" t="s">
        <v>2787</v>
      </c>
      <c r="J2329" s="661" t="s">
        <v>2788</v>
      </c>
      <c r="K2329" s="661" t="s">
        <v>4338</v>
      </c>
      <c r="L2329" s="662">
        <v>5354.94</v>
      </c>
      <c r="M2329" s="662">
        <v>48194.46</v>
      </c>
      <c r="N2329" s="661">
        <v>9</v>
      </c>
      <c r="O2329" s="744">
        <v>4.5</v>
      </c>
      <c r="P2329" s="662">
        <v>42839.519999999997</v>
      </c>
      <c r="Q2329" s="677">
        <v>0.88888888888888884</v>
      </c>
      <c r="R2329" s="661">
        <v>8</v>
      </c>
      <c r="S2329" s="677">
        <v>0.88888888888888884</v>
      </c>
      <c r="T2329" s="744">
        <v>3.5</v>
      </c>
      <c r="U2329" s="700">
        <v>0.77777777777777779</v>
      </c>
    </row>
    <row r="2330" spans="1:21" ht="14.4" customHeight="1" x14ac:dyDescent="0.3">
      <c r="A2330" s="660">
        <v>32</v>
      </c>
      <c r="B2330" s="661" t="s">
        <v>573</v>
      </c>
      <c r="C2330" s="661" t="s">
        <v>3526</v>
      </c>
      <c r="D2330" s="742" t="s">
        <v>5499</v>
      </c>
      <c r="E2330" s="743" t="s">
        <v>3553</v>
      </c>
      <c r="F2330" s="661" t="s">
        <v>3521</v>
      </c>
      <c r="G2330" s="661" t="s">
        <v>4337</v>
      </c>
      <c r="H2330" s="661" t="s">
        <v>574</v>
      </c>
      <c r="I2330" s="661" t="s">
        <v>5292</v>
      </c>
      <c r="J2330" s="661" t="s">
        <v>2788</v>
      </c>
      <c r="K2330" s="661" t="s">
        <v>4338</v>
      </c>
      <c r="L2330" s="662">
        <v>5354.94</v>
      </c>
      <c r="M2330" s="662">
        <v>5354.94</v>
      </c>
      <c r="N2330" s="661">
        <v>1</v>
      </c>
      <c r="O2330" s="744">
        <v>0.5</v>
      </c>
      <c r="P2330" s="662"/>
      <c r="Q2330" s="677">
        <v>0</v>
      </c>
      <c r="R2330" s="661"/>
      <c r="S2330" s="677">
        <v>0</v>
      </c>
      <c r="T2330" s="744"/>
      <c r="U2330" s="700">
        <v>0</v>
      </c>
    </row>
    <row r="2331" spans="1:21" ht="14.4" customHeight="1" x14ac:dyDescent="0.3">
      <c r="A2331" s="660">
        <v>32</v>
      </c>
      <c r="B2331" s="661" t="s">
        <v>573</v>
      </c>
      <c r="C2331" s="661" t="s">
        <v>3526</v>
      </c>
      <c r="D2331" s="742" t="s">
        <v>5499</v>
      </c>
      <c r="E2331" s="743" t="s">
        <v>3553</v>
      </c>
      <c r="F2331" s="661" t="s">
        <v>3521</v>
      </c>
      <c r="G2331" s="661" t="s">
        <v>4228</v>
      </c>
      <c r="H2331" s="661" t="s">
        <v>574</v>
      </c>
      <c r="I2331" s="661" t="s">
        <v>747</v>
      </c>
      <c r="J2331" s="661" t="s">
        <v>748</v>
      </c>
      <c r="K2331" s="661" t="s">
        <v>749</v>
      </c>
      <c r="L2331" s="662">
        <v>79.069999999999993</v>
      </c>
      <c r="M2331" s="662">
        <v>79.069999999999993</v>
      </c>
      <c r="N2331" s="661">
        <v>1</v>
      </c>
      <c r="O2331" s="744">
        <v>0.5</v>
      </c>
      <c r="P2331" s="662">
        <v>79.069999999999993</v>
      </c>
      <c r="Q2331" s="677">
        <v>1</v>
      </c>
      <c r="R2331" s="661">
        <v>1</v>
      </c>
      <c r="S2331" s="677">
        <v>1</v>
      </c>
      <c r="T2331" s="744">
        <v>0.5</v>
      </c>
      <c r="U2331" s="700">
        <v>1</v>
      </c>
    </row>
    <row r="2332" spans="1:21" ht="14.4" customHeight="1" x14ac:dyDescent="0.3">
      <c r="A2332" s="660">
        <v>32</v>
      </c>
      <c r="B2332" s="661" t="s">
        <v>573</v>
      </c>
      <c r="C2332" s="661" t="s">
        <v>3526</v>
      </c>
      <c r="D2332" s="742" t="s">
        <v>5499</v>
      </c>
      <c r="E2332" s="743" t="s">
        <v>3553</v>
      </c>
      <c r="F2332" s="661" t="s">
        <v>3521</v>
      </c>
      <c r="G2332" s="661" t="s">
        <v>3786</v>
      </c>
      <c r="H2332" s="661" t="s">
        <v>1755</v>
      </c>
      <c r="I2332" s="661" t="s">
        <v>1967</v>
      </c>
      <c r="J2332" s="661" t="s">
        <v>1968</v>
      </c>
      <c r="K2332" s="661" t="s">
        <v>2432</v>
      </c>
      <c r="L2332" s="662">
        <v>1427.23</v>
      </c>
      <c r="M2332" s="662">
        <v>2854.46</v>
      </c>
      <c r="N2332" s="661">
        <v>2</v>
      </c>
      <c r="O2332" s="744">
        <v>2</v>
      </c>
      <c r="P2332" s="662">
        <v>2854.46</v>
      </c>
      <c r="Q2332" s="677">
        <v>1</v>
      </c>
      <c r="R2332" s="661">
        <v>2</v>
      </c>
      <c r="S2332" s="677">
        <v>1</v>
      </c>
      <c r="T2332" s="744">
        <v>2</v>
      </c>
      <c r="U2332" s="700">
        <v>1</v>
      </c>
    </row>
    <row r="2333" spans="1:21" ht="14.4" customHeight="1" x14ac:dyDescent="0.3">
      <c r="A2333" s="660">
        <v>32</v>
      </c>
      <c r="B2333" s="661" t="s">
        <v>573</v>
      </c>
      <c r="C2333" s="661" t="s">
        <v>3526</v>
      </c>
      <c r="D2333" s="742" t="s">
        <v>5499</v>
      </c>
      <c r="E2333" s="743" t="s">
        <v>3553</v>
      </c>
      <c r="F2333" s="661" t="s">
        <v>3521</v>
      </c>
      <c r="G2333" s="661" t="s">
        <v>3904</v>
      </c>
      <c r="H2333" s="661" t="s">
        <v>574</v>
      </c>
      <c r="I2333" s="661" t="s">
        <v>1333</v>
      </c>
      <c r="J2333" s="661" t="s">
        <v>1334</v>
      </c>
      <c r="K2333" s="661" t="s">
        <v>3905</v>
      </c>
      <c r="L2333" s="662">
        <v>32709.68</v>
      </c>
      <c r="M2333" s="662">
        <v>65419.360000000001</v>
      </c>
      <c r="N2333" s="661">
        <v>2</v>
      </c>
      <c r="O2333" s="744">
        <v>1</v>
      </c>
      <c r="P2333" s="662">
        <v>65419.360000000001</v>
      </c>
      <c r="Q2333" s="677">
        <v>1</v>
      </c>
      <c r="R2333" s="661">
        <v>2</v>
      </c>
      <c r="S2333" s="677">
        <v>1</v>
      </c>
      <c r="T2333" s="744">
        <v>1</v>
      </c>
      <c r="U2333" s="700">
        <v>1</v>
      </c>
    </row>
    <row r="2334" spans="1:21" ht="14.4" customHeight="1" x14ac:dyDescent="0.3">
      <c r="A2334" s="660">
        <v>32</v>
      </c>
      <c r="B2334" s="661" t="s">
        <v>573</v>
      </c>
      <c r="C2334" s="661" t="s">
        <v>3526</v>
      </c>
      <c r="D2334" s="742" t="s">
        <v>5499</v>
      </c>
      <c r="E2334" s="743" t="s">
        <v>3553</v>
      </c>
      <c r="F2334" s="661" t="s">
        <v>3521</v>
      </c>
      <c r="G2334" s="661" t="s">
        <v>3690</v>
      </c>
      <c r="H2334" s="661" t="s">
        <v>1755</v>
      </c>
      <c r="I2334" s="661" t="s">
        <v>2253</v>
      </c>
      <c r="J2334" s="661" t="s">
        <v>2246</v>
      </c>
      <c r="K2334" s="661" t="s">
        <v>3416</v>
      </c>
      <c r="L2334" s="662">
        <v>13849.26</v>
      </c>
      <c r="M2334" s="662">
        <v>83095.56</v>
      </c>
      <c r="N2334" s="661">
        <v>6</v>
      </c>
      <c r="O2334" s="744">
        <v>3.5</v>
      </c>
      <c r="P2334" s="662">
        <v>83095.56</v>
      </c>
      <c r="Q2334" s="677">
        <v>1</v>
      </c>
      <c r="R2334" s="661">
        <v>6</v>
      </c>
      <c r="S2334" s="677">
        <v>1</v>
      </c>
      <c r="T2334" s="744">
        <v>3.5</v>
      </c>
      <c r="U2334" s="700">
        <v>1</v>
      </c>
    </row>
    <row r="2335" spans="1:21" ht="14.4" customHeight="1" x14ac:dyDescent="0.3">
      <c r="A2335" s="660">
        <v>32</v>
      </c>
      <c r="B2335" s="661" t="s">
        <v>573</v>
      </c>
      <c r="C2335" s="661" t="s">
        <v>3526</v>
      </c>
      <c r="D2335" s="742" t="s">
        <v>5499</v>
      </c>
      <c r="E2335" s="743" t="s">
        <v>3553</v>
      </c>
      <c r="F2335" s="661" t="s">
        <v>3521</v>
      </c>
      <c r="G2335" s="661" t="s">
        <v>3866</v>
      </c>
      <c r="H2335" s="661" t="s">
        <v>1755</v>
      </c>
      <c r="I2335" s="661" t="s">
        <v>3867</v>
      </c>
      <c r="J2335" s="661" t="s">
        <v>3868</v>
      </c>
      <c r="K2335" s="661" t="s">
        <v>3869</v>
      </c>
      <c r="L2335" s="662">
        <v>120.61</v>
      </c>
      <c r="M2335" s="662">
        <v>120.61</v>
      </c>
      <c r="N2335" s="661">
        <v>1</v>
      </c>
      <c r="O2335" s="744">
        <v>1</v>
      </c>
      <c r="P2335" s="662"/>
      <c r="Q2335" s="677">
        <v>0</v>
      </c>
      <c r="R2335" s="661"/>
      <c r="S2335" s="677">
        <v>0</v>
      </c>
      <c r="T2335" s="744"/>
      <c r="U2335" s="700">
        <v>0</v>
      </c>
    </row>
    <row r="2336" spans="1:21" ht="14.4" customHeight="1" x14ac:dyDescent="0.3">
      <c r="A2336" s="660">
        <v>32</v>
      </c>
      <c r="B2336" s="661" t="s">
        <v>573</v>
      </c>
      <c r="C2336" s="661" t="s">
        <v>3526</v>
      </c>
      <c r="D2336" s="742" t="s">
        <v>5499</v>
      </c>
      <c r="E2336" s="743" t="s">
        <v>3554</v>
      </c>
      <c r="F2336" s="661" t="s">
        <v>3521</v>
      </c>
      <c r="G2336" s="661" t="s">
        <v>3569</v>
      </c>
      <c r="H2336" s="661" t="s">
        <v>574</v>
      </c>
      <c r="I2336" s="661" t="s">
        <v>1268</v>
      </c>
      <c r="J2336" s="661" t="s">
        <v>1269</v>
      </c>
      <c r="K2336" s="661" t="s">
        <v>1253</v>
      </c>
      <c r="L2336" s="662">
        <v>263.26</v>
      </c>
      <c r="M2336" s="662">
        <v>1579.56</v>
      </c>
      <c r="N2336" s="661">
        <v>6</v>
      </c>
      <c r="O2336" s="744">
        <v>2.5</v>
      </c>
      <c r="P2336" s="662">
        <v>263.26</v>
      </c>
      <c r="Q2336" s="677">
        <v>0.16666666666666666</v>
      </c>
      <c r="R2336" s="661">
        <v>1</v>
      </c>
      <c r="S2336" s="677">
        <v>0.16666666666666666</v>
      </c>
      <c r="T2336" s="744">
        <v>1</v>
      </c>
      <c r="U2336" s="700">
        <v>0.4</v>
      </c>
    </row>
    <row r="2337" spans="1:21" ht="14.4" customHeight="1" x14ac:dyDescent="0.3">
      <c r="A2337" s="660">
        <v>32</v>
      </c>
      <c r="B2337" s="661" t="s">
        <v>573</v>
      </c>
      <c r="C2337" s="661" t="s">
        <v>3526</v>
      </c>
      <c r="D2337" s="742" t="s">
        <v>5499</v>
      </c>
      <c r="E2337" s="743" t="s">
        <v>3554</v>
      </c>
      <c r="F2337" s="661" t="s">
        <v>3521</v>
      </c>
      <c r="G2337" s="661" t="s">
        <v>3571</v>
      </c>
      <c r="H2337" s="661" t="s">
        <v>574</v>
      </c>
      <c r="I2337" s="661" t="s">
        <v>4099</v>
      </c>
      <c r="J2337" s="661" t="s">
        <v>3968</v>
      </c>
      <c r="K2337" s="661" t="s">
        <v>1123</v>
      </c>
      <c r="L2337" s="662">
        <v>0</v>
      </c>
      <c r="M2337" s="662">
        <v>0</v>
      </c>
      <c r="N2337" s="661">
        <v>1</v>
      </c>
      <c r="O2337" s="744">
        <v>0.5</v>
      </c>
      <c r="P2337" s="662">
        <v>0</v>
      </c>
      <c r="Q2337" s="677"/>
      <c r="R2337" s="661">
        <v>1</v>
      </c>
      <c r="S2337" s="677">
        <v>1</v>
      </c>
      <c r="T2337" s="744">
        <v>0.5</v>
      </c>
      <c r="U2337" s="700">
        <v>1</v>
      </c>
    </row>
    <row r="2338" spans="1:21" ht="14.4" customHeight="1" x14ac:dyDescent="0.3">
      <c r="A2338" s="660">
        <v>32</v>
      </c>
      <c r="B2338" s="661" t="s">
        <v>573</v>
      </c>
      <c r="C2338" s="661" t="s">
        <v>3526</v>
      </c>
      <c r="D2338" s="742" t="s">
        <v>5499</v>
      </c>
      <c r="E2338" s="743" t="s">
        <v>3554</v>
      </c>
      <c r="F2338" s="661" t="s">
        <v>3521</v>
      </c>
      <c r="G2338" s="661" t="s">
        <v>3571</v>
      </c>
      <c r="H2338" s="661" t="s">
        <v>574</v>
      </c>
      <c r="I2338" s="661" t="s">
        <v>3693</v>
      </c>
      <c r="J2338" s="661" t="s">
        <v>3575</v>
      </c>
      <c r="K2338" s="661" t="s">
        <v>3694</v>
      </c>
      <c r="L2338" s="662">
        <v>0</v>
      </c>
      <c r="M2338" s="662">
        <v>0</v>
      </c>
      <c r="N2338" s="661">
        <v>1</v>
      </c>
      <c r="O2338" s="744">
        <v>0.5</v>
      </c>
      <c r="P2338" s="662"/>
      <c r="Q2338" s="677"/>
      <c r="R2338" s="661"/>
      <c r="S2338" s="677">
        <v>0</v>
      </c>
      <c r="T2338" s="744"/>
      <c r="U2338" s="700">
        <v>0</v>
      </c>
    </row>
    <row r="2339" spans="1:21" ht="14.4" customHeight="1" x14ac:dyDescent="0.3">
      <c r="A2339" s="660">
        <v>32</v>
      </c>
      <c r="B2339" s="661" t="s">
        <v>573</v>
      </c>
      <c r="C2339" s="661" t="s">
        <v>3526</v>
      </c>
      <c r="D2339" s="742" t="s">
        <v>5499</v>
      </c>
      <c r="E2339" s="743" t="s">
        <v>3554</v>
      </c>
      <c r="F2339" s="661" t="s">
        <v>3521</v>
      </c>
      <c r="G2339" s="661" t="s">
        <v>3571</v>
      </c>
      <c r="H2339" s="661" t="s">
        <v>574</v>
      </c>
      <c r="I2339" s="661" t="s">
        <v>699</v>
      </c>
      <c r="J2339" s="661" t="s">
        <v>3575</v>
      </c>
      <c r="K2339" s="661" t="s">
        <v>1123</v>
      </c>
      <c r="L2339" s="662">
        <v>42.85</v>
      </c>
      <c r="M2339" s="662">
        <v>85.7</v>
      </c>
      <c r="N2339" s="661">
        <v>2</v>
      </c>
      <c r="O2339" s="744">
        <v>1</v>
      </c>
      <c r="P2339" s="662">
        <v>42.85</v>
      </c>
      <c r="Q2339" s="677">
        <v>0.5</v>
      </c>
      <c r="R2339" s="661">
        <v>1</v>
      </c>
      <c r="S2339" s="677">
        <v>0.5</v>
      </c>
      <c r="T2339" s="744">
        <v>0.5</v>
      </c>
      <c r="U2339" s="700">
        <v>0.5</v>
      </c>
    </row>
    <row r="2340" spans="1:21" ht="14.4" customHeight="1" x14ac:dyDescent="0.3">
      <c r="A2340" s="660">
        <v>32</v>
      </c>
      <c r="B2340" s="661" t="s">
        <v>573</v>
      </c>
      <c r="C2340" s="661" t="s">
        <v>3526</v>
      </c>
      <c r="D2340" s="742" t="s">
        <v>5499</v>
      </c>
      <c r="E2340" s="743" t="s">
        <v>3554</v>
      </c>
      <c r="F2340" s="661" t="s">
        <v>3521</v>
      </c>
      <c r="G2340" s="661" t="s">
        <v>3571</v>
      </c>
      <c r="H2340" s="661" t="s">
        <v>574</v>
      </c>
      <c r="I2340" s="661" t="s">
        <v>5154</v>
      </c>
      <c r="J2340" s="661" t="s">
        <v>3575</v>
      </c>
      <c r="K2340" s="661" t="s">
        <v>1123</v>
      </c>
      <c r="L2340" s="662">
        <v>42.85</v>
      </c>
      <c r="M2340" s="662">
        <v>42.85</v>
      </c>
      <c r="N2340" s="661">
        <v>1</v>
      </c>
      <c r="O2340" s="744">
        <v>0.5</v>
      </c>
      <c r="P2340" s="662">
        <v>42.85</v>
      </c>
      <c r="Q2340" s="677">
        <v>1</v>
      </c>
      <c r="R2340" s="661">
        <v>1</v>
      </c>
      <c r="S2340" s="677">
        <v>1</v>
      </c>
      <c r="T2340" s="744">
        <v>0.5</v>
      </c>
      <c r="U2340" s="700">
        <v>1</v>
      </c>
    </row>
    <row r="2341" spans="1:21" ht="14.4" customHeight="1" x14ac:dyDescent="0.3">
      <c r="A2341" s="660">
        <v>32</v>
      </c>
      <c r="B2341" s="661" t="s">
        <v>573</v>
      </c>
      <c r="C2341" s="661" t="s">
        <v>3526</v>
      </c>
      <c r="D2341" s="742" t="s">
        <v>5499</v>
      </c>
      <c r="E2341" s="743" t="s">
        <v>3554</v>
      </c>
      <c r="F2341" s="661" t="s">
        <v>3521</v>
      </c>
      <c r="G2341" s="661" t="s">
        <v>3579</v>
      </c>
      <c r="H2341" s="661" t="s">
        <v>574</v>
      </c>
      <c r="I2341" s="661" t="s">
        <v>3871</v>
      </c>
      <c r="J2341" s="661" t="s">
        <v>1013</v>
      </c>
      <c r="K2341" s="661" t="s">
        <v>2379</v>
      </c>
      <c r="L2341" s="662">
        <v>0</v>
      </c>
      <c r="M2341" s="662">
        <v>0</v>
      </c>
      <c r="N2341" s="661">
        <v>2</v>
      </c>
      <c r="O2341" s="744">
        <v>0.5</v>
      </c>
      <c r="P2341" s="662"/>
      <c r="Q2341" s="677"/>
      <c r="R2341" s="661"/>
      <c r="S2341" s="677">
        <v>0</v>
      </c>
      <c r="T2341" s="744"/>
      <c r="U2341" s="700">
        <v>0</v>
      </c>
    </row>
    <row r="2342" spans="1:21" ht="14.4" customHeight="1" x14ac:dyDescent="0.3">
      <c r="A2342" s="660">
        <v>32</v>
      </c>
      <c r="B2342" s="661" t="s">
        <v>573</v>
      </c>
      <c r="C2342" s="661" t="s">
        <v>3526</v>
      </c>
      <c r="D2342" s="742" t="s">
        <v>5499</v>
      </c>
      <c r="E2342" s="743" t="s">
        <v>3554</v>
      </c>
      <c r="F2342" s="661" t="s">
        <v>3521</v>
      </c>
      <c r="G2342" s="661" t="s">
        <v>3582</v>
      </c>
      <c r="H2342" s="661" t="s">
        <v>1755</v>
      </c>
      <c r="I2342" s="661" t="s">
        <v>3052</v>
      </c>
      <c r="J2342" s="661" t="s">
        <v>3483</v>
      </c>
      <c r="K2342" s="661" t="s">
        <v>3386</v>
      </c>
      <c r="L2342" s="662">
        <v>145.02000000000001</v>
      </c>
      <c r="M2342" s="662">
        <v>145.02000000000001</v>
      </c>
      <c r="N2342" s="661">
        <v>1</v>
      </c>
      <c r="O2342" s="744">
        <v>0.5</v>
      </c>
      <c r="P2342" s="662">
        <v>145.02000000000001</v>
      </c>
      <c r="Q2342" s="677">
        <v>1</v>
      </c>
      <c r="R2342" s="661">
        <v>1</v>
      </c>
      <c r="S2342" s="677">
        <v>1</v>
      </c>
      <c r="T2342" s="744">
        <v>0.5</v>
      </c>
      <c r="U2342" s="700">
        <v>1</v>
      </c>
    </row>
    <row r="2343" spans="1:21" ht="14.4" customHeight="1" x14ac:dyDescent="0.3">
      <c r="A2343" s="660">
        <v>32</v>
      </c>
      <c r="B2343" s="661" t="s">
        <v>573</v>
      </c>
      <c r="C2343" s="661" t="s">
        <v>3526</v>
      </c>
      <c r="D2343" s="742" t="s">
        <v>5499</v>
      </c>
      <c r="E2343" s="743" t="s">
        <v>3554</v>
      </c>
      <c r="F2343" s="661" t="s">
        <v>3521</v>
      </c>
      <c r="G2343" s="661" t="s">
        <v>3582</v>
      </c>
      <c r="H2343" s="661" t="s">
        <v>1755</v>
      </c>
      <c r="I2343" s="661" t="s">
        <v>3052</v>
      </c>
      <c r="J2343" s="661" t="s">
        <v>3483</v>
      </c>
      <c r="K2343" s="661" t="s">
        <v>3386</v>
      </c>
      <c r="L2343" s="662">
        <v>149.52000000000001</v>
      </c>
      <c r="M2343" s="662">
        <v>149.52000000000001</v>
      </c>
      <c r="N2343" s="661">
        <v>1</v>
      </c>
      <c r="O2343" s="744">
        <v>1</v>
      </c>
      <c r="P2343" s="662"/>
      <c r="Q2343" s="677">
        <v>0</v>
      </c>
      <c r="R2343" s="661"/>
      <c r="S2343" s="677">
        <v>0</v>
      </c>
      <c r="T2343" s="744"/>
      <c r="U2343" s="700">
        <v>0</v>
      </c>
    </row>
    <row r="2344" spans="1:21" ht="14.4" customHeight="1" x14ac:dyDescent="0.3">
      <c r="A2344" s="660">
        <v>32</v>
      </c>
      <c r="B2344" s="661" t="s">
        <v>573</v>
      </c>
      <c r="C2344" s="661" t="s">
        <v>3526</v>
      </c>
      <c r="D2344" s="742" t="s">
        <v>5499</v>
      </c>
      <c r="E2344" s="743" t="s">
        <v>3554</v>
      </c>
      <c r="F2344" s="661" t="s">
        <v>3521</v>
      </c>
      <c r="G2344" s="661" t="s">
        <v>4871</v>
      </c>
      <c r="H2344" s="661" t="s">
        <v>574</v>
      </c>
      <c r="I2344" s="661" t="s">
        <v>2662</v>
      </c>
      <c r="J2344" s="661" t="s">
        <v>1082</v>
      </c>
      <c r="K2344" s="661" t="s">
        <v>1274</v>
      </c>
      <c r="L2344" s="662">
        <v>0</v>
      </c>
      <c r="M2344" s="662">
        <v>0</v>
      </c>
      <c r="N2344" s="661">
        <v>1</v>
      </c>
      <c r="O2344" s="744">
        <v>0.5</v>
      </c>
      <c r="P2344" s="662">
        <v>0</v>
      </c>
      <c r="Q2344" s="677"/>
      <c r="R2344" s="661">
        <v>1</v>
      </c>
      <c r="S2344" s="677">
        <v>1</v>
      </c>
      <c r="T2344" s="744">
        <v>0.5</v>
      </c>
      <c r="U2344" s="700">
        <v>1</v>
      </c>
    </row>
    <row r="2345" spans="1:21" ht="14.4" customHeight="1" x14ac:dyDescent="0.3">
      <c r="A2345" s="660">
        <v>32</v>
      </c>
      <c r="B2345" s="661" t="s">
        <v>573</v>
      </c>
      <c r="C2345" s="661" t="s">
        <v>3526</v>
      </c>
      <c r="D2345" s="742" t="s">
        <v>5499</v>
      </c>
      <c r="E2345" s="743" t="s">
        <v>3554</v>
      </c>
      <c r="F2345" s="661" t="s">
        <v>3521</v>
      </c>
      <c r="G2345" s="661" t="s">
        <v>3975</v>
      </c>
      <c r="H2345" s="661" t="s">
        <v>1755</v>
      </c>
      <c r="I2345" s="661" t="s">
        <v>3976</v>
      </c>
      <c r="J2345" s="661" t="s">
        <v>3977</v>
      </c>
      <c r="K2345" s="661" t="s">
        <v>1919</v>
      </c>
      <c r="L2345" s="662">
        <v>187.37</v>
      </c>
      <c r="M2345" s="662">
        <v>187.37</v>
      </c>
      <c r="N2345" s="661">
        <v>1</v>
      </c>
      <c r="O2345" s="744">
        <v>0.5</v>
      </c>
      <c r="P2345" s="662">
        <v>187.37</v>
      </c>
      <c r="Q2345" s="677">
        <v>1</v>
      </c>
      <c r="R2345" s="661">
        <v>1</v>
      </c>
      <c r="S2345" s="677">
        <v>1</v>
      </c>
      <c r="T2345" s="744">
        <v>0.5</v>
      </c>
      <c r="U2345" s="700">
        <v>1</v>
      </c>
    </row>
    <row r="2346" spans="1:21" ht="14.4" customHeight="1" x14ac:dyDescent="0.3">
      <c r="A2346" s="660">
        <v>32</v>
      </c>
      <c r="B2346" s="661" t="s">
        <v>573</v>
      </c>
      <c r="C2346" s="661" t="s">
        <v>3526</v>
      </c>
      <c r="D2346" s="742" t="s">
        <v>5499</v>
      </c>
      <c r="E2346" s="743" t="s">
        <v>3554</v>
      </c>
      <c r="F2346" s="661" t="s">
        <v>3521</v>
      </c>
      <c r="G2346" s="661" t="s">
        <v>3975</v>
      </c>
      <c r="H2346" s="661" t="s">
        <v>1755</v>
      </c>
      <c r="I2346" s="661" t="s">
        <v>1991</v>
      </c>
      <c r="J2346" s="661" t="s">
        <v>1992</v>
      </c>
      <c r="K2346" s="661" t="s">
        <v>1993</v>
      </c>
      <c r="L2346" s="662">
        <v>124.91</v>
      </c>
      <c r="M2346" s="662">
        <v>374.73</v>
      </c>
      <c r="N2346" s="661">
        <v>3</v>
      </c>
      <c r="O2346" s="744">
        <v>1.5</v>
      </c>
      <c r="P2346" s="662">
        <v>374.73</v>
      </c>
      <c r="Q2346" s="677">
        <v>1</v>
      </c>
      <c r="R2346" s="661">
        <v>3</v>
      </c>
      <c r="S2346" s="677">
        <v>1</v>
      </c>
      <c r="T2346" s="744">
        <v>1.5</v>
      </c>
      <c r="U2346" s="700">
        <v>1</v>
      </c>
    </row>
    <row r="2347" spans="1:21" ht="14.4" customHeight="1" x14ac:dyDescent="0.3">
      <c r="A2347" s="660">
        <v>32</v>
      </c>
      <c r="B2347" s="661" t="s">
        <v>573</v>
      </c>
      <c r="C2347" s="661" t="s">
        <v>3526</v>
      </c>
      <c r="D2347" s="742" t="s">
        <v>5499</v>
      </c>
      <c r="E2347" s="743" t="s">
        <v>3554</v>
      </c>
      <c r="F2347" s="661" t="s">
        <v>3521</v>
      </c>
      <c r="G2347" s="661" t="s">
        <v>3975</v>
      </c>
      <c r="H2347" s="661" t="s">
        <v>1755</v>
      </c>
      <c r="I2347" s="661" t="s">
        <v>5293</v>
      </c>
      <c r="J2347" s="661" t="s">
        <v>1992</v>
      </c>
      <c r="K2347" s="661" t="s">
        <v>4579</v>
      </c>
      <c r="L2347" s="662">
        <v>374.74</v>
      </c>
      <c r="M2347" s="662">
        <v>374.74</v>
      </c>
      <c r="N2347" s="661">
        <v>1</v>
      </c>
      <c r="O2347" s="744">
        <v>0.5</v>
      </c>
      <c r="P2347" s="662"/>
      <c r="Q2347" s="677">
        <v>0</v>
      </c>
      <c r="R2347" s="661"/>
      <c r="S2347" s="677">
        <v>0</v>
      </c>
      <c r="T2347" s="744"/>
      <c r="U2347" s="700">
        <v>0</v>
      </c>
    </row>
    <row r="2348" spans="1:21" ht="14.4" customHeight="1" x14ac:dyDescent="0.3">
      <c r="A2348" s="660">
        <v>32</v>
      </c>
      <c r="B2348" s="661" t="s">
        <v>573</v>
      </c>
      <c r="C2348" s="661" t="s">
        <v>3526</v>
      </c>
      <c r="D2348" s="742" t="s">
        <v>5499</v>
      </c>
      <c r="E2348" s="743" t="s">
        <v>3554</v>
      </c>
      <c r="F2348" s="661" t="s">
        <v>3521</v>
      </c>
      <c r="G2348" s="661" t="s">
        <v>5294</v>
      </c>
      <c r="H2348" s="661" t="s">
        <v>574</v>
      </c>
      <c r="I2348" s="661" t="s">
        <v>5295</v>
      </c>
      <c r="J2348" s="661" t="s">
        <v>5296</v>
      </c>
      <c r="K2348" s="661" t="s">
        <v>5297</v>
      </c>
      <c r="L2348" s="662">
        <v>0</v>
      </c>
      <c r="M2348" s="662">
        <v>0</v>
      </c>
      <c r="N2348" s="661">
        <v>1</v>
      </c>
      <c r="O2348" s="744">
        <v>1</v>
      </c>
      <c r="P2348" s="662"/>
      <c r="Q2348" s="677"/>
      <c r="R2348" s="661"/>
      <c r="S2348" s="677">
        <v>0</v>
      </c>
      <c r="T2348" s="744"/>
      <c r="U2348" s="700">
        <v>0</v>
      </c>
    </row>
    <row r="2349" spans="1:21" ht="14.4" customHeight="1" x14ac:dyDescent="0.3">
      <c r="A2349" s="660">
        <v>32</v>
      </c>
      <c r="B2349" s="661" t="s">
        <v>573</v>
      </c>
      <c r="C2349" s="661" t="s">
        <v>3526</v>
      </c>
      <c r="D2349" s="742" t="s">
        <v>5499</v>
      </c>
      <c r="E2349" s="743" t="s">
        <v>3554</v>
      </c>
      <c r="F2349" s="661" t="s">
        <v>3521</v>
      </c>
      <c r="G2349" s="661" t="s">
        <v>3588</v>
      </c>
      <c r="H2349" s="661" t="s">
        <v>1755</v>
      </c>
      <c r="I2349" s="661" t="s">
        <v>1877</v>
      </c>
      <c r="J2349" s="661" t="s">
        <v>1878</v>
      </c>
      <c r="K2349" s="661" t="s">
        <v>3441</v>
      </c>
      <c r="L2349" s="662">
        <v>65.989999999999995</v>
      </c>
      <c r="M2349" s="662">
        <v>65.989999999999995</v>
      </c>
      <c r="N2349" s="661">
        <v>1</v>
      </c>
      <c r="O2349" s="744">
        <v>0.5</v>
      </c>
      <c r="P2349" s="662"/>
      <c r="Q2349" s="677">
        <v>0</v>
      </c>
      <c r="R2349" s="661"/>
      <c r="S2349" s="677">
        <v>0</v>
      </c>
      <c r="T2349" s="744"/>
      <c r="U2349" s="700">
        <v>0</v>
      </c>
    </row>
    <row r="2350" spans="1:21" ht="14.4" customHeight="1" x14ac:dyDescent="0.3">
      <c r="A2350" s="660">
        <v>32</v>
      </c>
      <c r="B2350" s="661" t="s">
        <v>573</v>
      </c>
      <c r="C2350" s="661" t="s">
        <v>3526</v>
      </c>
      <c r="D2350" s="742" t="s">
        <v>5499</v>
      </c>
      <c r="E2350" s="743" t="s">
        <v>3554</v>
      </c>
      <c r="F2350" s="661" t="s">
        <v>3521</v>
      </c>
      <c r="G2350" s="661" t="s">
        <v>3877</v>
      </c>
      <c r="H2350" s="661" t="s">
        <v>574</v>
      </c>
      <c r="I2350" s="661" t="s">
        <v>2374</v>
      </c>
      <c r="J2350" s="661" t="s">
        <v>2375</v>
      </c>
      <c r="K2350" s="661" t="s">
        <v>2376</v>
      </c>
      <c r="L2350" s="662">
        <v>0</v>
      </c>
      <c r="M2350" s="662">
        <v>0</v>
      </c>
      <c r="N2350" s="661">
        <v>2</v>
      </c>
      <c r="O2350" s="744">
        <v>1</v>
      </c>
      <c r="P2350" s="662">
        <v>0</v>
      </c>
      <c r="Q2350" s="677"/>
      <c r="R2350" s="661">
        <v>2</v>
      </c>
      <c r="S2350" s="677">
        <v>1</v>
      </c>
      <c r="T2350" s="744">
        <v>1</v>
      </c>
      <c r="U2350" s="700">
        <v>1</v>
      </c>
    </row>
    <row r="2351" spans="1:21" ht="14.4" customHeight="1" x14ac:dyDescent="0.3">
      <c r="A2351" s="660">
        <v>32</v>
      </c>
      <c r="B2351" s="661" t="s">
        <v>573</v>
      </c>
      <c r="C2351" s="661" t="s">
        <v>3526</v>
      </c>
      <c r="D2351" s="742" t="s">
        <v>5499</v>
      </c>
      <c r="E2351" s="743" t="s">
        <v>3554</v>
      </c>
      <c r="F2351" s="661" t="s">
        <v>3521</v>
      </c>
      <c r="G2351" s="661" t="s">
        <v>3589</v>
      </c>
      <c r="H2351" s="661" t="s">
        <v>574</v>
      </c>
      <c r="I2351" s="661" t="s">
        <v>3593</v>
      </c>
      <c r="J2351" s="661" t="s">
        <v>3591</v>
      </c>
      <c r="K2351" s="661" t="s">
        <v>2916</v>
      </c>
      <c r="L2351" s="662">
        <v>0</v>
      </c>
      <c r="M2351" s="662">
        <v>0</v>
      </c>
      <c r="N2351" s="661">
        <v>2</v>
      </c>
      <c r="O2351" s="744">
        <v>1.5</v>
      </c>
      <c r="P2351" s="662">
        <v>0</v>
      </c>
      <c r="Q2351" s="677"/>
      <c r="R2351" s="661">
        <v>2</v>
      </c>
      <c r="S2351" s="677">
        <v>1</v>
      </c>
      <c r="T2351" s="744">
        <v>1.5</v>
      </c>
      <c r="U2351" s="700">
        <v>1</v>
      </c>
    </row>
    <row r="2352" spans="1:21" ht="14.4" customHeight="1" x14ac:dyDescent="0.3">
      <c r="A2352" s="660">
        <v>32</v>
      </c>
      <c r="B2352" s="661" t="s">
        <v>573</v>
      </c>
      <c r="C2352" s="661" t="s">
        <v>3526</v>
      </c>
      <c r="D2352" s="742" t="s">
        <v>5499</v>
      </c>
      <c r="E2352" s="743" t="s">
        <v>3554</v>
      </c>
      <c r="F2352" s="661" t="s">
        <v>3521</v>
      </c>
      <c r="G2352" s="661" t="s">
        <v>4119</v>
      </c>
      <c r="H2352" s="661" t="s">
        <v>574</v>
      </c>
      <c r="I2352" s="661" t="s">
        <v>874</v>
      </c>
      <c r="J2352" s="661" t="s">
        <v>4120</v>
      </c>
      <c r="K2352" s="661" t="s">
        <v>4121</v>
      </c>
      <c r="L2352" s="662">
        <v>35.29</v>
      </c>
      <c r="M2352" s="662">
        <v>70.58</v>
      </c>
      <c r="N2352" s="661">
        <v>2</v>
      </c>
      <c r="O2352" s="744">
        <v>0.5</v>
      </c>
      <c r="P2352" s="662">
        <v>70.58</v>
      </c>
      <c r="Q2352" s="677">
        <v>1</v>
      </c>
      <c r="R2352" s="661">
        <v>2</v>
      </c>
      <c r="S2352" s="677">
        <v>1</v>
      </c>
      <c r="T2352" s="744">
        <v>0.5</v>
      </c>
      <c r="U2352" s="700">
        <v>1</v>
      </c>
    </row>
    <row r="2353" spans="1:21" ht="14.4" customHeight="1" x14ac:dyDescent="0.3">
      <c r="A2353" s="660">
        <v>32</v>
      </c>
      <c r="B2353" s="661" t="s">
        <v>573</v>
      </c>
      <c r="C2353" s="661" t="s">
        <v>3526</v>
      </c>
      <c r="D2353" s="742" t="s">
        <v>5499</v>
      </c>
      <c r="E2353" s="743" t="s">
        <v>3554</v>
      </c>
      <c r="F2353" s="661" t="s">
        <v>3521</v>
      </c>
      <c r="G2353" s="661" t="s">
        <v>3727</v>
      </c>
      <c r="H2353" s="661" t="s">
        <v>574</v>
      </c>
      <c r="I2353" s="661" t="s">
        <v>727</v>
      </c>
      <c r="J2353" s="661" t="s">
        <v>728</v>
      </c>
      <c r="K2353" s="661" t="s">
        <v>3354</v>
      </c>
      <c r="L2353" s="662">
        <v>110.28</v>
      </c>
      <c r="M2353" s="662">
        <v>110.28</v>
      </c>
      <c r="N2353" s="661">
        <v>1</v>
      </c>
      <c r="O2353" s="744">
        <v>1</v>
      </c>
      <c r="P2353" s="662"/>
      <c r="Q2353" s="677">
        <v>0</v>
      </c>
      <c r="R2353" s="661"/>
      <c r="S2353" s="677">
        <v>0</v>
      </c>
      <c r="T2353" s="744"/>
      <c r="U2353" s="700">
        <v>0</v>
      </c>
    </row>
    <row r="2354" spans="1:21" ht="14.4" customHeight="1" x14ac:dyDescent="0.3">
      <c r="A2354" s="660">
        <v>32</v>
      </c>
      <c r="B2354" s="661" t="s">
        <v>573</v>
      </c>
      <c r="C2354" s="661" t="s">
        <v>3526</v>
      </c>
      <c r="D2354" s="742" t="s">
        <v>5499</v>
      </c>
      <c r="E2354" s="743" t="s">
        <v>3554</v>
      </c>
      <c r="F2354" s="661" t="s">
        <v>3521</v>
      </c>
      <c r="G2354" s="661" t="s">
        <v>3596</v>
      </c>
      <c r="H2354" s="661" t="s">
        <v>574</v>
      </c>
      <c r="I2354" s="661" t="s">
        <v>882</v>
      </c>
      <c r="J2354" s="661" t="s">
        <v>2524</v>
      </c>
      <c r="K2354" s="661" t="s">
        <v>3597</v>
      </c>
      <c r="L2354" s="662">
        <v>123.3</v>
      </c>
      <c r="M2354" s="662">
        <v>123.3</v>
      </c>
      <c r="N2354" s="661">
        <v>1</v>
      </c>
      <c r="O2354" s="744">
        <v>0.5</v>
      </c>
      <c r="P2354" s="662">
        <v>123.3</v>
      </c>
      <c r="Q2354" s="677">
        <v>1</v>
      </c>
      <c r="R2354" s="661">
        <v>1</v>
      </c>
      <c r="S2354" s="677">
        <v>1</v>
      </c>
      <c r="T2354" s="744">
        <v>0.5</v>
      </c>
      <c r="U2354" s="700">
        <v>1</v>
      </c>
    </row>
    <row r="2355" spans="1:21" ht="14.4" customHeight="1" x14ac:dyDescent="0.3">
      <c r="A2355" s="660">
        <v>32</v>
      </c>
      <c r="B2355" s="661" t="s">
        <v>573</v>
      </c>
      <c r="C2355" s="661" t="s">
        <v>3526</v>
      </c>
      <c r="D2355" s="742" t="s">
        <v>5499</v>
      </c>
      <c r="E2355" s="743" t="s">
        <v>3554</v>
      </c>
      <c r="F2355" s="661" t="s">
        <v>3521</v>
      </c>
      <c r="G2355" s="661" t="s">
        <v>3596</v>
      </c>
      <c r="H2355" s="661" t="s">
        <v>574</v>
      </c>
      <c r="I2355" s="661" t="s">
        <v>3598</v>
      </c>
      <c r="J2355" s="661" t="s">
        <v>2524</v>
      </c>
      <c r="K2355" s="661" t="s">
        <v>3599</v>
      </c>
      <c r="L2355" s="662">
        <v>0</v>
      </c>
      <c r="M2355" s="662">
        <v>0</v>
      </c>
      <c r="N2355" s="661">
        <v>1</v>
      </c>
      <c r="O2355" s="744">
        <v>0.5</v>
      </c>
      <c r="P2355" s="662">
        <v>0</v>
      </c>
      <c r="Q2355" s="677"/>
      <c r="R2355" s="661">
        <v>1</v>
      </c>
      <c r="S2355" s="677">
        <v>1</v>
      </c>
      <c r="T2355" s="744">
        <v>0.5</v>
      </c>
      <c r="U2355" s="700">
        <v>1</v>
      </c>
    </row>
    <row r="2356" spans="1:21" ht="14.4" customHeight="1" x14ac:dyDescent="0.3">
      <c r="A2356" s="660">
        <v>32</v>
      </c>
      <c r="B2356" s="661" t="s">
        <v>573</v>
      </c>
      <c r="C2356" s="661" t="s">
        <v>3526</v>
      </c>
      <c r="D2356" s="742" t="s">
        <v>5499</v>
      </c>
      <c r="E2356" s="743" t="s">
        <v>3554</v>
      </c>
      <c r="F2356" s="661" t="s">
        <v>3521</v>
      </c>
      <c r="G2356" s="661" t="s">
        <v>3596</v>
      </c>
      <c r="H2356" s="661" t="s">
        <v>574</v>
      </c>
      <c r="I2356" s="661" t="s">
        <v>5298</v>
      </c>
      <c r="J2356" s="661" t="s">
        <v>2524</v>
      </c>
      <c r="K2356" s="661" t="s">
        <v>5299</v>
      </c>
      <c r="L2356" s="662">
        <v>0</v>
      </c>
      <c r="M2356" s="662">
        <v>0</v>
      </c>
      <c r="N2356" s="661">
        <v>1</v>
      </c>
      <c r="O2356" s="744">
        <v>0.5</v>
      </c>
      <c r="P2356" s="662"/>
      <c r="Q2356" s="677"/>
      <c r="R2356" s="661"/>
      <c r="S2356" s="677">
        <v>0</v>
      </c>
      <c r="T2356" s="744"/>
      <c r="U2356" s="700">
        <v>0</v>
      </c>
    </row>
    <row r="2357" spans="1:21" ht="14.4" customHeight="1" x14ac:dyDescent="0.3">
      <c r="A2357" s="660">
        <v>32</v>
      </c>
      <c r="B2357" s="661" t="s">
        <v>573</v>
      </c>
      <c r="C2357" s="661" t="s">
        <v>3526</v>
      </c>
      <c r="D2357" s="742" t="s">
        <v>5499</v>
      </c>
      <c r="E2357" s="743" t="s">
        <v>3554</v>
      </c>
      <c r="F2357" s="661" t="s">
        <v>3521</v>
      </c>
      <c r="G2357" s="661" t="s">
        <v>3596</v>
      </c>
      <c r="H2357" s="661" t="s">
        <v>574</v>
      </c>
      <c r="I2357" s="661" t="s">
        <v>2523</v>
      </c>
      <c r="J2357" s="661" t="s">
        <v>2524</v>
      </c>
      <c r="K2357" s="661" t="s">
        <v>2525</v>
      </c>
      <c r="L2357" s="662">
        <v>369.91</v>
      </c>
      <c r="M2357" s="662">
        <v>369.91</v>
      </c>
      <c r="N2357" s="661">
        <v>1</v>
      </c>
      <c r="O2357" s="744">
        <v>0.5</v>
      </c>
      <c r="P2357" s="662"/>
      <c r="Q2357" s="677">
        <v>0</v>
      </c>
      <c r="R2357" s="661"/>
      <c r="S2357" s="677">
        <v>0</v>
      </c>
      <c r="T2357" s="744"/>
      <c r="U2357" s="700">
        <v>0</v>
      </c>
    </row>
    <row r="2358" spans="1:21" ht="14.4" customHeight="1" x14ac:dyDescent="0.3">
      <c r="A2358" s="660">
        <v>32</v>
      </c>
      <c r="B2358" s="661" t="s">
        <v>573</v>
      </c>
      <c r="C2358" s="661" t="s">
        <v>3526</v>
      </c>
      <c r="D2358" s="742" t="s">
        <v>5499</v>
      </c>
      <c r="E2358" s="743" t="s">
        <v>3554</v>
      </c>
      <c r="F2358" s="661" t="s">
        <v>3521</v>
      </c>
      <c r="G2358" s="661" t="s">
        <v>3610</v>
      </c>
      <c r="H2358" s="661" t="s">
        <v>574</v>
      </c>
      <c r="I2358" s="661" t="s">
        <v>3735</v>
      </c>
      <c r="J2358" s="661" t="s">
        <v>3736</v>
      </c>
      <c r="K2358" s="661" t="s">
        <v>3613</v>
      </c>
      <c r="L2358" s="662">
        <v>0</v>
      </c>
      <c r="M2358" s="662">
        <v>0</v>
      </c>
      <c r="N2358" s="661">
        <v>1</v>
      </c>
      <c r="O2358" s="744">
        <v>1</v>
      </c>
      <c r="P2358" s="662"/>
      <c r="Q2358" s="677"/>
      <c r="R2358" s="661"/>
      <c r="S2358" s="677">
        <v>0</v>
      </c>
      <c r="T2358" s="744"/>
      <c r="U2358" s="700">
        <v>0</v>
      </c>
    </row>
    <row r="2359" spans="1:21" ht="14.4" customHeight="1" x14ac:dyDescent="0.3">
      <c r="A2359" s="660">
        <v>32</v>
      </c>
      <c r="B2359" s="661" t="s">
        <v>573</v>
      </c>
      <c r="C2359" s="661" t="s">
        <v>3526</v>
      </c>
      <c r="D2359" s="742" t="s">
        <v>5499</v>
      </c>
      <c r="E2359" s="743" t="s">
        <v>3554</v>
      </c>
      <c r="F2359" s="661" t="s">
        <v>3521</v>
      </c>
      <c r="G2359" s="661" t="s">
        <v>3610</v>
      </c>
      <c r="H2359" s="661" t="s">
        <v>574</v>
      </c>
      <c r="I2359" s="661" t="s">
        <v>4248</v>
      </c>
      <c r="J2359" s="661" t="s">
        <v>3736</v>
      </c>
      <c r="K2359" s="661" t="s">
        <v>3614</v>
      </c>
      <c r="L2359" s="662">
        <v>63.7</v>
      </c>
      <c r="M2359" s="662">
        <v>63.7</v>
      </c>
      <c r="N2359" s="661">
        <v>1</v>
      </c>
      <c r="O2359" s="744">
        <v>0.5</v>
      </c>
      <c r="P2359" s="662">
        <v>63.7</v>
      </c>
      <c r="Q2359" s="677">
        <v>1</v>
      </c>
      <c r="R2359" s="661">
        <v>1</v>
      </c>
      <c r="S2359" s="677">
        <v>1</v>
      </c>
      <c r="T2359" s="744">
        <v>0.5</v>
      </c>
      <c r="U2359" s="700">
        <v>1</v>
      </c>
    </row>
    <row r="2360" spans="1:21" ht="14.4" customHeight="1" x14ac:dyDescent="0.3">
      <c r="A2360" s="660">
        <v>32</v>
      </c>
      <c r="B2360" s="661" t="s">
        <v>573</v>
      </c>
      <c r="C2360" s="661" t="s">
        <v>3526</v>
      </c>
      <c r="D2360" s="742" t="s">
        <v>5499</v>
      </c>
      <c r="E2360" s="743" t="s">
        <v>3554</v>
      </c>
      <c r="F2360" s="661" t="s">
        <v>3521</v>
      </c>
      <c r="G2360" s="661" t="s">
        <v>3610</v>
      </c>
      <c r="H2360" s="661" t="s">
        <v>574</v>
      </c>
      <c r="I2360" s="661" t="s">
        <v>5300</v>
      </c>
      <c r="J2360" s="661" t="s">
        <v>5301</v>
      </c>
      <c r="K2360" s="661" t="s">
        <v>4952</v>
      </c>
      <c r="L2360" s="662">
        <v>196.56</v>
      </c>
      <c r="M2360" s="662">
        <v>196.56</v>
      </c>
      <c r="N2360" s="661">
        <v>1</v>
      </c>
      <c r="O2360" s="744">
        <v>1</v>
      </c>
      <c r="P2360" s="662">
        <v>196.56</v>
      </c>
      <c r="Q2360" s="677">
        <v>1</v>
      </c>
      <c r="R2360" s="661">
        <v>1</v>
      </c>
      <c r="S2360" s="677">
        <v>1</v>
      </c>
      <c r="T2360" s="744">
        <v>1</v>
      </c>
      <c r="U2360" s="700">
        <v>1</v>
      </c>
    </row>
    <row r="2361" spans="1:21" ht="14.4" customHeight="1" x14ac:dyDescent="0.3">
      <c r="A2361" s="660">
        <v>32</v>
      </c>
      <c r="B2361" s="661" t="s">
        <v>573</v>
      </c>
      <c r="C2361" s="661" t="s">
        <v>3526</v>
      </c>
      <c r="D2361" s="742" t="s">
        <v>5499</v>
      </c>
      <c r="E2361" s="743" t="s">
        <v>3554</v>
      </c>
      <c r="F2361" s="661" t="s">
        <v>3521</v>
      </c>
      <c r="G2361" s="661" t="s">
        <v>4000</v>
      </c>
      <c r="H2361" s="661" t="s">
        <v>574</v>
      </c>
      <c r="I2361" s="661" t="s">
        <v>858</v>
      </c>
      <c r="J2361" s="661" t="s">
        <v>859</v>
      </c>
      <c r="K2361" s="661" t="s">
        <v>4001</v>
      </c>
      <c r="L2361" s="662">
        <v>156.77000000000001</v>
      </c>
      <c r="M2361" s="662">
        <v>627.08000000000004</v>
      </c>
      <c r="N2361" s="661">
        <v>4</v>
      </c>
      <c r="O2361" s="744">
        <v>2</v>
      </c>
      <c r="P2361" s="662"/>
      <c r="Q2361" s="677">
        <v>0</v>
      </c>
      <c r="R2361" s="661"/>
      <c r="S2361" s="677">
        <v>0</v>
      </c>
      <c r="T2361" s="744"/>
      <c r="U2361" s="700">
        <v>0</v>
      </c>
    </row>
    <row r="2362" spans="1:21" ht="14.4" customHeight="1" x14ac:dyDescent="0.3">
      <c r="A2362" s="660">
        <v>32</v>
      </c>
      <c r="B2362" s="661" t="s">
        <v>573</v>
      </c>
      <c r="C2362" s="661" t="s">
        <v>3526</v>
      </c>
      <c r="D2362" s="742" t="s">
        <v>5499</v>
      </c>
      <c r="E2362" s="743" t="s">
        <v>3554</v>
      </c>
      <c r="F2362" s="661" t="s">
        <v>3521</v>
      </c>
      <c r="G2362" s="661" t="s">
        <v>3737</v>
      </c>
      <c r="H2362" s="661" t="s">
        <v>574</v>
      </c>
      <c r="I2362" s="661" t="s">
        <v>1060</v>
      </c>
      <c r="J2362" s="661" t="s">
        <v>1061</v>
      </c>
      <c r="K2362" s="661" t="s">
        <v>3738</v>
      </c>
      <c r="L2362" s="662">
        <v>420.07</v>
      </c>
      <c r="M2362" s="662">
        <v>420.07</v>
      </c>
      <c r="N2362" s="661">
        <v>1</v>
      </c>
      <c r="O2362" s="744">
        <v>0.5</v>
      </c>
      <c r="P2362" s="662"/>
      <c r="Q2362" s="677">
        <v>0</v>
      </c>
      <c r="R2362" s="661"/>
      <c r="S2362" s="677">
        <v>0</v>
      </c>
      <c r="T2362" s="744"/>
      <c r="U2362" s="700">
        <v>0</v>
      </c>
    </row>
    <row r="2363" spans="1:21" ht="14.4" customHeight="1" x14ac:dyDescent="0.3">
      <c r="A2363" s="660">
        <v>32</v>
      </c>
      <c r="B2363" s="661" t="s">
        <v>573</v>
      </c>
      <c r="C2363" s="661" t="s">
        <v>3526</v>
      </c>
      <c r="D2363" s="742" t="s">
        <v>5499</v>
      </c>
      <c r="E2363" s="743" t="s">
        <v>3554</v>
      </c>
      <c r="F2363" s="661" t="s">
        <v>3521</v>
      </c>
      <c r="G2363" s="661" t="s">
        <v>3695</v>
      </c>
      <c r="H2363" s="661" t="s">
        <v>574</v>
      </c>
      <c r="I2363" s="661" t="s">
        <v>981</v>
      </c>
      <c r="J2363" s="661" t="s">
        <v>982</v>
      </c>
      <c r="K2363" s="661" t="s">
        <v>983</v>
      </c>
      <c r="L2363" s="662">
        <v>33</v>
      </c>
      <c r="M2363" s="662">
        <v>429</v>
      </c>
      <c r="N2363" s="661">
        <v>13</v>
      </c>
      <c r="O2363" s="744">
        <v>6.5</v>
      </c>
      <c r="P2363" s="662">
        <v>363</v>
      </c>
      <c r="Q2363" s="677">
        <v>0.84615384615384615</v>
      </c>
      <c r="R2363" s="661">
        <v>11</v>
      </c>
      <c r="S2363" s="677">
        <v>0.84615384615384615</v>
      </c>
      <c r="T2363" s="744">
        <v>6</v>
      </c>
      <c r="U2363" s="700">
        <v>0.92307692307692313</v>
      </c>
    </row>
    <row r="2364" spans="1:21" ht="14.4" customHeight="1" x14ac:dyDescent="0.3">
      <c r="A2364" s="660">
        <v>32</v>
      </c>
      <c r="B2364" s="661" t="s">
        <v>573</v>
      </c>
      <c r="C2364" s="661" t="s">
        <v>3526</v>
      </c>
      <c r="D2364" s="742" t="s">
        <v>5499</v>
      </c>
      <c r="E2364" s="743" t="s">
        <v>3554</v>
      </c>
      <c r="F2364" s="661" t="s">
        <v>3521</v>
      </c>
      <c r="G2364" s="661" t="s">
        <v>3695</v>
      </c>
      <c r="H2364" s="661" t="s">
        <v>574</v>
      </c>
      <c r="I2364" s="661" t="s">
        <v>3739</v>
      </c>
      <c r="J2364" s="661" t="s">
        <v>3697</v>
      </c>
      <c r="K2364" s="661" t="s">
        <v>3740</v>
      </c>
      <c r="L2364" s="662">
        <v>0</v>
      </c>
      <c r="M2364" s="662">
        <v>0</v>
      </c>
      <c r="N2364" s="661">
        <v>4</v>
      </c>
      <c r="O2364" s="744">
        <v>2</v>
      </c>
      <c r="P2364" s="662">
        <v>0</v>
      </c>
      <c r="Q2364" s="677"/>
      <c r="R2364" s="661">
        <v>3</v>
      </c>
      <c r="S2364" s="677">
        <v>0.75</v>
      </c>
      <c r="T2364" s="744">
        <v>1.5</v>
      </c>
      <c r="U2364" s="700">
        <v>0.75</v>
      </c>
    </row>
    <row r="2365" spans="1:21" ht="14.4" customHeight="1" x14ac:dyDescent="0.3">
      <c r="A2365" s="660">
        <v>32</v>
      </c>
      <c r="B2365" s="661" t="s">
        <v>573</v>
      </c>
      <c r="C2365" s="661" t="s">
        <v>3526</v>
      </c>
      <c r="D2365" s="742" t="s">
        <v>5499</v>
      </c>
      <c r="E2365" s="743" t="s">
        <v>3554</v>
      </c>
      <c r="F2365" s="661" t="s">
        <v>3521</v>
      </c>
      <c r="G2365" s="661" t="s">
        <v>3824</v>
      </c>
      <c r="H2365" s="661" t="s">
        <v>574</v>
      </c>
      <c r="I2365" s="661" t="s">
        <v>3118</v>
      </c>
      <c r="J2365" s="661" t="s">
        <v>3119</v>
      </c>
      <c r="K2365" s="661" t="s">
        <v>3825</v>
      </c>
      <c r="L2365" s="662">
        <v>34.6</v>
      </c>
      <c r="M2365" s="662">
        <v>34.6</v>
      </c>
      <c r="N2365" s="661">
        <v>1</v>
      </c>
      <c r="O2365" s="744">
        <v>1</v>
      </c>
      <c r="P2365" s="662"/>
      <c r="Q2365" s="677">
        <v>0</v>
      </c>
      <c r="R2365" s="661"/>
      <c r="S2365" s="677">
        <v>0</v>
      </c>
      <c r="T2365" s="744"/>
      <c r="U2365" s="700">
        <v>0</v>
      </c>
    </row>
    <row r="2366" spans="1:21" ht="14.4" customHeight="1" x14ac:dyDescent="0.3">
      <c r="A2366" s="660">
        <v>32</v>
      </c>
      <c r="B2366" s="661" t="s">
        <v>573</v>
      </c>
      <c r="C2366" s="661" t="s">
        <v>3526</v>
      </c>
      <c r="D2366" s="742" t="s">
        <v>5499</v>
      </c>
      <c r="E2366" s="743" t="s">
        <v>3554</v>
      </c>
      <c r="F2366" s="661" t="s">
        <v>3521</v>
      </c>
      <c r="G2366" s="661" t="s">
        <v>4153</v>
      </c>
      <c r="H2366" s="661" t="s">
        <v>574</v>
      </c>
      <c r="I2366" s="661" t="s">
        <v>2516</v>
      </c>
      <c r="J2366" s="661" t="s">
        <v>4523</v>
      </c>
      <c r="K2366" s="661" t="s">
        <v>1165</v>
      </c>
      <c r="L2366" s="662">
        <v>38.729999999999997</v>
      </c>
      <c r="M2366" s="662">
        <v>77.459999999999994</v>
      </c>
      <c r="N2366" s="661">
        <v>2</v>
      </c>
      <c r="O2366" s="744">
        <v>0.5</v>
      </c>
      <c r="P2366" s="662">
        <v>77.459999999999994</v>
      </c>
      <c r="Q2366" s="677">
        <v>1</v>
      </c>
      <c r="R2366" s="661">
        <v>2</v>
      </c>
      <c r="S2366" s="677">
        <v>1</v>
      </c>
      <c r="T2366" s="744">
        <v>0.5</v>
      </c>
      <c r="U2366" s="700">
        <v>1</v>
      </c>
    </row>
    <row r="2367" spans="1:21" ht="14.4" customHeight="1" x14ac:dyDescent="0.3">
      <c r="A2367" s="660">
        <v>32</v>
      </c>
      <c r="B2367" s="661" t="s">
        <v>573</v>
      </c>
      <c r="C2367" s="661" t="s">
        <v>3526</v>
      </c>
      <c r="D2367" s="742" t="s">
        <v>5499</v>
      </c>
      <c r="E2367" s="743" t="s">
        <v>3554</v>
      </c>
      <c r="F2367" s="661" t="s">
        <v>3521</v>
      </c>
      <c r="G2367" s="661" t="s">
        <v>3618</v>
      </c>
      <c r="H2367" s="661" t="s">
        <v>574</v>
      </c>
      <c r="I2367" s="661" t="s">
        <v>5302</v>
      </c>
      <c r="J2367" s="661" t="s">
        <v>5303</v>
      </c>
      <c r="K2367" s="661" t="s">
        <v>5304</v>
      </c>
      <c r="L2367" s="662">
        <v>1434.31</v>
      </c>
      <c r="M2367" s="662">
        <v>1434.31</v>
      </c>
      <c r="N2367" s="661">
        <v>1</v>
      </c>
      <c r="O2367" s="744">
        <v>0.5</v>
      </c>
      <c r="P2367" s="662">
        <v>1434.31</v>
      </c>
      <c r="Q2367" s="677">
        <v>1</v>
      </c>
      <c r="R2367" s="661">
        <v>1</v>
      </c>
      <c r="S2367" s="677">
        <v>1</v>
      </c>
      <c r="T2367" s="744">
        <v>0.5</v>
      </c>
      <c r="U2367" s="700">
        <v>1</v>
      </c>
    </row>
    <row r="2368" spans="1:21" ht="14.4" customHeight="1" x14ac:dyDescent="0.3">
      <c r="A2368" s="660">
        <v>32</v>
      </c>
      <c r="B2368" s="661" t="s">
        <v>573</v>
      </c>
      <c r="C2368" s="661" t="s">
        <v>3526</v>
      </c>
      <c r="D2368" s="742" t="s">
        <v>5499</v>
      </c>
      <c r="E2368" s="743" t="s">
        <v>3554</v>
      </c>
      <c r="F2368" s="661" t="s">
        <v>3521</v>
      </c>
      <c r="G2368" s="661" t="s">
        <v>3700</v>
      </c>
      <c r="H2368" s="661" t="s">
        <v>574</v>
      </c>
      <c r="I2368" s="661" t="s">
        <v>4015</v>
      </c>
      <c r="J2368" s="661" t="s">
        <v>3702</v>
      </c>
      <c r="K2368" s="661"/>
      <c r="L2368" s="662">
        <v>2214.85</v>
      </c>
      <c r="M2368" s="662">
        <v>4429.7</v>
      </c>
      <c r="N2368" s="661">
        <v>2</v>
      </c>
      <c r="O2368" s="744">
        <v>1.5</v>
      </c>
      <c r="P2368" s="662"/>
      <c r="Q2368" s="677">
        <v>0</v>
      </c>
      <c r="R2368" s="661"/>
      <c r="S2368" s="677">
        <v>0</v>
      </c>
      <c r="T2368" s="744"/>
      <c r="U2368" s="700">
        <v>0</v>
      </c>
    </row>
    <row r="2369" spans="1:21" ht="14.4" customHeight="1" x14ac:dyDescent="0.3">
      <c r="A2369" s="660">
        <v>32</v>
      </c>
      <c r="B2369" s="661" t="s">
        <v>573</v>
      </c>
      <c r="C2369" s="661" t="s">
        <v>3526</v>
      </c>
      <c r="D2369" s="742" t="s">
        <v>5499</v>
      </c>
      <c r="E2369" s="743" t="s">
        <v>3554</v>
      </c>
      <c r="F2369" s="661" t="s">
        <v>3521</v>
      </c>
      <c r="G2369" s="661" t="s">
        <v>3700</v>
      </c>
      <c r="H2369" s="661" t="s">
        <v>574</v>
      </c>
      <c r="I2369" s="661" t="s">
        <v>3701</v>
      </c>
      <c r="J2369" s="661" t="s">
        <v>3702</v>
      </c>
      <c r="K2369" s="661"/>
      <c r="L2369" s="662">
        <v>0</v>
      </c>
      <c r="M2369" s="662">
        <v>0</v>
      </c>
      <c r="N2369" s="661">
        <v>1</v>
      </c>
      <c r="O2369" s="744">
        <v>0.5</v>
      </c>
      <c r="P2369" s="662">
        <v>0</v>
      </c>
      <c r="Q2369" s="677"/>
      <c r="R2369" s="661">
        <v>1</v>
      </c>
      <c r="S2369" s="677">
        <v>1</v>
      </c>
      <c r="T2369" s="744">
        <v>0.5</v>
      </c>
      <c r="U2369" s="700">
        <v>1</v>
      </c>
    </row>
    <row r="2370" spans="1:21" ht="14.4" customHeight="1" x14ac:dyDescent="0.3">
      <c r="A2370" s="660">
        <v>32</v>
      </c>
      <c r="B2370" s="661" t="s">
        <v>573</v>
      </c>
      <c r="C2370" s="661" t="s">
        <v>3526</v>
      </c>
      <c r="D2370" s="742" t="s">
        <v>5499</v>
      </c>
      <c r="E2370" s="743" t="s">
        <v>3554</v>
      </c>
      <c r="F2370" s="661" t="s">
        <v>3521</v>
      </c>
      <c r="G2370" s="661" t="s">
        <v>5305</v>
      </c>
      <c r="H2370" s="661" t="s">
        <v>574</v>
      </c>
      <c r="I2370" s="661" t="s">
        <v>5306</v>
      </c>
      <c r="J2370" s="661" t="s">
        <v>5307</v>
      </c>
      <c r="K2370" s="661" t="s">
        <v>5308</v>
      </c>
      <c r="L2370" s="662">
        <v>70.05</v>
      </c>
      <c r="M2370" s="662">
        <v>70.05</v>
      </c>
      <c r="N2370" s="661">
        <v>1</v>
      </c>
      <c r="O2370" s="744">
        <v>0.5</v>
      </c>
      <c r="P2370" s="662"/>
      <c r="Q2370" s="677">
        <v>0</v>
      </c>
      <c r="R2370" s="661"/>
      <c r="S2370" s="677">
        <v>0</v>
      </c>
      <c r="T2370" s="744"/>
      <c r="U2370" s="700">
        <v>0</v>
      </c>
    </row>
    <row r="2371" spans="1:21" ht="14.4" customHeight="1" x14ac:dyDescent="0.3">
      <c r="A2371" s="660">
        <v>32</v>
      </c>
      <c r="B2371" s="661" t="s">
        <v>573</v>
      </c>
      <c r="C2371" s="661" t="s">
        <v>3526</v>
      </c>
      <c r="D2371" s="742" t="s">
        <v>5499</v>
      </c>
      <c r="E2371" s="743" t="s">
        <v>3554</v>
      </c>
      <c r="F2371" s="661" t="s">
        <v>3521</v>
      </c>
      <c r="G2371" s="661" t="s">
        <v>3627</v>
      </c>
      <c r="H2371" s="661" t="s">
        <v>574</v>
      </c>
      <c r="I2371" s="661" t="s">
        <v>2096</v>
      </c>
      <c r="J2371" s="661" t="s">
        <v>2097</v>
      </c>
      <c r="K2371" s="661" t="s">
        <v>3016</v>
      </c>
      <c r="L2371" s="662">
        <v>111.72</v>
      </c>
      <c r="M2371" s="662">
        <v>2122.6799999999998</v>
      </c>
      <c r="N2371" s="661">
        <v>19</v>
      </c>
      <c r="O2371" s="744">
        <v>4.5</v>
      </c>
      <c r="P2371" s="662">
        <v>1675.7999999999997</v>
      </c>
      <c r="Q2371" s="677">
        <v>0.78947368421052622</v>
      </c>
      <c r="R2371" s="661">
        <v>15</v>
      </c>
      <c r="S2371" s="677">
        <v>0.78947368421052633</v>
      </c>
      <c r="T2371" s="744">
        <v>3</v>
      </c>
      <c r="U2371" s="700">
        <v>0.66666666666666663</v>
      </c>
    </row>
    <row r="2372" spans="1:21" ht="14.4" customHeight="1" x14ac:dyDescent="0.3">
      <c r="A2372" s="660">
        <v>32</v>
      </c>
      <c r="B2372" s="661" t="s">
        <v>573</v>
      </c>
      <c r="C2372" s="661" t="s">
        <v>3526</v>
      </c>
      <c r="D2372" s="742" t="s">
        <v>5499</v>
      </c>
      <c r="E2372" s="743" t="s">
        <v>3554</v>
      </c>
      <c r="F2372" s="661" t="s">
        <v>3521</v>
      </c>
      <c r="G2372" s="661" t="s">
        <v>3627</v>
      </c>
      <c r="H2372" s="661" t="s">
        <v>574</v>
      </c>
      <c r="I2372" s="661" t="s">
        <v>4525</v>
      </c>
      <c r="J2372" s="661" t="s">
        <v>2097</v>
      </c>
      <c r="K2372" s="661" t="s">
        <v>4526</v>
      </c>
      <c r="L2372" s="662">
        <v>0</v>
      </c>
      <c r="M2372" s="662">
        <v>0</v>
      </c>
      <c r="N2372" s="661">
        <v>11</v>
      </c>
      <c r="O2372" s="744">
        <v>2</v>
      </c>
      <c r="P2372" s="662">
        <v>0</v>
      </c>
      <c r="Q2372" s="677"/>
      <c r="R2372" s="661">
        <v>8</v>
      </c>
      <c r="S2372" s="677">
        <v>0.72727272727272729</v>
      </c>
      <c r="T2372" s="744">
        <v>1.5</v>
      </c>
      <c r="U2372" s="700">
        <v>0.75</v>
      </c>
    </row>
    <row r="2373" spans="1:21" ht="14.4" customHeight="1" x14ac:dyDescent="0.3">
      <c r="A2373" s="660">
        <v>32</v>
      </c>
      <c r="B2373" s="661" t="s">
        <v>573</v>
      </c>
      <c r="C2373" s="661" t="s">
        <v>3526</v>
      </c>
      <c r="D2373" s="742" t="s">
        <v>5499</v>
      </c>
      <c r="E2373" s="743" t="s">
        <v>3554</v>
      </c>
      <c r="F2373" s="661" t="s">
        <v>3521</v>
      </c>
      <c r="G2373" s="661" t="s">
        <v>3627</v>
      </c>
      <c r="H2373" s="661" t="s">
        <v>574</v>
      </c>
      <c r="I2373" s="661" t="s">
        <v>4441</v>
      </c>
      <c r="J2373" s="661" t="s">
        <v>2113</v>
      </c>
      <c r="K2373" s="661" t="s">
        <v>3631</v>
      </c>
      <c r="L2373" s="662">
        <v>167.58</v>
      </c>
      <c r="M2373" s="662">
        <v>167.58</v>
      </c>
      <c r="N2373" s="661">
        <v>1</v>
      </c>
      <c r="O2373" s="744">
        <v>1</v>
      </c>
      <c r="P2373" s="662">
        <v>167.58</v>
      </c>
      <c r="Q2373" s="677">
        <v>1</v>
      </c>
      <c r="R2373" s="661">
        <v>1</v>
      </c>
      <c r="S2373" s="677">
        <v>1</v>
      </c>
      <c r="T2373" s="744">
        <v>1</v>
      </c>
      <c r="U2373" s="700">
        <v>1</v>
      </c>
    </row>
    <row r="2374" spans="1:21" ht="14.4" customHeight="1" x14ac:dyDescent="0.3">
      <c r="A2374" s="660">
        <v>32</v>
      </c>
      <c r="B2374" s="661" t="s">
        <v>573</v>
      </c>
      <c r="C2374" s="661" t="s">
        <v>3526</v>
      </c>
      <c r="D2374" s="742" t="s">
        <v>5499</v>
      </c>
      <c r="E2374" s="743" t="s">
        <v>3554</v>
      </c>
      <c r="F2374" s="661" t="s">
        <v>3521</v>
      </c>
      <c r="G2374" s="661" t="s">
        <v>3627</v>
      </c>
      <c r="H2374" s="661" t="s">
        <v>574</v>
      </c>
      <c r="I2374" s="661" t="s">
        <v>5309</v>
      </c>
      <c r="J2374" s="661" t="s">
        <v>2097</v>
      </c>
      <c r="K2374" s="661" t="s">
        <v>3674</v>
      </c>
      <c r="L2374" s="662">
        <v>0</v>
      </c>
      <c r="M2374" s="662">
        <v>0</v>
      </c>
      <c r="N2374" s="661">
        <v>3</v>
      </c>
      <c r="O2374" s="744">
        <v>1</v>
      </c>
      <c r="P2374" s="662">
        <v>0</v>
      </c>
      <c r="Q2374" s="677"/>
      <c r="R2374" s="661">
        <v>3</v>
      </c>
      <c r="S2374" s="677">
        <v>1</v>
      </c>
      <c r="T2374" s="744">
        <v>1</v>
      </c>
      <c r="U2374" s="700">
        <v>1</v>
      </c>
    </row>
    <row r="2375" spans="1:21" ht="14.4" customHeight="1" x14ac:dyDescent="0.3">
      <c r="A2375" s="660">
        <v>32</v>
      </c>
      <c r="B2375" s="661" t="s">
        <v>573</v>
      </c>
      <c r="C2375" s="661" t="s">
        <v>3526</v>
      </c>
      <c r="D2375" s="742" t="s">
        <v>5499</v>
      </c>
      <c r="E2375" s="743" t="s">
        <v>3554</v>
      </c>
      <c r="F2375" s="661" t="s">
        <v>3521</v>
      </c>
      <c r="G2375" s="661" t="s">
        <v>3832</v>
      </c>
      <c r="H2375" s="661" t="s">
        <v>574</v>
      </c>
      <c r="I2375" s="661" t="s">
        <v>824</v>
      </c>
      <c r="J2375" s="661" t="s">
        <v>4169</v>
      </c>
      <c r="K2375" s="661" t="s">
        <v>4170</v>
      </c>
      <c r="L2375" s="662">
        <v>73.989999999999995</v>
      </c>
      <c r="M2375" s="662">
        <v>221.96999999999997</v>
      </c>
      <c r="N2375" s="661">
        <v>3</v>
      </c>
      <c r="O2375" s="744">
        <v>0.5</v>
      </c>
      <c r="P2375" s="662"/>
      <c r="Q2375" s="677">
        <v>0</v>
      </c>
      <c r="R2375" s="661"/>
      <c r="S2375" s="677">
        <v>0</v>
      </c>
      <c r="T2375" s="744"/>
      <c r="U2375" s="700">
        <v>0</v>
      </c>
    </row>
    <row r="2376" spans="1:21" ht="14.4" customHeight="1" x14ac:dyDescent="0.3">
      <c r="A2376" s="660">
        <v>32</v>
      </c>
      <c r="B2376" s="661" t="s">
        <v>573</v>
      </c>
      <c r="C2376" s="661" t="s">
        <v>3526</v>
      </c>
      <c r="D2376" s="742" t="s">
        <v>5499</v>
      </c>
      <c r="E2376" s="743" t="s">
        <v>3554</v>
      </c>
      <c r="F2376" s="661" t="s">
        <v>3521</v>
      </c>
      <c r="G2376" s="661" t="s">
        <v>4021</v>
      </c>
      <c r="H2376" s="661" t="s">
        <v>574</v>
      </c>
      <c r="I2376" s="661" t="s">
        <v>5310</v>
      </c>
      <c r="J2376" s="661" t="s">
        <v>5311</v>
      </c>
      <c r="K2376" s="661" t="s">
        <v>5312</v>
      </c>
      <c r="L2376" s="662">
        <v>0</v>
      </c>
      <c r="M2376" s="662">
        <v>0</v>
      </c>
      <c r="N2376" s="661">
        <v>2</v>
      </c>
      <c r="O2376" s="744">
        <v>0.5</v>
      </c>
      <c r="P2376" s="662">
        <v>0</v>
      </c>
      <c r="Q2376" s="677"/>
      <c r="R2376" s="661">
        <v>2</v>
      </c>
      <c r="S2376" s="677">
        <v>1</v>
      </c>
      <c r="T2376" s="744">
        <v>0.5</v>
      </c>
      <c r="U2376" s="700">
        <v>1</v>
      </c>
    </row>
    <row r="2377" spans="1:21" ht="14.4" customHeight="1" x14ac:dyDescent="0.3">
      <c r="A2377" s="660">
        <v>32</v>
      </c>
      <c r="B2377" s="661" t="s">
        <v>573</v>
      </c>
      <c r="C2377" s="661" t="s">
        <v>3526</v>
      </c>
      <c r="D2377" s="742" t="s">
        <v>5499</v>
      </c>
      <c r="E2377" s="743" t="s">
        <v>3554</v>
      </c>
      <c r="F2377" s="661" t="s">
        <v>3521</v>
      </c>
      <c r="G2377" s="661" t="s">
        <v>3752</v>
      </c>
      <c r="H2377" s="661" t="s">
        <v>574</v>
      </c>
      <c r="I2377" s="661" t="s">
        <v>4678</v>
      </c>
      <c r="J2377" s="661" t="s">
        <v>3754</v>
      </c>
      <c r="K2377" s="661" t="s">
        <v>4679</v>
      </c>
      <c r="L2377" s="662">
        <v>0</v>
      </c>
      <c r="M2377" s="662">
        <v>0</v>
      </c>
      <c r="N2377" s="661">
        <v>2</v>
      </c>
      <c r="O2377" s="744">
        <v>1</v>
      </c>
      <c r="P2377" s="662">
        <v>0</v>
      </c>
      <c r="Q2377" s="677"/>
      <c r="R2377" s="661">
        <v>1</v>
      </c>
      <c r="S2377" s="677">
        <v>0.5</v>
      </c>
      <c r="T2377" s="744">
        <v>0.5</v>
      </c>
      <c r="U2377" s="700">
        <v>0.5</v>
      </c>
    </row>
    <row r="2378" spans="1:21" ht="14.4" customHeight="1" x14ac:dyDescent="0.3">
      <c r="A2378" s="660">
        <v>32</v>
      </c>
      <c r="B2378" s="661" t="s">
        <v>573</v>
      </c>
      <c r="C2378" s="661" t="s">
        <v>3526</v>
      </c>
      <c r="D2378" s="742" t="s">
        <v>5499</v>
      </c>
      <c r="E2378" s="743" t="s">
        <v>3554</v>
      </c>
      <c r="F2378" s="661" t="s">
        <v>3521</v>
      </c>
      <c r="G2378" s="661" t="s">
        <v>3752</v>
      </c>
      <c r="H2378" s="661" t="s">
        <v>574</v>
      </c>
      <c r="I2378" s="661" t="s">
        <v>3753</v>
      </c>
      <c r="J2378" s="661" t="s">
        <v>3754</v>
      </c>
      <c r="K2378" s="661" t="s">
        <v>3755</v>
      </c>
      <c r="L2378" s="662">
        <v>29.54</v>
      </c>
      <c r="M2378" s="662">
        <v>29.54</v>
      </c>
      <c r="N2378" s="661">
        <v>1</v>
      </c>
      <c r="O2378" s="744">
        <v>0.5</v>
      </c>
      <c r="P2378" s="662">
        <v>29.54</v>
      </c>
      <c r="Q2378" s="677">
        <v>1</v>
      </c>
      <c r="R2378" s="661">
        <v>1</v>
      </c>
      <c r="S2378" s="677">
        <v>1</v>
      </c>
      <c r="T2378" s="744">
        <v>0.5</v>
      </c>
      <c r="U2378" s="700">
        <v>1</v>
      </c>
    </row>
    <row r="2379" spans="1:21" ht="14.4" customHeight="1" x14ac:dyDescent="0.3">
      <c r="A2379" s="660">
        <v>32</v>
      </c>
      <c r="B2379" s="661" t="s">
        <v>573</v>
      </c>
      <c r="C2379" s="661" t="s">
        <v>3526</v>
      </c>
      <c r="D2379" s="742" t="s">
        <v>5499</v>
      </c>
      <c r="E2379" s="743" t="s">
        <v>3554</v>
      </c>
      <c r="F2379" s="661" t="s">
        <v>3521</v>
      </c>
      <c r="G2379" s="661" t="s">
        <v>5313</v>
      </c>
      <c r="H2379" s="661" t="s">
        <v>1755</v>
      </c>
      <c r="I2379" s="661" t="s">
        <v>5314</v>
      </c>
      <c r="J2379" s="661" t="s">
        <v>5315</v>
      </c>
      <c r="K2379" s="661" t="s">
        <v>5316</v>
      </c>
      <c r="L2379" s="662">
        <v>619.6</v>
      </c>
      <c r="M2379" s="662">
        <v>619.6</v>
      </c>
      <c r="N2379" s="661">
        <v>1</v>
      </c>
      <c r="O2379" s="744">
        <v>0.5</v>
      </c>
      <c r="P2379" s="662"/>
      <c r="Q2379" s="677">
        <v>0</v>
      </c>
      <c r="R2379" s="661"/>
      <c r="S2379" s="677">
        <v>0</v>
      </c>
      <c r="T2379" s="744"/>
      <c r="U2379" s="700">
        <v>0</v>
      </c>
    </row>
    <row r="2380" spans="1:21" ht="14.4" customHeight="1" x14ac:dyDescent="0.3">
      <c r="A2380" s="660">
        <v>32</v>
      </c>
      <c r="B2380" s="661" t="s">
        <v>573</v>
      </c>
      <c r="C2380" s="661" t="s">
        <v>3526</v>
      </c>
      <c r="D2380" s="742" t="s">
        <v>5499</v>
      </c>
      <c r="E2380" s="743" t="s">
        <v>3554</v>
      </c>
      <c r="F2380" s="661" t="s">
        <v>3521</v>
      </c>
      <c r="G2380" s="661" t="s">
        <v>4047</v>
      </c>
      <c r="H2380" s="661" t="s">
        <v>1755</v>
      </c>
      <c r="I2380" s="661" t="s">
        <v>4266</v>
      </c>
      <c r="J2380" s="661" t="s">
        <v>2977</v>
      </c>
      <c r="K2380" s="661" t="s">
        <v>4267</v>
      </c>
      <c r="L2380" s="662">
        <v>48.37</v>
      </c>
      <c r="M2380" s="662">
        <v>48.37</v>
      </c>
      <c r="N2380" s="661">
        <v>1</v>
      </c>
      <c r="O2380" s="744">
        <v>0.5</v>
      </c>
      <c r="P2380" s="662">
        <v>48.37</v>
      </c>
      <c r="Q2380" s="677">
        <v>1</v>
      </c>
      <c r="R2380" s="661">
        <v>1</v>
      </c>
      <c r="S2380" s="677">
        <v>1</v>
      </c>
      <c r="T2380" s="744">
        <v>0.5</v>
      </c>
      <c r="U2380" s="700">
        <v>1</v>
      </c>
    </row>
    <row r="2381" spans="1:21" ht="14.4" customHeight="1" x14ac:dyDescent="0.3">
      <c r="A2381" s="660">
        <v>32</v>
      </c>
      <c r="B2381" s="661" t="s">
        <v>573</v>
      </c>
      <c r="C2381" s="661" t="s">
        <v>3526</v>
      </c>
      <c r="D2381" s="742" t="s">
        <v>5499</v>
      </c>
      <c r="E2381" s="743" t="s">
        <v>3554</v>
      </c>
      <c r="F2381" s="661" t="s">
        <v>3521</v>
      </c>
      <c r="G2381" s="661" t="s">
        <v>4047</v>
      </c>
      <c r="H2381" s="661" t="s">
        <v>1755</v>
      </c>
      <c r="I2381" s="661" t="s">
        <v>1810</v>
      </c>
      <c r="J2381" s="661" t="s">
        <v>1811</v>
      </c>
      <c r="K2381" s="661" t="s">
        <v>3382</v>
      </c>
      <c r="L2381" s="662">
        <v>82.99</v>
      </c>
      <c r="M2381" s="662">
        <v>82.99</v>
      </c>
      <c r="N2381" s="661">
        <v>1</v>
      </c>
      <c r="O2381" s="744">
        <v>0.5</v>
      </c>
      <c r="P2381" s="662"/>
      <c r="Q2381" s="677">
        <v>0</v>
      </c>
      <c r="R2381" s="661"/>
      <c r="S2381" s="677">
        <v>0</v>
      </c>
      <c r="T2381" s="744"/>
      <c r="U2381" s="700">
        <v>0</v>
      </c>
    </row>
    <row r="2382" spans="1:21" ht="14.4" customHeight="1" x14ac:dyDescent="0.3">
      <c r="A2382" s="660">
        <v>32</v>
      </c>
      <c r="B2382" s="661" t="s">
        <v>573</v>
      </c>
      <c r="C2382" s="661" t="s">
        <v>3526</v>
      </c>
      <c r="D2382" s="742" t="s">
        <v>5499</v>
      </c>
      <c r="E2382" s="743" t="s">
        <v>3554</v>
      </c>
      <c r="F2382" s="661" t="s">
        <v>3521</v>
      </c>
      <c r="G2382" s="661" t="s">
        <v>5317</v>
      </c>
      <c r="H2382" s="661" t="s">
        <v>1755</v>
      </c>
      <c r="I2382" s="661" t="s">
        <v>1896</v>
      </c>
      <c r="J2382" s="661" t="s">
        <v>3363</v>
      </c>
      <c r="K2382" s="661" t="s">
        <v>3364</v>
      </c>
      <c r="L2382" s="662">
        <v>22.52</v>
      </c>
      <c r="M2382" s="662">
        <v>45.04</v>
      </c>
      <c r="N2382" s="661">
        <v>2</v>
      </c>
      <c r="O2382" s="744">
        <v>0.5</v>
      </c>
      <c r="P2382" s="662">
        <v>45.04</v>
      </c>
      <c r="Q2382" s="677">
        <v>1</v>
      </c>
      <c r="R2382" s="661">
        <v>2</v>
      </c>
      <c r="S2382" s="677">
        <v>1</v>
      </c>
      <c r="T2382" s="744">
        <v>0.5</v>
      </c>
      <c r="U2382" s="700">
        <v>1</v>
      </c>
    </row>
    <row r="2383" spans="1:21" ht="14.4" customHeight="1" x14ac:dyDescent="0.3">
      <c r="A2383" s="660">
        <v>32</v>
      </c>
      <c r="B2383" s="661" t="s">
        <v>573</v>
      </c>
      <c r="C2383" s="661" t="s">
        <v>3526</v>
      </c>
      <c r="D2383" s="742" t="s">
        <v>5499</v>
      </c>
      <c r="E2383" s="743" t="s">
        <v>3554</v>
      </c>
      <c r="F2383" s="661" t="s">
        <v>3521</v>
      </c>
      <c r="G2383" s="661" t="s">
        <v>4326</v>
      </c>
      <c r="H2383" s="661" t="s">
        <v>1755</v>
      </c>
      <c r="I2383" s="661" t="s">
        <v>1822</v>
      </c>
      <c r="J2383" s="661" t="s">
        <v>1823</v>
      </c>
      <c r="K2383" s="661" t="s">
        <v>3354</v>
      </c>
      <c r="L2383" s="662">
        <v>50.85</v>
      </c>
      <c r="M2383" s="662">
        <v>50.85</v>
      </c>
      <c r="N2383" s="661">
        <v>1</v>
      </c>
      <c r="O2383" s="744">
        <v>0.5</v>
      </c>
      <c r="P2383" s="662"/>
      <c r="Q2383" s="677">
        <v>0</v>
      </c>
      <c r="R2383" s="661"/>
      <c r="S2383" s="677">
        <v>0</v>
      </c>
      <c r="T2383" s="744"/>
      <c r="U2383" s="700">
        <v>0</v>
      </c>
    </row>
    <row r="2384" spans="1:21" ht="14.4" customHeight="1" x14ac:dyDescent="0.3">
      <c r="A2384" s="660">
        <v>32</v>
      </c>
      <c r="B2384" s="661" t="s">
        <v>573</v>
      </c>
      <c r="C2384" s="661" t="s">
        <v>3526</v>
      </c>
      <c r="D2384" s="742" t="s">
        <v>5499</v>
      </c>
      <c r="E2384" s="743" t="s">
        <v>3554</v>
      </c>
      <c r="F2384" s="661" t="s">
        <v>3521</v>
      </c>
      <c r="G2384" s="661" t="s">
        <v>4326</v>
      </c>
      <c r="H2384" s="661" t="s">
        <v>1755</v>
      </c>
      <c r="I2384" s="661" t="s">
        <v>5318</v>
      </c>
      <c r="J2384" s="661" t="s">
        <v>5319</v>
      </c>
      <c r="K2384" s="661" t="s">
        <v>5320</v>
      </c>
      <c r="L2384" s="662">
        <v>86.43</v>
      </c>
      <c r="M2384" s="662">
        <v>345.72</v>
      </c>
      <c r="N2384" s="661">
        <v>4</v>
      </c>
      <c r="O2384" s="744">
        <v>3.5</v>
      </c>
      <c r="P2384" s="662">
        <v>259.29000000000002</v>
      </c>
      <c r="Q2384" s="677">
        <v>0.75</v>
      </c>
      <c r="R2384" s="661">
        <v>3</v>
      </c>
      <c r="S2384" s="677">
        <v>0.75</v>
      </c>
      <c r="T2384" s="744">
        <v>2.5</v>
      </c>
      <c r="U2384" s="700">
        <v>0.7142857142857143</v>
      </c>
    </row>
    <row r="2385" spans="1:21" ht="14.4" customHeight="1" x14ac:dyDescent="0.3">
      <c r="A2385" s="660">
        <v>32</v>
      </c>
      <c r="B2385" s="661" t="s">
        <v>573</v>
      </c>
      <c r="C2385" s="661" t="s">
        <v>3526</v>
      </c>
      <c r="D2385" s="742" t="s">
        <v>5499</v>
      </c>
      <c r="E2385" s="743" t="s">
        <v>3554</v>
      </c>
      <c r="F2385" s="661" t="s">
        <v>3521</v>
      </c>
      <c r="G2385" s="661" t="s">
        <v>5321</v>
      </c>
      <c r="H2385" s="661" t="s">
        <v>574</v>
      </c>
      <c r="I2385" s="661" t="s">
        <v>1929</v>
      </c>
      <c r="J2385" s="661" t="s">
        <v>5322</v>
      </c>
      <c r="K2385" s="661" t="s">
        <v>5323</v>
      </c>
      <c r="L2385" s="662">
        <v>0</v>
      </c>
      <c r="M2385" s="662">
        <v>0</v>
      </c>
      <c r="N2385" s="661">
        <v>3</v>
      </c>
      <c r="O2385" s="744">
        <v>1.5</v>
      </c>
      <c r="P2385" s="662">
        <v>0</v>
      </c>
      <c r="Q2385" s="677"/>
      <c r="R2385" s="661">
        <v>3</v>
      </c>
      <c r="S2385" s="677">
        <v>1</v>
      </c>
      <c r="T2385" s="744">
        <v>1.5</v>
      </c>
      <c r="U2385" s="700">
        <v>1</v>
      </c>
    </row>
    <row r="2386" spans="1:21" ht="14.4" customHeight="1" x14ac:dyDescent="0.3">
      <c r="A2386" s="660">
        <v>32</v>
      </c>
      <c r="B2386" s="661" t="s">
        <v>573</v>
      </c>
      <c r="C2386" s="661" t="s">
        <v>3526</v>
      </c>
      <c r="D2386" s="742" t="s">
        <v>5499</v>
      </c>
      <c r="E2386" s="743" t="s">
        <v>3554</v>
      </c>
      <c r="F2386" s="661" t="s">
        <v>3521</v>
      </c>
      <c r="G2386" s="661" t="s">
        <v>5321</v>
      </c>
      <c r="H2386" s="661" t="s">
        <v>574</v>
      </c>
      <c r="I2386" s="661" t="s">
        <v>5324</v>
      </c>
      <c r="J2386" s="661" t="s">
        <v>5322</v>
      </c>
      <c r="K2386" s="661" t="s">
        <v>5325</v>
      </c>
      <c r="L2386" s="662">
        <v>0</v>
      </c>
      <c r="M2386" s="662">
        <v>0</v>
      </c>
      <c r="N2386" s="661">
        <v>1</v>
      </c>
      <c r="O2386" s="744">
        <v>1</v>
      </c>
      <c r="P2386" s="662">
        <v>0</v>
      </c>
      <c r="Q2386" s="677"/>
      <c r="R2386" s="661">
        <v>1</v>
      </c>
      <c r="S2386" s="677">
        <v>1</v>
      </c>
      <c r="T2386" s="744">
        <v>1</v>
      </c>
      <c r="U2386" s="700">
        <v>1</v>
      </c>
    </row>
    <row r="2387" spans="1:21" ht="14.4" customHeight="1" x14ac:dyDescent="0.3">
      <c r="A2387" s="660">
        <v>32</v>
      </c>
      <c r="B2387" s="661" t="s">
        <v>573</v>
      </c>
      <c r="C2387" s="661" t="s">
        <v>3526</v>
      </c>
      <c r="D2387" s="742" t="s">
        <v>5499</v>
      </c>
      <c r="E2387" s="743" t="s">
        <v>3554</v>
      </c>
      <c r="F2387" s="661" t="s">
        <v>3521</v>
      </c>
      <c r="G2387" s="661" t="s">
        <v>3643</v>
      </c>
      <c r="H2387" s="661" t="s">
        <v>574</v>
      </c>
      <c r="I2387" s="661" t="s">
        <v>4957</v>
      </c>
      <c r="J2387" s="661" t="s">
        <v>3645</v>
      </c>
      <c r="K2387" s="661" t="s">
        <v>3897</v>
      </c>
      <c r="L2387" s="662">
        <v>0</v>
      </c>
      <c r="M2387" s="662">
        <v>0</v>
      </c>
      <c r="N2387" s="661">
        <v>4</v>
      </c>
      <c r="O2387" s="744">
        <v>1</v>
      </c>
      <c r="P2387" s="662">
        <v>0</v>
      </c>
      <c r="Q2387" s="677"/>
      <c r="R2387" s="661">
        <v>4</v>
      </c>
      <c r="S2387" s="677">
        <v>1</v>
      </c>
      <c r="T2387" s="744">
        <v>1</v>
      </c>
      <c r="U2387" s="700">
        <v>1</v>
      </c>
    </row>
    <row r="2388" spans="1:21" ht="14.4" customHeight="1" x14ac:dyDescent="0.3">
      <c r="A2388" s="660">
        <v>32</v>
      </c>
      <c r="B2388" s="661" t="s">
        <v>573</v>
      </c>
      <c r="C2388" s="661" t="s">
        <v>3526</v>
      </c>
      <c r="D2388" s="742" t="s">
        <v>5499</v>
      </c>
      <c r="E2388" s="743" t="s">
        <v>3554</v>
      </c>
      <c r="F2388" s="661" t="s">
        <v>3521</v>
      </c>
      <c r="G2388" s="661" t="s">
        <v>3647</v>
      </c>
      <c r="H2388" s="661" t="s">
        <v>1755</v>
      </c>
      <c r="I2388" s="661" t="s">
        <v>1927</v>
      </c>
      <c r="J2388" s="661" t="s">
        <v>1781</v>
      </c>
      <c r="K2388" s="661" t="s">
        <v>1928</v>
      </c>
      <c r="L2388" s="662">
        <v>543.39</v>
      </c>
      <c r="M2388" s="662">
        <v>57055.95</v>
      </c>
      <c r="N2388" s="661">
        <v>105</v>
      </c>
      <c r="O2388" s="744">
        <v>15.5</v>
      </c>
      <c r="P2388" s="662">
        <v>40754.25</v>
      </c>
      <c r="Q2388" s="677">
        <v>0.7142857142857143</v>
      </c>
      <c r="R2388" s="661">
        <v>75</v>
      </c>
      <c r="S2388" s="677">
        <v>0.7142857142857143</v>
      </c>
      <c r="T2388" s="744">
        <v>10.5</v>
      </c>
      <c r="U2388" s="700">
        <v>0.67741935483870963</v>
      </c>
    </row>
    <row r="2389" spans="1:21" ht="14.4" customHeight="1" x14ac:dyDescent="0.3">
      <c r="A2389" s="660">
        <v>32</v>
      </c>
      <c r="B2389" s="661" t="s">
        <v>573</v>
      </c>
      <c r="C2389" s="661" t="s">
        <v>3526</v>
      </c>
      <c r="D2389" s="742" t="s">
        <v>5499</v>
      </c>
      <c r="E2389" s="743" t="s">
        <v>3554</v>
      </c>
      <c r="F2389" s="661" t="s">
        <v>3521</v>
      </c>
      <c r="G2389" s="661" t="s">
        <v>3769</v>
      </c>
      <c r="H2389" s="661" t="s">
        <v>574</v>
      </c>
      <c r="I2389" s="661" t="s">
        <v>3770</v>
      </c>
      <c r="J2389" s="661" t="s">
        <v>3771</v>
      </c>
      <c r="K2389" s="661" t="s">
        <v>3772</v>
      </c>
      <c r="L2389" s="662">
        <v>134.47999999999999</v>
      </c>
      <c r="M2389" s="662">
        <v>268.95999999999998</v>
      </c>
      <c r="N2389" s="661">
        <v>2</v>
      </c>
      <c r="O2389" s="744">
        <v>1</v>
      </c>
      <c r="P2389" s="662">
        <v>268.95999999999998</v>
      </c>
      <c r="Q2389" s="677">
        <v>1</v>
      </c>
      <c r="R2389" s="661">
        <v>2</v>
      </c>
      <c r="S2389" s="677">
        <v>1</v>
      </c>
      <c r="T2389" s="744">
        <v>1</v>
      </c>
      <c r="U2389" s="700">
        <v>1</v>
      </c>
    </row>
    <row r="2390" spans="1:21" ht="14.4" customHeight="1" x14ac:dyDescent="0.3">
      <c r="A2390" s="660">
        <v>32</v>
      </c>
      <c r="B2390" s="661" t="s">
        <v>573</v>
      </c>
      <c r="C2390" s="661" t="s">
        <v>3526</v>
      </c>
      <c r="D2390" s="742" t="s">
        <v>5499</v>
      </c>
      <c r="E2390" s="743" t="s">
        <v>3554</v>
      </c>
      <c r="F2390" s="661" t="s">
        <v>3521</v>
      </c>
      <c r="G2390" s="661" t="s">
        <v>3857</v>
      </c>
      <c r="H2390" s="661" t="s">
        <v>1755</v>
      </c>
      <c r="I2390" s="661" t="s">
        <v>2868</v>
      </c>
      <c r="J2390" s="661" t="s">
        <v>2869</v>
      </c>
      <c r="K2390" s="661" t="s">
        <v>3495</v>
      </c>
      <c r="L2390" s="662">
        <v>48.42</v>
      </c>
      <c r="M2390" s="662">
        <v>145.26</v>
      </c>
      <c r="N2390" s="661">
        <v>3</v>
      </c>
      <c r="O2390" s="744">
        <v>2</v>
      </c>
      <c r="P2390" s="662">
        <v>48.42</v>
      </c>
      <c r="Q2390" s="677">
        <v>0.33333333333333337</v>
      </c>
      <c r="R2390" s="661">
        <v>1</v>
      </c>
      <c r="S2390" s="677">
        <v>0.33333333333333331</v>
      </c>
      <c r="T2390" s="744">
        <v>0.5</v>
      </c>
      <c r="U2390" s="700">
        <v>0.25</v>
      </c>
    </row>
    <row r="2391" spans="1:21" ht="14.4" customHeight="1" x14ac:dyDescent="0.3">
      <c r="A2391" s="660">
        <v>32</v>
      </c>
      <c r="B2391" s="661" t="s">
        <v>573</v>
      </c>
      <c r="C2391" s="661" t="s">
        <v>3526</v>
      </c>
      <c r="D2391" s="742" t="s">
        <v>5499</v>
      </c>
      <c r="E2391" s="743" t="s">
        <v>3554</v>
      </c>
      <c r="F2391" s="661" t="s">
        <v>3521</v>
      </c>
      <c r="G2391" s="661" t="s">
        <v>3652</v>
      </c>
      <c r="H2391" s="661" t="s">
        <v>574</v>
      </c>
      <c r="I2391" s="661" t="s">
        <v>2100</v>
      </c>
      <c r="J2391" s="661" t="s">
        <v>2101</v>
      </c>
      <c r="K2391" s="661" t="s">
        <v>3653</v>
      </c>
      <c r="L2391" s="662">
        <v>66.819999999999993</v>
      </c>
      <c r="M2391" s="662">
        <v>735.02</v>
      </c>
      <c r="N2391" s="661">
        <v>11</v>
      </c>
      <c r="O2391" s="744">
        <v>5</v>
      </c>
      <c r="P2391" s="662">
        <v>400.91999999999996</v>
      </c>
      <c r="Q2391" s="677">
        <v>0.54545454545454541</v>
      </c>
      <c r="R2391" s="661">
        <v>6</v>
      </c>
      <c r="S2391" s="677">
        <v>0.54545454545454541</v>
      </c>
      <c r="T2391" s="744">
        <v>2.5</v>
      </c>
      <c r="U2391" s="700">
        <v>0.5</v>
      </c>
    </row>
    <row r="2392" spans="1:21" ht="14.4" customHeight="1" x14ac:dyDescent="0.3">
      <c r="A2392" s="660">
        <v>32</v>
      </c>
      <c r="B2392" s="661" t="s">
        <v>573</v>
      </c>
      <c r="C2392" s="661" t="s">
        <v>3526</v>
      </c>
      <c r="D2392" s="742" t="s">
        <v>5499</v>
      </c>
      <c r="E2392" s="743" t="s">
        <v>3554</v>
      </c>
      <c r="F2392" s="661" t="s">
        <v>3521</v>
      </c>
      <c r="G2392" s="661" t="s">
        <v>3652</v>
      </c>
      <c r="H2392" s="661" t="s">
        <v>574</v>
      </c>
      <c r="I2392" s="661" t="s">
        <v>5326</v>
      </c>
      <c r="J2392" s="661" t="s">
        <v>2101</v>
      </c>
      <c r="K2392" s="661" t="s">
        <v>5327</v>
      </c>
      <c r="L2392" s="662">
        <v>0</v>
      </c>
      <c r="M2392" s="662">
        <v>0</v>
      </c>
      <c r="N2392" s="661">
        <v>1</v>
      </c>
      <c r="O2392" s="744">
        <v>0.5</v>
      </c>
      <c r="P2392" s="662"/>
      <c r="Q2392" s="677"/>
      <c r="R2392" s="661"/>
      <c r="S2392" s="677">
        <v>0</v>
      </c>
      <c r="T2392" s="744"/>
      <c r="U2392" s="700">
        <v>0</v>
      </c>
    </row>
    <row r="2393" spans="1:21" ht="14.4" customHeight="1" x14ac:dyDescent="0.3">
      <c r="A2393" s="660">
        <v>32</v>
      </c>
      <c r="B2393" s="661" t="s">
        <v>573</v>
      </c>
      <c r="C2393" s="661" t="s">
        <v>3526</v>
      </c>
      <c r="D2393" s="742" t="s">
        <v>5499</v>
      </c>
      <c r="E2393" s="743" t="s">
        <v>3554</v>
      </c>
      <c r="F2393" s="661" t="s">
        <v>3521</v>
      </c>
      <c r="G2393" s="661" t="s">
        <v>3652</v>
      </c>
      <c r="H2393" s="661" t="s">
        <v>574</v>
      </c>
      <c r="I2393" s="661" t="s">
        <v>3807</v>
      </c>
      <c r="J2393" s="661" t="s">
        <v>2101</v>
      </c>
      <c r="K2393" s="661" t="s">
        <v>3416</v>
      </c>
      <c r="L2393" s="662">
        <v>0</v>
      </c>
      <c r="M2393" s="662">
        <v>0</v>
      </c>
      <c r="N2393" s="661">
        <v>1</v>
      </c>
      <c r="O2393" s="744">
        <v>0.5</v>
      </c>
      <c r="P2393" s="662">
        <v>0</v>
      </c>
      <c r="Q2393" s="677"/>
      <c r="R2393" s="661">
        <v>1</v>
      </c>
      <c r="S2393" s="677">
        <v>1</v>
      </c>
      <c r="T2393" s="744">
        <v>0.5</v>
      </c>
      <c r="U2393" s="700">
        <v>1</v>
      </c>
    </row>
    <row r="2394" spans="1:21" ht="14.4" customHeight="1" x14ac:dyDescent="0.3">
      <c r="A2394" s="660">
        <v>32</v>
      </c>
      <c r="B2394" s="661" t="s">
        <v>573</v>
      </c>
      <c r="C2394" s="661" t="s">
        <v>3526</v>
      </c>
      <c r="D2394" s="742" t="s">
        <v>5499</v>
      </c>
      <c r="E2394" s="743" t="s">
        <v>3554</v>
      </c>
      <c r="F2394" s="661" t="s">
        <v>3521</v>
      </c>
      <c r="G2394" s="661" t="s">
        <v>3654</v>
      </c>
      <c r="H2394" s="661" t="s">
        <v>574</v>
      </c>
      <c r="I2394" s="661" t="s">
        <v>5328</v>
      </c>
      <c r="J2394" s="661" t="s">
        <v>3774</v>
      </c>
      <c r="K2394" s="661" t="s">
        <v>3657</v>
      </c>
      <c r="L2394" s="662">
        <v>57.64</v>
      </c>
      <c r="M2394" s="662">
        <v>115.28</v>
      </c>
      <c r="N2394" s="661">
        <v>2</v>
      </c>
      <c r="O2394" s="744">
        <v>0.5</v>
      </c>
      <c r="P2394" s="662">
        <v>115.28</v>
      </c>
      <c r="Q2394" s="677">
        <v>1</v>
      </c>
      <c r="R2394" s="661">
        <v>2</v>
      </c>
      <c r="S2394" s="677">
        <v>1</v>
      </c>
      <c r="T2394" s="744">
        <v>0.5</v>
      </c>
      <c r="U2394" s="700">
        <v>1</v>
      </c>
    </row>
    <row r="2395" spans="1:21" ht="14.4" customHeight="1" x14ac:dyDescent="0.3">
      <c r="A2395" s="660">
        <v>32</v>
      </c>
      <c r="B2395" s="661" t="s">
        <v>573</v>
      </c>
      <c r="C2395" s="661" t="s">
        <v>3526</v>
      </c>
      <c r="D2395" s="742" t="s">
        <v>5499</v>
      </c>
      <c r="E2395" s="743" t="s">
        <v>3554</v>
      </c>
      <c r="F2395" s="661" t="s">
        <v>3521</v>
      </c>
      <c r="G2395" s="661" t="s">
        <v>3654</v>
      </c>
      <c r="H2395" s="661" t="s">
        <v>574</v>
      </c>
      <c r="I2395" s="661" t="s">
        <v>3773</v>
      </c>
      <c r="J2395" s="661" t="s">
        <v>3774</v>
      </c>
      <c r="K2395" s="661" t="s">
        <v>3775</v>
      </c>
      <c r="L2395" s="662">
        <v>334.66</v>
      </c>
      <c r="M2395" s="662">
        <v>334.66</v>
      </c>
      <c r="N2395" s="661">
        <v>1</v>
      </c>
      <c r="O2395" s="744">
        <v>0.5</v>
      </c>
      <c r="P2395" s="662">
        <v>334.66</v>
      </c>
      <c r="Q2395" s="677">
        <v>1</v>
      </c>
      <c r="R2395" s="661">
        <v>1</v>
      </c>
      <c r="S2395" s="677">
        <v>1</v>
      </c>
      <c r="T2395" s="744">
        <v>0.5</v>
      </c>
      <c r="U2395" s="700">
        <v>1</v>
      </c>
    </row>
    <row r="2396" spans="1:21" ht="14.4" customHeight="1" x14ac:dyDescent="0.3">
      <c r="A2396" s="660">
        <v>32</v>
      </c>
      <c r="B2396" s="661" t="s">
        <v>573</v>
      </c>
      <c r="C2396" s="661" t="s">
        <v>3526</v>
      </c>
      <c r="D2396" s="742" t="s">
        <v>5499</v>
      </c>
      <c r="E2396" s="743" t="s">
        <v>3554</v>
      </c>
      <c r="F2396" s="661" t="s">
        <v>3521</v>
      </c>
      <c r="G2396" s="661" t="s">
        <v>3654</v>
      </c>
      <c r="H2396" s="661" t="s">
        <v>574</v>
      </c>
      <c r="I2396" s="661" t="s">
        <v>3655</v>
      </c>
      <c r="J2396" s="661" t="s">
        <v>3656</v>
      </c>
      <c r="K2396" s="661" t="s">
        <v>3657</v>
      </c>
      <c r="L2396" s="662">
        <v>93.71</v>
      </c>
      <c r="M2396" s="662">
        <v>374.84</v>
      </c>
      <c r="N2396" s="661">
        <v>4</v>
      </c>
      <c r="O2396" s="744">
        <v>1.5</v>
      </c>
      <c r="P2396" s="662">
        <v>374.84</v>
      </c>
      <c r="Q2396" s="677">
        <v>1</v>
      </c>
      <c r="R2396" s="661">
        <v>4</v>
      </c>
      <c r="S2396" s="677">
        <v>1</v>
      </c>
      <c r="T2396" s="744">
        <v>1.5</v>
      </c>
      <c r="U2396" s="700">
        <v>1</v>
      </c>
    </row>
    <row r="2397" spans="1:21" ht="14.4" customHeight="1" x14ac:dyDescent="0.3">
      <c r="A2397" s="660">
        <v>32</v>
      </c>
      <c r="B2397" s="661" t="s">
        <v>573</v>
      </c>
      <c r="C2397" s="661" t="s">
        <v>3526</v>
      </c>
      <c r="D2397" s="742" t="s">
        <v>5499</v>
      </c>
      <c r="E2397" s="743" t="s">
        <v>3554</v>
      </c>
      <c r="F2397" s="661" t="s">
        <v>3521</v>
      </c>
      <c r="G2397" s="661" t="s">
        <v>3654</v>
      </c>
      <c r="H2397" s="661" t="s">
        <v>574</v>
      </c>
      <c r="I2397" s="661" t="s">
        <v>3655</v>
      </c>
      <c r="J2397" s="661" t="s">
        <v>3656</v>
      </c>
      <c r="K2397" s="661" t="s">
        <v>3657</v>
      </c>
      <c r="L2397" s="662">
        <v>57.64</v>
      </c>
      <c r="M2397" s="662">
        <v>115.28</v>
      </c>
      <c r="N2397" s="661">
        <v>2</v>
      </c>
      <c r="O2397" s="744">
        <v>1.5</v>
      </c>
      <c r="P2397" s="662">
        <v>115.28</v>
      </c>
      <c r="Q2397" s="677">
        <v>1</v>
      </c>
      <c r="R2397" s="661">
        <v>2</v>
      </c>
      <c r="S2397" s="677">
        <v>1</v>
      </c>
      <c r="T2397" s="744">
        <v>1.5</v>
      </c>
      <c r="U2397" s="700">
        <v>1</v>
      </c>
    </row>
    <row r="2398" spans="1:21" ht="14.4" customHeight="1" x14ac:dyDescent="0.3">
      <c r="A2398" s="660">
        <v>32</v>
      </c>
      <c r="B2398" s="661" t="s">
        <v>573</v>
      </c>
      <c r="C2398" s="661" t="s">
        <v>3526</v>
      </c>
      <c r="D2398" s="742" t="s">
        <v>5499</v>
      </c>
      <c r="E2398" s="743" t="s">
        <v>3554</v>
      </c>
      <c r="F2398" s="661" t="s">
        <v>3521</v>
      </c>
      <c r="G2398" s="661" t="s">
        <v>3654</v>
      </c>
      <c r="H2398" s="661" t="s">
        <v>574</v>
      </c>
      <c r="I2398" s="661" t="s">
        <v>3703</v>
      </c>
      <c r="J2398" s="661" t="s">
        <v>3656</v>
      </c>
      <c r="K2398" s="661" t="s">
        <v>760</v>
      </c>
      <c r="L2398" s="662">
        <v>301.2</v>
      </c>
      <c r="M2398" s="662">
        <v>602.4</v>
      </c>
      <c r="N2398" s="661">
        <v>2</v>
      </c>
      <c r="O2398" s="744">
        <v>1</v>
      </c>
      <c r="P2398" s="662">
        <v>301.2</v>
      </c>
      <c r="Q2398" s="677">
        <v>0.5</v>
      </c>
      <c r="R2398" s="661">
        <v>1</v>
      </c>
      <c r="S2398" s="677">
        <v>0.5</v>
      </c>
      <c r="T2398" s="744">
        <v>0.5</v>
      </c>
      <c r="U2398" s="700">
        <v>0.5</v>
      </c>
    </row>
    <row r="2399" spans="1:21" ht="14.4" customHeight="1" x14ac:dyDescent="0.3">
      <c r="A2399" s="660">
        <v>32</v>
      </c>
      <c r="B2399" s="661" t="s">
        <v>573</v>
      </c>
      <c r="C2399" s="661" t="s">
        <v>3526</v>
      </c>
      <c r="D2399" s="742" t="s">
        <v>5499</v>
      </c>
      <c r="E2399" s="743" t="s">
        <v>3554</v>
      </c>
      <c r="F2399" s="661" t="s">
        <v>3521</v>
      </c>
      <c r="G2399" s="661" t="s">
        <v>3654</v>
      </c>
      <c r="H2399" s="661" t="s">
        <v>574</v>
      </c>
      <c r="I2399" s="661" t="s">
        <v>3703</v>
      </c>
      <c r="J2399" s="661" t="s">
        <v>3656</v>
      </c>
      <c r="K2399" s="661" t="s">
        <v>760</v>
      </c>
      <c r="L2399" s="662">
        <v>185.26</v>
      </c>
      <c r="M2399" s="662">
        <v>185.26</v>
      </c>
      <c r="N2399" s="661">
        <v>1</v>
      </c>
      <c r="O2399" s="744">
        <v>1</v>
      </c>
      <c r="P2399" s="662"/>
      <c r="Q2399" s="677">
        <v>0</v>
      </c>
      <c r="R2399" s="661"/>
      <c r="S2399" s="677">
        <v>0</v>
      </c>
      <c r="T2399" s="744"/>
      <c r="U2399" s="700">
        <v>0</v>
      </c>
    </row>
    <row r="2400" spans="1:21" ht="14.4" customHeight="1" x14ac:dyDescent="0.3">
      <c r="A2400" s="660">
        <v>32</v>
      </c>
      <c r="B2400" s="661" t="s">
        <v>573</v>
      </c>
      <c r="C2400" s="661" t="s">
        <v>3526</v>
      </c>
      <c r="D2400" s="742" t="s">
        <v>5499</v>
      </c>
      <c r="E2400" s="743" t="s">
        <v>3554</v>
      </c>
      <c r="F2400" s="661" t="s">
        <v>3521</v>
      </c>
      <c r="G2400" s="661" t="s">
        <v>3654</v>
      </c>
      <c r="H2400" s="661" t="s">
        <v>574</v>
      </c>
      <c r="I2400" s="661" t="s">
        <v>3943</v>
      </c>
      <c r="J2400" s="661" t="s">
        <v>759</v>
      </c>
      <c r="K2400" s="661" t="s">
        <v>3657</v>
      </c>
      <c r="L2400" s="662">
        <v>93.71</v>
      </c>
      <c r="M2400" s="662">
        <v>93.71</v>
      </c>
      <c r="N2400" s="661">
        <v>1</v>
      </c>
      <c r="O2400" s="744">
        <v>1</v>
      </c>
      <c r="P2400" s="662">
        <v>93.71</v>
      </c>
      <c r="Q2400" s="677">
        <v>1</v>
      </c>
      <c r="R2400" s="661">
        <v>1</v>
      </c>
      <c r="S2400" s="677">
        <v>1</v>
      </c>
      <c r="T2400" s="744">
        <v>1</v>
      </c>
      <c r="U2400" s="700">
        <v>1</v>
      </c>
    </row>
    <row r="2401" spans="1:21" ht="14.4" customHeight="1" x14ac:dyDescent="0.3">
      <c r="A2401" s="660">
        <v>32</v>
      </c>
      <c r="B2401" s="661" t="s">
        <v>573</v>
      </c>
      <c r="C2401" s="661" t="s">
        <v>3526</v>
      </c>
      <c r="D2401" s="742" t="s">
        <v>5499</v>
      </c>
      <c r="E2401" s="743" t="s">
        <v>3554</v>
      </c>
      <c r="F2401" s="661" t="s">
        <v>3521</v>
      </c>
      <c r="G2401" s="661" t="s">
        <v>3654</v>
      </c>
      <c r="H2401" s="661" t="s">
        <v>574</v>
      </c>
      <c r="I2401" s="661" t="s">
        <v>758</v>
      </c>
      <c r="J2401" s="661" t="s">
        <v>759</v>
      </c>
      <c r="K2401" s="661" t="s">
        <v>760</v>
      </c>
      <c r="L2401" s="662">
        <v>301.2</v>
      </c>
      <c r="M2401" s="662">
        <v>301.2</v>
      </c>
      <c r="N2401" s="661">
        <v>1</v>
      </c>
      <c r="O2401" s="744">
        <v>1</v>
      </c>
      <c r="P2401" s="662">
        <v>301.2</v>
      </c>
      <c r="Q2401" s="677">
        <v>1</v>
      </c>
      <c r="R2401" s="661">
        <v>1</v>
      </c>
      <c r="S2401" s="677">
        <v>1</v>
      </c>
      <c r="T2401" s="744">
        <v>1</v>
      </c>
      <c r="U2401" s="700">
        <v>1</v>
      </c>
    </row>
    <row r="2402" spans="1:21" ht="14.4" customHeight="1" x14ac:dyDescent="0.3">
      <c r="A2402" s="660">
        <v>32</v>
      </c>
      <c r="B2402" s="661" t="s">
        <v>573</v>
      </c>
      <c r="C2402" s="661" t="s">
        <v>3526</v>
      </c>
      <c r="D2402" s="742" t="s">
        <v>5499</v>
      </c>
      <c r="E2402" s="743" t="s">
        <v>3554</v>
      </c>
      <c r="F2402" s="661" t="s">
        <v>3521</v>
      </c>
      <c r="G2402" s="661" t="s">
        <v>3714</v>
      </c>
      <c r="H2402" s="661" t="s">
        <v>1755</v>
      </c>
      <c r="I2402" s="661" t="s">
        <v>3715</v>
      </c>
      <c r="J2402" s="661" t="s">
        <v>3716</v>
      </c>
      <c r="K2402" s="661" t="s">
        <v>3717</v>
      </c>
      <c r="L2402" s="662">
        <v>46.85</v>
      </c>
      <c r="M2402" s="662">
        <v>93.7</v>
      </c>
      <c r="N2402" s="661">
        <v>2</v>
      </c>
      <c r="O2402" s="744">
        <v>1.5</v>
      </c>
      <c r="P2402" s="662">
        <v>93.7</v>
      </c>
      <c r="Q2402" s="677">
        <v>1</v>
      </c>
      <c r="R2402" s="661">
        <v>2</v>
      </c>
      <c r="S2402" s="677">
        <v>1</v>
      </c>
      <c r="T2402" s="744">
        <v>1.5</v>
      </c>
      <c r="U2402" s="700">
        <v>1</v>
      </c>
    </row>
    <row r="2403" spans="1:21" ht="14.4" customHeight="1" x14ac:dyDescent="0.3">
      <c r="A2403" s="660">
        <v>32</v>
      </c>
      <c r="B2403" s="661" t="s">
        <v>573</v>
      </c>
      <c r="C2403" s="661" t="s">
        <v>3526</v>
      </c>
      <c r="D2403" s="742" t="s">
        <v>5499</v>
      </c>
      <c r="E2403" s="743" t="s">
        <v>3554</v>
      </c>
      <c r="F2403" s="661" t="s">
        <v>3521</v>
      </c>
      <c r="G2403" s="661" t="s">
        <v>3714</v>
      </c>
      <c r="H2403" s="661" t="s">
        <v>1755</v>
      </c>
      <c r="I2403" s="661" t="s">
        <v>4059</v>
      </c>
      <c r="J2403" s="661" t="s">
        <v>3716</v>
      </c>
      <c r="K2403" s="661" t="s">
        <v>4060</v>
      </c>
      <c r="L2403" s="662">
        <v>0</v>
      </c>
      <c r="M2403" s="662">
        <v>0</v>
      </c>
      <c r="N2403" s="661">
        <v>2</v>
      </c>
      <c r="O2403" s="744">
        <v>1</v>
      </c>
      <c r="P2403" s="662">
        <v>0</v>
      </c>
      <c r="Q2403" s="677"/>
      <c r="R2403" s="661">
        <v>2</v>
      </c>
      <c r="S2403" s="677">
        <v>1</v>
      </c>
      <c r="T2403" s="744">
        <v>1</v>
      </c>
      <c r="U2403" s="700">
        <v>1</v>
      </c>
    </row>
    <row r="2404" spans="1:21" ht="14.4" customHeight="1" x14ac:dyDescent="0.3">
      <c r="A2404" s="660">
        <v>32</v>
      </c>
      <c r="B2404" s="661" t="s">
        <v>573</v>
      </c>
      <c r="C2404" s="661" t="s">
        <v>3526</v>
      </c>
      <c r="D2404" s="742" t="s">
        <v>5499</v>
      </c>
      <c r="E2404" s="743" t="s">
        <v>3554</v>
      </c>
      <c r="F2404" s="661" t="s">
        <v>3521</v>
      </c>
      <c r="G2404" s="661" t="s">
        <v>5329</v>
      </c>
      <c r="H2404" s="661" t="s">
        <v>574</v>
      </c>
      <c r="I2404" s="661" t="s">
        <v>5330</v>
      </c>
      <c r="J2404" s="661" t="s">
        <v>5331</v>
      </c>
      <c r="K2404" s="661" t="s">
        <v>5332</v>
      </c>
      <c r="L2404" s="662">
        <v>161.66</v>
      </c>
      <c r="M2404" s="662">
        <v>161.66</v>
      </c>
      <c r="N2404" s="661">
        <v>1</v>
      </c>
      <c r="O2404" s="744">
        <v>1</v>
      </c>
      <c r="P2404" s="662">
        <v>161.66</v>
      </c>
      <c r="Q2404" s="677">
        <v>1</v>
      </c>
      <c r="R2404" s="661">
        <v>1</v>
      </c>
      <c r="S2404" s="677">
        <v>1</v>
      </c>
      <c r="T2404" s="744">
        <v>1</v>
      </c>
      <c r="U2404" s="700">
        <v>1</v>
      </c>
    </row>
    <row r="2405" spans="1:21" ht="14.4" customHeight="1" x14ac:dyDescent="0.3">
      <c r="A2405" s="660">
        <v>32</v>
      </c>
      <c r="B2405" s="661" t="s">
        <v>573</v>
      </c>
      <c r="C2405" s="661" t="s">
        <v>3526</v>
      </c>
      <c r="D2405" s="742" t="s">
        <v>5499</v>
      </c>
      <c r="E2405" s="743" t="s">
        <v>3554</v>
      </c>
      <c r="F2405" s="661" t="s">
        <v>3521</v>
      </c>
      <c r="G2405" s="661" t="s">
        <v>4984</v>
      </c>
      <c r="H2405" s="661" t="s">
        <v>1755</v>
      </c>
      <c r="I2405" s="661" t="s">
        <v>5333</v>
      </c>
      <c r="J2405" s="661" t="s">
        <v>5334</v>
      </c>
      <c r="K2405" s="661" t="s">
        <v>1852</v>
      </c>
      <c r="L2405" s="662">
        <v>135.68</v>
      </c>
      <c r="M2405" s="662">
        <v>271.36</v>
      </c>
      <c r="N2405" s="661">
        <v>2</v>
      </c>
      <c r="O2405" s="744">
        <v>1</v>
      </c>
      <c r="P2405" s="662"/>
      <c r="Q2405" s="677">
        <v>0</v>
      </c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32</v>
      </c>
      <c r="B2406" s="661" t="s">
        <v>573</v>
      </c>
      <c r="C2406" s="661" t="s">
        <v>3526</v>
      </c>
      <c r="D2406" s="742" t="s">
        <v>5499</v>
      </c>
      <c r="E2406" s="743" t="s">
        <v>3554</v>
      </c>
      <c r="F2406" s="661" t="s">
        <v>3521</v>
      </c>
      <c r="G2406" s="661" t="s">
        <v>4332</v>
      </c>
      <c r="H2406" s="661" t="s">
        <v>1755</v>
      </c>
      <c r="I2406" s="661" t="s">
        <v>4333</v>
      </c>
      <c r="J2406" s="661" t="s">
        <v>4334</v>
      </c>
      <c r="K2406" s="661" t="s">
        <v>1030</v>
      </c>
      <c r="L2406" s="662">
        <v>97.26</v>
      </c>
      <c r="M2406" s="662">
        <v>680.82</v>
      </c>
      <c r="N2406" s="661">
        <v>7</v>
      </c>
      <c r="O2406" s="744">
        <v>2.5</v>
      </c>
      <c r="P2406" s="662">
        <v>194.52</v>
      </c>
      <c r="Q2406" s="677">
        <v>0.2857142857142857</v>
      </c>
      <c r="R2406" s="661">
        <v>2</v>
      </c>
      <c r="S2406" s="677">
        <v>0.2857142857142857</v>
      </c>
      <c r="T2406" s="744">
        <v>0.5</v>
      </c>
      <c r="U2406" s="700">
        <v>0.2</v>
      </c>
    </row>
    <row r="2407" spans="1:21" ht="14.4" customHeight="1" x14ac:dyDescent="0.3">
      <c r="A2407" s="660">
        <v>32</v>
      </c>
      <c r="B2407" s="661" t="s">
        <v>573</v>
      </c>
      <c r="C2407" s="661" t="s">
        <v>3526</v>
      </c>
      <c r="D2407" s="742" t="s">
        <v>5499</v>
      </c>
      <c r="E2407" s="743" t="s">
        <v>3554</v>
      </c>
      <c r="F2407" s="661" t="s">
        <v>3521</v>
      </c>
      <c r="G2407" s="661" t="s">
        <v>4332</v>
      </c>
      <c r="H2407" s="661" t="s">
        <v>1755</v>
      </c>
      <c r="I2407" s="661" t="s">
        <v>4566</v>
      </c>
      <c r="J2407" s="661" t="s">
        <v>4334</v>
      </c>
      <c r="K2407" s="661" t="s">
        <v>1072</v>
      </c>
      <c r="L2407" s="662">
        <v>291.82</v>
      </c>
      <c r="M2407" s="662">
        <v>291.82</v>
      </c>
      <c r="N2407" s="661">
        <v>1</v>
      </c>
      <c r="O2407" s="744">
        <v>1</v>
      </c>
      <c r="P2407" s="662">
        <v>291.82</v>
      </c>
      <c r="Q2407" s="677">
        <v>1</v>
      </c>
      <c r="R2407" s="661">
        <v>1</v>
      </c>
      <c r="S2407" s="677">
        <v>1</v>
      </c>
      <c r="T2407" s="744">
        <v>1</v>
      </c>
      <c r="U2407" s="700">
        <v>1</v>
      </c>
    </row>
    <row r="2408" spans="1:21" ht="14.4" customHeight="1" x14ac:dyDescent="0.3">
      <c r="A2408" s="660">
        <v>32</v>
      </c>
      <c r="B2408" s="661" t="s">
        <v>573</v>
      </c>
      <c r="C2408" s="661" t="s">
        <v>3526</v>
      </c>
      <c r="D2408" s="742" t="s">
        <v>5499</v>
      </c>
      <c r="E2408" s="743" t="s">
        <v>3554</v>
      </c>
      <c r="F2408" s="661" t="s">
        <v>3521</v>
      </c>
      <c r="G2408" s="661" t="s">
        <v>4203</v>
      </c>
      <c r="H2408" s="661" t="s">
        <v>574</v>
      </c>
      <c r="I2408" s="661" t="s">
        <v>4204</v>
      </c>
      <c r="J2408" s="661" t="s">
        <v>1633</v>
      </c>
      <c r="K2408" s="661" t="s">
        <v>1274</v>
      </c>
      <c r="L2408" s="662">
        <v>54.23</v>
      </c>
      <c r="M2408" s="662">
        <v>54.23</v>
      </c>
      <c r="N2408" s="661">
        <v>1</v>
      </c>
      <c r="O2408" s="744">
        <v>0.5</v>
      </c>
      <c r="P2408" s="662"/>
      <c r="Q2408" s="677">
        <v>0</v>
      </c>
      <c r="R2408" s="661"/>
      <c r="S2408" s="677">
        <v>0</v>
      </c>
      <c r="T2408" s="744"/>
      <c r="U2408" s="700">
        <v>0</v>
      </c>
    </row>
    <row r="2409" spans="1:21" ht="14.4" customHeight="1" x14ac:dyDescent="0.3">
      <c r="A2409" s="660">
        <v>32</v>
      </c>
      <c r="B2409" s="661" t="s">
        <v>573</v>
      </c>
      <c r="C2409" s="661" t="s">
        <v>3526</v>
      </c>
      <c r="D2409" s="742" t="s">
        <v>5499</v>
      </c>
      <c r="E2409" s="743" t="s">
        <v>3554</v>
      </c>
      <c r="F2409" s="661" t="s">
        <v>3521</v>
      </c>
      <c r="G2409" s="661" t="s">
        <v>3662</v>
      </c>
      <c r="H2409" s="661" t="s">
        <v>574</v>
      </c>
      <c r="I2409" s="661" t="s">
        <v>647</v>
      </c>
      <c r="J2409" s="661" t="s">
        <v>3704</v>
      </c>
      <c r="K2409" s="661" t="s">
        <v>3646</v>
      </c>
      <c r="L2409" s="662">
        <v>24.78</v>
      </c>
      <c r="M2409" s="662">
        <v>74.34</v>
      </c>
      <c r="N2409" s="661">
        <v>3</v>
      </c>
      <c r="O2409" s="744">
        <v>0.5</v>
      </c>
      <c r="P2409" s="662">
        <v>74.34</v>
      </c>
      <c r="Q2409" s="677">
        <v>1</v>
      </c>
      <c r="R2409" s="661">
        <v>3</v>
      </c>
      <c r="S2409" s="677">
        <v>1</v>
      </c>
      <c r="T2409" s="744">
        <v>0.5</v>
      </c>
      <c r="U2409" s="700">
        <v>1</v>
      </c>
    </row>
    <row r="2410" spans="1:21" ht="14.4" customHeight="1" x14ac:dyDescent="0.3">
      <c r="A2410" s="660">
        <v>32</v>
      </c>
      <c r="B2410" s="661" t="s">
        <v>573</v>
      </c>
      <c r="C2410" s="661" t="s">
        <v>3526</v>
      </c>
      <c r="D2410" s="742" t="s">
        <v>5499</v>
      </c>
      <c r="E2410" s="743" t="s">
        <v>3554</v>
      </c>
      <c r="F2410" s="661" t="s">
        <v>3521</v>
      </c>
      <c r="G2410" s="661" t="s">
        <v>3662</v>
      </c>
      <c r="H2410" s="661" t="s">
        <v>574</v>
      </c>
      <c r="I2410" s="661" t="s">
        <v>1160</v>
      </c>
      <c r="J2410" s="661" t="s">
        <v>3663</v>
      </c>
      <c r="K2410" s="661" t="s">
        <v>3664</v>
      </c>
      <c r="L2410" s="662">
        <v>99.11</v>
      </c>
      <c r="M2410" s="662">
        <v>99.11</v>
      </c>
      <c r="N2410" s="661">
        <v>1</v>
      </c>
      <c r="O2410" s="744">
        <v>0.5</v>
      </c>
      <c r="P2410" s="662">
        <v>99.11</v>
      </c>
      <c r="Q2410" s="677">
        <v>1</v>
      </c>
      <c r="R2410" s="661">
        <v>1</v>
      </c>
      <c r="S2410" s="677">
        <v>1</v>
      </c>
      <c r="T2410" s="744">
        <v>0.5</v>
      </c>
      <c r="U2410" s="700">
        <v>1</v>
      </c>
    </row>
    <row r="2411" spans="1:21" ht="14.4" customHeight="1" x14ac:dyDescent="0.3">
      <c r="A2411" s="660">
        <v>32</v>
      </c>
      <c r="B2411" s="661" t="s">
        <v>573</v>
      </c>
      <c r="C2411" s="661" t="s">
        <v>3526</v>
      </c>
      <c r="D2411" s="742" t="s">
        <v>5499</v>
      </c>
      <c r="E2411" s="743" t="s">
        <v>3554</v>
      </c>
      <c r="F2411" s="661" t="s">
        <v>3521</v>
      </c>
      <c r="G2411" s="661" t="s">
        <v>3944</v>
      </c>
      <c r="H2411" s="661" t="s">
        <v>1755</v>
      </c>
      <c r="I2411" s="661" t="s">
        <v>4063</v>
      </c>
      <c r="J2411" s="661" t="s">
        <v>4064</v>
      </c>
      <c r="K2411" s="661" t="s">
        <v>4065</v>
      </c>
      <c r="L2411" s="662">
        <v>1715.48</v>
      </c>
      <c r="M2411" s="662">
        <v>20585.759999999998</v>
      </c>
      <c r="N2411" s="661">
        <v>12</v>
      </c>
      <c r="O2411" s="744">
        <v>3</v>
      </c>
      <c r="P2411" s="662">
        <v>3430.96</v>
      </c>
      <c r="Q2411" s="677">
        <v>0.16666666666666669</v>
      </c>
      <c r="R2411" s="661">
        <v>2</v>
      </c>
      <c r="S2411" s="677">
        <v>0.16666666666666666</v>
      </c>
      <c r="T2411" s="744">
        <v>0.5</v>
      </c>
      <c r="U2411" s="700">
        <v>0.16666666666666666</v>
      </c>
    </row>
    <row r="2412" spans="1:21" ht="14.4" customHeight="1" x14ac:dyDescent="0.3">
      <c r="A2412" s="660">
        <v>32</v>
      </c>
      <c r="B2412" s="661" t="s">
        <v>573</v>
      </c>
      <c r="C2412" s="661" t="s">
        <v>3526</v>
      </c>
      <c r="D2412" s="742" t="s">
        <v>5499</v>
      </c>
      <c r="E2412" s="743" t="s">
        <v>3554</v>
      </c>
      <c r="F2412" s="661" t="s">
        <v>3521</v>
      </c>
      <c r="G2412" s="661" t="s">
        <v>4066</v>
      </c>
      <c r="H2412" s="661" t="s">
        <v>1755</v>
      </c>
      <c r="I2412" s="661" t="s">
        <v>4335</v>
      </c>
      <c r="J2412" s="661" t="s">
        <v>4336</v>
      </c>
      <c r="K2412" s="661" t="s">
        <v>3471</v>
      </c>
      <c r="L2412" s="662">
        <v>160.1</v>
      </c>
      <c r="M2412" s="662">
        <v>320.2</v>
      </c>
      <c r="N2412" s="661">
        <v>2</v>
      </c>
      <c r="O2412" s="744">
        <v>0.5</v>
      </c>
      <c r="P2412" s="662">
        <v>320.2</v>
      </c>
      <c r="Q2412" s="677">
        <v>1</v>
      </c>
      <c r="R2412" s="661">
        <v>2</v>
      </c>
      <c r="S2412" s="677">
        <v>1</v>
      </c>
      <c r="T2412" s="744">
        <v>0.5</v>
      </c>
      <c r="U2412" s="700">
        <v>1</v>
      </c>
    </row>
    <row r="2413" spans="1:21" ht="14.4" customHeight="1" x14ac:dyDescent="0.3">
      <c r="A2413" s="660">
        <v>32</v>
      </c>
      <c r="B2413" s="661" t="s">
        <v>573</v>
      </c>
      <c r="C2413" s="661" t="s">
        <v>3526</v>
      </c>
      <c r="D2413" s="742" t="s">
        <v>5499</v>
      </c>
      <c r="E2413" s="743" t="s">
        <v>3554</v>
      </c>
      <c r="F2413" s="661" t="s">
        <v>3521</v>
      </c>
      <c r="G2413" s="661" t="s">
        <v>4576</v>
      </c>
      <c r="H2413" s="661" t="s">
        <v>1755</v>
      </c>
      <c r="I2413" s="661" t="s">
        <v>5335</v>
      </c>
      <c r="J2413" s="661" t="s">
        <v>5129</v>
      </c>
      <c r="K2413" s="661" t="s">
        <v>1916</v>
      </c>
      <c r="L2413" s="662">
        <v>124.91</v>
      </c>
      <c r="M2413" s="662">
        <v>124.91</v>
      </c>
      <c r="N2413" s="661">
        <v>1</v>
      </c>
      <c r="O2413" s="744">
        <v>1</v>
      </c>
      <c r="P2413" s="662"/>
      <c r="Q2413" s="677">
        <v>0</v>
      </c>
      <c r="R2413" s="661"/>
      <c r="S2413" s="677">
        <v>0</v>
      </c>
      <c r="T2413" s="744"/>
      <c r="U2413" s="700">
        <v>0</v>
      </c>
    </row>
    <row r="2414" spans="1:21" ht="14.4" customHeight="1" x14ac:dyDescent="0.3">
      <c r="A2414" s="660">
        <v>32</v>
      </c>
      <c r="B2414" s="661" t="s">
        <v>573</v>
      </c>
      <c r="C2414" s="661" t="s">
        <v>3526</v>
      </c>
      <c r="D2414" s="742" t="s">
        <v>5499</v>
      </c>
      <c r="E2414" s="743" t="s">
        <v>3554</v>
      </c>
      <c r="F2414" s="661" t="s">
        <v>3521</v>
      </c>
      <c r="G2414" s="661" t="s">
        <v>4576</v>
      </c>
      <c r="H2414" s="661" t="s">
        <v>1755</v>
      </c>
      <c r="I2414" s="661" t="s">
        <v>5128</v>
      </c>
      <c r="J2414" s="661" t="s">
        <v>5129</v>
      </c>
      <c r="K2414" s="661" t="s">
        <v>1919</v>
      </c>
      <c r="L2414" s="662">
        <v>374.74</v>
      </c>
      <c r="M2414" s="662">
        <v>1498.96</v>
      </c>
      <c r="N2414" s="661">
        <v>4</v>
      </c>
      <c r="O2414" s="744">
        <v>3.5</v>
      </c>
      <c r="P2414" s="662">
        <v>374.74</v>
      </c>
      <c r="Q2414" s="677">
        <v>0.25</v>
      </c>
      <c r="R2414" s="661">
        <v>1</v>
      </c>
      <c r="S2414" s="677">
        <v>0.25</v>
      </c>
      <c r="T2414" s="744">
        <v>1</v>
      </c>
      <c r="U2414" s="700">
        <v>0.2857142857142857</v>
      </c>
    </row>
    <row r="2415" spans="1:21" ht="14.4" customHeight="1" x14ac:dyDescent="0.3">
      <c r="A2415" s="660">
        <v>32</v>
      </c>
      <c r="B2415" s="661" t="s">
        <v>573</v>
      </c>
      <c r="C2415" s="661" t="s">
        <v>3526</v>
      </c>
      <c r="D2415" s="742" t="s">
        <v>5499</v>
      </c>
      <c r="E2415" s="743" t="s">
        <v>3554</v>
      </c>
      <c r="F2415" s="661" t="s">
        <v>3521</v>
      </c>
      <c r="G2415" s="661" t="s">
        <v>3858</v>
      </c>
      <c r="H2415" s="661" t="s">
        <v>574</v>
      </c>
      <c r="I2415" s="661" t="s">
        <v>919</v>
      </c>
      <c r="J2415" s="661" t="s">
        <v>3859</v>
      </c>
      <c r="K2415" s="661" t="s">
        <v>3860</v>
      </c>
      <c r="L2415" s="662">
        <v>0</v>
      </c>
      <c r="M2415" s="662">
        <v>0</v>
      </c>
      <c r="N2415" s="661">
        <v>1</v>
      </c>
      <c r="O2415" s="744">
        <v>0.5</v>
      </c>
      <c r="P2415" s="662"/>
      <c r="Q2415" s="677"/>
      <c r="R2415" s="661"/>
      <c r="S2415" s="677">
        <v>0</v>
      </c>
      <c r="T2415" s="744"/>
      <c r="U2415" s="700">
        <v>0</v>
      </c>
    </row>
    <row r="2416" spans="1:21" ht="14.4" customHeight="1" x14ac:dyDescent="0.3">
      <c r="A2416" s="660">
        <v>32</v>
      </c>
      <c r="B2416" s="661" t="s">
        <v>573</v>
      </c>
      <c r="C2416" s="661" t="s">
        <v>3526</v>
      </c>
      <c r="D2416" s="742" t="s">
        <v>5499</v>
      </c>
      <c r="E2416" s="743" t="s">
        <v>3554</v>
      </c>
      <c r="F2416" s="661" t="s">
        <v>3521</v>
      </c>
      <c r="G2416" s="661" t="s">
        <v>5336</v>
      </c>
      <c r="H2416" s="661" t="s">
        <v>574</v>
      </c>
      <c r="I2416" s="661" t="s">
        <v>5337</v>
      </c>
      <c r="J2416" s="661" t="s">
        <v>5338</v>
      </c>
      <c r="K2416" s="661" t="s">
        <v>5339</v>
      </c>
      <c r="L2416" s="662">
        <v>0</v>
      </c>
      <c r="M2416" s="662">
        <v>0</v>
      </c>
      <c r="N2416" s="661">
        <v>1</v>
      </c>
      <c r="O2416" s="744">
        <v>1</v>
      </c>
      <c r="P2416" s="662">
        <v>0</v>
      </c>
      <c r="Q2416" s="677"/>
      <c r="R2416" s="661">
        <v>1</v>
      </c>
      <c r="S2416" s="677">
        <v>1</v>
      </c>
      <c r="T2416" s="744">
        <v>1</v>
      </c>
      <c r="U2416" s="700">
        <v>1</v>
      </c>
    </row>
    <row r="2417" spans="1:21" ht="14.4" customHeight="1" x14ac:dyDescent="0.3">
      <c r="A2417" s="660">
        <v>32</v>
      </c>
      <c r="B2417" s="661" t="s">
        <v>573</v>
      </c>
      <c r="C2417" s="661" t="s">
        <v>3526</v>
      </c>
      <c r="D2417" s="742" t="s">
        <v>5499</v>
      </c>
      <c r="E2417" s="743" t="s">
        <v>3554</v>
      </c>
      <c r="F2417" s="661" t="s">
        <v>3521</v>
      </c>
      <c r="G2417" s="661" t="s">
        <v>5008</v>
      </c>
      <c r="H2417" s="661" t="s">
        <v>1755</v>
      </c>
      <c r="I2417" s="661" t="s">
        <v>5079</v>
      </c>
      <c r="J2417" s="661" t="s">
        <v>5080</v>
      </c>
      <c r="K2417" s="661" t="s">
        <v>3163</v>
      </c>
      <c r="L2417" s="662">
        <v>208.19</v>
      </c>
      <c r="M2417" s="662">
        <v>208.19</v>
      </c>
      <c r="N2417" s="661">
        <v>1</v>
      </c>
      <c r="O2417" s="744">
        <v>1</v>
      </c>
      <c r="P2417" s="662">
        <v>208.19</v>
      </c>
      <c r="Q2417" s="677">
        <v>1</v>
      </c>
      <c r="R2417" s="661">
        <v>1</v>
      </c>
      <c r="S2417" s="677">
        <v>1</v>
      </c>
      <c r="T2417" s="744">
        <v>1</v>
      </c>
      <c r="U2417" s="700">
        <v>1</v>
      </c>
    </row>
    <row r="2418" spans="1:21" ht="14.4" customHeight="1" x14ac:dyDescent="0.3">
      <c r="A2418" s="660">
        <v>32</v>
      </c>
      <c r="B2418" s="661" t="s">
        <v>573</v>
      </c>
      <c r="C2418" s="661" t="s">
        <v>3526</v>
      </c>
      <c r="D2418" s="742" t="s">
        <v>5499</v>
      </c>
      <c r="E2418" s="743" t="s">
        <v>3554</v>
      </c>
      <c r="F2418" s="661" t="s">
        <v>3521</v>
      </c>
      <c r="G2418" s="661" t="s">
        <v>3675</v>
      </c>
      <c r="H2418" s="661" t="s">
        <v>574</v>
      </c>
      <c r="I2418" s="661" t="s">
        <v>766</v>
      </c>
      <c r="J2418" s="661" t="s">
        <v>767</v>
      </c>
      <c r="K2418" s="661" t="s">
        <v>3676</v>
      </c>
      <c r="L2418" s="662">
        <v>152.33000000000001</v>
      </c>
      <c r="M2418" s="662">
        <v>152.33000000000001</v>
      </c>
      <c r="N2418" s="661">
        <v>1</v>
      </c>
      <c r="O2418" s="744">
        <v>0.5</v>
      </c>
      <c r="P2418" s="662"/>
      <c r="Q2418" s="677">
        <v>0</v>
      </c>
      <c r="R2418" s="661"/>
      <c r="S2418" s="677">
        <v>0</v>
      </c>
      <c r="T2418" s="744"/>
      <c r="U2418" s="700">
        <v>0</v>
      </c>
    </row>
    <row r="2419" spans="1:21" ht="14.4" customHeight="1" x14ac:dyDescent="0.3">
      <c r="A2419" s="660">
        <v>32</v>
      </c>
      <c r="B2419" s="661" t="s">
        <v>573</v>
      </c>
      <c r="C2419" s="661" t="s">
        <v>3526</v>
      </c>
      <c r="D2419" s="742" t="s">
        <v>5499</v>
      </c>
      <c r="E2419" s="743" t="s">
        <v>3554</v>
      </c>
      <c r="F2419" s="661" t="s">
        <v>3521</v>
      </c>
      <c r="G2419" s="661" t="s">
        <v>3675</v>
      </c>
      <c r="H2419" s="661" t="s">
        <v>574</v>
      </c>
      <c r="I2419" s="661" t="s">
        <v>1236</v>
      </c>
      <c r="J2419" s="661" t="s">
        <v>4078</v>
      </c>
      <c r="K2419" s="661" t="s">
        <v>3925</v>
      </c>
      <c r="L2419" s="662">
        <v>140.62</v>
      </c>
      <c r="M2419" s="662">
        <v>562.48</v>
      </c>
      <c r="N2419" s="661">
        <v>4</v>
      </c>
      <c r="O2419" s="744">
        <v>0.5</v>
      </c>
      <c r="P2419" s="662"/>
      <c r="Q2419" s="677">
        <v>0</v>
      </c>
      <c r="R2419" s="661"/>
      <c r="S2419" s="677">
        <v>0</v>
      </c>
      <c r="T2419" s="744"/>
      <c r="U2419" s="700">
        <v>0</v>
      </c>
    </row>
    <row r="2420" spans="1:21" ht="14.4" customHeight="1" x14ac:dyDescent="0.3">
      <c r="A2420" s="660">
        <v>32</v>
      </c>
      <c r="B2420" s="661" t="s">
        <v>573</v>
      </c>
      <c r="C2420" s="661" t="s">
        <v>3526</v>
      </c>
      <c r="D2420" s="742" t="s">
        <v>5499</v>
      </c>
      <c r="E2420" s="743" t="s">
        <v>3554</v>
      </c>
      <c r="F2420" s="661" t="s">
        <v>3521</v>
      </c>
      <c r="G2420" s="661" t="s">
        <v>5340</v>
      </c>
      <c r="H2420" s="661" t="s">
        <v>574</v>
      </c>
      <c r="I2420" s="661" t="s">
        <v>5341</v>
      </c>
      <c r="J2420" s="661" t="s">
        <v>5342</v>
      </c>
      <c r="K2420" s="661" t="s">
        <v>5343</v>
      </c>
      <c r="L2420" s="662">
        <v>0</v>
      </c>
      <c r="M2420" s="662">
        <v>0</v>
      </c>
      <c r="N2420" s="661">
        <v>2</v>
      </c>
      <c r="O2420" s="744">
        <v>1</v>
      </c>
      <c r="P2420" s="662"/>
      <c r="Q2420" s="677"/>
      <c r="R2420" s="661"/>
      <c r="S2420" s="677">
        <v>0</v>
      </c>
      <c r="T2420" s="744"/>
      <c r="U2420" s="700">
        <v>0</v>
      </c>
    </row>
    <row r="2421" spans="1:21" ht="14.4" customHeight="1" x14ac:dyDescent="0.3">
      <c r="A2421" s="660">
        <v>32</v>
      </c>
      <c r="B2421" s="661" t="s">
        <v>573</v>
      </c>
      <c r="C2421" s="661" t="s">
        <v>3526</v>
      </c>
      <c r="D2421" s="742" t="s">
        <v>5499</v>
      </c>
      <c r="E2421" s="743" t="s">
        <v>3554</v>
      </c>
      <c r="F2421" s="661" t="s">
        <v>3521</v>
      </c>
      <c r="G2421" s="661" t="s">
        <v>3677</v>
      </c>
      <c r="H2421" s="661" t="s">
        <v>574</v>
      </c>
      <c r="I2421" s="661" t="s">
        <v>2082</v>
      </c>
      <c r="J2421" s="661" t="s">
        <v>2083</v>
      </c>
      <c r="K2421" s="661" t="s">
        <v>3678</v>
      </c>
      <c r="L2421" s="662">
        <v>22.44</v>
      </c>
      <c r="M2421" s="662">
        <v>44.88</v>
      </c>
      <c r="N2421" s="661">
        <v>2</v>
      </c>
      <c r="O2421" s="744">
        <v>1.5</v>
      </c>
      <c r="P2421" s="662"/>
      <c r="Q2421" s="677">
        <v>0</v>
      </c>
      <c r="R2421" s="661"/>
      <c r="S2421" s="677">
        <v>0</v>
      </c>
      <c r="T2421" s="744"/>
      <c r="U2421" s="700">
        <v>0</v>
      </c>
    </row>
    <row r="2422" spans="1:21" ht="14.4" customHeight="1" x14ac:dyDescent="0.3">
      <c r="A2422" s="660">
        <v>32</v>
      </c>
      <c r="B2422" s="661" t="s">
        <v>573</v>
      </c>
      <c r="C2422" s="661" t="s">
        <v>3526</v>
      </c>
      <c r="D2422" s="742" t="s">
        <v>5499</v>
      </c>
      <c r="E2422" s="743" t="s">
        <v>3554</v>
      </c>
      <c r="F2422" s="661" t="s">
        <v>3521</v>
      </c>
      <c r="G2422" s="661" t="s">
        <v>3677</v>
      </c>
      <c r="H2422" s="661" t="s">
        <v>574</v>
      </c>
      <c r="I2422" s="661" t="s">
        <v>4398</v>
      </c>
      <c r="J2422" s="661" t="s">
        <v>2083</v>
      </c>
      <c r="K2422" s="661" t="s">
        <v>4399</v>
      </c>
      <c r="L2422" s="662">
        <v>31.42</v>
      </c>
      <c r="M2422" s="662">
        <v>31.42</v>
      </c>
      <c r="N2422" s="661">
        <v>1</v>
      </c>
      <c r="O2422" s="744">
        <v>0.5</v>
      </c>
      <c r="P2422" s="662"/>
      <c r="Q2422" s="677">
        <v>0</v>
      </c>
      <c r="R2422" s="661"/>
      <c r="S2422" s="677">
        <v>0</v>
      </c>
      <c r="T2422" s="744"/>
      <c r="U2422" s="700">
        <v>0</v>
      </c>
    </row>
    <row r="2423" spans="1:21" ht="14.4" customHeight="1" x14ac:dyDescent="0.3">
      <c r="A2423" s="660">
        <v>32</v>
      </c>
      <c r="B2423" s="661" t="s">
        <v>573</v>
      </c>
      <c r="C2423" s="661" t="s">
        <v>3526</v>
      </c>
      <c r="D2423" s="742" t="s">
        <v>5499</v>
      </c>
      <c r="E2423" s="743" t="s">
        <v>3554</v>
      </c>
      <c r="F2423" s="661" t="s">
        <v>3521</v>
      </c>
      <c r="G2423" s="661" t="s">
        <v>3900</v>
      </c>
      <c r="H2423" s="661" t="s">
        <v>574</v>
      </c>
      <c r="I2423" s="661" t="s">
        <v>3901</v>
      </c>
      <c r="J2423" s="661" t="s">
        <v>3902</v>
      </c>
      <c r="K2423" s="661" t="s">
        <v>3903</v>
      </c>
      <c r="L2423" s="662">
        <v>657.67</v>
      </c>
      <c r="M2423" s="662">
        <v>1315.34</v>
      </c>
      <c r="N2423" s="661">
        <v>2</v>
      </c>
      <c r="O2423" s="744">
        <v>1</v>
      </c>
      <c r="P2423" s="662"/>
      <c r="Q2423" s="677">
        <v>0</v>
      </c>
      <c r="R2423" s="661"/>
      <c r="S2423" s="677">
        <v>0</v>
      </c>
      <c r="T2423" s="744"/>
      <c r="U2423" s="700">
        <v>0</v>
      </c>
    </row>
    <row r="2424" spans="1:21" ht="14.4" customHeight="1" x14ac:dyDescent="0.3">
      <c r="A2424" s="660">
        <v>32</v>
      </c>
      <c r="B2424" s="661" t="s">
        <v>573</v>
      </c>
      <c r="C2424" s="661" t="s">
        <v>3526</v>
      </c>
      <c r="D2424" s="742" t="s">
        <v>5499</v>
      </c>
      <c r="E2424" s="743" t="s">
        <v>3554</v>
      </c>
      <c r="F2424" s="661" t="s">
        <v>3521</v>
      </c>
      <c r="G2424" s="661" t="s">
        <v>3808</v>
      </c>
      <c r="H2424" s="661" t="s">
        <v>574</v>
      </c>
      <c r="I2424" s="661" t="s">
        <v>5344</v>
      </c>
      <c r="J2424" s="661" t="s">
        <v>5345</v>
      </c>
      <c r="K2424" s="661" t="s">
        <v>5346</v>
      </c>
      <c r="L2424" s="662">
        <v>121.43</v>
      </c>
      <c r="M2424" s="662">
        <v>485.72</v>
      </c>
      <c r="N2424" s="661">
        <v>4</v>
      </c>
      <c r="O2424" s="744">
        <v>1</v>
      </c>
      <c r="P2424" s="662">
        <v>485.72</v>
      </c>
      <c r="Q2424" s="677">
        <v>1</v>
      </c>
      <c r="R2424" s="661">
        <v>4</v>
      </c>
      <c r="S2424" s="677">
        <v>1</v>
      </c>
      <c r="T2424" s="744">
        <v>1</v>
      </c>
      <c r="U2424" s="700">
        <v>1</v>
      </c>
    </row>
    <row r="2425" spans="1:21" ht="14.4" customHeight="1" x14ac:dyDescent="0.3">
      <c r="A2425" s="660">
        <v>32</v>
      </c>
      <c r="B2425" s="661" t="s">
        <v>573</v>
      </c>
      <c r="C2425" s="661" t="s">
        <v>3526</v>
      </c>
      <c r="D2425" s="742" t="s">
        <v>5499</v>
      </c>
      <c r="E2425" s="743" t="s">
        <v>3554</v>
      </c>
      <c r="F2425" s="661" t="s">
        <v>3521</v>
      </c>
      <c r="G2425" s="661" t="s">
        <v>3808</v>
      </c>
      <c r="H2425" s="661" t="s">
        <v>574</v>
      </c>
      <c r="I2425" s="661" t="s">
        <v>4717</v>
      </c>
      <c r="J2425" s="661" t="s">
        <v>4084</v>
      </c>
      <c r="K2425" s="661" t="s">
        <v>4085</v>
      </c>
      <c r="L2425" s="662">
        <v>80.959999999999994</v>
      </c>
      <c r="M2425" s="662">
        <v>80.959999999999994</v>
      </c>
      <c r="N2425" s="661">
        <v>1</v>
      </c>
      <c r="O2425" s="744">
        <v>0.5</v>
      </c>
      <c r="P2425" s="662">
        <v>80.959999999999994</v>
      </c>
      <c r="Q2425" s="677">
        <v>1</v>
      </c>
      <c r="R2425" s="661">
        <v>1</v>
      </c>
      <c r="S2425" s="677">
        <v>1</v>
      </c>
      <c r="T2425" s="744">
        <v>0.5</v>
      </c>
      <c r="U2425" s="700">
        <v>1</v>
      </c>
    </row>
    <row r="2426" spans="1:21" ht="14.4" customHeight="1" x14ac:dyDescent="0.3">
      <c r="A2426" s="660">
        <v>32</v>
      </c>
      <c r="B2426" s="661" t="s">
        <v>573</v>
      </c>
      <c r="C2426" s="661" t="s">
        <v>3526</v>
      </c>
      <c r="D2426" s="742" t="s">
        <v>5499</v>
      </c>
      <c r="E2426" s="743" t="s">
        <v>3554</v>
      </c>
      <c r="F2426" s="661" t="s">
        <v>3521</v>
      </c>
      <c r="G2426" s="661" t="s">
        <v>3808</v>
      </c>
      <c r="H2426" s="661" t="s">
        <v>574</v>
      </c>
      <c r="I2426" s="661" t="s">
        <v>5347</v>
      </c>
      <c r="J2426" s="661" t="s">
        <v>5348</v>
      </c>
      <c r="K2426" s="661" t="s">
        <v>5349</v>
      </c>
      <c r="L2426" s="662">
        <v>0</v>
      </c>
      <c r="M2426" s="662">
        <v>0</v>
      </c>
      <c r="N2426" s="661">
        <v>1</v>
      </c>
      <c r="O2426" s="744">
        <v>0.5</v>
      </c>
      <c r="P2426" s="662">
        <v>0</v>
      </c>
      <c r="Q2426" s="677"/>
      <c r="R2426" s="661">
        <v>1</v>
      </c>
      <c r="S2426" s="677">
        <v>1</v>
      </c>
      <c r="T2426" s="744">
        <v>0.5</v>
      </c>
      <c r="U2426" s="700">
        <v>1</v>
      </c>
    </row>
    <row r="2427" spans="1:21" ht="14.4" customHeight="1" x14ac:dyDescent="0.3">
      <c r="A2427" s="660">
        <v>32</v>
      </c>
      <c r="B2427" s="661" t="s">
        <v>573</v>
      </c>
      <c r="C2427" s="661" t="s">
        <v>3526</v>
      </c>
      <c r="D2427" s="742" t="s">
        <v>5499</v>
      </c>
      <c r="E2427" s="743" t="s">
        <v>3554</v>
      </c>
      <c r="F2427" s="661" t="s">
        <v>3521</v>
      </c>
      <c r="G2427" s="661" t="s">
        <v>3684</v>
      </c>
      <c r="H2427" s="661" t="s">
        <v>1755</v>
      </c>
      <c r="I2427" s="661" t="s">
        <v>4588</v>
      </c>
      <c r="J2427" s="661" t="s">
        <v>4589</v>
      </c>
      <c r="K2427" s="661" t="s">
        <v>2825</v>
      </c>
      <c r="L2427" s="662">
        <v>140.94999999999999</v>
      </c>
      <c r="M2427" s="662">
        <v>2255.1999999999998</v>
      </c>
      <c r="N2427" s="661">
        <v>16</v>
      </c>
      <c r="O2427" s="744">
        <v>4.5</v>
      </c>
      <c r="P2427" s="662">
        <v>140.94999999999999</v>
      </c>
      <c r="Q2427" s="677">
        <v>6.25E-2</v>
      </c>
      <c r="R2427" s="661">
        <v>1</v>
      </c>
      <c r="S2427" s="677">
        <v>6.25E-2</v>
      </c>
      <c r="T2427" s="744">
        <v>0.5</v>
      </c>
      <c r="U2427" s="700">
        <v>0.1111111111111111</v>
      </c>
    </row>
    <row r="2428" spans="1:21" ht="14.4" customHeight="1" x14ac:dyDescent="0.3">
      <c r="A2428" s="660">
        <v>32</v>
      </c>
      <c r="B2428" s="661" t="s">
        <v>573</v>
      </c>
      <c r="C2428" s="661" t="s">
        <v>3526</v>
      </c>
      <c r="D2428" s="742" t="s">
        <v>5499</v>
      </c>
      <c r="E2428" s="743" t="s">
        <v>3554</v>
      </c>
      <c r="F2428" s="661" t="s">
        <v>3521</v>
      </c>
      <c r="G2428" s="661" t="s">
        <v>3684</v>
      </c>
      <c r="H2428" s="661" t="s">
        <v>1755</v>
      </c>
      <c r="I2428" s="661" t="s">
        <v>5244</v>
      </c>
      <c r="J2428" s="661" t="s">
        <v>5245</v>
      </c>
      <c r="K2428" s="661" t="s">
        <v>4185</v>
      </c>
      <c r="L2428" s="662">
        <v>187.92</v>
      </c>
      <c r="M2428" s="662">
        <v>939.59999999999991</v>
      </c>
      <c r="N2428" s="661">
        <v>5</v>
      </c>
      <c r="O2428" s="744">
        <v>1.5</v>
      </c>
      <c r="P2428" s="662">
        <v>939.59999999999991</v>
      </c>
      <c r="Q2428" s="677">
        <v>1</v>
      </c>
      <c r="R2428" s="661">
        <v>5</v>
      </c>
      <c r="S2428" s="677">
        <v>1</v>
      </c>
      <c r="T2428" s="744">
        <v>1.5</v>
      </c>
      <c r="U2428" s="700">
        <v>1</v>
      </c>
    </row>
    <row r="2429" spans="1:21" ht="14.4" customHeight="1" x14ac:dyDescent="0.3">
      <c r="A2429" s="660">
        <v>32</v>
      </c>
      <c r="B2429" s="661" t="s">
        <v>573</v>
      </c>
      <c r="C2429" s="661" t="s">
        <v>3526</v>
      </c>
      <c r="D2429" s="742" t="s">
        <v>5499</v>
      </c>
      <c r="E2429" s="743" t="s">
        <v>3554</v>
      </c>
      <c r="F2429" s="661" t="s">
        <v>3521</v>
      </c>
      <c r="G2429" s="661" t="s">
        <v>3684</v>
      </c>
      <c r="H2429" s="661" t="s">
        <v>1755</v>
      </c>
      <c r="I2429" s="661" t="s">
        <v>1834</v>
      </c>
      <c r="J2429" s="661" t="s">
        <v>1835</v>
      </c>
      <c r="K2429" s="661" t="s">
        <v>3423</v>
      </c>
      <c r="L2429" s="662">
        <v>156.61000000000001</v>
      </c>
      <c r="M2429" s="662">
        <v>469.83000000000004</v>
      </c>
      <c r="N2429" s="661">
        <v>3</v>
      </c>
      <c r="O2429" s="744">
        <v>1</v>
      </c>
      <c r="P2429" s="662">
        <v>313.22000000000003</v>
      </c>
      <c r="Q2429" s="677">
        <v>0.66666666666666663</v>
      </c>
      <c r="R2429" s="661">
        <v>2</v>
      </c>
      <c r="S2429" s="677">
        <v>0.66666666666666663</v>
      </c>
      <c r="T2429" s="744">
        <v>0.5</v>
      </c>
      <c r="U2429" s="700">
        <v>0.5</v>
      </c>
    </row>
    <row r="2430" spans="1:21" ht="14.4" customHeight="1" x14ac:dyDescent="0.3">
      <c r="A2430" s="660">
        <v>32</v>
      </c>
      <c r="B2430" s="661" t="s">
        <v>573</v>
      </c>
      <c r="C2430" s="661" t="s">
        <v>3526</v>
      </c>
      <c r="D2430" s="742" t="s">
        <v>5499</v>
      </c>
      <c r="E2430" s="743" t="s">
        <v>3554</v>
      </c>
      <c r="F2430" s="661" t="s">
        <v>3521</v>
      </c>
      <c r="G2430" s="661" t="s">
        <v>3684</v>
      </c>
      <c r="H2430" s="661" t="s">
        <v>1755</v>
      </c>
      <c r="I2430" s="661" t="s">
        <v>4086</v>
      </c>
      <c r="J2430" s="661" t="s">
        <v>4087</v>
      </c>
      <c r="K2430" s="661" t="s">
        <v>4088</v>
      </c>
      <c r="L2430" s="662">
        <v>300.68</v>
      </c>
      <c r="M2430" s="662">
        <v>300.68</v>
      </c>
      <c r="N2430" s="661">
        <v>1</v>
      </c>
      <c r="O2430" s="744">
        <v>0.5</v>
      </c>
      <c r="P2430" s="662">
        <v>300.68</v>
      </c>
      <c r="Q2430" s="677">
        <v>1</v>
      </c>
      <c r="R2430" s="661">
        <v>1</v>
      </c>
      <c r="S2430" s="677">
        <v>1</v>
      </c>
      <c r="T2430" s="744">
        <v>0.5</v>
      </c>
      <c r="U2430" s="700">
        <v>1</v>
      </c>
    </row>
    <row r="2431" spans="1:21" ht="14.4" customHeight="1" x14ac:dyDescent="0.3">
      <c r="A2431" s="660">
        <v>32</v>
      </c>
      <c r="B2431" s="661" t="s">
        <v>573</v>
      </c>
      <c r="C2431" s="661" t="s">
        <v>3526</v>
      </c>
      <c r="D2431" s="742" t="s">
        <v>5499</v>
      </c>
      <c r="E2431" s="743" t="s">
        <v>3554</v>
      </c>
      <c r="F2431" s="661" t="s">
        <v>3521</v>
      </c>
      <c r="G2431" s="661" t="s">
        <v>3685</v>
      </c>
      <c r="H2431" s="661" t="s">
        <v>574</v>
      </c>
      <c r="I2431" s="661" t="s">
        <v>5350</v>
      </c>
      <c r="J2431" s="661" t="s">
        <v>5351</v>
      </c>
      <c r="K2431" s="661" t="s">
        <v>729</v>
      </c>
      <c r="L2431" s="662">
        <v>0</v>
      </c>
      <c r="M2431" s="662">
        <v>0</v>
      </c>
      <c r="N2431" s="661">
        <v>1</v>
      </c>
      <c r="O2431" s="744">
        <v>1</v>
      </c>
      <c r="P2431" s="662">
        <v>0</v>
      </c>
      <c r="Q2431" s="677"/>
      <c r="R2431" s="661">
        <v>1</v>
      </c>
      <c r="S2431" s="677">
        <v>1</v>
      </c>
      <c r="T2431" s="744">
        <v>1</v>
      </c>
      <c r="U2431" s="700">
        <v>1</v>
      </c>
    </row>
    <row r="2432" spans="1:21" ht="14.4" customHeight="1" x14ac:dyDescent="0.3">
      <c r="A2432" s="660">
        <v>32</v>
      </c>
      <c r="B2432" s="661" t="s">
        <v>573</v>
      </c>
      <c r="C2432" s="661" t="s">
        <v>3526</v>
      </c>
      <c r="D2432" s="742" t="s">
        <v>5499</v>
      </c>
      <c r="E2432" s="743" t="s">
        <v>3554</v>
      </c>
      <c r="F2432" s="661" t="s">
        <v>3521</v>
      </c>
      <c r="G2432" s="661" t="s">
        <v>5352</v>
      </c>
      <c r="H2432" s="661" t="s">
        <v>574</v>
      </c>
      <c r="I2432" s="661" t="s">
        <v>5353</v>
      </c>
      <c r="J2432" s="661" t="s">
        <v>5354</v>
      </c>
      <c r="K2432" s="661" t="s">
        <v>5355</v>
      </c>
      <c r="L2432" s="662">
        <v>0</v>
      </c>
      <c r="M2432" s="662">
        <v>0</v>
      </c>
      <c r="N2432" s="661">
        <v>1</v>
      </c>
      <c r="O2432" s="744">
        <v>1</v>
      </c>
      <c r="P2432" s="662">
        <v>0</v>
      </c>
      <c r="Q2432" s="677"/>
      <c r="R2432" s="661">
        <v>1</v>
      </c>
      <c r="S2432" s="677">
        <v>1</v>
      </c>
      <c r="T2432" s="744">
        <v>1</v>
      </c>
      <c r="U2432" s="700">
        <v>1</v>
      </c>
    </row>
    <row r="2433" spans="1:21" ht="14.4" customHeight="1" x14ac:dyDescent="0.3">
      <c r="A2433" s="660">
        <v>32</v>
      </c>
      <c r="B2433" s="661" t="s">
        <v>573</v>
      </c>
      <c r="C2433" s="661" t="s">
        <v>3526</v>
      </c>
      <c r="D2433" s="742" t="s">
        <v>5499</v>
      </c>
      <c r="E2433" s="743" t="s">
        <v>3554</v>
      </c>
      <c r="F2433" s="661" t="s">
        <v>3521</v>
      </c>
      <c r="G2433" s="661" t="s">
        <v>4607</v>
      </c>
      <c r="H2433" s="661" t="s">
        <v>574</v>
      </c>
      <c r="I2433" s="661" t="s">
        <v>5356</v>
      </c>
      <c r="J2433" s="661" t="s">
        <v>5357</v>
      </c>
      <c r="K2433" s="661" t="s">
        <v>5112</v>
      </c>
      <c r="L2433" s="662">
        <v>87.89</v>
      </c>
      <c r="M2433" s="662">
        <v>175.78</v>
      </c>
      <c r="N2433" s="661">
        <v>2</v>
      </c>
      <c r="O2433" s="744">
        <v>1</v>
      </c>
      <c r="P2433" s="662">
        <v>175.78</v>
      </c>
      <c r="Q2433" s="677">
        <v>1</v>
      </c>
      <c r="R2433" s="661">
        <v>2</v>
      </c>
      <c r="S2433" s="677">
        <v>1</v>
      </c>
      <c r="T2433" s="744">
        <v>1</v>
      </c>
      <c r="U2433" s="700">
        <v>1</v>
      </c>
    </row>
    <row r="2434" spans="1:21" ht="14.4" customHeight="1" x14ac:dyDescent="0.3">
      <c r="A2434" s="660">
        <v>32</v>
      </c>
      <c r="B2434" s="661" t="s">
        <v>573</v>
      </c>
      <c r="C2434" s="661" t="s">
        <v>3526</v>
      </c>
      <c r="D2434" s="742" t="s">
        <v>5499</v>
      </c>
      <c r="E2434" s="743" t="s">
        <v>3554</v>
      </c>
      <c r="F2434" s="661" t="s">
        <v>3521</v>
      </c>
      <c r="G2434" s="661" t="s">
        <v>3786</v>
      </c>
      <c r="H2434" s="661" t="s">
        <v>1755</v>
      </c>
      <c r="I2434" s="661" t="s">
        <v>1967</v>
      </c>
      <c r="J2434" s="661" t="s">
        <v>1968</v>
      </c>
      <c r="K2434" s="661" t="s">
        <v>2432</v>
      </c>
      <c r="L2434" s="662">
        <v>1427.23</v>
      </c>
      <c r="M2434" s="662">
        <v>4281.6900000000005</v>
      </c>
      <c r="N2434" s="661">
        <v>3</v>
      </c>
      <c r="O2434" s="744">
        <v>2.5</v>
      </c>
      <c r="P2434" s="662">
        <v>4281.6900000000005</v>
      </c>
      <c r="Q2434" s="677">
        <v>1</v>
      </c>
      <c r="R2434" s="661">
        <v>3</v>
      </c>
      <c r="S2434" s="677">
        <v>1</v>
      </c>
      <c r="T2434" s="744">
        <v>2.5</v>
      </c>
      <c r="U2434" s="700">
        <v>1</v>
      </c>
    </row>
    <row r="2435" spans="1:21" ht="14.4" customHeight="1" x14ac:dyDescent="0.3">
      <c r="A2435" s="660">
        <v>32</v>
      </c>
      <c r="B2435" s="661" t="s">
        <v>573</v>
      </c>
      <c r="C2435" s="661" t="s">
        <v>3526</v>
      </c>
      <c r="D2435" s="742" t="s">
        <v>5499</v>
      </c>
      <c r="E2435" s="743" t="s">
        <v>3554</v>
      </c>
      <c r="F2435" s="661" t="s">
        <v>3521</v>
      </c>
      <c r="G2435" s="661" t="s">
        <v>3688</v>
      </c>
      <c r="H2435" s="661" t="s">
        <v>574</v>
      </c>
      <c r="I2435" s="661" t="s">
        <v>5358</v>
      </c>
      <c r="J2435" s="661" t="s">
        <v>1071</v>
      </c>
      <c r="K2435" s="661" t="s">
        <v>1030</v>
      </c>
      <c r="L2435" s="662">
        <v>0</v>
      </c>
      <c r="M2435" s="662">
        <v>0</v>
      </c>
      <c r="N2435" s="661">
        <v>2</v>
      </c>
      <c r="O2435" s="744">
        <v>1</v>
      </c>
      <c r="P2435" s="662">
        <v>0</v>
      </c>
      <c r="Q2435" s="677"/>
      <c r="R2435" s="661">
        <v>2</v>
      </c>
      <c r="S2435" s="677">
        <v>1</v>
      </c>
      <c r="T2435" s="744">
        <v>1</v>
      </c>
      <c r="U2435" s="700">
        <v>1</v>
      </c>
    </row>
    <row r="2436" spans="1:21" ht="14.4" customHeight="1" x14ac:dyDescent="0.3">
      <c r="A2436" s="660">
        <v>32</v>
      </c>
      <c r="B2436" s="661" t="s">
        <v>573</v>
      </c>
      <c r="C2436" s="661" t="s">
        <v>3526</v>
      </c>
      <c r="D2436" s="742" t="s">
        <v>5499</v>
      </c>
      <c r="E2436" s="743" t="s">
        <v>3554</v>
      </c>
      <c r="F2436" s="661" t="s">
        <v>3521</v>
      </c>
      <c r="G2436" s="661" t="s">
        <v>3688</v>
      </c>
      <c r="H2436" s="661" t="s">
        <v>574</v>
      </c>
      <c r="I2436" s="661" t="s">
        <v>5359</v>
      </c>
      <c r="J2436" s="661" t="s">
        <v>1071</v>
      </c>
      <c r="K2436" s="661" t="s">
        <v>5360</v>
      </c>
      <c r="L2436" s="662">
        <v>0</v>
      </c>
      <c r="M2436" s="662">
        <v>0</v>
      </c>
      <c r="N2436" s="661">
        <v>11</v>
      </c>
      <c r="O2436" s="744">
        <v>7</v>
      </c>
      <c r="P2436" s="662">
        <v>0</v>
      </c>
      <c r="Q2436" s="677"/>
      <c r="R2436" s="661">
        <v>3</v>
      </c>
      <c r="S2436" s="677">
        <v>0.27272727272727271</v>
      </c>
      <c r="T2436" s="744">
        <v>2</v>
      </c>
      <c r="U2436" s="700">
        <v>0.2857142857142857</v>
      </c>
    </row>
    <row r="2437" spans="1:21" ht="14.4" customHeight="1" x14ac:dyDescent="0.3">
      <c r="A2437" s="660">
        <v>32</v>
      </c>
      <c r="B2437" s="661" t="s">
        <v>573</v>
      </c>
      <c r="C2437" s="661" t="s">
        <v>3526</v>
      </c>
      <c r="D2437" s="742" t="s">
        <v>5499</v>
      </c>
      <c r="E2437" s="743" t="s">
        <v>3554</v>
      </c>
      <c r="F2437" s="661" t="s">
        <v>3521</v>
      </c>
      <c r="G2437" s="661" t="s">
        <v>3688</v>
      </c>
      <c r="H2437" s="661" t="s">
        <v>574</v>
      </c>
      <c r="I2437" s="661" t="s">
        <v>4850</v>
      </c>
      <c r="J2437" s="661" t="s">
        <v>4851</v>
      </c>
      <c r="K2437" s="661" t="s">
        <v>4292</v>
      </c>
      <c r="L2437" s="662">
        <v>0</v>
      </c>
      <c r="M2437" s="662">
        <v>0</v>
      </c>
      <c r="N2437" s="661">
        <v>1</v>
      </c>
      <c r="O2437" s="744">
        <v>0.5</v>
      </c>
      <c r="P2437" s="662"/>
      <c r="Q2437" s="677"/>
      <c r="R2437" s="661"/>
      <c r="S2437" s="677">
        <v>0</v>
      </c>
      <c r="T2437" s="744"/>
      <c r="U2437" s="700">
        <v>0</v>
      </c>
    </row>
    <row r="2438" spans="1:21" ht="14.4" customHeight="1" x14ac:dyDescent="0.3">
      <c r="A2438" s="660">
        <v>32</v>
      </c>
      <c r="B2438" s="661" t="s">
        <v>573</v>
      </c>
      <c r="C2438" s="661" t="s">
        <v>3526</v>
      </c>
      <c r="D2438" s="742" t="s">
        <v>5499</v>
      </c>
      <c r="E2438" s="743" t="s">
        <v>3554</v>
      </c>
      <c r="F2438" s="661" t="s">
        <v>3521</v>
      </c>
      <c r="G2438" s="661" t="s">
        <v>3952</v>
      </c>
      <c r="H2438" s="661" t="s">
        <v>574</v>
      </c>
      <c r="I2438" s="661" t="s">
        <v>4620</v>
      </c>
      <c r="J2438" s="661" t="s">
        <v>4481</v>
      </c>
      <c r="K2438" s="661" t="s">
        <v>1667</v>
      </c>
      <c r="L2438" s="662">
        <v>0</v>
      </c>
      <c r="M2438" s="662">
        <v>0</v>
      </c>
      <c r="N2438" s="661">
        <v>1</v>
      </c>
      <c r="O2438" s="744">
        <v>1</v>
      </c>
      <c r="P2438" s="662"/>
      <c r="Q2438" s="677"/>
      <c r="R2438" s="661"/>
      <c r="S2438" s="677">
        <v>0</v>
      </c>
      <c r="T2438" s="744"/>
      <c r="U2438" s="700">
        <v>0</v>
      </c>
    </row>
    <row r="2439" spans="1:21" ht="14.4" customHeight="1" x14ac:dyDescent="0.3">
      <c r="A2439" s="660">
        <v>32</v>
      </c>
      <c r="B2439" s="661" t="s">
        <v>573</v>
      </c>
      <c r="C2439" s="661" t="s">
        <v>3526</v>
      </c>
      <c r="D2439" s="742" t="s">
        <v>5499</v>
      </c>
      <c r="E2439" s="743" t="s">
        <v>3554</v>
      </c>
      <c r="F2439" s="661" t="s">
        <v>3521</v>
      </c>
      <c r="G2439" s="661" t="s">
        <v>3956</v>
      </c>
      <c r="H2439" s="661" t="s">
        <v>574</v>
      </c>
      <c r="I2439" s="661" t="s">
        <v>3957</v>
      </c>
      <c r="J2439" s="661" t="s">
        <v>3958</v>
      </c>
      <c r="K2439" s="661" t="s">
        <v>3959</v>
      </c>
      <c r="L2439" s="662">
        <v>0</v>
      </c>
      <c r="M2439" s="662">
        <v>0</v>
      </c>
      <c r="N2439" s="661">
        <v>1</v>
      </c>
      <c r="O2439" s="744">
        <v>0.5</v>
      </c>
      <c r="P2439" s="662">
        <v>0</v>
      </c>
      <c r="Q2439" s="677"/>
      <c r="R2439" s="661">
        <v>1</v>
      </c>
      <c r="S2439" s="677">
        <v>1</v>
      </c>
      <c r="T2439" s="744">
        <v>0.5</v>
      </c>
      <c r="U2439" s="700">
        <v>1</v>
      </c>
    </row>
    <row r="2440" spans="1:21" ht="14.4" customHeight="1" x14ac:dyDescent="0.3">
      <c r="A2440" s="660">
        <v>32</v>
      </c>
      <c r="B2440" s="661" t="s">
        <v>573</v>
      </c>
      <c r="C2440" s="661" t="s">
        <v>3526</v>
      </c>
      <c r="D2440" s="742" t="s">
        <v>5499</v>
      </c>
      <c r="E2440" s="743" t="s">
        <v>3554</v>
      </c>
      <c r="F2440" s="661" t="s">
        <v>3521</v>
      </c>
      <c r="G2440" s="661" t="s">
        <v>4729</v>
      </c>
      <c r="H2440" s="661" t="s">
        <v>1755</v>
      </c>
      <c r="I2440" s="661" t="s">
        <v>1840</v>
      </c>
      <c r="J2440" s="661" t="s">
        <v>1841</v>
      </c>
      <c r="K2440" s="661" t="s">
        <v>1842</v>
      </c>
      <c r="L2440" s="662">
        <v>53.57</v>
      </c>
      <c r="M2440" s="662">
        <v>107.14</v>
      </c>
      <c r="N2440" s="661">
        <v>2</v>
      </c>
      <c r="O2440" s="744">
        <v>0.5</v>
      </c>
      <c r="P2440" s="662">
        <v>107.14</v>
      </c>
      <c r="Q2440" s="677">
        <v>1</v>
      </c>
      <c r="R2440" s="661">
        <v>2</v>
      </c>
      <c r="S2440" s="677">
        <v>1</v>
      </c>
      <c r="T2440" s="744">
        <v>0.5</v>
      </c>
      <c r="U2440" s="700">
        <v>1</v>
      </c>
    </row>
    <row r="2441" spans="1:21" ht="14.4" customHeight="1" x14ac:dyDescent="0.3">
      <c r="A2441" s="660">
        <v>32</v>
      </c>
      <c r="B2441" s="661" t="s">
        <v>573</v>
      </c>
      <c r="C2441" s="661" t="s">
        <v>3526</v>
      </c>
      <c r="D2441" s="742" t="s">
        <v>5499</v>
      </c>
      <c r="E2441" s="743" t="s">
        <v>3554</v>
      </c>
      <c r="F2441" s="661" t="s">
        <v>3522</v>
      </c>
      <c r="G2441" s="661" t="s">
        <v>3700</v>
      </c>
      <c r="H2441" s="661" t="s">
        <v>574</v>
      </c>
      <c r="I2441" s="661" t="s">
        <v>3712</v>
      </c>
      <c r="J2441" s="661" t="s">
        <v>3702</v>
      </c>
      <c r="K2441" s="661"/>
      <c r="L2441" s="662">
        <v>0</v>
      </c>
      <c r="M2441" s="662">
        <v>0</v>
      </c>
      <c r="N2441" s="661">
        <v>12</v>
      </c>
      <c r="O2441" s="744">
        <v>10</v>
      </c>
      <c r="P2441" s="662">
        <v>0</v>
      </c>
      <c r="Q2441" s="677"/>
      <c r="R2441" s="661">
        <v>12</v>
      </c>
      <c r="S2441" s="677">
        <v>1</v>
      </c>
      <c r="T2441" s="744">
        <v>10</v>
      </c>
      <c r="U2441" s="700">
        <v>1</v>
      </c>
    </row>
    <row r="2442" spans="1:21" ht="14.4" customHeight="1" x14ac:dyDescent="0.3">
      <c r="A2442" s="660">
        <v>32</v>
      </c>
      <c r="B2442" s="661" t="s">
        <v>573</v>
      </c>
      <c r="C2442" s="661" t="s">
        <v>3526</v>
      </c>
      <c r="D2442" s="742" t="s">
        <v>5499</v>
      </c>
      <c r="E2442" s="743" t="s">
        <v>3555</v>
      </c>
      <c r="F2442" s="661" t="s">
        <v>3521</v>
      </c>
      <c r="G2442" s="661" t="s">
        <v>3569</v>
      </c>
      <c r="H2442" s="661" t="s">
        <v>574</v>
      </c>
      <c r="I2442" s="661" t="s">
        <v>1314</v>
      </c>
      <c r="J2442" s="661" t="s">
        <v>1315</v>
      </c>
      <c r="K2442" s="661" t="s">
        <v>3570</v>
      </c>
      <c r="L2442" s="662">
        <v>1295.6400000000001</v>
      </c>
      <c r="M2442" s="662">
        <v>9069.4800000000014</v>
      </c>
      <c r="N2442" s="661">
        <v>7</v>
      </c>
      <c r="O2442" s="744">
        <v>4.5</v>
      </c>
      <c r="P2442" s="662">
        <v>7773.8400000000011</v>
      </c>
      <c r="Q2442" s="677">
        <v>0.8571428571428571</v>
      </c>
      <c r="R2442" s="661">
        <v>6</v>
      </c>
      <c r="S2442" s="677">
        <v>0.8571428571428571</v>
      </c>
      <c r="T2442" s="744">
        <v>4</v>
      </c>
      <c r="U2442" s="700">
        <v>0.88888888888888884</v>
      </c>
    </row>
    <row r="2443" spans="1:21" ht="14.4" customHeight="1" x14ac:dyDescent="0.3">
      <c r="A2443" s="660">
        <v>32</v>
      </c>
      <c r="B2443" s="661" t="s">
        <v>573</v>
      </c>
      <c r="C2443" s="661" t="s">
        <v>3526</v>
      </c>
      <c r="D2443" s="742" t="s">
        <v>5499</v>
      </c>
      <c r="E2443" s="743" t="s">
        <v>3555</v>
      </c>
      <c r="F2443" s="661" t="s">
        <v>3521</v>
      </c>
      <c r="G2443" s="661" t="s">
        <v>3569</v>
      </c>
      <c r="H2443" s="661" t="s">
        <v>574</v>
      </c>
      <c r="I2443" s="661" t="s">
        <v>3691</v>
      </c>
      <c r="J2443" s="661" t="s">
        <v>2622</v>
      </c>
      <c r="K2443" s="661" t="s">
        <v>3692</v>
      </c>
      <c r="L2443" s="662">
        <v>0</v>
      </c>
      <c r="M2443" s="662">
        <v>0</v>
      </c>
      <c r="N2443" s="661">
        <v>1</v>
      </c>
      <c r="O2443" s="744">
        <v>1</v>
      </c>
      <c r="P2443" s="662"/>
      <c r="Q2443" s="677"/>
      <c r="R2443" s="661"/>
      <c r="S2443" s="677">
        <v>0</v>
      </c>
      <c r="T2443" s="744"/>
      <c r="U2443" s="700">
        <v>0</v>
      </c>
    </row>
    <row r="2444" spans="1:21" ht="14.4" customHeight="1" x14ac:dyDescent="0.3">
      <c r="A2444" s="660">
        <v>32</v>
      </c>
      <c r="B2444" s="661" t="s">
        <v>573</v>
      </c>
      <c r="C2444" s="661" t="s">
        <v>3526</v>
      </c>
      <c r="D2444" s="742" t="s">
        <v>5499</v>
      </c>
      <c r="E2444" s="743" t="s">
        <v>3555</v>
      </c>
      <c r="F2444" s="661" t="s">
        <v>3521</v>
      </c>
      <c r="G2444" s="661" t="s">
        <v>3571</v>
      </c>
      <c r="H2444" s="661" t="s">
        <v>574</v>
      </c>
      <c r="I2444" s="661" t="s">
        <v>3693</v>
      </c>
      <c r="J2444" s="661" t="s">
        <v>3575</v>
      </c>
      <c r="K2444" s="661" t="s">
        <v>3694</v>
      </c>
      <c r="L2444" s="662">
        <v>0</v>
      </c>
      <c r="M2444" s="662">
        <v>0</v>
      </c>
      <c r="N2444" s="661">
        <v>3</v>
      </c>
      <c r="O2444" s="744">
        <v>2.5</v>
      </c>
      <c r="P2444" s="662">
        <v>0</v>
      </c>
      <c r="Q2444" s="677"/>
      <c r="R2444" s="661">
        <v>2</v>
      </c>
      <c r="S2444" s="677">
        <v>0.66666666666666663</v>
      </c>
      <c r="T2444" s="744">
        <v>1.5</v>
      </c>
      <c r="U2444" s="700">
        <v>0.6</v>
      </c>
    </row>
    <row r="2445" spans="1:21" ht="14.4" customHeight="1" x14ac:dyDescent="0.3">
      <c r="A2445" s="660">
        <v>32</v>
      </c>
      <c r="B2445" s="661" t="s">
        <v>573</v>
      </c>
      <c r="C2445" s="661" t="s">
        <v>3526</v>
      </c>
      <c r="D2445" s="742" t="s">
        <v>5499</v>
      </c>
      <c r="E2445" s="743" t="s">
        <v>3555</v>
      </c>
      <c r="F2445" s="661" t="s">
        <v>3521</v>
      </c>
      <c r="G2445" s="661" t="s">
        <v>3571</v>
      </c>
      <c r="H2445" s="661" t="s">
        <v>574</v>
      </c>
      <c r="I2445" s="661" t="s">
        <v>683</v>
      </c>
      <c r="J2445" s="661" t="s">
        <v>684</v>
      </c>
      <c r="K2445" s="661" t="s">
        <v>3572</v>
      </c>
      <c r="L2445" s="662">
        <v>40.58</v>
      </c>
      <c r="M2445" s="662">
        <v>40.58</v>
      </c>
      <c r="N2445" s="661">
        <v>1</v>
      </c>
      <c r="O2445" s="744">
        <v>1</v>
      </c>
      <c r="P2445" s="662"/>
      <c r="Q2445" s="677">
        <v>0</v>
      </c>
      <c r="R2445" s="661"/>
      <c r="S2445" s="677">
        <v>0</v>
      </c>
      <c r="T2445" s="744"/>
      <c r="U2445" s="700">
        <v>0</v>
      </c>
    </row>
    <row r="2446" spans="1:21" ht="14.4" customHeight="1" x14ac:dyDescent="0.3">
      <c r="A2446" s="660">
        <v>32</v>
      </c>
      <c r="B2446" s="661" t="s">
        <v>573</v>
      </c>
      <c r="C2446" s="661" t="s">
        <v>3526</v>
      </c>
      <c r="D2446" s="742" t="s">
        <v>5499</v>
      </c>
      <c r="E2446" s="743" t="s">
        <v>3555</v>
      </c>
      <c r="F2446" s="661" t="s">
        <v>3521</v>
      </c>
      <c r="G2446" s="661" t="s">
        <v>3571</v>
      </c>
      <c r="H2446" s="661" t="s">
        <v>574</v>
      </c>
      <c r="I2446" s="661" t="s">
        <v>3573</v>
      </c>
      <c r="J2446" s="661" t="s">
        <v>684</v>
      </c>
      <c r="K2446" s="661" t="s">
        <v>3574</v>
      </c>
      <c r="L2446" s="662">
        <v>135.25</v>
      </c>
      <c r="M2446" s="662">
        <v>405.75</v>
      </c>
      <c r="N2446" s="661">
        <v>3</v>
      </c>
      <c r="O2446" s="744">
        <v>2.5</v>
      </c>
      <c r="P2446" s="662">
        <v>270.5</v>
      </c>
      <c r="Q2446" s="677">
        <v>0.66666666666666663</v>
      </c>
      <c r="R2446" s="661">
        <v>2</v>
      </c>
      <c r="S2446" s="677">
        <v>0.66666666666666663</v>
      </c>
      <c r="T2446" s="744">
        <v>2</v>
      </c>
      <c r="U2446" s="700">
        <v>0.8</v>
      </c>
    </row>
    <row r="2447" spans="1:21" ht="14.4" customHeight="1" x14ac:dyDescent="0.3">
      <c r="A2447" s="660">
        <v>32</v>
      </c>
      <c r="B2447" s="661" t="s">
        <v>573</v>
      </c>
      <c r="C2447" s="661" t="s">
        <v>3526</v>
      </c>
      <c r="D2447" s="742" t="s">
        <v>5499</v>
      </c>
      <c r="E2447" s="743" t="s">
        <v>3555</v>
      </c>
      <c r="F2447" s="661" t="s">
        <v>3521</v>
      </c>
      <c r="G2447" s="661" t="s">
        <v>3571</v>
      </c>
      <c r="H2447" s="661" t="s">
        <v>574</v>
      </c>
      <c r="I2447" s="661" t="s">
        <v>699</v>
      </c>
      <c r="J2447" s="661" t="s">
        <v>3575</v>
      </c>
      <c r="K2447" s="661" t="s">
        <v>1123</v>
      </c>
      <c r="L2447" s="662">
        <v>42.85</v>
      </c>
      <c r="M2447" s="662">
        <v>85.7</v>
      </c>
      <c r="N2447" s="661">
        <v>2</v>
      </c>
      <c r="O2447" s="744">
        <v>1.5</v>
      </c>
      <c r="P2447" s="662">
        <v>85.7</v>
      </c>
      <c r="Q2447" s="677">
        <v>1</v>
      </c>
      <c r="R2447" s="661">
        <v>2</v>
      </c>
      <c r="S2447" s="677">
        <v>1</v>
      </c>
      <c r="T2447" s="744">
        <v>1.5</v>
      </c>
      <c r="U2447" s="700">
        <v>1</v>
      </c>
    </row>
    <row r="2448" spans="1:21" ht="14.4" customHeight="1" x14ac:dyDescent="0.3">
      <c r="A2448" s="660">
        <v>32</v>
      </c>
      <c r="B2448" s="661" t="s">
        <v>573</v>
      </c>
      <c r="C2448" s="661" t="s">
        <v>3526</v>
      </c>
      <c r="D2448" s="742" t="s">
        <v>5499</v>
      </c>
      <c r="E2448" s="743" t="s">
        <v>3555</v>
      </c>
      <c r="F2448" s="661" t="s">
        <v>3521</v>
      </c>
      <c r="G2448" s="661" t="s">
        <v>3582</v>
      </c>
      <c r="H2448" s="661" t="s">
        <v>574</v>
      </c>
      <c r="I2448" s="661" t="s">
        <v>3793</v>
      </c>
      <c r="J2448" s="661" t="s">
        <v>3794</v>
      </c>
      <c r="K2448" s="661" t="s">
        <v>3795</v>
      </c>
      <c r="L2448" s="662">
        <v>150.04</v>
      </c>
      <c r="M2448" s="662">
        <v>450.12</v>
      </c>
      <c r="N2448" s="661">
        <v>3</v>
      </c>
      <c r="O2448" s="744">
        <v>1</v>
      </c>
      <c r="P2448" s="662">
        <v>450.12</v>
      </c>
      <c r="Q2448" s="677">
        <v>1</v>
      </c>
      <c r="R2448" s="661">
        <v>3</v>
      </c>
      <c r="S2448" s="677">
        <v>1</v>
      </c>
      <c r="T2448" s="744">
        <v>1</v>
      </c>
      <c r="U2448" s="700">
        <v>1</v>
      </c>
    </row>
    <row r="2449" spans="1:21" ht="14.4" customHeight="1" x14ac:dyDescent="0.3">
      <c r="A2449" s="660">
        <v>32</v>
      </c>
      <c r="B2449" s="661" t="s">
        <v>573</v>
      </c>
      <c r="C2449" s="661" t="s">
        <v>3526</v>
      </c>
      <c r="D2449" s="742" t="s">
        <v>5499</v>
      </c>
      <c r="E2449" s="743" t="s">
        <v>3555</v>
      </c>
      <c r="F2449" s="661" t="s">
        <v>3521</v>
      </c>
      <c r="G2449" s="661" t="s">
        <v>3582</v>
      </c>
      <c r="H2449" s="661" t="s">
        <v>574</v>
      </c>
      <c r="I2449" s="661" t="s">
        <v>3793</v>
      </c>
      <c r="J2449" s="661" t="s">
        <v>3794</v>
      </c>
      <c r="K2449" s="661" t="s">
        <v>3795</v>
      </c>
      <c r="L2449" s="662">
        <v>154.36000000000001</v>
      </c>
      <c r="M2449" s="662">
        <v>154.36000000000001</v>
      </c>
      <c r="N2449" s="661">
        <v>1</v>
      </c>
      <c r="O2449" s="744">
        <v>0.5</v>
      </c>
      <c r="P2449" s="662">
        <v>154.36000000000001</v>
      </c>
      <c r="Q2449" s="677">
        <v>1</v>
      </c>
      <c r="R2449" s="661">
        <v>1</v>
      </c>
      <c r="S2449" s="677">
        <v>1</v>
      </c>
      <c r="T2449" s="744">
        <v>0.5</v>
      </c>
      <c r="U2449" s="700">
        <v>1</v>
      </c>
    </row>
    <row r="2450" spans="1:21" ht="14.4" customHeight="1" x14ac:dyDescent="0.3">
      <c r="A2450" s="660">
        <v>32</v>
      </c>
      <c r="B2450" s="661" t="s">
        <v>573</v>
      </c>
      <c r="C2450" s="661" t="s">
        <v>3526</v>
      </c>
      <c r="D2450" s="742" t="s">
        <v>5499</v>
      </c>
      <c r="E2450" s="743" t="s">
        <v>3555</v>
      </c>
      <c r="F2450" s="661" t="s">
        <v>3521</v>
      </c>
      <c r="G2450" s="661" t="s">
        <v>3582</v>
      </c>
      <c r="H2450" s="661" t="s">
        <v>1755</v>
      </c>
      <c r="I2450" s="661" t="s">
        <v>2158</v>
      </c>
      <c r="J2450" s="661" t="s">
        <v>617</v>
      </c>
      <c r="K2450" s="661" t="s">
        <v>3387</v>
      </c>
      <c r="L2450" s="662">
        <v>154.36000000000001</v>
      </c>
      <c r="M2450" s="662">
        <v>154.36000000000001</v>
      </c>
      <c r="N2450" s="661">
        <v>1</v>
      </c>
      <c r="O2450" s="744">
        <v>0.5</v>
      </c>
      <c r="P2450" s="662">
        <v>154.36000000000001</v>
      </c>
      <c r="Q2450" s="677">
        <v>1</v>
      </c>
      <c r="R2450" s="661">
        <v>1</v>
      </c>
      <c r="S2450" s="677">
        <v>1</v>
      </c>
      <c r="T2450" s="744">
        <v>0.5</v>
      </c>
      <c r="U2450" s="700">
        <v>1</v>
      </c>
    </row>
    <row r="2451" spans="1:21" ht="14.4" customHeight="1" x14ac:dyDescent="0.3">
      <c r="A2451" s="660">
        <v>32</v>
      </c>
      <c r="B2451" s="661" t="s">
        <v>573</v>
      </c>
      <c r="C2451" s="661" t="s">
        <v>3526</v>
      </c>
      <c r="D2451" s="742" t="s">
        <v>5499</v>
      </c>
      <c r="E2451" s="743" t="s">
        <v>3555</v>
      </c>
      <c r="F2451" s="661" t="s">
        <v>3521</v>
      </c>
      <c r="G2451" s="661" t="s">
        <v>5361</v>
      </c>
      <c r="H2451" s="661" t="s">
        <v>1755</v>
      </c>
      <c r="I2451" s="661" t="s">
        <v>2961</v>
      </c>
      <c r="J2451" s="661" t="s">
        <v>2962</v>
      </c>
      <c r="K2451" s="661" t="s">
        <v>3462</v>
      </c>
      <c r="L2451" s="662">
        <v>0</v>
      </c>
      <c r="M2451" s="662">
        <v>0</v>
      </c>
      <c r="N2451" s="661">
        <v>2</v>
      </c>
      <c r="O2451" s="744">
        <v>0.5</v>
      </c>
      <c r="P2451" s="662"/>
      <c r="Q2451" s="677"/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32</v>
      </c>
      <c r="B2452" s="661" t="s">
        <v>573</v>
      </c>
      <c r="C2452" s="661" t="s">
        <v>3526</v>
      </c>
      <c r="D2452" s="742" t="s">
        <v>5499</v>
      </c>
      <c r="E2452" s="743" t="s">
        <v>3555</v>
      </c>
      <c r="F2452" s="661" t="s">
        <v>3521</v>
      </c>
      <c r="G2452" s="661" t="s">
        <v>3975</v>
      </c>
      <c r="H2452" s="661" t="s">
        <v>1755</v>
      </c>
      <c r="I2452" s="661" t="s">
        <v>2892</v>
      </c>
      <c r="J2452" s="661" t="s">
        <v>2893</v>
      </c>
      <c r="K2452" s="661" t="s">
        <v>3163</v>
      </c>
      <c r="L2452" s="662">
        <v>416.37</v>
      </c>
      <c r="M2452" s="662">
        <v>416.37</v>
      </c>
      <c r="N2452" s="661">
        <v>1</v>
      </c>
      <c r="O2452" s="744">
        <v>0.5</v>
      </c>
      <c r="P2452" s="662">
        <v>416.37</v>
      </c>
      <c r="Q2452" s="677">
        <v>1</v>
      </c>
      <c r="R2452" s="661">
        <v>1</v>
      </c>
      <c r="S2452" s="677">
        <v>1</v>
      </c>
      <c r="T2452" s="744">
        <v>0.5</v>
      </c>
      <c r="U2452" s="700">
        <v>1</v>
      </c>
    </row>
    <row r="2453" spans="1:21" ht="14.4" customHeight="1" x14ac:dyDescent="0.3">
      <c r="A2453" s="660">
        <v>32</v>
      </c>
      <c r="B2453" s="661" t="s">
        <v>573</v>
      </c>
      <c r="C2453" s="661" t="s">
        <v>3526</v>
      </c>
      <c r="D2453" s="742" t="s">
        <v>5499</v>
      </c>
      <c r="E2453" s="743" t="s">
        <v>3555</v>
      </c>
      <c r="F2453" s="661" t="s">
        <v>3521</v>
      </c>
      <c r="G2453" s="661" t="s">
        <v>3975</v>
      </c>
      <c r="H2453" s="661" t="s">
        <v>1755</v>
      </c>
      <c r="I2453" s="661" t="s">
        <v>2892</v>
      </c>
      <c r="J2453" s="661" t="s">
        <v>2893</v>
      </c>
      <c r="K2453" s="661" t="s">
        <v>3163</v>
      </c>
      <c r="L2453" s="662">
        <v>392.42</v>
      </c>
      <c r="M2453" s="662">
        <v>392.42</v>
      </c>
      <c r="N2453" s="661">
        <v>1</v>
      </c>
      <c r="O2453" s="744">
        <v>1</v>
      </c>
      <c r="P2453" s="662"/>
      <c r="Q2453" s="677">
        <v>0</v>
      </c>
      <c r="R2453" s="661"/>
      <c r="S2453" s="677">
        <v>0</v>
      </c>
      <c r="T2453" s="744"/>
      <c r="U2453" s="700">
        <v>0</v>
      </c>
    </row>
    <row r="2454" spans="1:21" ht="14.4" customHeight="1" x14ac:dyDescent="0.3">
      <c r="A2454" s="660">
        <v>32</v>
      </c>
      <c r="B2454" s="661" t="s">
        <v>573</v>
      </c>
      <c r="C2454" s="661" t="s">
        <v>3526</v>
      </c>
      <c r="D2454" s="742" t="s">
        <v>5499</v>
      </c>
      <c r="E2454" s="743" t="s">
        <v>3555</v>
      </c>
      <c r="F2454" s="661" t="s">
        <v>3521</v>
      </c>
      <c r="G2454" s="661" t="s">
        <v>4640</v>
      </c>
      <c r="H2454" s="661" t="s">
        <v>574</v>
      </c>
      <c r="I2454" s="661" t="s">
        <v>5362</v>
      </c>
      <c r="J2454" s="661" t="s">
        <v>4642</v>
      </c>
      <c r="K2454" s="661" t="s">
        <v>4643</v>
      </c>
      <c r="L2454" s="662">
        <v>450.81</v>
      </c>
      <c r="M2454" s="662">
        <v>450.81</v>
      </c>
      <c r="N2454" s="661">
        <v>1</v>
      </c>
      <c r="O2454" s="744">
        <v>0.5</v>
      </c>
      <c r="P2454" s="662">
        <v>450.81</v>
      </c>
      <c r="Q2454" s="677">
        <v>1</v>
      </c>
      <c r="R2454" s="661">
        <v>1</v>
      </c>
      <c r="S2454" s="677">
        <v>1</v>
      </c>
      <c r="T2454" s="744">
        <v>0.5</v>
      </c>
      <c r="U2454" s="700">
        <v>1</v>
      </c>
    </row>
    <row r="2455" spans="1:21" ht="14.4" customHeight="1" x14ac:dyDescent="0.3">
      <c r="A2455" s="660">
        <v>32</v>
      </c>
      <c r="B2455" s="661" t="s">
        <v>573</v>
      </c>
      <c r="C2455" s="661" t="s">
        <v>3526</v>
      </c>
      <c r="D2455" s="742" t="s">
        <v>5499</v>
      </c>
      <c r="E2455" s="743" t="s">
        <v>3555</v>
      </c>
      <c r="F2455" s="661" t="s">
        <v>3521</v>
      </c>
      <c r="G2455" s="661" t="s">
        <v>4106</v>
      </c>
      <c r="H2455" s="661" t="s">
        <v>574</v>
      </c>
      <c r="I2455" s="661" t="s">
        <v>5363</v>
      </c>
      <c r="J2455" s="661" t="s">
        <v>5364</v>
      </c>
      <c r="K2455" s="661" t="s">
        <v>5365</v>
      </c>
      <c r="L2455" s="662">
        <v>95.76</v>
      </c>
      <c r="M2455" s="662">
        <v>95.76</v>
      </c>
      <c r="N2455" s="661">
        <v>1</v>
      </c>
      <c r="O2455" s="744">
        <v>1</v>
      </c>
      <c r="P2455" s="662">
        <v>95.76</v>
      </c>
      <c r="Q2455" s="677">
        <v>1</v>
      </c>
      <c r="R2455" s="661">
        <v>1</v>
      </c>
      <c r="S2455" s="677">
        <v>1</v>
      </c>
      <c r="T2455" s="744">
        <v>1</v>
      </c>
      <c r="U2455" s="700">
        <v>1</v>
      </c>
    </row>
    <row r="2456" spans="1:21" ht="14.4" customHeight="1" x14ac:dyDescent="0.3">
      <c r="A2456" s="660">
        <v>32</v>
      </c>
      <c r="B2456" s="661" t="s">
        <v>573</v>
      </c>
      <c r="C2456" s="661" t="s">
        <v>3526</v>
      </c>
      <c r="D2456" s="742" t="s">
        <v>5499</v>
      </c>
      <c r="E2456" s="743" t="s">
        <v>3555</v>
      </c>
      <c r="F2456" s="661" t="s">
        <v>3521</v>
      </c>
      <c r="G2456" s="661" t="s">
        <v>4106</v>
      </c>
      <c r="H2456" s="661" t="s">
        <v>1755</v>
      </c>
      <c r="I2456" s="661" t="s">
        <v>2170</v>
      </c>
      <c r="J2456" s="661" t="s">
        <v>2171</v>
      </c>
      <c r="K2456" s="661" t="s">
        <v>2172</v>
      </c>
      <c r="L2456" s="662">
        <v>119.7</v>
      </c>
      <c r="M2456" s="662">
        <v>598.5</v>
      </c>
      <c r="N2456" s="661">
        <v>5</v>
      </c>
      <c r="O2456" s="744">
        <v>3</v>
      </c>
      <c r="P2456" s="662">
        <v>359.1</v>
      </c>
      <c r="Q2456" s="677">
        <v>0.60000000000000009</v>
      </c>
      <c r="R2456" s="661">
        <v>3</v>
      </c>
      <c r="S2456" s="677">
        <v>0.6</v>
      </c>
      <c r="T2456" s="744">
        <v>2</v>
      </c>
      <c r="U2456" s="700">
        <v>0.66666666666666663</v>
      </c>
    </row>
    <row r="2457" spans="1:21" ht="14.4" customHeight="1" x14ac:dyDescent="0.3">
      <c r="A2457" s="660">
        <v>32</v>
      </c>
      <c r="B2457" s="661" t="s">
        <v>573</v>
      </c>
      <c r="C2457" s="661" t="s">
        <v>3526</v>
      </c>
      <c r="D2457" s="742" t="s">
        <v>5499</v>
      </c>
      <c r="E2457" s="743" t="s">
        <v>3555</v>
      </c>
      <c r="F2457" s="661" t="s">
        <v>3521</v>
      </c>
      <c r="G2457" s="661" t="s">
        <v>3586</v>
      </c>
      <c r="H2457" s="661" t="s">
        <v>574</v>
      </c>
      <c r="I2457" s="661" t="s">
        <v>4415</v>
      </c>
      <c r="J2457" s="661" t="s">
        <v>2090</v>
      </c>
      <c r="K2457" s="661" t="s">
        <v>3392</v>
      </c>
      <c r="L2457" s="662">
        <v>170.52</v>
      </c>
      <c r="M2457" s="662">
        <v>170.52</v>
      </c>
      <c r="N2457" s="661">
        <v>1</v>
      </c>
      <c r="O2457" s="744">
        <v>0.5</v>
      </c>
      <c r="P2457" s="662"/>
      <c r="Q2457" s="677">
        <v>0</v>
      </c>
      <c r="R2457" s="661"/>
      <c r="S2457" s="677">
        <v>0</v>
      </c>
      <c r="T2457" s="744"/>
      <c r="U2457" s="700">
        <v>0</v>
      </c>
    </row>
    <row r="2458" spans="1:21" ht="14.4" customHeight="1" x14ac:dyDescent="0.3">
      <c r="A2458" s="660">
        <v>32</v>
      </c>
      <c r="B2458" s="661" t="s">
        <v>573</v>
      </c>
      <c r="C2458" s="661" t="s">
        <v>3526</v>
      </c>
      <c r="D2458" s="742" t="s">
        <v>5499</v>
      </c>
      <c r="E2458" s="743" t="s">
        <v>3555</v>
      </c>
      <c r="F2458" s="661" t="s">
        <v>3521</v>
      </c>
      <c r="G2458" s="661" t="s">
        <v>3586</v>
      </c>
      <c r="H2458" s="661" t="s">
        <v>574</v>
      </c>
      <c r="I2458" s="661" t="s">
        <v>2089</v>
      </c>
      <c r="J2458" s="661" t="s">
        <v>2090</v>
      </c>
      <c r="K2458" s="661" t="s">
        <v>3392</v>
      </c>
      <c r="L2458" s="662">
        <v>170.52</v>
      </c>
      <c r="M2458" s="662">
        <v>1023.1200000000001</v>
      </c>
      <c r="N2458" s="661">
        <v>6</v>
      </c>
      <c r="O2458" s="744">
        <v>2.5</v>
      </c>
      <c r="P2458" s="662">
        <v>511.56000000000006</v>
      </c>
      <c r="Q2458" s="677">
        <v>0.5</v>
      </c>
      <c r="R2458" s="661">
        <v>3</v>
      </c>
      <c r="S2458" s="677">
        <v>0.5</v>
      </c>
      <c r="T2458" s="744">
        <v>2</v>
      </c>
      <c r="U2458" s="700">
        <v>0.8</v>
      </c>
    </row>
    <row r="2459" spans="1:21" ht="14.4" customHeight="1" x14ac:dyDescent="0.3">
      <c r="A2459" s="660">
        <v>32</v>
      </c>
      <c r="B2459" s="661" t="s">
        <v>573</v>
      </c>
      <c r="C2459" s="661" t="s">
        <v>3526</v>
      </c>
      <c r="D2459" s="742" t="s">
        <v>5499</v>
      </c>
      <c r="E2459" s="743" t="s">
        <v>3555</v>
      </c>
      <c r="F2459" s="661" t="s">
        <v>3521</v>
      </c>
      <c r="G2459" s="661" t="s">
        <v>3596</v>
      </c>
      <c r="H2459" s="661" t="s">
        <v>574</v>
      </c>
      <c r="I2459" s="661" t="s">
        <v>882</v>
      </c>
      <c r="J2459" s="661" t="s">
        <v>2524</v>
      </c>
      <c r="K2459" s="661" t="s">
        <v>3597</v>
      </c>
      <c r="L2459" s="662">
        <v>123.3</v>
      </c>
      <c r="M2459" s="662">
        <v>123.3</v>
      </c>
      <c r="N2459" s="661">
        <v>1</v>
      </c>
      <c r="O2459" s="744">
        <v>0.5</v>
      </c>
      <c r="P2459" s="662">
        <v>123.3</v>
      </c>
      <c r="Q2459" s="677">
        <v>1</v>
      </c>
      <c r="R2459" s="661">
        <v>1</v>
      </c>
      <c r="S2459" s="677">
        <v>1</v>
      </c>
      <c r="T2459" s="744">
        <v>0.5</v>
      </c>
      <c r="U2459" s="700">
        <v>1</v>
      </c>
    </row>
    <row r="2460" spans="1:21" ht="14.4" customHeight="1" x14ac:dyDescent="0.3">
      <c r="A2460" s="660">
        <v>32</v>
      </c>
      <c r="B2460" s="661" t="s">
        <v>573</v>
      </c>
      <c r="C2460" s="661" t="s">
        <v>3526</v>
      </c>
      <c r="D2460" s="742" t="s">
        <v>5499</v>
      </c>
      <c r="E2460" s="743" t="s">
        <v>3555</v>
      </c>
      <c r="F2460" s="661" t="s">
        <v>3521</v>
      </c>
      <c r="G2460" s="661" t="s">
        <v>3596</v>
      </c>
      <c r="H2460" s="661" t="s">
        <v>574</v>
      </c>
      <c r="I2460" s="661" t="s">
        <v>3598</v>
      </c>
      <c r="J2460" s="661" t="s">
        <v>2524</v>
      </c>
      <c r="K2460" s="661" t="s">
        <v>3599</v>
      </c>
      <c r="L2460" s="662">
        <v>0</v>
      </c>
      <c r="M2460" s="662">
        <v>0</v>
      </c>
      <c r="N2460" s="661">
        <v>1</v>
      </c>
      <c r="O2460" s="744">
        <v>0.5</v>
      </c>
      <c r="P2460" s="662"/>
      <c r="Q2460" s="677"/>
      <c r="R2460" s="661"/>
      <c r="S2460" s="677">
        <v>0</v>
      </c>
      <c r="T2460" s="744"/>
      <c r="U2460" s="700">
        <v>0</v>
      </c>
    </row>
    <row r="2461" spans="1:21" ht="14.4" customHeight="1" x14ac:dyDescent="0.3">
      <c r="A2461" s="660">
        <v>32</v>
      </c>
      <c r="B2461" s="661" t="s">
        <v>573</v>
      </c>
      <c r="C2461" s="661" t="s">
        <v>3526</v>
      </c>
      <c r="D2461" s="742" t="s">
        <v>5499</v>
      </c>
      <c r="E2461" s="743" t="s">
        <v>3555</v>
      </c>
      <c r="F2461" s="661" t="s">
        <v>3521</v>
      </c>
      <c r="G2461" s="661" t="s">
        <v>3605</v>
      </c>
      <c r="H2461" s="661" t="s">
        <v>574</v>
      </c>
      <c r="I2461" s="661" t="s">
        <v>2218</v>
      </c>
      <c r="J2461" s="661" t="s">
        <v>2219</v>
      </c>
      <c r="K2461" s="661" t="s">
        <v>3414</v>
      </c>
      <c r="L2461" s="662">
        <v>2991.23</v>
      </c>
      <c r="M2461" s="662">
        <v>17947.38</v>
      </c>
      <c r="N2461" s="661">
        <v>6</v>
      </c>
      <c r="O2461" s="744">
        <v>3.5</v>
      </c>
      <c r="P2461" s="662">
        <v>11964.92</v>
      </c>
      <c r="Q2461" s="677">
        <v>0.66666666666666663</v>
      </c>
      <c r="R2461" s="661">
        <v>4</v>
      </c>
      <c r="S2461" s="677">
        <v>0.66666666666666663</v>
      </c>
      <c r="T2461" s="744">
        <v>2</v>
      </c>
      <c r="U2461" s="700">
        <v>0.5714285714285714</v>
      </c>
    </row>
    <row r="2462" spans="1:21" ht="14.4" customHeight="1" x14ac:dyDescent="0.3">
      <c r="A2462" s="660">
        <v>32</v>
      </c>
      <c r="B2462" s="661" t="s">
        <v>573</v>
      </c>
      <c r="C2462" s="661" t="s">
        <v>3526</v>
      </c>
      <c r="D2462" s="742" t="s">
        <v>5499</v>
      </c>
      <c r="E2462" s="743" t="s">
        <v>3555</v>
      </c>
      <c r="F2462" s="661" t="s">
        <v>3521</v>
      </c>
      <c r="G2462" s="661" t="s">
        <v>3605</v>
      </c>
      <c r="H2462" s="661" t="s">
        <v>574</v>
      </c>
      <c r="I2462" s="661" t="s">
        <v>3728</v>
      </c>
      <c r="J2462" s="661" t="s">
        <v>2219</v>
      </c>
      <c r="K2462" s="661" t="s">
        <v>3729</v>
      </c>
      <c r="L2462" s="662">
        <v>748.21</v>
      </c>
      <c r="M2462" s="662">
        <v>1496.42</v>
      </c>
      <c r="N2462" s="661">
        <v>2</v>
      </c>
      <c r="O2462" s="744">
        <v>1</v>
      </c>
      <c r="P2462" s="662">
        <v>748.21</v>
      </c>
      <c r="Q2462" s="677">
        <v>0.5</v>
      </c>
      <c r="R2462" s="661">
        <v>1</v>
      </c>
      <c r="S2462" s="677">
        <v>0.5</v>
      </c>
      <c r="T2462" s="744">
        <v>0.5</v>
      </c>
      <c r="U2462" s="700">
        <v>0.5</v>
      </c>
    </row>
    <row r="2463" spans="1:21" ht="14.4" customHeight="1" x14ac:dyDescent="0.3">
      <c r="A2463" s="660">
        <v>32</v>
      </c>
      <c r="B2463" s="661" t="s">
        <v>573</v>
      </c>
      <c r="C2463" s="661" t="s">
        <v>3526</v>
      </c>
      <c r="D2463" s="742" t="s">
        <v>5499</v>
      </c>
      <c r="E2463" s="743" t="s">
        <v>3555</v>
      </c>
      <c r="F2463" s="661" t="s">
        <v>3521</v>
      </c>
      <c r="G2463" s="661" t="s">
        <v>3610</v>
      </c>
      <c r="H2463" s="661" t="s">
        <v>574</v>
      </c>
      <c r="I2463" s="661" t="s">
        <v>3611</v>
      </c>
      <c r="J2463" s="661" t="s">
        <v>3612</v>
      </c>
      <c r="K2463" s="661" t="s">
        <v>3613</v>
      </c>
      <c r="L2463" s="662">
        <v>0</v>
      </c>
      <c r="M2463" s="662">
        <v>0</v>
      </c>
      <c r="N2463" s="661">
        <v>1</v>
      </c>
      <c r="O2463" s="744">
        <v>0.5</v>
      </c>
      <c r="P2463" s="662">
        <v>0</v>
      </c>
      <c r="Q2463" s="677"/>
      <c r="R2463" s="661">
        <v>1</v>
      </c>
      <c r="S2463" s="677">
        <v>1</v>
      </c>
      <c r="T2463" s="744">
        <v>0.5</v>
      </c>
      <c r="U2463" s="700">
        <v>1</v>
      </c>
    </row>
    <row r="2464" spans="1:21" ht="14.4" customHeight="1" x14ac:dyDescent="0.3">
      <c r="A2464" s="660">
        <v>32</v>
      </c>
      <c r="B2464" s="661" t="s">
        <v>573</v>
      </c>
      <c r="C2464" s="661" t="s">
        <v>3526</v>
      </c>
      <c r="D2464" s="742" t="s">
        <v>5499</v>
      </c>
      <c r="E2464" s="743" t="s">
        <v>3555</v>
      </c>
      <c r="F2464" s="661" t="s">
        <v>3521</v>
      </c>
      <c r="G2464" s="661" t="s">
        <v>3880</v>
      </c>
      <c r="H2464" s="661" t="s">
        <v>1755</v>
      </c>
      <c r="I2464" s="661" t="s">
        <v>3994</v>
      </c>
      <c r="J2464" s="661" t="s">
        <v>3430</v>
      </c>
      <c r="K2464" s="661" t="s">
        <v>3995</v>
      </c>
      <c r="L2464" s="662">
        <v>848.49</v>
      </c>
      <c r="M2464" s="662">
        <v>848.49</v>
      </c>
      <c r="N2464" s="661">
        <v>1</v>
      </c>
      <c r="O2464" s="744">
        <v>1</v>
      </c>
      <c r="P2464" s="662">
        <v>848.49</v>
      </c>
      <c r="Q2464" s="677">
        <v>1</v>
      </c>
      <c r="R2464" s="661">
        <v>1</v>
      </c>
      <c r="S2464" s="677">
        <v>1</v>
      </c>
      <c r="T2464" s="744">
        <v>1</v>
      </c>
      <c r="U2464" s="700">
        <v>1</v>
      </c>
    </row>
    <row r="2465" spans="1:21" ht="14.4" customHeight="1" x14ac:dyDescent="0.3">
      <c r="A2465" s="660">
        <v>32</v>
      </c>
      <c r="B2465" s="661" t="s">
        <v>573</v>
      </c>
      <c r="C2465" s="661" t="s">
        <v>3526</v>
      </c>
      <c r="D2465" s="742" t="s">
        <v>5499</v>
      </c>
      <c r="E2465" s="743" t="s">
        <v>3555</v>
      </c>
      <c r="F2465" s="661" t="s">
        <v>3521</v>
      </c>
      <c r="G2465" s="661" t="s">
        <v>4145</v>
      </c>
      <c r="H2465" s="661" t="s">
        <v>574</v>
      </c>
      <c r="I2465" s="661" t="s">
        <v>1733</v>
      </c>
      <c r="J2465" s="661" t="s">
        <v>1734</v>
      </c>
      <c r="K2465" s="661" t="s">
        <v>1735</v>
      </c>
      <c r="L2465" s="662">
        <v>1860.93</v>
      </c>
      <c r="M2465" s="662">
        <v>3721.86</v>
      </c>
      <c r="N2465" s="661">
        <v>2</v>
      </c>
      <c r="O2465" s="744">
        <v>1</v>
      </c>
      <c r="P2465" s="662"/>
      <c r="Q2465" s="677">
        <v>0</v>
      </c>
      <c r="R2465" s="661"/>
      <c r="S2465" s="677">
        <v>0</v>
      </c>
      <c r="T2465" s="744"/>
      <c r="U2465" s="700">
        <v>0</v>
      </c>
    </row>
    <row r="2466" spans="1:21" ht="14.4" customHeight="1" x14ac:dyDescent="0.3">
      <c r="A2466" s="660">
        <v>32</v>
      </c>
      <c r="B2466" s="661" t="s">
        <v>573</v>
      </c>
      <c r="C2466" s="661" t="s">
        <v>3526</v>
      </c>
      <c r="D2466" s="742" t="s">
        <v>5499</v>
      </c>
      <c r="E2466" s="743" t="s">
        <v>3555</v>
      </c>
      <c r="F2466" s="661" t="s">
        <v>3521</v>
      </c>
      <c r="G2466" s="661" t="s">
        <v>4145</v>
      </c>
      <c r="H2466" s="661" t="s">
        <v>574</v>
      </c>
      <c r="I2466" s="661" t="s">
        <v>4146</v>
      </c>
      <c r="J2466" s="661" t="s">
        <v>1734</v>
      </c>
      <c r="K2466" s="661" t="s">
        <v>1735</v>
      </c>
      <c r="L2466" s="662">
        <v>1860.93</v>
      </c>
      <c r="M2466" s="662">
        <v>5582.79</v>
      </c>
      <c r="N2466" s="661">
        <v>3</v>
      </c>
      <c r="O2466" s="744">
        <v>1</v>
      </c>
      <c r="P2466" s="662">
        <v>5582.79</v>
      </c>
      <c r="Q2466" s="677">
        <v>1</v>
      </c>
      <c r="R2466" s="661">
        <v>3</v>
      </c>
      <c r="S2466" s="677">
        <v>1</v>
      </c>
      <c r="T2466" s="744">
        <v>1</v>
      </c>
      <c r="U2466" s="700">
        <v>1</v>
      </c>
    </row>
    <row r="2467" spans="1:21" ht="14.4" customHeight="1" x14ac:dyDescent="0.3">
      <c r="A2467" s="660">
        <v>32</v>
      </c>
      <c r="B2467" s="661" t="s">
        <v>573</v>
      </c>
      <c r="C2467" s="661" t="s">
        <v>3526</v>
      </c>
      <c r="D2467" s="742" t="s">
        <v>5499</v>
      </c>
      <c r="E2467" s="743" t="s">
        <v>3555</v>
      </c>
      <c r="F2467" s="661" t="s">
        <v>3521</v>
      </c>
      <c r="G2467" s="661" t="s">
        <v>3618</v>
      </c>
      <c r="H2467" s="661" t="s">
        <v>574</v>
      </c>
      <c r="I2467" s="661" t="s">
        <v>2241</v>
      </c>
      <c r="J2467" s="661" t="s">
        <v>2242</v>
      </c>
      <c r="K2467" s="661" t="s">
        <v>3414</v>
      </c>
      <c r="L2467" s="662">
        <v>588.04999999999995</v>
      </c>
      <c r="M2467" s="662">
        <v>3528.2999999999997</v>
      </c>
      <c r="N2467" s="661">
        <v>6</v>
      </c>
      <c r="O2467" s="744">
        <v>2</v>
      </c>
      <c r="P2467" s="662">
        <v>3528.2999999999997</v>
      </c>
      <c r="Q2467" s="677">
        <v>1</v>
      </c>
      <c r="R2467" s="661">
        <v>6</v>
      </c>
      <c r="S2467" s="677">
        <v>1</v>
      </c>
      <c r="T2467" s="744">
        <v>2</v>
      </c>
      <c r="U2467" s="700">
        <v>1</v>
      </c>
    </row>
    <row r="2468" spans="1:21" ht="14.4" customHeight="1" x14ac:dyDescent="0.3">
      <c r="A2468" s="660">
        <v>32</v>
      </c>
      <c r="B2468" s="661" t="s">
        <v>573</v>
      </c>
      <c r="C2468" s="661" t="s">
        <v>3526</v>
      </c>
      <c r="D2468" s="742" t="s">
        <v>5499</v>
      </c>
      <c r="E2468" s="743" t="s">
        <v>3555</v>
      </c>
      <c r="F2468" s="661" t="s">
        <v>3521</v>
      </c>
      <c r="G2468" s="661" t="s">
        <v>3618</v>
      </c>
      <c r="H2468" s="661" t="s">
        <v>574</v>
      </c>
      <c r="I2468" s="661" t="s">
        <v>3924</v>
      </c>
      <c r="J2468" s="661" t="s">
        <v>2242</v>
      </c>
      <c r="K2468" s="661" t="s">
        <v>3925</v>
      </c>
      <c r="L2468" s="662">
        <v>0</v>
      </c>
      <c r="M2468" s="662">
        <v>0</v>
      </c>
      <c r="N2468" s="661">
        <v>4</v>
      </c>
      <c r="O2468" s="744">
        <v>1.5</v>
      </c>
      <c r="P2468" s="662">
        <v>0</v>
      </c>
      <c r="Q2468" s="677"/>
      <c r="R2468" s="661">
        <v>2</v>
      </c>
      <c r="S2468" s="677">
        <v>0.5</v>
      </c>
      <c r="T2468" s="744">
        <v>0.5</v>
      </c>
      <c r="U2468" s="700">
        <v>0.33333333333333331</v>
      </c>
    </row>
    <row r="2469" spans="1:21" ht="14.4" customHeight="1" x14ac:dyDescent="0.3">
      <c r="A2469" s="660">
        <v>32</v>
      </c>
      <c r="B2469" s="661" t="s">
        <v>573</v>
      </c>
      <c r="C2469" s="661" t="s">
        <v>3526</v>
      </c>
      <c r="D2469" s="742" t="s">
        <v>5499</v>
      </c>
      <c r="E2469" s="743" t="s">
        <v>3555</v>
      </c>
      <c r="F2469" s="661" t="s">
        <v>3521</v>
      </c>
      <c r="G2469" s="661" t="s">
        <v>3627</v>
      </c>
      <c r="H2469" s="661" t="s">
        <v>574</v>
      </c>
      <c r="I2469" s="661" t="s">
        <v>2112</v>
      </c>
      <c r="J2469" s="661" t="s">
        <v>2113</v>
      </c>
      <c r="K2469" s="661" t="s">
        <v>5060</v>
      </c>
      <c r="L2469" s="662">
        <v>167.58</v>
      </c>
      <c r="M2469" s="662">
        <v>335.16</v>
      </c>
      <c r="N2469" s="661">
        <v>2</v>
      </c>
      <c r="O2469" s="744">
        <v>1</v>
      </c>
      <c r="P2469" s="662">
        <v>167.58</v>
      </c>
      <c r="Q2469" s="677">
        <v>0.5</v>
      </c>
      <c r="R2469" s="661">
        <v>1</v>
      </c>
      <c r="S2469" s="677">
        <v>0.5</v>
      </c>
      <c r="T2469" s="744">
        <v>0.5</v>
      </c>
      <c r="U2469" s="700">
        <v>0.5</v>
      </c>
    </row>
    <row r="2470" spans="1:21" ht="14.4" customHeight="1" x14ac:dyDescent="0.3">
      <c r="A2470" s="660">
        <v>32</v>
      </c>
      <c r="B2470" s="661" t="s">
        <v>573</v>
      </c>
      <c r="C2470" s="661" t="s">
        <v>3526</v>
      </c>
      <c r="D2470" s="742" t="s">
        <v>5499</v>
      </c>
      <c r="E2470" s="743" t="s">
        <v>3555</v>
      </c>
      <c r="F2470" s="661" t="s">
        <v>3521</v>
      </c>
      <c r="G2470" s="661" t="s">
        <v>3627</v>
      </c>
      <c r="H2470" s="661" t="s">
        <v>574</v>
      </c>
      <c r="I2470" s="661" t="s">
        <v>3628</v>
      </c>
      <c r="J2470" s="661" t="s">
        <v>2113</v>
      </c>
      <c r="K2470" s="661" t="s">
        <v>3629</v>
      </c>
      <c r="L2470" s="662">
        <v>83.79</v>
      </c>
      <c r="M2470" s="662">
        <v>83.79</v>
      </c>
      <c r="N2470" s="661">
        <v>1</v>
      </c>
      <c r="O2470" s="744">
        <v>0.5</v>
      </c>
      <c r="P2470" s="662">
        <v>83.79</v>
      </c>
      <c r="Q2470" s="677">
        <v>1</v>
      </c>
      <c r="R2470" s="661">
        <v>1</v>
      </c>
      <c r="S2470" s="677">
        <v>1</v>
      </c>
      <c r="T2470" s="744">
        <v>0.5</v>
      </c>
      <c r="U2470" s="700">
        <v>1</v>
      </c>
    </row>
    <row r="2471" spans="1:21" ht="14.4" customHeight="1" x14ac:dyDescent="0.3">
      <c r="A2471" s="660">
        <v>32</v>
      </c>
      <c r="B2471" s="661" t="s">
        <v>573</v>
      </c>
      <c r="C2471" s="661" t="s">
        <v>3526</v>
      </c>
      <c r="D2471" s="742" t="s">
        <v>5499</v>
      </c>
      <c r="E2471" s="743" t="s">
        <v>3555</v>
      </c>
      <c r="F2471" s="661" t="s">
        <v>3521</v>
      </c>
      <c r="G2471" s="661" t="s">
        <v>3832</v>
      </c>
      <c r="H2471" s="661" t="s">
        <v>574</v>
      </c>
      <c r="I2471" s="661" t="s">
        <v>4260</v>
      </c>
      <c r="J2471" s="661" t="s">
        <v>3833</v>
      </c>
      <c r="K2471" s="661" t="s">
        <v>3834</v>
      </c>
      <c r="L2471" s="662">
        <v>0</v>
      </c>
      <c r="M2471" s="662">
        <v>0</v>
      </c>
      <c r="N2471" s="661">
        <v>3</v>
      </c>
      <c r="O2471" s="744">
        <v>0.5</v>
      </c>
      <c r="P2471" s="662">
        <v>0</v>
      </c>
      <c r="Q2471" s="677"/>
      <c r="R2471" s="661">
        <v>3</v>
      </c>
      <c r="S2471" s="677">
        <v>1</v>
      </c>
      <c r="T2471" s="744">
        <v>0.5</v>
      </c>
      <c r="U2471" s="700">
        <v>1</v>
      </c>
    </row>
    <row r="2472" spans="1:21" ht="14.4" customHeight="1" x14ac:dyDescent="0.3">
      <c r="A2472" s="660">
        <v>32</v>
      </c>
      <c r="B2472" s="661" t="s">
        <v>573</v>
      </c>
      <c r="C2472" s="661" t="s">
        <v>3526</v>
      </c>
      <c r="D2472" s="742" t="s">
        <v>5499</v>
      </c>
      <c r="E2472" s="743" t="s">
        <v>3555</v>
      </c>
      <c r="F2472" s="661" t="s">
        <v>3521</v>
      </c>
      <c r="G2472" s="661" t="s">
        <v>4023</v>
      </c>
      <c r="H2472" s="661" t="s">
        <v>574</v>
      </c>
      <c r="I2472" s="661" t="s">
        <v>5366</v>
      </c>
      <c r="J2472" s="661" t="s">
        <v>4262</v>
      </c>
      <c r="K2472" s="661" t="s">
        <v>5367</v>
      </c>
      <c r="L2472" s="662">
        <v>38.56</v>
      </c>
      <c r="M2472" s="662">
        <v>77.12</v>
      </c>
      <c r="N2472" s="661">
        <v>2</v>
      </c>
      <c r="O2472" s="744">
        <v>0.5</v>
      </c>
      <c r="P2472" s="662"/>
      <c r="Q2472" s="677">
        <v>0</v>
      </c>
      <c r="R2472" s="661"/>
      <c r="S2472" s="677">
        <v>0</v>
      </c>
      <c r="T2472" s="744"/>
      <c r="U2472" s="700">
        <v>0</v>
      </c>
    </row>
    <row r="2473" spans="1:21" ht="14.4" customHeight="1" x14ac:dyDescent="0.3">
      <c r="A2473" s="660">
        <v>32</v>
      </c>
      <c r="B2473" s="661" t="s">
        <v>573</v>
      </c>
      <c r="C2473" s="661" t="s">
        <v>3526</v>
      </c>
      <c r="D2473" s="742" t="s">
        <v>5499</v>
      </c>
      <c r="E2473" s="743" t="s">
        <v>3555</v>
      </c>
      <c r="F2473" s="661" t="s">
        <v>3521</v>
      </c>
      <c r="G2473" s="661" t="s">
        <v>3632</v>
      </c>
      <c r="H2473" s="661" t="s">
        <v>574</v>
      </c>
      <c r="I2473" s="661" t="s">
        <v>862</v>
      </c>
      <c r="J2473" s="661" t="s">
        <v>3633</v>
      </c>
      <c r="K2473" s="661" t="s">
        <v>3634</v>
      </c>
      <c r="L2473" s="662">
        <v>88.76</v>
      </c>
      <c r="M2473" s="662">
        <v>443.8</v>
      </c>
      <c r="N2473" s="661">
        <v>5</v>
      </c>
      <c r="O2473" s="744">
        <v>3.5</v>
      </c>
      <c r="P2473" s="662">
        <v>355.04</v>
      </c>
      <c r="Q2473" s="677">
        <v>0.8</v>
      </c>
      <c r="R2473" s="661">
        <v>4</v>
      </c>
      <c r="S2473" s="677">
        <v>0.8</v>
      </c>
      <c r="T2473" s="744">
        <v>3</v>
      </c>
      <c r="U2473" s="700">
        <v>0.8571428571428571</v>
      </c>
    </row>
    <row r="2474" spans="1:21" ht="14.4" customHeight="1" x14ac:dyDescent="0.3">
      <c r="A2474" s="660">
        <v>32</v>
      </c>
      <c r="B2474" s="661" t="s">
        <v>573</v>
      </c>
      <c r="C2474" s="661" t="s">
        <v>3526</v>
      </c>
      <c r="D2474" s="742" t="s">
        <v>5499</v>
      </c>
      <c r="E2474" s="743" t="s">
        <v>3555</v>
      </c>
      <c r="F2474" s="661" t="s">
        <v>3521</v>
      </c>
      <c r="G2474" s="661" t="s">
        <v>4047</v>
      </c>
      <c r="H2474" s="661" t="s">
        <v>1755</v>
      </c>
      <c r="I2474" s="661" t="s">
        <v>1810</v>
      </c>
      <c r="J2474" s="661" t="s">
        <v>1811</v>
      </c>
      <c r="K2474" s="661" t="s">
        <v>3382</v>
      </c>
      <c r="L2474" s="662">
        <v>82.99</v>
      </c>
      <c r="M2474" s="662">
        <v>82.99</v>
      </c>
      <c r="N2474" s="661">
        <v>1</v>
      </c>
      <c r="O2474" s="744">
        <v>1</v>
      </c>
      <c r="P2474" s="662">
        <v>82.99</v>
      </c>
      <c r="Q2474" s="677">
        <v>1</v>
      </c>
      <c r="R2474" s="661">
        <v>1</v>
      </c>
      <c r="S2474" s="677">
        <v>1</v>
      </c>
      <c r="T2474" s="744">
        <v>1</v>
      </c>
      <c r="U2474" s="700">
        <v>1</v>
      </c>
    </row>
    <row r="2475" spans="1:21" ht="14.4" customHeight="1" x14ac:dyDescent="0.3">
      <c r="A2475" s="660">
        <v>32</v>
      </c>
      <c r="B2475" s="661" t="s">
        <v>573</v>
      </c>
      <c r="C2475" s="661" t="s">
        <v>3526</v>
      </c>
      <c r="D2475" s="742" t="s">
        <v>5499</v>
      </c>
      <c r="E2475" s="743" t="s">
        <v>3555</v>
      </c>
      <c r="F2475" s="661" t="s">
        <v>3521</v>
      </c>
      <c r="G2475" s="661" t="s">
        <v>3635</v>
      </c>
      <c r="H2475" s="661" t="s">
        <v>574</v>
      </c>
      <c r="I2475" s="661" t="s">
        <v>4449</v>
      </c>
      <c r="J2475" s="661" t="s">
        <v>4450</v>
      </c>
      <c r="K2475" s="661" t="s">
        <v>4451</v>
      </c>
      <c r="L2475" s="662">
        <v>0</v>
      </c>
      <c r="M2475" s="662">
        <v>0</v>
      </c>
      <c r="N2475" s="661">
        <v>2</v>
      </c>
      <c r="O2475" s="744">
        <v>1.5</v>
      </c>
      <c r="P2475" s="662">
        <v>0</v>
      </c>
      <c r="Q2475" s="677"/>
      <c r="R2475" s="661">
        <v>2</v>
      </c>
      <c r="S2475" s="677">
        <v>1</v>
      </c>
      <c r="T2475" s="744">
        <v>1.5</v>
      </c>
      <c r="U2475" s="700">
        <v>1</v>
      </c>
    </row>
    <row r="2476" spans="1:21" ht="14.4" customHeight="1" x14ac:dyDescent="0.3">
      <c r="A2476" s="660">
        <v>32</v>
      </c>
      <c r="B2476" s="661" t="s">
        <v>573</v>
      </c>
      <c r="C2476" s="661" t="s">
        <v>3526</v>
      </c>
      <c r="D2476" s="742" t="s">
        <v>5499</v>
      </c>
      <c r="E2476" s="743" t="s">
        <v>3555</v>
      </c>
      <c r="F2476" s="661" t="s">
        <v>3521</v>
      </c>
      <c r="G2476" s="661" t="s">
        <v>3638</v>
      </c>
      <c r="H2476" s="661" t="s">
        <v>574</v>
      </c>
      <c r="I2476" s="661" t="s">
        <v>3639</v>
      </c>
      <c r="J2476" s="661" t="s">
        <v>1753</v>
      </c>
      <c r="K2476" s="661" t="s">
        <v>1754</v>
      </c>
      <c r="L2476" s="662">
        <v>1121.25</v>
      </c>
      <c r="M2476" s="662">
        <v>8970</v>
      </c>
      <c r="N2476" s="661">
        <v>8</v>
      </c>
      <c r="O2476" s="744">
        <v>4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32</v>
      </c>
      <c r="B2477" s="661" t="s">
        <v>573</v>
      </c>
      <c r="C2477" s="661" t="s">
        <v>3526</v>
      </c>
      <c r="D2477" s="742" t="s">
        <v>5499</v>
      </c>
      <c r="E2477" s="743" t="s">
        <v>3555</v>
      </c>
      <c r="F2477" s="661" t="s">
        <v>3521</v>
      </c>
      <c r="G2477" s="661" t="s">
        <v>3638</v>
      </c>
      <c r="H2477" s="661" t="s">
        <v>574</v>
      </c>
      <c r="I2477" s="661" t="s">
        <v>1752</v>
      </c>
      <c r="J2477" s="661" t="s">
        <v>1753</v>
      </c>
      <c r="K2477" s="661" t="s">
        <v>1754</v>
      </c>
      <c r="L2477" s="662">
        <v>1121.25</v>
      </c>
      <c r="M2477" s="662">
        <v>2242.5</v>
      </c>
      <c r="N2477" s="661">
        <v>2</v>
      </c>
      <c r="O2477" s="744">
        <v>1</v>
      </c>
      <c r="P2477" s="662"/>
      <c r="Q2477" s="677">
        <v>0</v>
      </c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32</v>
      </c>
      <c r="B2478" s="661" t="s">
        <v>573</v>
      </c>
      <c r="C2478" s="661" t="s">
        <v>3526</v>
      </c>
      <c r="D2478" s="742" t="s">
        <v>5499</v>
      </c>
      <c r="E2478" s="743" t="s">
        <v>3555</v>
      </c>
      <c r="F2478" s="661" t="s">
        <v>3521</v>
      </c>
      <c r="G2478" s="661" t="s">
        <v>4270</v>
      </c>
      <c r="H2478" s="661" t="s">
        <v>1755</v>
      </c>
      <c r="I2478" s="661" t="s">
        <v>1802</v>
      </c>
      <c r="J2478" s="661" t="s">
        <v>1803</v>
      </c>
      <c r="K2478" s="661" t="s">
        <v>2916</v>
      </c>
      <c r="L2478" s="662">
        <v>37.159999999999997</v>
      </c>
      <c r="M2478" s="662">
        <v>37.159999999999997</v>
      </c>
      <c r="N2478" s="661">
        <v>1</v>
      </c>
      <c r="O2478" s="744">
        <v>0.5</v>
      </c>
      <c r="P2478" s="662">
        <v>37.159999999999997</v>
      </c>
      <c r="Q2478" s="677">
        <v>1</v>
      </c>
      <c r="R2478" s="661">
        <v>1</v>
      </c>
      <c r="S2478" s="677">
        <v>1</v>
      </c>
      <c r="T2478" s="744">
        <v>0.5</v>
      </c>
      <c r="U2478" s="700">
        <v>1</v>
      </c>
    </row>
    <row r="2479" spans="1:21" ht="14.4" customHeight="1" x14ac:dyDescent="0.3">
      <c r="A2479" s="660">
        <v>32</v>
      </c>
      <c r="B2479" s="661" t="s">
        <v>573</v>
      </c>
      <c r="C2479" s="661" t="s">
        <v>3526</v>
      </c>
      <c r="D2479" s="742" t="s">
        <v>5499</v>
      </c>
      <c r="E2479" s="743" t="s">
        <v>3555</v>
      </c>
      <c r="F2479" s="661" t="s">
        <v>3521</v>
      </c>
      <c r="G2479" s="661" t="s">
        <v>3844</v>
      </c>
      <c r="H2479" s="661" t="s">
        <v>574</v>
      </c>
      <c r="I2479" s="661" t="s">
        <v>3848</v>
      </c>
      <c r="J2479" s="661" t="s">
        <v>3849</v>
      </c>
      <c r="K2479" s="661" t="s">
        <v>3850</v>
      </c>
      <c r="L2479" s="662">
        <v>0</v>
      </c>
      <c r="M2479" s="662">
        <v>0</v>
      </c>
      <c r="N2479" s="661">
        <v>1</v>
      </c>
      <c r="O2479" s="744">
        <v>0.5</v>
      </c>
      <c r="P2479" s="662">
        <v>0</v>
      </c>
      <c r="Q2479" s="677"/>
      <c r="R2479" s="661">
        <v>1</v>
      </c>
      <c r="S2479" s="677">
        <v>1</v>
      </c>
      <c r="T2479" s="744">
        <v>0.5</v>
      </c>
      <c r="U2479" s="700">
        <v>1</v>
      </c>
    </row>
    <row r="2480" spans="1:21" ht="14.4" customHeight="1" x14ac:dyDescent="0.3">
      <c r="A2480" s="660">
        <v>32</v>
      </c>
      <c r="B2480" s="661" t="s">
        <v>573</v>
      </c>
      <c r="C2480" s="661" t="s">
        <v>3526</v>
      </c>
      <c r="D2480" s="742" t="s">
        <v>5499</v>
      </c>
      <c r="E2480" s="743" t="s">
        <v>3555</v>
      </c>
      <c r="F2480" s="661" t="s">
        <v>3521</v>
      </c>
      <c r="G2480" s="661" t="s">
        <v>3844</v>
      </c>
      <c r="H2480" s="661" t="s">
        <v>574</v>
      </c>
      <c r="I2480" s="661" t="s">
        <v>4955</v>
      </c>
      <c r="J2480" s="661" t="s">
        <v>3849</v>
      </c>
      <c r="K2480" s="661" t="s">
        <v>4956</v>
      </c>
      <c r="L2480" s="662">
        <v>58.52</v>
      </c>
      <c r="M2480" s="662">
        <v>58.52</v>
      </c>
      <c r="N2480" s="661">
        <v>1</v>
      </c>
      <c r="O2480" s="744">
        <v>1</v>
      </c>
      <c r="P2480" s="662">
        <v>58.52</v>
      </c>
      <c r="Q2480" s="677">
        <v>1</v>
      </c>
      <c r="R2480" s="661">
        <v>1</v>
      </c>
      <c r="S2480" s="677">
        <v>1</v>
      </c>
      <c r="T2480" s="744">
        <v>1</v>
      </c>
      <c r="U2480" s="700">
        <v>1</v>
      </c>
    </row>
    <row r="2481" spans="1:21" ht="14.4" customHeight="1" x14ac:dyDescent="0.3">
      <c r="A2481" s="660">
        <v>32</v>
      </c>
      <c r="B2481" s="661" t="s">
        <v>573</v>
      </c>
      <c r="C2481" s="661" t="s">
        <v>3526</v>
      </c>
      <c r="D2481" s="742" t="s">
        <v>5499</v>
      </c>
      <c r="E2481" s="743" t="s">
        <v>3555</v>
      </c>
      <c r="F2481" s="661" t="s">
        <v>3521</v>
      </c>
      <c r="G2481" s="661" t="s">
        <v>3647</v>
      </c>
      <c r="H2481" s="661" t="s">
        <v>1755</v>
      </c>
      <c r="I2481" s="661" t="s">
        <v>1924</v>
      </c>
      <c r="J2481" s="661" t="s">
        <v>1781</v>
      </c>
      <c r="K2481" s="661" t="s">
        <v>1925</v>
      </c>
      <c r="L2481" s="662">
        <v>407.55</v>
      </c>
      <c r="M2481" s="662">
        <v>815.1</v>
      </c>
      <c r="N2481" s="661">
        <v>2</v>
      </c>
      <c r="O2481" s="744">
        <v>1</v>
      </c>
      <c r="P2481" s="662"/>
      <c r="Q2481" s="677">
        <v>0</v>
      </c>
      <c r="R2481" s="661"/>
      <c r="S2481" s="677">
        <v>0</v>
      </c>
      <c r="T2481" s="744"/>
      <c r="U2481" s="700">
        <v>0</v>
      </c>
    </row>
    <row r="2482" spans="1:21" ht="14.4" customHeight="1" x14ac:dyDescent="0.3">
      <c r="A2482" s="660">
        <v>32</v>
      </c>
      <c r="B2482" s="661" t="s">
        <v>573</v>
      </c>
      <c r="C2482" s="661" t="s">
        <v>3526</v>
      </c>
      <c r="D2482" s="742" t="s">
        <v>5499</v>
      </c>
      <c r="E2482" s="743" t="s">
        <v>3555</v>
      </c>
      <c r="F2482" s="661" t="s">
        <v>3521</v>
      </c>
      <c r="G2482" s="661" t="s">
        <v>3654</v>
      </c>
      <c r="H2482" s="661" t="s">
        <v>574</v>
      </c>
      <c r="I2482" s="661" t="s">
        <v>3655</v>
      </c>
      <c r="J2482" s="661" t="s">
        <v>3656</v>
      </c>
      <c r="K2482" s="661" t="s">
        <v>3657</v>
      </c>
      <c r="L2482" s="662">
        <v>93.71</v>
      </c>
      <c r="M2482" s="662">
        <v>187.42</v>
      </c>
      <c r="N2482" s="661">
        <v>2</v>
      </c>
      <c r="O2482" s="744">
        <v>1</v>
      </c>
      <c r="P2482" s="662">
        <v>187.42</v>
      </c>
      <c r="Q2482" s="677">
        <v>1</v>
      </c>
      <c r="R2482" s="661">
        <v>2</v>
      </c>
      <c r="S2482" s="677">
        <v>1</v>
      </c>
      <c r="T2482" s="744">
        <v>1</v>
      </c>
      <c r="U2482" s="700">
        <v>1</v>
      </c>
    </row>
    <row r="2483" spans="1:21" ht="14.4" customHeight="1" x14ac:dyDescent="0.3">
      <c r="A2483" s="660">
        <v>32</v>
      </c>
      <c r="B2483" s="661" t="s">
        <v>573</v>
      </c>
      <c r="C2483" s="661" t="s">
        <v>3526</v>
      </c>
      <c r="D2483" s="742" t="s">
        <v>5499</v>
      </c>
      <c r="E2483" s="743" t="s">
        <v>3555</v>
      </c>
      <c r="F2483" s="661" t="s">
        <v>3521</v>
      </c>
      <c r="G2483" s="661" t="s">
        <v>3654</v>
      </c>
      <c r="H2483" s="661" t="s">
        <v>574</v>
      </c>
      <c r="I2483" s="661" t="s">
        <v>3703</v>
      </c>
      <c r="J2483" s="661" t="s">
        <v>3656</v>
      </c>
      <c r="K2483" s="661" t="s">
        <v>760</v>
      </c>
      <c r="L2483" s="662">
        <v>301.2</v>
      </c>
      <c r="M2483" s="662">
        <v>602.4</v>
      </c>
      <c r="N2483" s="661">
        <v>2</v>
      </c>
      <c r="O2483" s="744">
        <v>1.5</v>
      </c>
      <c r="P2483" s="662">
        <v>602.4</v>
      </c>
      <c r="Q2483" s="677">
        <v>1</v>
      </c>
      <c r="R2483" s="661">
        <v>2</v>
      </c>
      <c r="S2483" s="677">
        <v>1</v>
      </c>
      <c r="T2483" s="744">
        <v>1.5</v>
      </c>
      <c r="U2483" s="700">
        <v>1</v>
      </c>
    </row>
    <row r="2484" spans="1:21" ht="14.4" customHeight="1" x14ac:dyDescent="0.3">
      <c r="A2484" s="660">
        <v>32</v>
      </c>
      <c r="B2484" s="661" t="s">
        <v>573</v>
      </c>
      <c r="C2484" s="661" t="s">
        <v>3526</v>
      </c>
      <c r="D2484" s="742" t="s">
        <v>5499</v>
      </c>
      <c r="E2484" s="743" t="s">
        <v>3555</v>
      </c>
      <c r="F2484" s="661" t="s">
        <v>3521</v>
      </c>
      <c r="G2484" s="661" t="s">
        <v>3654</v>
      </c>
      <c r="H2484" s="661" t="s">
        <v>574</v>
      </c>
      <c r="I2484" s="661" t="s">
        <v>3703</v>
      </c>
      <c r="J2484" s="661" t="s">
        <v>3656</v>
      </c>
      <c r="K2484" s="661" t="s">
        <v>760</v>
      </c>
      <c r="L2484" s="662">
        <v>185.26</v>
      </c>
      <c r="M2484" s="662">
        <v>370.52</v>
      </c>
      <c r="N2484" s="661">
        <v>2</v>
      </c>
      <c r="O2484" s="744">
        <v>1.5</v>
      </c>
      <c r="P2484" s="662">
        <v>185.26</v>
      </c>
      <c r="Q2484" s="677">
        <v>0.5</v>
      </c>
      <c r="R2484" s="661">
        <v>1</v>
      </c>
      <c r="S2484" s="677">
        <v>0.5</v>
      </c>
      <c r="T2484" s="744">
        <v>1</v>
      </c>
      <c r="U2484" s="700">
        <v>0.66666666666666663</v>
      </c>
    </row>
    <row r="2485" spans="1:21" ht="14.4" customHeight="1" x14ac:dyDescent="0.3">
      <c r="A2485" s="660">
        <v>32</v>
      </c>
      <c r="B2485" s="661" t="s">
        <v>573</v>
      </c>
      <c r="C2485" s="661" t="s">
        <v>3526</v>
      </c>
      <c r="D2485" s="742" t="s">
        <v>5499</v>
      </c>
      <c r="E2485" s="743" t="s">
        <v>3555</v>
      </c>
      <c r="F2485" s="661" t="s">
        <v>3521</v>
      </c>
      <c r="G2485" s="661" t="s">
        <v>3658</v>
      </c>
      <c r="H2485" s="661" t="s">
        <v>1755</v>
      </c>
      <c r="I2485" s="661" t="s">
        <v>1940</v>
      </c>
      <c r="J2485" s="661" t="s">
        <v>1941</v>
      </c>
      <c r="K2485" s="661" t="s">
        <v>1942</v>
      </c>
      <c r="L2485" s="662">
        <v>475.77</v>
      </c>
      <c r="M2485" s="662">
        <v>475.77</v>
      </c>
      <c r="N2485" s="661">
        <v>1</v>
      </c>
      <c r="O2485" s="744">
        <v>1</v>
      </c>
      <c r="P2485" s="662">
        <v>475.77</v>
      </c>
      <c r="Q2485" s="677">
        <v>1</v>
      </c>
      <c r="R2485" s="661">
        <v>1</v>
      </c>
      <c r="S2485" s="677">
        <v>1</v>
      </c>
      <c r="T2485" s="744">
        <v>1</v>
      </c>
      <c r="U2485" s="700">
        <v>1</v>
      </c>
    </row>
    <row r="2486" spans="1:21" ht="14.4" customHeight="1" x14ac:dyDescent="0.3">
      <c r="A2486" s="660">
        <v>32</v>
      </c>
      <c r="B2486" s="661" t="s">
        <v>573</v>
      </c>
      <c r="C2486" s="661" t="s">
        <v>3526</v>
      </c>
      <c r="D2486" s="742" t="s">
        <v>5499</v>
      </c>
      <c r="E2486" s="743" t="s">
        <v>3555</v>
      </c>
      <c r="F2486" s="661" t="s">
        <v>3521</v>
      </c>
      <c r="G2486" s="661" t="s">
        <v>4560</v>
      </c>
      <c r="H2486" s="661" t="s">
        <v>574</v>
      </c>
      <c r="I2486" s="661" t="s">
        <v>1020</v>
      </c>
      <c r="J2486" s="661" t="s">
        <v>1021</v>
      </c>
      <c r="K2486" s="661" t="s">
        <v>1022</v>
      </c>
      <c r="L2486" s="662">
        <v>0</v>
      </c>
      <c r="M2486" s="662">
        <v>0</v>
      </c>
      <c r="N2486" s="661">
        <v>1</v>
      </c>
      <c r="O2486" s="744">
        <v>1</v>
      </c>
      <c r="P2486" s="662"/>
      <c r="Q2486" s="677"/>
      <c r="R2486" s="661"/>
      <c r="S2486" s="677">
        <v>0</v>
      </c>
      <c r="T2486" s="744"/>
      <c r="U2486" s="700">
        <v>0</v>
      </c>
    </row>
    <row r="2487" spans="1:21" ht="14.4" customHeight="1" x14ac:dyDescent="0.3">
      <c r="A2487" s="660">
        <v>32</v>
      </c>
      <c r="B2487" s="661" t="s">
        <v>573</v>
      </c>
      <c r="C2487" s="661" t="s">
        <v>3526</v>
      </c>
      <c r="D2487" s="742" t="s">
        <v>5499</v>
      </c>
      <c r="E2487" s="743" t="s">
        <v>3555</v>
      </c>
      <c r="F2487" s="661" t="s">
        <v>3521</v>
      </c>
      <c r="G2487" s="661" t="s">
        <v>5329</v>
      </c>
      <c r="H2487" s="661" t="s">
        <v>574</v>
      </c>
      <c r="I2487" s="661" t="s">
        <v>5368</v>
      </c>
      <c r="J2487" s="661" t="s">
        <v>5369</v>
      </c>
      <c r="K2487" s="661" t="s">
        <v>5370</v>
      </c>
      <c r="L2487" s="662">
        <v>0</v>
      </c>
      <c r="M2487" s="662">
        <v>0</v>
      </c>
      <c r="N2487" s="661">
        <v>1</v>
      </c>
      <c r="O2487" s="744">
        <v>1</v>
      </c>
      <c r="P2487" s="662"/>
      <c r="Q2487" s="677"/>
      <c r="R2487" s="661"/>
      <c r="S2487" s="677">
        <v>0</v>
      </c>
      <c r="T2487" s="744"/>
      <c r="U2487" s="700">
        <v>0</v>
      </c>
    </row>
    <row r="2488" spans="1:21" ht="14.4" customHeight="1" x14ac:dyDescent="0.3">
      <c r="A2488" s="660">
        <v>32</v>
      </c>
      <c r="B2488" s="661" t="s">
        <v>573</v>
      </c>
      <c r="C2488" s="661" t="s">
        <v>3526</v>
      </c>
      <c r="D2488" s="742" t="s">
        <v>5499</v>
      </c>
      <c r="E2488" s="743" t="s">
        <v>3555</v>
      </c>
      <c r="F2488" s="661" t="s">
        <v>3521</v>
      </c>
      <c r="G2488" s="661" t="s">
        <v>5329</v>
      </c>
      <c r="H2488" s="661" t="s">
        <v>574</v>
      </c>
      <c r="I2488" s="661" t="s">
        <v>5371</v>
      </c>
      <c r="J2488" s="661" t="s">
        <v>5372</v>
      </c>
      <c r="K2488" s="661" t="s">
        <v>5370</v>
      </c>
      <c r="L2488" s="662">
        <v>0</v>
      </c>
      <c r="M2488" s="662">
        <v>0</v>
      </c>
      <c r="N2488" s="661">
        <v>1</v>
      </c>
      <c r="O2488" s="744">
        <v>1</v>
      </c>
      <c r="P2488" s="662"/>
      <c r="Q2488" s="677"/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32</v>
      </c>
      <c r="B2489" s="661" t="s">
        <v>573</v>
      </c>
      <c r="C2489" s="661" t="s">
        <v>3526</v>
      </c>
      <c r="D2489" s="742" t="s">
        <v>5499</v>
      </c>
      <c r="E2489" s="743" t="s">
        <v>3555</v>
      </c>
      <c r="F2489" s="661" t="s">
        <v>3521</v>
      </c>
      <c r="G2489" s="661" t="s">
        <v>3662</v>
      </c>
      <c r="H2489" s="661" t="s">
        <v>574</v>
      </c>
      <c r="I2489" s="661" t="s">
        <v>647</v>
      </c>
      <c r="J2489" s="661" t="s">
        <v>3704</v>
      </c>
      <c r="K2489" s="661" t="s">
        <v>3646</v>
      </c>
      <c r="L2489" s="662">
        <v>24.78</v>
      </c>
      <c r="M2489" s="662">
        <v>49.56</v>
      </c>
      <c r="N2489" s="661">
        <v>2</v>
      </c>
      <c r="O2489" s="744">
        <v>0.5</v>
      </c>
      <c r="P2489" s="662">
        <v>49.56</v>
      </c>
      <c r="Q2489" s="677">
        <v>1</v>
      </c>
      <c r="R2489" s="661">
        <v>2</v>
      </c>
      <c r="S2489" s="677">
        <v>1</v>
      </c>
      <c r="T2489" s="744">
        <v>0.5</v>
      </c>
      <c r="U2489" s="700">
        <v>1</v>
      </c>
    </row>
    <row r="2490" spans="1:21" ht="14.4" customHeight="1" x14ac:dyDescent="0.3">
      <c r="A2490" s="660">
        <v>32</v>
      </c>
      <c r="B2490" s="661" t="s">
        <v>573</v>
      </c>
      <c r="C2490" s="661" t="s">
        <v>3526</v>
      </c>
      <c r="D2490" s="742" t="s">
        <v>5499</v>
      </c>
      <c r="E2490" s="743" t="s">
        <v>3555</v>
      </c>
      <c r="F2490" s="661" t="s">
        <v>3521</v>
      </c>
      <c r="G2490" s="661" t="s">
        <v>3662</v>
      </c>
      <c r="H2490" s="661" t="s">
        <v>574</v>
      </c>
      <c r="I2490" s="661" t="s">
        <v>1160</v>
      </c>
      <c r="J2490" s="661" t="s">
        <v>3663</v>
      </c>
      <c r="K2490" s="661" t="s">
        <v>3664</v>
      </c>
      <c r="L2490" s="662">
        <v>99.11</v>
      </c>
      <c r="M2490" s="662">
        <v>495.54999999999995</v>
      </c>
      <c r="N2490" s="661">
        <v>5</v>
      </c>
      <c r="O2490" s="744">
        <v>1.5</v>
      </c>
      <c r="P2490" s="662">
        <v>495.54999999999995</v>
      </c>
      <c r="Q2490" s="677">
        <v>1</v>
      </c>
      <c r="R2490" s="661">
        <v>5</v>
      </c>
      <c r="S2490" s="677">
        <v>1</v>
      </c>
      <c r="T2490" s="744">
        <v>1.5</v>
      </c>
      <c r="U2490" s="700">
        <v>1</v>
      </c>
    </row>
    <row r="2491" spans="1:21" ht="14.4" customHeight="1" x14ac:dyDescent="0.3">
      <c r="A2491" s="660">
        <v>32</v>
      </c>
      <c r="B2491" s="661" t="s">
        <v>573</v>
      </c>
      <c r="C2491" s="661" t="s">
        <v>3526</v>
      </c>
      <c r="D2491" s="742" t="s">
        <v>5499</v>
      </c>
      <c r="E2491" s="743" t="s">
        <v>3555</v>
      </c>
      <c r="F2491" s="661" t="s">
        <v>3521</v>
      </c>
      <c r="G2491" s="661" t="s">
        <v>3666</v>
      </c>
      <c r="H2491" s="661" t="s">
        <v>574</v>
      </c>
      <c r="I2491" s="661" t="s">
        <v>4070</v>
      </c>
      <c r="J2491" s="661" t="s">
        <v>855</v>
      </c>
      <c r="K2491" s="661" t="s">
        <v>2806</v>
      </c>
      <c r="L2491" s="662">
        <v>0</v>
      </c>
      <c r="M2491" s="662">
        <v>0</v>
      </c>
      <c r="N2491" s="661">
        <v>1</v>
      </c>
      <c r="O2491" s="744">
        <v>1</v>
      </c>
      <c r="P2491" s="662">
        <v>0</v>
      </c>
      <c r="Q2491" s="677"/>
      <c r="R2491" s="661">
        <v>1</v>
      </c>
      <c r="S2491" s="677">
        <v>1</v>
      </c>
      <c r="T2491" s="744">
        <v>1</v>
      </c>
      <c r="U2491" s="700">
        <v>1</v>
      </c>
    </row>
    <row r="2492" spans="1:21" ht="14.4" customHeight="1" x14ac:dyDescent="0.3">
      <c r="A2492" s="660">
        <v>32</v>
      </c>
      <c r="B2492" s="661" t="s">
        <v>573</v>
      </c>
      <c r="C2492" s="661" t="s">
        <v>3526</v>
      </c>
      <c r="D2492" s="742" t="s">
        <v>5499</v>
      </c>
      <c r="E2492" s="743" t="s">
        <v>3555</v>
      </c>
      <c r="F2492" s="661" t="s">
        <v>3521</v>
      </c>
      <c r="G2492" s="661" t="s">
        <v>5070</v>
      </c>
      <c r="H2492" s="661" t="s">
        <v>574</v>
      </c>
      <c r="I2492" s="661" t="s">
        <v>985</v>
      </c>
      <c r="J2492" s="661" t="s">
        <v>5071</v>
      </c>
      <c r="K2492" s="661" t="s">
        <v>3664</v>
      </c>
      <c r="L2492" s="662">
        <v>0</v>
      </c>
      <c r="M2492" s="662">
        <v>0</v>
      </c>
      <c r="N2492" s="661">
        <v>2</v>
      </c>
      <c r="O2492" s="744">
        <v>1</v>
      </c>
      <c r="P2492" s="662">
        <v>0</v>
      </c>
      <c r="Q2492" s="677"/>
      <c r="R2492" s="661">
        <v>2</v>
      </c>
      <c r="S2492" s="677">
        <v>1</v>
      </c>
      <c r="T2492" s="744">
        <v>1</v>
      </c>
      <c r="U2492" s="700">
        <v>1</v>
      </c>
    </row>
    <row r="2493" spans="1:21" ht="14.4" customHeight="1" x14ac:dyDescent="0.3">
      <c r="A2493" s="660">
        <v>32</v>
      </c>
      <c r="B2493" s="661" t="s">
        <v>573</v>
      </c>
      <c r="C2493" s="661" t="s">
        <v>3526</v>
      </c>
      <c r="D2493" s="742" t="s">
        <v>5499</v>
      </c>
      <c r="E2493" s="743" t="s">
        <v>3555</v>
      </c>
      <c r="F2493" s="661" t="s">
        <v>3521</v>
      </c>
      <c r="G2493" s="661" t="s">
        <v>3670</v>
      </c>
      <c r="H2493" s="661" t="s">
        <v>574</v>
      </c>
      <c r="I2493" s="661" t="s">
        <v>3898</v>
      </c>
      <c r="J2493" s="661" t="s">
        <v>2521</v>
      </c>
      <c r="K2493" s="661" t="s">
        <v>3899</v>
      </c>
      <c r="L2493" s="662">
        <v>214.5</v>
      </c>
      <c r="M2493" s="662">
        <v>214.5</v>
      </c>
      <c r="N2493" s="661">
        <v>1</v>
      </c>
      <c r="O2493" s="744">
        <v>0.5</v>
      </c>
      <c r="P2493" s="662">
        <v>214.5</v>
      </c>
      <c r="Q2493" s="677">
        <v>1</v>
      </c>
      <c r="R2493" s="661">
        <v>1</v>
      </c>
      <c r="S2493" s="677">
        <v>1</v>
      </c>
      <c r="T2493" s="744">
        <v>0.5</v>
      </c>
      <c r="U2493" s="700">
        <v>1</v>
      </c>
    </row>
    <row r="2494" spans="1:21" ht="14.4" customHeight="1" x14ac:dyDescent="0.3">
      <c r="A2494" s="660">
        <v>32</v>
      </c>
      <c r="B2494" s="661" t="s">
        <v>573</v>
      </c>
      <c r="C2494" s="661" t="s">
        <v>3526</v>
      </c>
      <c r="D2494" s="742" t="s">
        <v>5499</v>
      </c>
      <c r="E2494" s="743" t="s">
        <v>3555</v>
      </c>
      <c r="F2494" s="661" t="s">
        <v>3521</v>
      </c>
      <c r="G2494" s="661" t="s">
        <v>3705</v>
      </c>
      <c r="H2494" s="661" t="s">
        <v>1755</v>
      </c>
      <c r="I2494" s="661" t="s">
        <v>1869</v>
      </c>
      <c r="J2494" s="661" t="s">
        <v>1870</v>
      </c>
      <c r="K2494" s="661" t="s">
        <v>1871</v>
      </c>
      <c r="L2494" s="662">
        <v>132</v>
      </c>
      <c r="M2494" s="662">
        <v>132</v>
      </c>
      <c r="N2494" s="661">
        <v>1</v>
      </c>
      <c r="O2494" s="744">
        <v>0.5</v>
      </c>
      <c r="P2494" s="662">
        <v>132</v>
      </c>
      <c r="Q2494" s="677">
        <v>1</v>
      </c>
      <c r="R2494" s="661">
        <v>1</v>
      </c>
      <c r="S2494" s="677">
        <v>1</v>
      </c>
      <c r="T2494" s="744">
        <v>0.5</v>
      </c>
      <c r="U2494" s="700">
        <v>1</v>
      </c>
    </row>
    <row r="2495" spans="1:21" ht="14.4" customHeight="1" x14ac:dyDescent="0.3">
      <c r="A2495" s="660">
        <v>32</v>
      </c>
      <c r="B2495" s="661" t="s">
        <v>573</v>
      </c>
      <c r="C2495" s="661" t="s">
        <v>3526</v>
      </c>
      <c r="D2495" s="742" t="s">
        <v>5499</v>
      </c>
      <c r="E2495" s="743" t="s">
        <v>3555</v>
      </c>
      <c r="F2495" s="661" t="s">
        <v>3521</v>
      </c>
      <c r="G2495" s="661" t="s">
        <v>3672</v>
      </c>
      <c r="H2495" s="661" t="s">
        <v>574</v>
      </c>
      <c r="I2495" s="661" t="s">
        <v>817</v>
      </c>
      <c r="J2495" s="661" t="s">
        <v>3673</v>
      </c>
      <c r="K2495" s="661" t="s">
        <v>3674</v>
      </c>
      <c r="L2495" s="662">
        <v>0</v>
      </c>
      <c r="M2495" s="662">
        <v>0</v>
      </c>
      <c r="N2495" s="661">
        <v>5</v>
      </c>
      <c r="O2495" s="744">
        <v>1</v>
      </c>
      <c r="P2495" s="662">
        <v>0</v>
      </c>
      <c r="Q2495" s="677"/>
      <c r="R2495" s="661">
        <v>3</v>
      </c>
      <c r="S2495" s="677">
        <v>0.6</v>
      </c>
      <c r="T2495" s="744">
        <v>0.5</v>
      </c>
      <c r="U2495" s="700">
        <v>0.5</v>
      </c>
    </row>
    <row r="2496" spans="1:21" ht="14.4" customHeight="1" x14ac:dyDescent="0.3">
      <c r="A2496" s="660">
        <v>32</v>
      </c>
      <c r="B2496" s="661" t="s">
        <v>573</v>
      </c>
      <c r="C2496" s="661" t="s">
        <v>3526</v>
      </c>
      <c r="D2496" s="742" t="s">
        <v>5499</v>
      </c>
      <c r="E2496" s="743" t="s">
        <v>3555</v>
      </c>
      <c r="F2496" s="661" t="s">
        <v>3521</v>
      </c>
      <c r="G2496" s="661" t="s">
        <v>3675</v>
      </c>
      <c r="H2496" s="661" t="s">
        <v>574</v>
      </c>
      <c r="I2496" s="661" t="s">
        <v>3947</v>
      </c>
      <c r="J2496" s="661" t="s">
        <v>767</v>
      </c>
      <c r="K2496" s="661" t="s">
        <v>3617</v>
      </c>
      <c r="L2496" s="662">
        <v>30.47</v>
      </c>
      <c r="M2496" s="662">
        <v>30.47</v>
      </c>
      <c r="N2496" s="661">
        <v>1</v>
      </c>
      <c r="O2496" s="744">
        <v>1</v>
      </c>
      <c r="P2496" s="662">
        <v>30.47</v>
      </c>
      <c r="Q2496" s="677">
        <v>1</v>
      </c>
      <c r="R2496" s="661">
        <v>1</v>
      </c>
      <c r="S2496" s="677">
        <v>1</v>
      </c>
      <c r="T2496" s="744">
        <v>1</v>
      </c>
      <c r="U2496" s="700">
        <v>1</v>
      </c>
    </row>
    <row r="2497" spans="1:21" ht="14.4" customHeight="1" x14ac:dyDescent="0.3">
      <c r="A2497" s="660">
        <v>32</v>
      </c>
      <c r="B2497" s="661" t="s">
        <v>573</v>
      </c>
      <c r="C2497" s="661" t="s">
        <v>3526</v>
      </c>
      <c r="D2497" s="742" t="s">
        <v>5499</v>
      </c>
      <c r="E2497" s="743" t="s">
        <v>3555</v>
      </c>
      <c r="F2497" s="661" t="s">
        <v>3521</v>
      </c>
      <c r="G2497" s="661" t="s">
        <v>3675</v>
      </c>
      <c r="H2497" s="661" t="s">
        <v>574</v>
      </c>
      <c r="I2497" s="661" t="s">
        <v>4282</v>
      </c>
      <c r="J2497" s="661" t="s">
        <v>4283</v>
      </c>
      <c r="K2497" s="661" t="s">
        <v>1871</v>
      </c>
      <c r="L2497" s="662">
        <v>91.4</v>
      </c>
      <c r="M2497" s="662">
        <v>182.8</v>
      </c>
      <c r="N2497" s="661">
        <v>2</v>
      </c>
      <c r="O2497" s="744">
        <v>1</v>
      </c>
      <c r="P2497" s="662"/>
      <c r="Q2497" s="677">
        <v>0</v>
      </c>
      <c r="R2497" s="661"/>
      <c r="S2497" s="677">
        <v>0</v>
      </c>
      <c r="T2497" s="744"/>
      <c r="U2497" s="700">
        <v>0</v>
      </c>
    </row>
    <row r="2498" spans="1:21" ht="14.4" customHeight="1" x14ac:dyDescent="0.3">
      <c r="A2498" s="660">
        <v>32</v>
      </c>
      <c r="B2498" s="661" t="s">
        <v>573</v>
      </c>
      <c r="C2498" s="661" t="s">
        <v>3526</v>
      </c>
      <c r="D2498" s="742" t="s">
        <v>5499</v>
      </c>
      <c r="E2498" s="743" t="s">
        <v>3555</v>
      </c>
      <c r="F2498" s="661" t="s">
        <v>3521</v>
      </c>
      <c r="G2498" s="661" t="s">
        <v>3677</v>
      </c>
      <c r="H2498" s="661" t="s">
        <v>574</v>
      </c>
      <c r="I2498" s="661" t="s">
        <v>2120</v>
      </c>
      <c r="J2498" s="661" t="s">
        <v>2121</v>
      </c>
      <c r="K2498" s="661" t="s">
        <v>3680</v>
      </c>
      <c r="L2498" s="662">
        <v>51.21</v>
      </c>
      <c r="M2498" s="662">
        <v>409.68</v>
      </c>
      <c r="N2498" s="661">
        <v>8</v>
      </c>
      <c r="O2498" s="744">
        <v>2</v>
      </c>
      <c r="P2498" s="662">
        <v>307.26</v>
      </c>
      <c r="Q2498" s="677">
        <v>0.75</v>
      </c>
      <c r="R2498" s="661">
        <v>6</v>
      </c>
      <c r="S2498" s="677">
        <v>0.75</v>
      </c>
      <c r="T2498" s="744">
        <v>1.5</v>
      </c>
      <c r="U2498" s="700">
        <v>0.75</v>
      </c>
    </row>
    <row r="2499" spans="1:21" ht="14.4" customHeight="1" x14ac:dyDescent="0.3">
      <c r="A2499" s="660">
        <v>32</v>
      </c>
      <c r="B2499" s="661" t="s">
        <v>573</v>
      </c>
      <c r="C2499" s="661" t="s">
        <v>3526</v>
      </c>
      <c r="D2499" s="742" t="s">
        <v>5499</v>
      </c>
      <c r="E2499" s="743" t="s">
        <v>3555</v>
      </c>
      <c r="F2499" s="661" t="s">
        <v>3521</v>
      </c>
      <c r="G2499" s="661" t="s">
        <v>3684</v>
      </c>
      <c r="H2499" s="661" t="s">
        <v>1755</v>
      </c>
      <c r="I2499" s="661" t="s">
        <v>1790</v>
      </c>
      <c r="J2499" s="661" t="s">
        <v>1791</v>
      </c>
      <c r="K2499" s="661" t="s">
        <v>1792</v>
      </c>
      <c r="L2499" s="662">
        <v>31.32</v>
      </c>
      <c r="M2499" s="662">
        <v>31.32</v>
      </c>
      <c r="N2499" s="661">
        <v>1</v>
      </c>
      <c r="O2499" s="744">
        <v>0.5</v>
      </c>
      <c r="P2499" s="662">
        <v>31.32</v>
      </c>
      <c r="Q2499" s="677">
        <v>1</v>
      </c>
      <c r="R2499" s="661">
        <v>1</v>
      </c>
      <c r="S2499" s="677">
        <v>1</v>
      </c>
      <c r="T2499" s="744">
        <v>0.5</v>
      </c>
      <c r="U2499" s="700">
        <v>1</v>
      </c>
    </row>
    <row r="2500" spans="1:21" ht="14.4" customHeight="1" x14ac:dyDescent="0.3">
      <c r="A2500" s="660">
        <v>32</v>
      </c>
      <c r="B2500" s="661" t="s">
        <v>573</v>
      </c>
      <c r="C2500" s="661" t="s">
        <v>3526</v>
      </c>
      <c r="D2500" s="742" t="s">
        <v>5499</v>
      </c>
      <c r="E2500" s="743" t="s">
        <v>3555</v>
      </c>
      <c r="F2500" s="661" t="s">
        <v>3521</v>
      </c>
      <c r="G2500" s="661" t="s">
        <v>3690</v>
      </c>
      <c r="H2500" s="661" t="s">
        <v>1755</v>
      </c>
      <c r="I2500" s="661" t="s">
        <v>2253</v>
      </c>
      <c r="J2500" s="661" t="s">
        <v>2246</v>
      </c>
      <c r="K2500" s="661" t="s">
        <v>3416</v>
      </c>
      <c r="L2500" s="662">
        <v>13849.26</v>
      </c>
      <c r="M2500" s="662">
        <v>41547.78</v>
      </c>
      <c r="N2500" s="661">
        <v>3</v>
      </c>
      <c r="O2500" s="744">
        <v>2</v>
      </c>
      <c r="P2500" s="662">
        <v>41547.78</v>
      </c>
      <c r="Q2500" s="677">
        <v>1</v>
      </c>
      <c r="R2500" s="661">
        <v>3</v>
      </c>
      <c r="S2500" s="677">
        <v>1</v>
      </c>
      <c r="T2500" s="744">
        <v>2</v>
      </c>
      <c r="U2500" s="700">
        <v>1</v>
      </c>
    </row>
    <row r="2501" spans="1:21" ht="14.4" customHeight="1" x14ac:dyDescent="0.3">
      <c r="A2501" s="660">
        <v>32</v>
      </c>
      <c r="B2501" s="661" t="s">
        <v>573</v>
      </c>
      <c r="C2501" s="661" t="s">
        <v>3526</v>
      </c>
      <c r="D2501" s="742" t="s">
        <v>5499</v>
      </c>
      <c r="E2501" s="743" t="s">
        <v>3555</v>
      </c>
      <c r="F2501" s="661" t="s">
        <v>3521</v>
      </c>
      <c r="G2501" s="661" t="s">
        <v>3952</v>
      </c>
      <c r="H2501" s="661" t="s">
        <v>574</v>
      </c>
      <c r="I2501" s="661" t="s">
        <v>5373</v>
      </c>
      <c r="J2501" s="661" t="s">
        <v>3954</v>
      </c>
      <c r="K2501" s="661" t="s">
        <v>4479</v>
      </c>
      <c r="L2501" s="662">
        <v>0</v>
      </c>
      <c r="M2501" s="662">
        <v>0</v>
      </c>
      <c r="N2501" s="661">
        <v>2</v>
      </c>
      <c r="O2501" s="744">
        <v>1</v>
      </c>
      <c r="P2501" s="662"/>
      <c r="Q2501" s="677"/>
      <c r="R2501" s="661"/>
      <c r="S2501" s="677">
        <v>0</v>
      </c>
      <c r="T2501" s="744"/>
      <c r="U2501" s="700">
        <v>0</v>
      </c>
    </row>
    <row r="2502" spans="1:21" ht="14.4" customHeight="1" x14ac:dyDescent="0.3">
      <c r="A2502" s="660">
        <v>32</v>
      </c>
      <c r="B2502" s="661" t="s">
        <v>573</v>
      </c>
      <c r="C2502" s="661" t="s">
        <v>3526</v>
      </c>
      <c r="D2502" s="742" t="s">
        <v>5499</v>
      </c>
      <c r="E2502" s="743" t="s">
        <v>3555</v>
      </c>
      <c r="F2502" s="661" t="s">
        <v>3521</v>
      </c>
      <c r="G2502" s="661" t="s">
        <v>3709</v>
      </c>
      <c r="H2502" s="661" t="s">
        <v>574</v>
      </c>
      <c r="I2502" s="661" t="s">
        <v>2237</v>
      </c>
      <c r="J2502" s="661" t="s">
        <v>3710</v>
      </c>
      <c r="K2502" s="661" t="s">
        <v>3711</v>
      </c>
      <c r="L2502" s="662">
        <v>10386.950000000001</v>
      </c>
      <c r="M2502" s="662">
        <v>62321.700000000004</v>
      </c>
      <c r="N2502" s="661">
        <v>6</v>
      </c>
      <c r="O2502" s="744">
        <v>1</v>
      </c>
      <c r="P2502" s="662">
        <v>62321.700000000004</v>
      </c>
      <c r="Q2502" s="677">
        <v>1</v>
      </c>
      <c r="R2502" s="661">
        <v>6</v>
      </c>
      <c r="S2502" s="677">
        <v>1</v>
      </c>
      <c r="T2502" s="744">
        <v>1</v>
      </c>
      <c r="U2502" s="700">
        <v>1</v>
      </c>
    </row>
    <row r="2503" spans="1:21" ht="14.4" customHeight="1" x14ac:dyDescent="0.3">
      <c r="A2503" s="660">
        <v>32</v>
      </c>
      <c r="B2503" s="661" t="s">
        <v>573</v>
      </c>
      <c r="C2503" s="661" t="s">
        <v>3526</v>
      </c>
      <c r="D2503" s="742" t="s">
        <v>5499</v>
      </c>
      <c r="E2503" s="743" t="s">
        <v>3555</v>
      </c>
      <c r="F2503" s="661" t="s">
        <v>3521</v>
      </c>
      <c r="G2503" s="661" t="s">
        <v>4234</v>
      </c>
      <c r="H2503" s="661" t="s">
        <v>574</v>
      </c>
      <c r="I2503" s="661" t="s">
        <v>2385</v>
      </c>
      <c r="J2503" s="661" t="s">
        <v>2386</v>
      </c>
      <c r="K2503" s="661" t="s">
        <v>2387</v>
      </c>
      <c r="L2503" s="662">
        <v>0</v>
      </c>
      <c r="M2503" s="662">
        <v>0</v>
      </c>
      <c r="N2503" s="661">
        <v>1</v>
      </c>
      <c r="O2503" s="744">
        <v>1</v>
      </c>
      <c r="P2503" s="662">
        <v>0</v>
      </c>
      <c r="Q2503" s="677"/>
      <c r="R2503" s="661">
        <v>1</v>
      </c>
      <c r="S2503" s="677">
        <v>1</v>
      </c>
      <c r="T2503" s="744">
        <v>1</v>
      </c>
      <c r="U2503" s="700">
        <v>1</v>
      </c>
    </row>
    <row r="2504" spans="1:21" ht="14.4" customHeight="1" x14ac:dyDescent="0.3">
      <c r="A2504" s="660">
        <v>32</v>
      </c>
      <c r="B2504" s="661" t="s">
        <v>573</v>
      </c>
      <c r="C2504" s="661" t="s">
        <v>3526</v>
      </c>
      <c r="D2504" s="742" t="s">
        <v>5499</v>
      </c>
      <c r="E2504" s="743" t="s">
        <v>3555</v>
      </c>
      <c r="F2504" s="661" t="s">
        <v>3521</v>
      </c>
      <c r="G2504" s="661" t="s">
        <v>4234</v>
      </c>
      <c r="H2504" s="661" t="s">
        <v>574</v>
      </c>
      <c r="I2504" s="661" t="s">
        <v>5374</v>
      </c>
      <c r="J2504" s="661" t="s">
        <v>2378</v>
      </c>
      <c r="K2504" s="661" t="s">
        <v>3581</v>
      </c>
      <c r="L2504" s="662">
        <v>0</v>
      </c>
      <c r="M2504" s="662">
        <v>0</v>
      </c>
      <c r="N2504" s="661">
        <v>1</v>
      </c>
      <c r="O2504" s="744">
        <v>1</v>
      </c>
      <c r="P2504" s="662">
        <v>0</v>
      </c>
      <c r="Q2504" s="677"/>
      <c r="R2504" s="661">
        <v>1</v>
      </c>
      <c r="S2504" s="677">
        <v>1</v>
      </c>
      <c r="T2504" s="744">
        <v>1</v>
      </c>
      <c r="U2504" s="700">
        <v>1</v>
      </c>
    </row>
    <row r="2505" spans="1:21" ht="14.4" customHeight="1" x14ac:dyDescent="0.3">
      <c r="A2505" s="660">
        <v>32</v>
      </c>
      <c r="B2505" s="661" t="s">
        <v>573</v>
      </c>
      <c r="C2505" s="661" t="s">
        <v>3526</v>
      </c>
      <c r="D2505" s="742" t="s">
        <v>5499</v>
      </c>
      <c r="E2505" s="743" t="s">
        <v>3555</v>
      </c>
      <c r="F2505" s="661" t="s">
        <v>3522</v>
      </c>
      <c r="G2505" s="661" t="s">
        <v>3700</v>
      </c>
      <c r="H2505" s="661" t="s">
        <v>574</v>
      </c>
      <c r="I2505" s="661" t="s">
        <v>5375</v>
      </c>
      <c r="J2505" s="661" t="s">
        <v>3702</v>
      </c>
      <c r="K2505" s="661"/>
      <c r="L2505" s="662">
        <v>0</v>
      </c>
      <c r="M2505" s="662">
        <v>0</v>
      </c>
      <c r="N2505" s="661">
        <v>1</v>
      </c>
      <c r="O2505" s="744">
        <v>1</v>
      </c>
      <c r="P2505" s="662">
        <v>0</v>
      </c>
      <c r="Q2505" s="677"/>
      <c r="R2505" s="661">
        <v>1</v>
      </c>
      <c r="S2505" s="677">
        <v>1</v>
      </c>
      <c r="T2505" s="744">
        <v>1</v>
      </c>
      <c r="U2505" s="700">
        <v>1</v>
      </c>
    </row>
    <row r="2506" spans="1:21" ht="14.4" customHeight="1" x14ac:dyDescent="0.3">
      <c r="A2506" s="660">
        <v>32</v>
      </c>
      <c r="B2506" s="661" t="s">
        <v>573</v>
      </c>
      <c r="C2506" s="661" t="s">
        <v>3526</v>
      </c>
      <c r="D2506" s="742" t="s">
        <v>5499</v>
      </c>
      <c r="E2506" s="743" t="s">
        <v>3556</v>
      </c>
      <c r="F2506" s="661" t="s">
        <v>3521</v>
      </c>
      <c r="G2506" s="661" t="s">
        <v>3569</v>
      </c>
      <c r="H2506" s="661" t="s">
        <v>574</v>
      </c>
      <c r="I2506" s="661" t="s">
        <v>1268</v>
      </c>
      <c r="J2506" s="661" t="s">
        <v>1269</v>
      </c>
      <c r="K2506" s="661" t="s">
        <v>1253</v>
      </c>
      <c r="L2506" s="662">
        <v>263.26</v>
      </c>
      <c r="M2506" s="662">
        <v>526.52</v>
      </c>
      <c r="N2506" s="661">
        <v>2</v>
      </c>
      <c r="O2506" s="744">
        <v>0.5</v>
      </c>
      <c r="P2506" s="662">
        <v>526.52</v>
      </c>
      <c r="Q2506" s="677">
        <v>1</v>
      </c>
      <c r="R2506" s="661">
        <v>2</v>
      </c>
      <c r="S2506" s="677">
        <v>1</v>
      </c>
      <c r="T2506" s="744">
        <v>0.5</v>
      </c>
      <c r="U2506" s="700">
        <v>1</v>
      </c>
    </row>
    <row r="2507" spans="1:21" ht="14.4" customHeight="1" x14ac:dyDescent="0.3">
      <c r="A2507" s="660">
        <v>32</v>
      </c>
      <c r="B2507" s="661" t="s">
        <v>573</v>
      </c>
      <c r="C2507" s="661" t="s">
        <v>3526</v>
      </c>
      <c r="D2507" s="742" t="s">
        <v>5499</v>
      </c>
      <c r="E2507" s="743" t="s">
        <v>3556</v>
      </c>
      <c r="F2507" s="661" t="s">
        <v>3521</v>
      </c>
      <c r="G2507" s="661" t="s">
        <v>3569</v>
      </c>
      <c r="H2507" s="661" t="s">
        <v>574</v>
      </c>
      <c r="I2507" s="661" t="s">
        <v>1314</v>
      </c>
      <c r="J2507" s="661" t="s">
        <v>1315</v>
      </c>
      <c r="K2507" s="661" t="s">
        <v>3570</v>
      </c>
      <c r="L2507" s="662">
        <v>1295.6400000000001</v>
      </c>
      <c r="M2507" s="662">
        <v>15547.68</v>
      </c>
      <c r="N2507" s="661">
        <v>12</v>
      </c>
      <c r="O2507" s="744">
        <v>7</v>
      </c>
      <c r="P2507" s="662">
        <v>10365.120000000001</v>
      </c>
      <c r="Q2507" s="677">
        <v>0.66666666666666674</v>
      </c>
      <c r="R2507" s="661">
        <v>8</v>
      </c>
      <c r="S2507" s="677">
        <v>0.66666666666666663</v>
      </c>
      <c r="T2507" s="744">
        <v>4.5</v>
      </c>
      <c r="U2507" s="700">
        <v>0.6428571428571429</v>
      </c>
    </row>
    <row r="2508" spans="1:21" ht="14.4" customHeight="1" x14ac:dyDescent="0.3">
      <c r="A2508" s="660">
        <v>32</v>
      </c>
      <c r="B2508" s="661" t="s">
        <v>573</v>
      </c>
      <c r="C2508" s="661" t="s">
        <v>3526</v>
      </c>
      <c r="D2508" s="742" t="s">
        <v>5499</v>
      </c>
      <c r="E2508" s="743" t="s">
        <v>3556</v>
      </c>
      <c r="F2508" s="661" t="s">
        <v>3521</v>
      </c>
      <c r="G2508" s="661" t="s">
        <v>3569</v>
      </c>
      <c r="H2508" s="661" t="s">
        <v>574</v>
      </c>
      <c r="I2508" s="661" t="s">
        <v>4400</v>
      </c>
      <c r="J2508" s="661" t="s">
        <v>4401</v>
      </c>
      <c r="K2508" s="661" t="s">
        <v>4402</v>
      </c>
      <c r="L2508" s="662">
        <v>1295.6400000000001</v>
      </c>
      <c r="M2508" s="662">
        <v>2591.2800000000002</v>
      </c>
      <c r="N2508" s="661">
        <v>2</v>
      </c>
      <c r="O2508" s="744">
        <v>1</v>
      </c>
      <c r="P2508" s="662">
        <v>2591.2800000000002</v>
      </c>
      <c r="Q2508" s="677">
        <v>1</v>
      </c>
      <c r="R2508" s="661">
        <v>2</v>
      </c>
      <c r="S2508" s="677">
        <v>1</v>
      </c>
      <c r="T2508" s="744">
        <v>1</v>
      </c>
      <c r="U2508" s="700">
        <v>1</v>
      </c>
    </row>
    <row r="2509" spans="1:21" ht="14.4" customHeight="1" x14ac:dyDescent="0.3">
      <c r="A2509" s="660">
        <v>32</v>
      </c>
      <c r="B2509" s="661" t="s">
        <v>573</v>
      </c>
      <c r="C2509" s="661" t="s">
        <v>3526</v>
      </c>
      <c r="D2509" s="742" t="s">
        <v>5499</v>
      </c>
      <c r="E2509" s="743" t="s">
        <v>3556</v>
      </c>
      <c r="F2509" s="661" t="s">
        <v>3521</v>
      </c>
      <c r="G2509" s="661" t="s">
        <v>3569</v>
      </c>
      <c r="H2509" s="661" t="s">
        <v>574</v>
      </c>
      <c r="I2509" s="661" t="s">
        <v>3811</v>
      </c>
      <c r="J2509" s="661" t="s">
        <v>1252</v>
      </c>
      <c r="K2509" s="661" t="s">
        <v>1253</v>
      </c>
      <c r="L2509" s="662">
        <v>263.26</v>
      </c>
      <c r="M2509" s="662">
        <v>526.52</v>
      </c>
      <c r="N2509" s="661">
        <v>2</v>
      </c>
      <c r="O2509" s="744">
        <v>1.5</v>
      </c>
      <c r="P2509" s="662"/>
      <c r="Q2509" s="677">
        <v>0</v>
      </c>
      <c r="R2509" s="661"/>
      <c r="S2509" s="677">
        <v>0</v>
      </c>
      <c r="T2509" s="744"/>
      <c r="U2509" s="700">
        <v>0</v>
      </c>
    </row>
    <row r="2510" spans="1:21" ht="14.4" customHeight="1" x14ac:dyDescent="0.3">
      <c r="A2510" s="660">
        <v>32</v>
      </c>
      <c r="B2510" s="661" t="s">
        <v>573</v>
      </c>
      <c r="C2510" s="661" t="s">
        <v>3526</v>
      </c>
      <c r="D2510" s="742" t="s">
        <v>5499</v>
      </c>
      <c r="E2510" s="743" t="s">
        <v>3556</v>
      </c>
      <c r="F2510" s="661" t="s">
        <v>3521</v>
      </c>
      <c r="G2510" s="661" t="s">
        <v>3571</v>
      </c>
      <c r="H2510" s="661" t="s">
        <v>574</v>
      </c>
      <c r="I2510" s="661" t="s">
        <v>4099</v>
      </c>
      <c r="J2510" s="661" t="s">
        <v>3968</v>
      </c>
      <c r="K2510" s="661" t="s">
        <v>1123</v>
      </c>
      <c r="L2510" s="662">
        <v>0</v>
      </c>
      <c r="M2510" s="662">
        <v>0</v>
      </c>
      <c r="N2510" s="661">
        <v>1</v>
      </c>
      <c r="O2510" s="744">
        <v>0.5</v>
      </c>
      <c r="P2510" s="662">
        <v>0</v>
      </c>
      <c r="Q2510" s="677"/>
      <c r="R2510" s="661">
        <v>1</v>
      </c>
      <c r="S2510" s="677">
        <v>1</v>
      </c>
      <c r="T2510" s="744">
        <v>0.5</v>
      </c>
      <c r="U2510" s="700">
        <v>1</v>
      </c>
    </row>
    <row r="2511" spans="1:21" ht="14.4" customHeight="1" x14ac:dyDescent="0.3">
      <c r="A2511" s="660">
        <v>32</v>
      </c>
      <c r="B2511" s="661" t="s">
        <v>573</v>
      </c>
      <c r="C2511" s="661" t="s">
        <v>3526</v>
      </c>
      <c r="D2511" s="742" t="s">
        <v>5499</v>
      </c>
      <c r="E2511" s="743" t="s">
        <v>3556</v>
      </c>
      <c r="F2511" s="661" t="s">
        <v>3521</v>
      </c>
      <c r="G2511" s="661" t="s">
        <v>3571</v>
      </c>
      <c r="H2511" s="661" t="s">
        <v>574</v>
      </c>
      <c r="I2511" s="661" t="s">
        <v>3693</v>
      </c>
      <c r="J2511" s="661" t="s">
        <v>3575</v>
      </c>
      <c r="K2511" s="661" t="s">
        <v>3694</v>
      </c>
      <c r="L2511" s="662">
        <v>0</v>
      </c>
      <c r="M2511" s="662">
        <v>0</v>
      </c>
      <c r="N2511" s="661">
        <v>1</v>
      </c>
      <c r="O2511" s="744">
        <v>0.5</v>
      </c>
      <c r="P2511" s="662">
        <v>0</v>
      </c>
      <c r="Q2511" s="677"/>
      <c r="R2511" s="661">
        <v>1</v>
      </c>
      <c r="S2511" s="677">
        <v>1</v>
      </c>
      <c r="T2511" s="744">
        <v>0.5</v>
      </c>
      <c r="U2511" s="700">
        <v>1</v>
      </c>
    </row>
    <row r="2512" spans="1:21" ht="14.4" customHeight="1" x14ac:dyDescent="0.3">
      <c r="A2512" s="660">
        <v>32</v>
      </c>
      <c r="B2512" s="661" t="s">
        <v>573</v>
      </c>
      <c r="C2512" s="661" t="s">
        <v>3526</v>
      </c>
      <c r="D2512" s="742" t="s">
        <v>5499</v>
      </c>
      <c r="E2512" s="743" t="s">
        <v>3556</v>
      </c>
      <c r="F2512" s="661" t="s">
        <v>3521</v>
      </c>
      <c r="G2512" s="661" t="s">
        <v>3571</v>
      </c>
      <c r="H2512" s="661" t="s">
        <v>574</v>
      </c>
      <c r="I2512" s="661" t="s">
        <v>683</v>
      </c>
      <c r="J2512" s="661" t="s">
        <v>684</v>
      </c>
      <c r="K2512" s="661" t="s">
        <v>3572</v>
      </c>
      <c r="L2512" s="662">
        <v>40.58</v>
      </c>
      <c r="M2512" s="662">
        <v>202.89999999999998</v>
      </c>
      <c r="N2512" s="661">
        <v>5</v>
      </c>
      <c r="O2512" s="744">
        <v>3.5</v>
      </c>
      <c r="P2512" s="662">
        <v>81.16</v>
      </c>
      <c r="Q2512" s="677">
        <v>0.4</v>
      </c>
      <c r="R2512" s="661">
        <v>2</v>
      </c>
      <c r="S2512" s="677">
        <v>0.4</v>
      </c>
      <c r="T2512" s="744">
        <v>1</v>
      </c>
      <c r="U2512" s="700">
        <v>0.2857142857142857</v>
      </c>
    </row>
    <row r="2513" spans="1:21" ht="14.4" customHeight="1" x14ac:dyDescent="0.3">
      <c r="A2513" s="660">
        <v>32</v>
      </c>
      <c r="B2513" s="661" t="s">
        <v>573</v>
      </c>
      <c r="C2513" s="661" t="s">
        <v>3526</v>
      </c>
      <c r="D2513" s="742" t="s">
        <v>5499</v>
      </c>
      <c r="E2513" s="743" t="s">
        <v>3556</v>
      </c>
      <c r="F2513" s="661" t="s">
        <v>3521</v>
      </c>
      <c r="G2513" s="661" t="s">
        <v>3571</v>
      </c>
      <c r="H2513" s="661" t="s">
        <v>574</v>
      </c>
      <c r="I2513" s="661" t="s">
        <v>3573</v>
      </c>
      <c r="J2513" s="661" t="s">
        <v>684</v>
      </c>
      <c r="K2513" s="661" t="s">
        <v>3574</v>
      </c>
      <c r="L2513" s="662">
        <v>135.25</v>
      </c>
      <c r="M2513" s="662">
        <v>676.25</v>
      </c>
      <c r="N2513" s="661">
        <v>5</v>
      </c>
      <c r="O2513" s="744">
        <v>4</v>
      </c>
      <c r="P2513" s="662">
        <v>405.75</v>
      </c>
      <c r="Q2513" s="677">
        <v>0.6</v>
      </c>
      <c r="R2513" s="661">
        <v>3</v>
      </c>
      <c r="S2513" s="677">
        <v>0.6</v>
      </c>
      <c r="T2513" s="744">
        <v>2.5</v>
      </c>
      <c r="U2513" s="700">
        <v>0.625</v>
      </c>
    </row>
    <row r="2514" spans="1:21" ht="14.4" customHeight="1" x14ac:dyDescent="0.3">
      <c r="A2514" s="660">
        <v>32</v>
      </c>
      <c r="B2514" s="661" t="s">
        <v>573</v>
      </c>
      <c r="C2514" s="661" t="s">
        <v>3526</v>
      </c>
      <c r="D2514" s="742" t="s">
        <v>5499</v>
      </c>
      <c r="E2514" s="743" t="s">
        <v>3556</v>
      </c>
      <c r="F2514" s="661" t="s">
        <v>3521</v>
      </c>
      <c r="G2514" s="661" t="s">
        <v>3582</v>
      </c>
      <c r="H2514" s="661" t="s">
        <v>1755</v>
      </c>
      <c r="I2514" s="661" t="s">
        <v>2158</v>
      </c>
      <c r="J2514" s="661" t="s">
        <v>617</v>
      </c>
      <c r="K2514" s="661" t="s">
        <v>3387</v>
      </c>
      <c r="L2514" s="662">
        <v>150.04</v>
      </c>
      <c r="M2514" s="662">
        <v>150.04</v>
      </c>
      <c r="N2514" s="661">
        <v>1</v>
      </c>
      <c r="O2514" s="744">
        <v>0.5</v>
      </c>
      <c r="P2514" s="662">
        <v>150.04</v>
      </c>
      <c r="Q2514" s="677">
        <v>1</v>
      </c>
      <c r="R2514" s="661">
        <v>1</v>
      </c>
      <c r="S2514" s="677">
        <v>1</v>
      </c>
      <c r="T2514" s="744">
        <v>0.5</v>
      </c>
      <c r="U2514" s="700">
        <v>1</v>
      </c>
    </row>
    <row r="2515" spans="1:21" ht="14.4" customHeight="1" x14ac:dyDescent="0.3">
      <c r="A2515" s="660">
        <v>32</v>
      </c>
      <c r="B2515" s="661" t="s">
        <v>573</v>
      </c>
      <c r="C2515" s="661" t="s">
        <v>3526</v>
      </c>
      <c r="D2515" s="742" t="s">
        <v>5499</v>
      </c>
      <c r="E2515" s="743" t="s">
        <v>3556</v>
      </c>
      <c r="F2515" s="661" t="s">
        <v>3521</v>
      </c>
      <c r="G2515" s="661" t="s">
        <v>3582</v>
      </c>
      <c r="H2515" s="661" t="s">
        <v>1755</v>
      </c>
      <c r="I2515" s="661" t="s">
        <v>2158</v>
      </c>
      <c r="J2515" s="661" t="s">
        <v>617</v>
      </c>
      <c r="K2515" s="661" t="s">
        <v>3387</v>
      </c>
      <c r="L2515" s="662">
        <v>154.36000000000001</v>
      </c>
      <c r="M2515" s="662">
        <v>154.36000000000001</v>
      </c>
      <c r="N2515" s="661">
        <v>1</v>
      </c>
      <c r="O2515" s="744">
        <v>0.5</v>
      </c>
      <c r="P2515" s="662">
        <v>154.36000000000001</v>
      </c>
      <c r="Q2515" s="677">
        <v>1</v>
      </c>
      <c r="R2515" s="661">
        <v>1</v>
      </c>
      <c r="S2515" s="677">
        <v>1</v>
      </c>
      <c r="T2515" s="744">
        <v>0.5</v>
      </c>
      <c r="U2515" s="700">
        <v>1</v>
      </c>
    </row>
    <row r="2516" spans="1:21" ht="14.4" customHeight="1" x14ac:dyDescent="0.3">
      <c r="A2516" s="660">
        <v>32</v>
      </c>
      <c r="B2516" s="661" t="s">
        <v>573</v>
      </c>
      <c r="C2516" s="661" t="s">
        <v>3526</v>
      </c>
      <c r="D2516" s="742" t="s">
        <v>5499</v>
      </c>
      <c r="E2516" s="743" t="s">
        <v>3556</v>
      </c>
      <c r="F2516" s="661" t="s">
        <v>3521</v>
      </c>
      <c r="G2516" s="661" t="s">
        <v>3582</v>
      </c>
      <c r="H2516" s="661" t="s">
        <v>574</v>
      </c>
      <c r="I2516" s="661" t="s">
        <v>616</v>
      </c>
      <c r="J2516" s="661" t="s">
        <v>617</v>
      </c>
      <c r="K2516" s="661" t="s">
        <v>3386</v>
      </c>
      <c r="L2516" s="662">
        <v>225.06</v>
      </c>
      <c r="M2516" s="662">
        <v>450.12</v>
      </c>
      <c r="N2516" s="661">
        <v>2</v>
      </c>
      <c r="O2516" s="744">
        <v>1</v>
      </c>
      <c r="P2516" s="662"/>
      <c r="Q2516" s="677">
        <v>0</v>
      </c>
      <c r="R2516" s="661"/>
      <c r="S2516" s="677">
        <v>0</v>
      </c>
      <c r="T2516" s="744"/>
      <c r="U2516" s="700">
        <v>0</v>
      </c>
    </row>
    <row r="2517" spans="1:21" ht="14.4" customHeight="1" x14ac:dyDescent="0.3">
      <c r="A2517" s="660">
        <v>32</v>
      </c>
      <c r="B2517" s="661" t="s">
        <v>573</v>
      </c>
      <c r="C2517" s="661" t="s">
        <v>3526</v>
      </c>
      <c r="D2517" s="742" t="s">
        <v>5499</v>
      </c>
      <c r="E2517" s="743" t="s">
        <v>3556</v>
      </c>
      <c r="F2517" s="661" t="s">
        <v>3521</v>
      </c>
      <c r="G2517" s="661" t="s">
        <v>4106</v>
      </c>
      <c r="H2517" s="661" t="s">
        <v>574</v>
      </c>
      <c r="I2517" s="661" t="s">
        <v>5376</v>
      </c>
      <c r="J2517" s="661" t="s">
        <v>5377</v>
      </c>
      <c r="K2517" s="661" t="s">
        <v>2172</v>
      </c>
      <c r="L2517" s="662">
        <v>212.59</v>
      </c>
      <c r="M2517" s="662">
        <v>212.59</v>
      </c>
      <c r="N2517" s="661">
        <v>1</v>
      </c>
      <c r="O2517" s="744">
        <v>0.5</v>
      </c>
      <c r="P2517" s="662">
        <v>212.59</v>
      </c>
      <c r="Q2517" s="677">
        <v>1</v>
      </c>
      <c r="R2517" s="661">
        <v>1</v>
      </c>
      <c r="S2517" s="677">
        <v>1</v>
      </c>
      <c r="T2517" s="744">
        <v>0.5</v>
      </c>
      <c r="U2517" s="700">
        <v>1</v>
      </c>
    </row>
    <row r="2518" spans="1:21" ht="14.4" customHeight="1" x14ac:dyDescent="0.3">
      <c r="A2518" s="660">
        <v>32</v>
      </c>
      <c r="B2518" s="661" t="s">
        <v>573</v>
      </c>
      <c r="C2518" s="661" t="s">
        <v>3526</v>
      </c>
      <c r="D2518" s="742" t="s">
        <v>5499</v>
      </c>
      <c r="E2518" s="743" t="s">
        <v>3556</v>
      </c>
      <c r="F2518" s="661" t="s">
        <v>3521</v>
      </c>
      <c r="G2518" s="661" t="s">
        <v>3583</v>
      </c>
      <c r="H2518" s="661" t="s">
        <v>574</v>
      </c>
      <c r="I2518" s="661" t="s">
        <v>886</v>
      </c>
      <c r="J2518" s="661" t="s">
        <v>3584</v>
      </c>
      <c r="K2518" s="661" t="s">
        <v>3585</v>
      </c>
      <c r="L2518" s="662">
        <v>0</v>
      </c>
      <c r="M2518" s="662">
        <v>0</v>
      </c>
      <c r="N2518" s="661">
        <v>2</v>
      </c>
      <c r="O2518" s="744">
        <v>0.5</v>
      </c>
      <c r="P2518" s="662">
        <v>0</v>
      </c>
      <c r="Q2518" s="677"/>
      <c r="R2518" s="661">
        <v>2</v>
      </c>
      <c r="S2518" s="677">
        <v>1</v>
      </c>
      <c r="T2518" s="744">
        <v>0.5</v>
      </c>
      <c r="U2518" s="700">
        <v>1</v>
      </c>
    </row>
    <row r="2519" spans="1:21" ht="14.4" customHeight="1" x14ac:dyDescent="0.3">
      <c r="A2519" s="660">
        <v>32</v>
      </c>
      <c r="B2519" s="661" t="s">
        <v>573</v>
      </c>
      <c r="C2519" s="661" t="s">
        <v>3526</v>
      </c>
      <c r="D2519" s="742" t="s">
        <v>5499</v>
      </c>
      <c r="E2519" s="743" t="s">
        <v>3556</v>
      </c>
      <c r="F2519" s="661" t="s">
        <v>3521</v>
      </c>
      <c r="G2519" s="661" t="s">
        <v>5294</v>
      </c>
      <c r="H2519" s="661" t="s">
        <v>574</v>
      </c>
      <c r="I2519" s="661" t="s">
        <v>5295</v>
      </c>
      <c r="J2519" s="661" t="s">
        <v>5296</v>
      </c>
      <c r="K2519" s="661" t="s">
        <v>5297</v>
      </c>
      <c r="L2519" s="662">
        <v>0</v>
      </c>
      <c r="M2519" s="662">
        <v>0</v>
      </c>
      <c r="N2519" s="661">
        <v>2</v>
      </c>
      <c r="O2519" s="744">
        <v>0.5</v>
      </c>
      <c r="P2519" s="662"/>
      <c r="Q2519" s="677"/>
      <c r="R2519" s="661"/>
      <c r="S2519" s="677">
        <v>0</v>
      </c>
      <c r="T2519" s="744"/>
      <c r="U2519" s="700">
        <v>0</v>
      </c>
    </row>
    <row r="2520" spans="1:21" ht="14.4" customHeight="1" x14ac:dyDescent="0.3">
      <c r="A2520" s="660">
        <v>32</v>
      </c>
      <c r="B2520" s="661" t="s">
        <v>573</v>
      </c>
      <c r="C2520" s="661" t="s">
        <v>3526</v>
      </c>
      <c r="D2520" s="742" t="s">
        <v>5499</v>
      </c>
      <c r="E2520" s="743" t="s">
        <v>3556</v>
      </c>
      <c r="F2520" s="661" t="s">
        <v>3521</v>
      </c>
      <c r="G2520" s="661" t="s">
        <v>3586</v>
      </c>
      <c r="H2520" s="661" t="s">
        <v>574</v>
      </c>
      <c r="I2520" s="661" t="s">
        <v>4415</v>
      </c>
      <c r="J2520" s="661" t="s">
        <v>2090</v>
      </c>
      <c r="K2520" s="661" t="s">
        <v>3392</v>
      </c>
      <c r="L2520" s="662">
        <v>170.52</v>
      </c>
      <c r="M2520" s="662">
        <v>511.56000000000006</v>
      </c>
      <c r="N2520" s="661">
        <v>3</v>
      </c>
      <c r="O2520" s="744">
        <v>1.5</v>
      </c>
      <c r="P2520" s="662">
        <v>511.56000000000006</v>
      </c>
      <c r="Q2520" s="677">
        <v>1</v>
      </c>
      <c r="R2520" s="661">
        <v>3</v>
      </c>
      <c r="S2520" s="677">
        <v>1</v>
      </c>
      <c r="T2520" s="744">
        <v>1.5</v>
      </c>
      <c r="U2520" s="700">
        <v>1</v>
      </c>
    </row>
    <row r="2521" spans="1:21" ht="14.4" customHeight="1" x14ac:dyDescent="0.3">
      <c r="A2521" s="660">
        <v>32</v>
      </c>
      <c r="B2521" s="661" t="s">
        <v>573</v>
      </c>
      <c r="C2521" s="661" t="s">
        <v>3526</v>
      </c>
      <c r="D2521" s="742" t="s">
        <v>5499</v>
      </c>
      <c r="E2521" s="743" t="s">
        <v>3556</v>
      </c>
      <c r="F2521" s="661" t="s">
        <v>3521</v>
      </c>
      <c r="G2521" s="661" t="s">
        <v>3587</v>
      </c>
      <c r="H2521" s="661" t="s">
        <v>1755</v>
      </c>
      <c r="I2521" s="661" t="s">
        <v>1838</v>
      </c>
      <c r="J2521" s="661" t="s">
        <v>1758</v>
      </c>
      <c r="K2521" s="661" t="s">
        <v>1916</v>
      </c>
      <c r="L2521" s="662">
        <v>113.66</v>
      </c>
      <c r="M2521" s="662">
        <v>113.66</v>
      </c>
      <c r="N2521" s="661">
        <v>1</v>
      </c>
      <c r="O2521" s="744">
        <v>1</v>
      </c>
      <c r="P2521" s="662"/>
      <c r="Q2521" s="677">
        <v>0</v>
      </c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32</v>
      </c>
      <c r="B2522" s="661" t="s">
        <v>573</v>
      </c>
      <c r="C2522" s="661" t="s">
        <v>3526</v>
      </c>
      <c r="D2522" s="742" t="s">
        <v>5499</v>
      </c>
      <c r="E2522" s="743" t="s">
        <v>3556</v>
      </c>
      <c r="F2522" s="661" t="s">
        <v>3521</v>
      </c>
      <c r="G2522" s="661" t="s">
        <v>3796</v>
      </c>
      <c r="H2522" s="661" t="s">
        <v>574</v>
      </c>
      <c r="I2522" s="661" t="s">
        <v>5378</v>
      </c>
      <c r="J2522" s="661" t="s">
        <v>5379</v>
      </c>
      <c r="K2522" s="661" t="s">
        <v>3392</v>
      </c>
      <c r="L2522" s="662">
        <v>66.819999999999993</v>
      </c>
      <c r="M2522" s="662">
        <v>133.63999999999999</v>
      </c>
      <c r="N2522" s="661">
        <v>2</v>
      </c>
      <c r="O2522" s="744">
        <v>0.5</v>
      </c>
      <c r="P2522" s="662">
        <v>133.63999999999999</v>
      </c>
      <c r="Q2522" s="677">
        <v>1</v>
      </c>
      <c r="R2522" s="661">
        <v>2</v>
      </c>
      <c r="S2522" s="677">
        <v>1</v>
      </c>
      <c r="T2522" s="744">
        <v>0.5</v>
      </c>
      <c r="U2522" s="700">
        <v>1</v>
      </c>
    </row>
    <row r="2523" spans="1:21" ht="14.4" customHeight="1" x14ac:dyDescent="0.3">
      <c r="A2523" s="660">
        <v>32</v>
      </c>
      <c r="B2523" s="661" t="s">
        <v>573</v>
      </c>
      <c r="C2523" s="661" t="s">
        <v>3526</v>
      </c>
      <c r="D2523" s="742" t="s">
        <v>5499</v>
      </c>
      <c r="E2523" s="743" t="s">
        <v>3556</v>
      </c>
      <c r="F2523" s="661" t="s">
        <v>3521</v>
      </c>
      <c r="G2523" s="661" t="s">
        <v>3796</v>
      </c>
      <c r="H2523" s="661" t="s">
        <v>574</v>
      </c>
      <c r="I2523" s="661" t="s">
        <v>2093</v>
      </c>
      <c r="J2523" s="661" t="s">
        <v>2094</v>
      </c>
      <c r="K2523" s="661" t="s">
        <v>3392</v>
      </c>
      <c r="L2523" s="662">
        <v>66.819999999999993</v>
      </c>
      <c r="M2523" s="662">
        <v>133.63999999999999</v>
      </c>
      <c r="N2523" s="661">
        <v>2</v>
      </c>
      <c r="O2523" s="744">
        <v>1.5</v>
      </c>
      <c r="P2523" s="662">
        <v>133.63999999999999</v>
      </c>
      <c r="Q2523" s="677">
        <v>1</v>
      </c>
      <c r="R2523" s="661">
        <v>2</v>
      </c>
      <c r="S2523" s="677">
        <v>1</v>
      </c>
      <c r="T2523" s="744">
        <v>1.5</v>
      </c>
      <c r="U2523" s="700">
        <v>1</v>
      </c>
    </row>
    <row r="2524" spans="1:21" ht="14.4" customHeight="1" x14ac:dyDescent="0.3">
      <c r="A2524" s="660">
        <v>32</v>
      </c>
      <c r="B2524" s="661" t="s">
        <v>573</v>
      </c>
      <c r="C2524" s="661" t="s">
        <v>3526</v>
      </c>
      <c r="D2524" s="742" t="s">
        <v>5499</v>
      </c>
      <c r="E2524" s="743" t="s">
        <v>3556</v>
      </c>
      <c r="F2524" s="661" t="s">
        <v>3521</v>
      </c>
      <c r="G2524" s="661" t="s">
        <v>3877</v>
      </c>
      <c r="H2524" s="661" t="s">
        <v>574</v>
      </c>
      <c r="I2524" s="661" t="s">
        <v>2374</v>
      </c>
      <c r="J2524" s="661" t="s">
        <v>2375</v>
      </c>
      <c r="K2524" s="661" t="s">
        <v>2376</v>
      </c>
      <c r="L2524" s="662">
        <v>0</v>
      </c>
      <c r="M2524" s="662">
        <v>0</v>
      </c>
      <c r="N2524" s="661">
        <v>3</v>
      </c>
      <c r="O2524" s="744">
        <v>3</v>
      </c>
      <c r="P2524" s="662">
        <v>0</v>
      </c>
      <c r="Q2524" s="677"/>
      <c r="R2524" s="661">
        <v>3</v>
      </c>
      <c r="S2524" s="677">
        <v>1</v>
      </c>
      <c r="T2524" s="744">
        <v>3</v>
      </c>
      <c r="U2524" s="700">
        <v>1</v>
      </c>
    </row>
    <row r="2525" spans="1:21" ht="14.4" customHeight="1" x14ac:dyDescent="0.3">
      <c r="A2525" s="660">
        <v>32</v>
      </c>
      <c r="B2525" s="661" t="s">
        <v>573</v>
      </c>
      <c r="C2525" s="661" t="s">
        <v>3526</v>
      </c>
      <c r="D2525" s="742" t="s">
        <v>5499</v>
      </c>
      <c r="E2525" s="743" t="s">
        <v>3556</v>
      </c>
      <c r="F2525" s="661" t="s">
        <v>3521</v>
      </c>
      <c r="G2525" s="661" t="s">
        <v>4115</v>
      </c>
      <c r="H2525" s="661" t="s">
        <v>574</v>
      </c>
      <c r="I2525" s="661" t="s">
        <v>5380</v>
      </c>
      <c r="J2525" s="661" t="s">
        <v>2460</v>
      </c>
      <c r="K2525" s="661" t="s">
        <v>5381</v>
      </c>
      <c r="L2525" s="662">
        <v>189.43</v>
      </c>
      <c r="M2525" s="662">
        <v>189.43</v>
      </c>
      <c r="N2525" s="661">
        <v>1</v>
      </c>
      <c r="O2525" s="744">
        <v>0.5</v>
      </c>
      <c r="P2525" s="662">
        <v>189.43</v>
      </c>
      <c r="Q2525" s="677">
        <v>1</v>
      </c>
      <c r="R2525" s="661">
        <v>1</v>
      </c>
      <c r="S2525" s="677">
        <v>1</v>
      </c>
      <c r="T2525" s="744">
        <v>0.5</v>
      </c>
      <c r="U2525" s="700">
        <v>1</v>
      </c>
    </row>
    <row r="2526" spans="1:21" ht="14.4" customHeight="1" x14ac:dyDescent="0.3">
      <c r="A2526" s="660">
        <v>32</v>
      </c>
      <c r="B2526" s="661" t="s">
        <v>573</v>
      </c>
      <c r="C2526" s="661" t="s">
        <v>3526</v>
      </c>
      <c r="D2526" s="742" t="s">
        <v>5499</v>
      </c>
      <c r="E2526" s="743" t="s">
        <v>3556</v>
      </c>
      <c r="F2526" s="661" t="s">
        <v>3521</v>
      </c>
      <c r="G2526" s="661" t="s">
        <v>3589</v>
      </c>
      <c r="H2526" s="661" t="s">
        <v>574</v>
      </c>
      <c r="I2526" s="661" t="s">
        <v>3593</v>
      </c>
      <c r="J2526" s="661" t="s">
        <v>3591</v>
      </c>
      <c r="K2526" s="661" t="s">
        <v>2916</v>
      </c>
      <c r="L2526" s="662">
        <v>0</v>
      </c>
      <c r="M2526" s="662">
        <v>0</v>
      </c>
      <c r="N2526" s="661">
        <v>2</v>
      </c>
      <c r="O2526" s="744">
        <v>1</v>
      </c>
      <c r="P2526" s="662">
        <v>0</v>
      </c>
      <c r="Q2526" s="677"/>
      <c r="R2526" s="661">
        <v>2</v>
      </c>
      <c r="S2526" s="677">
        <v>1</v>
      </c>
      <c r="T2526" s="744">
        <v>1</v>
      </c>
      <c r="U2526" s="700">
        <v>1</v>
      </c>
    </row>
    <row r="2527" spans="1:21" ht="14.4" customHeight="1" x14ac:dyDescent="0.3">
      <c r="A2527" s="660">
        <v>32</v>
      </c>
      <c r="B2527" s="661" t="s">
        <v>573</v>
      </c>
      <c r="C2527" s="661" t="s">
        <v>3526</v>
      </c>
      <c r="D2527" s="742" t="s">
        <v>5499</v>
      </c>
      <c r="E2527" s="743" t="s">
        <v>3556</v>
      </c>
      <c r="F2527" s="661" t="s">
        <v>3521</v>
      </c>
      <c r="G2527" s="661" t="s">
        <v>3985</v>
      </c>
      <c r="H2527" s="661" t="s">
        <v>574</v>
      </c>
      <c r="I2527" s="661" t="s">
        <v>3986</v>
      </c>
      <c r="J2527" s="661" t="s">
        <v>3987</v>
      </c>
      <c r="K2527" s="661" t="s">
        <v>3988</v>
      </c>
      <c r="L2527" s="662">
        <v>72.64</v>
      </c>
      <c r="M2527" s="662">
        <v>72.64</v>
      </c>
      <c r="N2527" s="661">
        <v>1</v>
      </c>
      <c r="O2527" s="744">
        <v>1</v>
      </c>
      <c r="P2527" s="662">
        <v>72.64</v>
      </c>
      <c r="Q2527" s="677">
        <v>1</v>
      </c>
      <c r="R2527" s="661">
        <v>1</v>
      </c>
      <c r="S2527" s="677">
        <v>1</v>
      </c>
      <c r="T2527" s="744">
        <v>1</v>
      </c>
      <c r="U2527" s="700">
        <v>1</v>
      </c>
    </row>
    <row r="2528" spans="1:21" ht="14.4" customHeight="1" x14ac:dyDescent="0.3">
      <c r="A2528" s="660">
        <v>32</v>
      </c>
      <c r="B2528" s="661" t="s">
        <v>573</v>
      </c>
      <c r="C2528" s="661" t="s">
        <v>3526</v>
      </c>
      <c r="D2528" s="742" t="s">
        <v>5499</v>
      </c>
      <c r="E2528" s="743" t="s">
        <v>3556</v>
      </c>
      <c r="F2528" s="661" t="s">
        <v>3521</v>
      </c>
      <c r="G2528" s="661" t="s">
        <v>3605</v>
      </c>
      <c r="H2528" s="661" t="s">
        <v>574</v>
      </c>
      <c r="I2528" s="661" t="s">
        <v>2218</v>
      </c>
      <c r="J2528" s="661" t="s">
        <v>2219</v>
      </c>
      <c r="K2528" s="661" t="s">
        <v>3414</v>
      </c>
      <c r="L2528" s="662">
        <v>2991.23</v>
      </c>
      <c r="M2528" s="662">
        <v>47859.680000000008</v>
      </c>
      <c r="N2528" s="661">
        <v>16</v>
      </c>
      <c r="O2528" s="744">
        <v>12</v>
      </c>
      <c r="P2528" s="662">
        <v>38885.990000000005</v>
      </c>
      <c r="Q2528" s="677">
        <v>0.8125</v>
      </c>
      <c r="R2528" s="661">
        <v>13</v>
      </c>
      <c r="S2528" s="677">
        <v>0.8125</v>
      </c>
      <c r="T2528" s="744">
        <v>9.5</v>
      </c>
      <c r="U2528" s="700">
        <v>0.79166666666666663</v>
      </c>
    </row>
    <row r="2529" spans="1:21" ht="14.4" customHeight="1" x14ac:dyDescent="0.3">
      <c r="A2529" s="660">
        <v>32</v>
      </c>
      <c r="B2529" s="661" t="s">
        <v>573</v>
      </c>
      <c r="C2529" s="661" t="s">
        <v>3526</v>
      </c>
      <c r="D2529" s="742" t="s">
        <v>5499</v>
      </c>
      <c r="E2529" s="743" t="s">
        <v>3556</v>
      </c>
      <c r="F2529" s="661" t="s">
        <v>3521</v>
      </c>
      <c r="G2529" s="661" t="s">
        <v>3605</v>
      </c>
      <c r="H2529" s="661" t="s">
        <v>574</v>
      </c>
      <c r="I2529" s="661" t="s">
        <v>3728</v>
      </c>
      <c r="J2529" s="661" t="s">
        <v>2219</v>
      </c>
      <c r="K2529" s="661" t="s">
        <v>3729</v>
      </c>
      <c r="L2529" s="662">
        <v>748.21</v>
      </c>
      <c r="M2529" s="662">
        <v>3741.05</v>
      </c>
      <c r="N2529" s="661">
        <v>5</v>
      </c>
      <c r="O2529" s="744">
        <v>2.5</v>
      </c>
      <c r="P2529" s="662">
        <v>1496.42</v>
      </c>
      <c r="Q2529" s="677">
        <v>0.4</v>
      </c>
      <c r="R2529" s="661">
        <v>2</v>
      </c>
      <c r="S2529" s="677">
        <v>0.4</v>
      </c>
      <c r="T2529" s="744">
        <v>1</v>
      </c>
      <c r="U2529" s="700">
        <v>0.4</v>
      </c>
    </row>
    <row r="2530" spans="1:21" ht="14.4" customHeight="1" x14ac:dyDescent="0.3">
      <c r="A2530" s="660">
        <v>32</v>
      </c>
      <c r="B2530" s="661" t="s">
        <v>573</v>
      </c>
      <c r="C2530" s="661" t="s">
        <v>3526</v>
      </c>
      <c r="D2530" s="742" t="s">
        <v>5499</v>
      </c>
      <c r="E2530" s="743" t="s">
        <v>3556</v>
      </c>
      <c r="F2530" s="661" t="s">
        <v>3521</v>
      </c>
      <c r="G2530" s="661" t="s">
        <v>3610</v>
      </c>
      <c r="H2530" s="661" t="s">
        <v>574</v>
      </c>
      <c r="I2530" s="661" t="s">
        <v>3611</v>
      </c>
      <c r="J2530" s="661" t="s">
        <v>3612</v>
      </c>
      <c r="K2530" s="661" t="s">
        <v>3613</v>
      </c>
      <c r="L2530" s="662">
        <v>0</v>
      </c>
      <c r="M2530" s="662">
        <v>0</v>
      </c>
      <c r="N2530" s="661">
        <v>1</v>
      </c>
      <c r="O2530" s="744">
        <v>1</v>
      </c>
      <c r="P2530" s="662"/>
      <c r="Q2530" s="677"/>
      <c r="R2530" s="661"/>
      <c r="S2530" s="677">
        <v>0</v>
      </c>
      <c r="T2530" s="744"/>
      <c r="U2530" s="700">
        <v>0</v>
      </c>
    </row>
    <row r="2531" spans="1:21" ht="14.4" customHeight="1" x14ac:dyDescent="0.3">
      <c r="A2531" s="660">
        <v>32</v>
      </c>
      <c r="B2531" s="661" t="s">
        <v>573</v>
      </c>
      <c r="C2531" s="661" t="s">
        <v>3526</v>
      </c>
      <c r="D2531" s="742" t="s">
        <v>5499</v>
      </c>
      <c r="E2531" s="743" t="s">
        <v>3556</v>
      </c>
      <c r="F2531" s="661" t="s">
        <v>3521</v>
      </c>
      <c r="G2531" s="661" t="s">
        <v>5382</v>
      </c>
      <c r="H2531" s="661" t="s">
        <v>574</v>
      </c>
      <c r="I2531" s="661" t="s">
        <v>5383</v>
      </c>
      <c r="J2531" s="661" t="s">
        <v>5384</v>
      </c>
      <c r="K2531" s="661" t="s">
        <v>5385</v>
      </c>
      <c r="L2531" s="662">
        <v>172.02</v>
      </c>
      <c r="M2531" s="662">
        <v>172.02</v>
      </c>
      <c r="N2531" s="661">
        <v>1</v>
      </c>
      <c r="O2531" s="744">
        <v>1</v>
      </c>
      <c r="P2531" s="662">
        <v>172.02</v>
      </c>
      <c r="Q2531" s="677">
        <v>1</v>
      </c>
      <c r="R2531" s="661">
        <v>1</v>
      </c>
      <c r="S2531" s="677">
        <v>1</v>
      </c>
      <c r="T2531" s="744">
        <v>1</v>
      </c>
      <c r="U2531" s="700">
        <v>1</v>
      </c>
    </row>
    <row r="2532" spans="1:21" ht="14.4" customHeight="1" x14ac:dyDescent="0.3">
      <c r="A2532" s="660">
        <v>32</v>
      </c>
      <c r="B2532" s="661" t="s">
        <v>573</v>
      </c>
      <c r="C2532" s="661" t="s">
        <v>3526</v>
      </c>
      <c r="D2532" s="742" t="s">
        <v>5499</v>
      </c>
      <c r="E2532" s="743" t="s">
        <v>3556</v>
      </c>
      <c r="F2532" s="661" t="s">
        <v>3521</v>
      </c>
      <c r="G2532" s="661" t="s">
        <v>4000</v>
      </c>
      <c r="H2532" s="661" t="s">
        <v>574</v>
      </c>
      <c r="I2532" s="661" t="s">
        <v>858</v>
      </c>
      <c r="J2532" s="661" t="s">
        <v>859</v>
      </c>
      <c r="K2532" s="661" t="s">
        <v>4001</v>
      </c>
      <c r="L2532" s="662">
        <v>156.77000000000001</v>
      </c>
      <c r="M2532" s="662">
        <v>313.54000000000002</v>
      </c>
      <c r="N2532" s="661">
        <v>2</v>
      </c>
      <c r="O2532" s="744">
        <v>0.5</v>
      </c>
      <c r="P2532" s="662">
        <v>313.54000000000002</v>
      </c>
      <c r="Q2532" s="677">
        <v>1</v>
      </c>
      <c r="R2532" s="661">
        <v>2</v>
      </c>
      <c r="S2532" s="677">
        <v>1</v>
      </c>
      <c r="T2532" s="744">
        <v>0.5</v>
      </c>
      <c r="U2532" s="700">
        <v>1</v>
      </c>
    </row>
    <row r="2533" spans="1:21" ht="14.4" customHeight="1" x14ac:dyDescent="0.3">
      <c r="A2533" s="660">
        <v>32</v>
      </c>
      <c r="B2533" s="661" t="s">
        <v>573</v>
      </c>
      <c r="C2533" s="661" t="s">
        <v>3526</v>
      </c>
      <c r="D2533" s="742" t="s">
        <v>5499</v>
      </c>
      <c r="E2533" s="743" t="s">
        <v>3556</v>
      </c>
      <c r="F2533" s="661" t="s">
        <v>3521</v>
      </c>
      <c r="G2533" s="661" t="s">
        <v>4143</v>
      </c>
      <c r="H2533" s="661" t="s">
        <v>574</v>
      </c>
      <c r="I2533" s="661" t="s">
        <v>2510</v>
      </c>
      <c r="J2533" s="661" t="s">
        <v>2511</v>
      </c>
      <c r="K2533" s="661" t="s">
        <v>1852</v>
      </c>
      <c r="L2533" s="662">
        <v>32.270000000000003</v>
      </c>
      <c r="M2533" s="662">
        <v>32.270000000000003</v>
      </c>
      <c r="N2533" s="661">
        <v>1</v>
      </c>
      <c r="O2533" s="744">
        <v>0.5</v>
      </c>
      <c r="P2533" s="662"/>
      <c r="Q2533" s="677">
        <v>0</v>
      </c>
      <c r="R2533" s="661"/>
      <c r="S2533" s="677">
        <v>0</v>
      </c>
      <c r="T2533" s="744"/>
      <c r="U2533" s="700">
        <v>0</v>
      </c>
    </row>
    <row r="2534" spans="1:21" ht="14.4" customHeight="1" x14ac:dyDescent="0.3">
      <c r="A2534" s="660">
        <v>32</v>
      </c>
      <c r="B2534" s="661" t="s">
        <v>573</v>
      </c>
      <c r="C2534" s="661" t="s">
        <v>3526</v>
      </c>
      <c r="D2534" s="742" t="s">
        <v>5499</v>
      </c>
      <c r="E2534" s="743" t="s">
        <v>3556</v>
      </c>
      <c r="F2534" s="661" t="s">
        <v>3521</v>
      </c>
      <c r="G2534" s="661" t="s">
        <v>3737</v>
      </c>
      <c r="H2534" s="661" t="s">
        <v>574</v>
      </c>
      <c r="I2534" s="661" t="s">
        <v>1060</v>
      </c>
      <c r="J2534" s="661" t="s">
        <v>1061</v>
      </c>
      <c r="K2534" s="661" t="s">
        <v>3738</v>
      </c>
      <c r="L2534" s="662">
        <v>420.07</v>
      </c>
      <c r="M2534" s="662">
        <v>2520.42</v>
      </c>
      <c r="N2534" s="661">
        <v>6</v>
      </c>
      <c r="O2534" s="744">
        <v>4.5</v>
      </c>
      <c r="P2534" s="662">
        <v>1260.21</v>
      </c>
      <c r="Q2534" s="677">
        <v>0.5</v>
      </c>
      <c r="R2534" s="661">
        <v>3</v>
      </c>
      <c r="S2534" s="677">
        <v>0.5</v>
      </c>
      <c r="T2534" s="744">
        <v>2</v>
      </c>
      <c r="U2534" s="700">
        <v>0.44444444444444442</v>
      </c>
    </row>
    <row r="2535" spans="1:21" ht="14.4" customHeight="1" x14ac:dyDescent="0.3">
      <c r="A2535" s="660">
        <v>32</v>
      </c>
      <c r="B2535" s="661" t="s">
        <v>573</v>
      </c>
      <c r="C2535" s="661" t="s">
        <v>3526</v>
      </c>
      <c r="D2535" s="742" t="s">
        <v>5499</v>
      </c>
      <c r="E2535" s="743" t="s">
        <v>3556</v>
      </c>
      <c r="F2535" s="661" t="s">
        <v>3521</v>
      </c>
      <c r="G2535" s="661" t="s">
        <v>3695</v>
      </c>
      <c r="H2535" s="661" t="s">
        <v>574</v>
      </c>
      <c r="I2535" s="661" t="s">
        <v>981</v>
      </c>
      <c r="J2535" s="661" t="s">
        <v>982</v>
      </c>
      <c r="K2535" s="661" t="s">
        <v>983</v>
      </c>
      <c r="L2535" s="662">
        <v>33</v>
      </c>
      <c r="M2535" s="662">
        <v>66</v>
      </c>
      <c r="N2535" s="661">
        <v>2</v>
      </c>
      <c r="O2535" s="744">
        <v>1.5</v>
      </c>
      <c r="P2535" s="662">
        <v>66</v>
      </c>
      <c r="Q2535" s="677">
        <v>1</v>
      </c>
      <c r="R2535" s="661">
        <v>2</v>
      </c>
      <c r="S2535" s="677">
        <v>1</v>
      </c>
      <c r="T2535" s="744">
        <v>1.5</v>
      </c>
      <c r="U2535" s="700">
        <v>1</v>
      </c>
    </row>
    <row r="2536" spans="1:21" ht="14.4" customHeight="1" x14ac:dyDescent="0.3">
      <c r="A2536" s="660">
        <v>32</v>
      </c>
      <c r="B2536" s="661" t="s">
        <v>573</v>
      </c>
      <c r="C2536" s="661" t="s">
        <v>3526</v>
      </c>
      <c r="D2536" s="742" t="s">
        <v>5499</v>
      </c>
      <c r="E2536" s="743" t="s">
        <v>3556</v>
      </c>
      <c r="F2536" s="661" t="s">
        <v>3521</v>
      </c>
      <c r="G2536" s="661" t="s">
        <v>4150</v>
      </c>
      <c r="H2536" s="661" t="s">
        <v>574</v>
      </c>
      <c r="I2536" s="661" t="s">
        <v>4151</v>
      </c>
      <c r="J2536" s="661" t="s">
        <v>4152</v>
      </c>
      <c r="K2536" s="661" t="s">
        <v>3357</v>
      </c>
      <c r="L2536" s="662">
        <v>0</v>
      </c>
      <c r="M2536" s="662">
        <v>0</v>
      </c>
      <c r="N2536" s="661">
        <v>1</v>
      </c>
      <c r="O2536" s="744">
        <v>1</v>
      </c>
      <c r="P2536" s="662"/>
      <c r="Q2536" s="677"/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32</v>
      </c>
      <c r="B2537" s="661" t="s">
        <v>573</v>
      </c>
      <c r="C2537" s="661" t="s">
        <v>3526</v>
      </c>
      <c r="D2537" s="742" t="s">
        <v>5499</v>
      </c>
      <c r="E2537" s="743" t="s">
        <v>3556</v>
      </c>
      <c r="F2537" s="661" t="s">
        <v>3521</v>
      </c>
      <c r="G2537" s="661" t="s">
        <v>4431</v>
      </c>
      <c r="H2537" s="661" t="s">
        <v>574</v>
      </c>
      <c r="I2537" s="661" t="s">
        <v>3094</v>
      </c>
      <c r="J2537" s="661" t="s">
        <v>3095</v>
      </c>
      <c r="K2537" s="661" t="s">
        <v>4925</v>
      </c>
      <c r="L2537" s="662">
        <v>60.9</v>
      </c>
      <c r="M2537" s="662">
        <v>60.9</v>
      </c>
      <c r="N2537" s="661">
        <v>1</v>
      </c>
      <c r="O2537" s="744">
        <v>1</v>
      </c>
      <c r="P2537" s="662"/>
      <c r="Q2537" s="677">
        <v>0</v>
      </c>
      <c r="R2537" s="661"/>
      <c r="S2537" s="677">
        <v>0</v>
      </c>
      <c r="T2537" s="744"/>
      <c r="U2537" s="700">
        <v>0</v>
      </c>
    </row>
    <row r="2538" spans="1:21" ht="14.4" customHeight="1" x14ac:dyDescent="0.3">
      <c r="A2538" s="660">
        <v>32</v>
      </c>
      <c r="B2538" s="661" t="s">
        <v>573</v>
      </c>
      <c r="C2538" s="661" t="s">
        <v>3526</v>
      </c>
      <c r="D2538" s="742" t="s">
        <v>5499</v>
      </c>
      <c r="E2538" s="743" t="s">
        <v>3556</v>
      </c>
      <c r="F2538" s="661" t="s">
        <v>3521</v>
      </c>
      <c r="G2538" s="661" t="s">
        <v>4008</v>
      </c>
      <c r="H2538" s="661" t="s">
        <v>1755</v>
      </c>
      <c r="I2538" s="661" t="s">
        <v>4009</v>
      </c>
      <c r="J2538" s="661" t="s">
        <v>4010</v>
      </c>
      <c r="K2538" s="661" t="s">
        <v>4011</v>
      </c>
      <c r="L2538" s="662">
        <v>2179.9299999999998</v>
      </c>
      <c r="M2538" s="662">
        <v>10899.65</v>
      </c>
      <c r="N2538" s="661">
        <v>5</v>
      </c>
      <c r="O2538" s="744">
        <v>1</v>
      </c>
      <c r="P2538" s="662"/>
      <c r="Q2538" s="677">
        <v>0</v>
      </c>
      <c r="R2538" s="661"/>
      <c r="S2538" s="677">
        <v>0</v>
      </c>
      <c r="T2538" s="744"/>
      <c r="U2538" s="700">
        <v>0</v>
      </c>
    </row>
    <row r="2539" spans="1:21" ht="14.4" customHeight="1" x14ac:dyDescent="0.3">
      <c r="A2539" s="660">
        <v>32</v>
      </c>
      <c r="B2539" s="661" t="s">
        <v>573</v>
      </c>
      <c r="C2539" s="661" t="s">
        <v>3526</v>
      </c>
      <c r="D2539" s="742" t="s">
        <v>5499</v>
      </c>
      <c r="E2539" s="743" t="s">
        <v>3556</v>
      </c>
      <c r="F2539" s="661" t="s">
        <v>3521</v>
      </c>
      <c r="G2539" s="661" t="s">
        <v>3826</v>
      </c>
      <c r="H2539" s="661" t="s">
        <v>574</v>
      </c>
      <c r="I2539" s="661" t="s">
        <v>2463</v>
      </c>
      <c r="J2539" s="661" t="s">
        <v>2464</v>
      </c>
      <c r="K2539" s="661" t="s">
        <v>3827</v>
      </c>
      <c r="L2539" s="662">
        <v>151.51</v>
      </c>
      <c r="M2539" s="662">
        <v>151.51</v>
      </c>
      <c r="N2539" s="661">
        <v>1</v>
      </c>
      <c r="O2539" s="744">
        <v>1</v>
      </c>
      <c r="P2539" s="662">
        <v>151.51</v>
      </c>
      <c r="Q2539" s="677">
        <v>1</v>
      </c>
      <c r="R2539" s="661">
        <v>1</v>
      </c>
      <c r="S2539" s="677">
        <v>1</v>
      </c>
      <c r="T2539" s="744">
        <v>1</v>
      </c>
      <c r="U2539" s="700">
        <v>1</v>
      </c>
    </row>
    <row r="2540" spans="1:21" ht="14.4" customHeight="1" x14ac:dyDescent="0.3">
      <c r="A2540" s="660">
        <v>32</v>
      </c>
      <c r="B2540" s="661" t="s">
        <v>573</v>
      </c>
      <c r="C2540" s="661" t="s">
        <v>3526</v>
      </c>
      <c r="D2540" s="742" t="s">
        <v>5499</v>
      </c>
      <c r="E2540" s="743" t="s">
        <v>3556</v>
      </c>
      <c r="F2540" s="661" t="s">
        <v>3521</v>
      </c>
      <c r="G2540" s="661" t="s">
        <v>4153</v>
      </c>
      <c r="H2540" s="661" t="s">
        <v>574</v>
      </c>
      <c r="I2540" s="661" t="s">
        <v>5386</v>
      </c>
      <c r="J2540" s="661" t="s">
        <v>5387</v>
      </c>
      <c r="K2540" s="661" t="s">
        <v>3614</v>
      </c>
      <c r="L2540" s="662">
        <v>129.18</v>
      </c>
      <c r="M2540" s="662">
        <v>129.18</v>
      </c>
      <c r="N2540" s="661">
        <v>1</v>
      </c>
      <c r="O2540" s="744">
        <v>0.5</v>
      </c>
      <c r="P2540" s="662">
        <v>129.18</v>
      </c>
      <c r="Q2540" s="677">
        <v>1</v>
      </c>
      <c r="R2540" s="661">
        <v>1</v>
      </c>
      <c r="S2540" s="677">
        <v>1</v>
      </c>
      <c r="T2540" s="744">
        <v>0.5</v>
      </c>
      <c r="U2540" s="700">
        <v>1</v>
      </c>
    </row>
    <row r="2541" spans="1:21" ht="14.4" customHeight="1" x14ac:dyDescent="0.3">
      <c r="A2541" s="660">
        <v>32</v>
      </c>
      <c r="B2541" s="661" t="s">
        <v>573</v>
      </c>
      <c r="C2541" s="661" t="s">
        <v>3526</v>
      </c>
      <c r="D2541" s="742" t="s">
        <v>5499</v>
      </c>
      <c r="E2541" s="743" t="s">
        <v>3556</v>
      </c>
      <c r="F2541" s="661" t="s">
        <v>3521</v>
      </c>
      <c r="G2541" s="661" t="s">
        <v>3618</v>
      </c>
      <c r="H2541" s="661" t="s">
        <v>574</v>
      </c>
      <c r="I2541" s="661" t="s">
        <v>2241</v>
      </c>
      <c r="J2541" s="661" t="s">
        <v>2242</v>
      </c>
      <c r="K2541" s="661" t="s">
        <v>3414</v>
      </c>
      <c r="L2541" s="662">
        <v>588.04999999999995</v>
      </c>
      <c r="M2541" s="662">
        <v>2352.1999999999998</v>
      </c>
      <c r="N2541" s="661">
        <v>4</v>
      </c>
      <c r="O2541" s="744">
        <v>1</v>
      </c>
      <c r="P2541" s="662">
        <v>2352.1999999999998</v>
      </c>
      <c r="Q2541" s="677">
        <v>1</v>
      </c>
      <c r="R2541" s="661">
        <v>4</v>
      </c>
      <c r="S2541" s="677">
        <v>1</v>
      </c>
      <c r="T2541" s="744">
        <v>1</v>
      </c>
      <c r="U2541" s="700">
        <v>1</v>
      </c>
    </row>
    <row r="2542" spans="1:21" ht="14.4" customHeight="1" x14ac:dyDescent="0.3">
      <c r="A2542" s="660">
        <v>32</v>
      </c>
      <c r="B2542" s="661" t="s">
        <v>573</v>
      </c>
      <c r="C2542" s="661" t="s">
        <v>3526</v>
      </c>
      <c r="D2542" s="742" t="s">
        <v>5499</v>
      </c>
      <c r="E2542" s="743" t="s">
        <v>3556</v>
      </c>
      <c r="F2542" s="661" t="s">
        <v>3521</v>
      </c>
      <c r="G2542" s="661" t="s">
        <v>3700</v>
      </c>
      <c r="H2542" s="661" t="s">
        <v>574</v>
      </c>
      <c r="I2542" s="661" t="s">
        <v>3745</v>
      </c>
      <c r="J2542" s="661" t="s">
        <v>3702</v>
      </c>
      <c r="K2542" s="661"/>
      <c r="L2542" s="662">
        <v>170.52</v>
      </c>
      <c r="M2542" s="662">
        <v>341.04</v>
      </c>
      <c r="N2542" s="661">
        <v>2</v>
      </c>
      <c r="O2542" s="744">
        <v>0.5</v>
      </c>
      <c r="P2542" s="662">
        <v>341.04</v>
      </c>
      <c r="Q2542" s="677">
        <v>1</v>
      </c>
      <c r="R2542" s="661">
        <v>2</v>
      </c>
      <c r="S2542" s="677">
        <v>1</v>
      </c>
      <c r="T2542" s="744">
        <v>0.5</v>
      </c>
      <c r="U2542" s="700">
        <v>1</v>
      </c>
    </row>
    <row r="2543" spans="1:21" ht="14.4" customHeight="1" x14ac:dyDescent="0.3">
      <c r="A2543" s="660">
        <v>32</v>
      </c>
      <c r="B2543" s="661" t="s">
        <v>573</v>
      </c>
      <c r="C2543" s="661" t="s">
        <v>3526</v>
      </c>
      <c r="D2543" s="742" t="s">
        <v>5499</v>
      </c>
      <c r="E2543" s="743" t="s">
        <v>3556</v>
      </c>
      <c r="F2543" s="661" t="s">
        <v>3521</v>
      </c>
      <c r="G2543" s="661" t="s">
        <v>3700</v>
      </c>
      <c r="H2543" s="661" t="s">
        <v>574</v>
      </c>
      <c r="I2543" s="661" t="s">
        <v>5388</v>
      </c>
      <c r="J2543" s="661" t="s">
        <v>3702</v>
      </c>
      <c r="K2543" s="661"/>
      <c r="L2543" s="662">
        <v>0</v>
      </c>
      <c r="M2543" s="662">
        <v>0</v>
      </c>
      <c r="N2543" s="661">
        <v>1</v>
      </c>
      <c r="O2543" s="744">
        <v>1</v>
      </c>
      <c r="P2543" s="662">
        <v>0</v>
      </c>
      <c r="Q2543" s="677"/>
      <c r="R2543" s="661">
        <v>1</v>
      </c>
      <c r="S2543" s="677">
        <v>1</v>
      </c>
      <c r="T2543" s="744">
        <v>1</v>
      </c>
      <c r="U2543" s="700">
        <v>1</v>
      </c>
    </row>
    <row r="2544" spans="1:21" ht="14.4" customHeight="1" x14ac:dyDescent="0.3">
      <c r="A2544" s="660">
        <v>32</v>
      </c>
      <c r="B2544" s="661" t="s">
        <v>573</v>
      </c>
      <c r="C2544" s="661" t="s">
        <v>3526</v>
      </c>
      <c r="D2544" s="742" t="s">
        <v>5499</v>
      </c>
      <c r="E2544" s="743" t="s">
        <v>3556</v>
      </c>
      <c r="F2544" s="661" t="s">
        <v>3521</v>
      </c>
      <c r="G2544" s="661" t="s">
        <v>4249</v>
      </c>
      <c r="H2544" s="661" t="s">
        <v>574</v>
      </c>
      <c r="I2544" s="661" t="s">
        <v>2075</v>
      </c>
      <c r="J2544" s="661" t="s">
        <v>2076</v>
      </c>
      <c r="K2544" s="661" t="s">
        <v>4792</v>
      </c>
      <c r="L2544" s="662">
        <v>48.09</v>
      </c>
      <c r="M2544" s="662">
        <v>48.09</v>
      </c>
      <c r="N2544" s="661">
        <v>1</v>
      </c>
      <c r="O2544" s="744">
        <v>1</v>
      </c>
      <c r="P2544" s="662">
        <v>48.09</v>
      </c>
      <c r="Q2544" s="677">
        <v>1</v>
      </c>
      <c r="R2544" s="661">
        <v>1</v>
      </c>
      <c r="S2544" s="677">
        <v>1</v>
      </c>
      <c r="T2544" s="744">
        <v>1</v>
      </c>
      <c r="U2544" s="700">
        <v>1</v>
      </c>
    </row>
    <row r="2545" spans="1:21" ht="14.4" customHeight="1" x14ac:dyDescent="0.3">
      <c r="A2545" s="660">
        <v>32</v>
      </c>
      <c r="B2545" s="661" t="s">
        <v>573</v>
      </c>
      <c r="C2545" s="661" t="s">
        <v>3526</v>
      </c>
      <c r="D2545" s="742" t="s">
        <v>5499</v>
      </c>
      <c r="E2545" s="743" t="s">
        <v>3556</v>
      </c>
      <c r="F2545" s="661" t="s">
        <v>3521</v>
      </c>
      <c r="G2545" s="661" t="s">
        <v>4249</v>
      </c>
      <c r="H2545" s="661" t="s">
        <v>574</v>
      </c>
      <c r="I2545" s="661" t="s">
        <v>5389</v>
      </c>
      <c r="J2545" s="661" t="s">
        <v>4253</v>
      </c>
      <c r="K2545" s="661" t="s">
        <v>4254</v>
      </c>
      <c r="L2545" s="662">
        <v>0</v>
      </c>
      <c r="M2545" s="662">
        <v>0</v>
      </c>
      <c r="N2545" s="661">
        <v>2</v>
      </c>
      <c r="O2545" s="744">
        <v>2</v>
      </c>
      <c r="P2545" s="662">
        <v>0</v>
      </c>
      <c r="Q2545" s="677"/>
      <c r="R2545" s="661">
        <v>1</v>
      </c>
      <c r="S2545" s="677">
        <v>0.5</v>
      </c>
      <c r="T2545" s="744">
        <v>1</v>
      </c>
      <c r="U2545" s="700">
        <v>0.5</v>
      </c>
    </row>
    <row r="2546" spans="1:21" ht="14.4" customHeight="1" x14ac:dyDescent="0.3">
      <c r="A2546" s="660">
        <v>32</v>
      </c>
      <c r="B2546" s="661" t="s">
        <v>573</v>
      </c>
      <c r="C2546" s="661" t="s">
        <v>3526</v>
      </c>
      <c r="D2546" s="742" t="s">
        <v>5499</v>
      </c>
      <c r="E2546" s="743" t="s">
        <v>3556</v>
      </c>
      <c r="F2546" s="661" t="s">
        <v>3521</v>
      </c>
      <c r="G2546" s="661" t="s">
        <v>5390</v>
      </c>
      <c r="H2546" s="661" t="s">
        <v>574</v>
      </c>
      <c r="I2546" s="661" t="s">
        <v>1453</v>
      </c>
      <c r="J2546" s="661" t="s">
        <v>1454</v>
      </c>
      <c r="K2546" s="661" t="s">
        <v>5391</v>
      </c>
      <c r="L2546" s="662">
        <v>0</v>
      </c>
      <c r="M2546" s="662">
        <v>0</v>
      </c>
      <c r="N2546" s="661">
        <v>1</v>
      </c>
      <c r="O2546" s="744">
        <v>0.5</v>
      </c>
      <c r="P2546" s="662">
        <v>0</v>
      </c>
      <c r="Q2546" s="677"/>
      <c r="R2546" s="661">
        <v>1</v>
      </c>
      <c r="S2546" s="677">
        <v>1</v>
      </c>
      <c r="T2546" s="744">
        <v>0.5</v>
      </c>
      <c r="U2546" s="700">
        <v>1</v>
      </c>
    </row>
    <row r="2547" spans="1:21" ht="14.4" customHeight="1" x14ac:dyDescent="0.3">
      <c r="A2547" s="660">
        <v>32</v>
      </c>
      <c r="B2547" s="661" t="s">
        <v>573</v>
      </c>
      <c r="C2547" s="661" t="s">
        <v>3526</v>
      </c>
      <c r="D2547" s="742" t="s">
        <v>5499</v>
      </c>
      <c r="E2547" s="743" t="s">
        <v>3556</v>
      </c>
      <c r="F2547" s="661" t="s">
        <v>3521</v>
      </c>
      <c r="G2547" s="661" t="s">
        <v>3619</v>
      </c>
      <c r="H2547" s="661" t="s">
        <v>574</v>
      </c>
      <c r="I2547" s="661" t="s">
        <v>3620</v>
      </c>
      <c r="J2547" s="661" t="s">
        <v>3621</v>
      </c>
      <c r="K2547" s="661" t="s">
        <v>3622</v>
      </c>
      <c r="L2547" s="662">
        <v>661.2</v>
      </c>
      <c r="M2547" s="662">
        <v>1322.4</v>
      </c>
      <c r="N2547" s="661">
        <v>2</v>
      </c>
      <c r="O2547" s="744">
        <v>0.5</v>
      </c>
      <c r="P2547" s="662"/>
      <c r="Q2547" s="677">
        <v>0</v>
      </c>
      <c r="R2547" s="661"/>
      <c r="S2547" s="677">
        <v>0</v>
      </c>
      <c r="T2547" s="744"/>
      <c r="U2547" s="700">
        <v>0</v>
      </c>
    </row>
    <row r="2548" spans="1:21" ht="14.4" customHeight="1" x14ac:dyDescent="0.3">
      <c r="A2548" s="660">
        <v>32</v>
      </c>
      <c r="B2548" s="661" t="s">
        <v>573</v>
      </c>
      <c r="C2548" s="661" t="s">
        <v>3526</v>
      </c>
      <c r="D2548" s="742" t="s">
        <v>5499</v>
      </c>
      <c r="E2548" s="743" t="s">
        <v>3556</v>
      </c>
      <c r="F2548" s="661" t="s">
        <v>3521</v>
      </c>
      <c r="G2548" s="661" t="s">
        <v>3627</v>
      </c>
      <c r="H2548" s="661" t="s">
        <v>574</v>
      </c>
      <c r="I2548" s="661" t="s">
        <v>2096</v>
      </c>
      <c r="J2548" s="661" t="s">
        <v>2097</v>
      </c>
      <c r="K2548" s="661" t="s">
        <v>3016</v>
      </c>
      <c r="L2548" s="662">
        <v>111.72</v>
      </c>
      <c r="M2548" s="662">
        <v>558.59999999999991</v>
      </c>
      <c r="N2548" s="661">
        <v>5</v>
      </c>
      <c r="O2548" s="744">
        <v>3.5</v>
      </c>
      <c r="P2548" s="662">
        <v>335.15999999999997</v>
      </c>
      <c r="Q2548" s="677">
        <v>0.60000000000000009</v>
      </c>
      <c r="R2548" s="661">
        <v>3</v>
      </c>
      <c r="S2548" s="677">
        <v>0.6</v>
      </c>
      <c r="T2548" s="744">
        <v>2.5</v>
      </c>
      <c r="U2548" s="700">
        <v>0.7142857142857143</v>
      </c>
    </row>
    <row r="2549" spans="1:21" ht="14.4" customHeight="1" x14ac:dyDescent="0.3">
      <c r="A2549" s="660">
        <v>32</v>
      </c>
      <c r="B2549" s="661" t="s">
        <v>573</v>
      </c>
      <c r="C2549" s="661" t="s">
        <v>3526</v>
      </c>
      <c r="D2549" s="742" t="s">
        <v>5499</v>
      </c>
      <c r="E2549" s="743" t="s">
        <v>3556</v>
      </c>
      <c r="F2549" s="661" t="s">
        <v>3521</v>
      </c>
      <c r="G2549" s="661" t="s">
        <v>4930</v>
      </c>
      <c r="H2549" s="661" t="s">
        <v>574</v>
      </c>
      <c r="I2549" s="661" t="s">
        <v>3018</v>
      </c>
      <c r="J2549" s="661" t="s">
        <v>3019</v>
      </c>
      <c r="K2549" s="661" t="s">
        <v>4931</v>
      </c>
      <c r="L2549" s="662">
        <v>36.97</v>
      </c>
      <c r="M2549" s="662">
        <v>36.97</v>
      </c>
      <c r="N2549" s="661">
        <v>1</v>
      </c>
      <c r="O2549" s="744">
        <v>1</v>
      </c>
      <c r="P2549" s="662">
        <v>36.97</v>
      </c>
      <c r="Q2549" s="677">
        <v>1</v>
      </c>
      <c r="R2549" s="661">
        <v>1</v>
      </c>
      <c r="S2549" s="677">
        <v>1</v>
      </c>
      <c r="T2549" s="744">
        <v>1</v>
      </c>
      <c r="U2549" s="700">
        <v>1</v>
      </c>
    </row>
    <row r="2550" spans="1:21" ht="14.4" customHeight="1" x14ac:dyDescent="0.3">
      <c r="A2550" s="660">
        <v>32</v>
      </c>
      <c r="B2550" s="661" t="s">
        <v>573</v>
      </c>
      <c r="C2550" s="661" t="s">
        <v>3526</v>
      </c>
      <c r="D2550" s="742" t="s">
        <v>5499</v>
      </c>
      <c r="E2550" s="743" t="s">
        <v>3556</v>
      </c>
      <c r="F2550" s="661" t="s">
        <v>3521</v>
      </c>
      <c r="G2550" s="661" t="s">
        <v>3632</v>
      </c>
      <c r="H2550" s="661" t="s">
        <v>574</v>
      </c>
      <c r="I2550" s="661" t="s">
        <v>862</v>
      </c>
      <c r="J2550" s="661" t="s">
        <v>3633</v>
      </c>
      <c r="K2550" s="661" t="s">
        <v>3634</v>
      </c>
      <c r="L2550" s="662">
        <v>88.76</v>
      </c>
      <c r="M2550" s="662">
        <v>1065.1200000000001</v>
      </c>
      <c r="N2550" s="661">
        <v>12</v>
      </c>
      <c r="O2550" s="744">
        <v>6.5</v>
      </c>
      <c r="P2550" s="662">
        <v>798.84</v>
      </c>
      <c r="Q2550" s="677">
        <v>0.75</v>
      </c>
      <c r="R2550" s="661">
        <v>9</v>
      </c>
      <c r="S2550" s="677">
        <v>0.75</v>
      </c>
      <c r="T2550" s="744">
        <v>4.5</v>
      </c>
      <c r="U2550" s="700">
        <v>0.69230769230769229</v>
      </c>
    </row>
    <row r="2551" spans="1:21" ht="14.4" customHeight="1" x14ac:dyDescent="0.3">
      <c r="A2551" s="660">
        <v>32</v>
      </c>
      <c r="B2551" s="661" t="s">
        <v>573</v>
      </c>
      <c r="C2551" s="661" t="s">
        <v>3526</v>
      </c>
      <c r="D2551" s="742" t="s">
        <v>5499</v>
      </c>
      <c r="E2551" s="743" t="s">
        <v>3556</v>
      </c>
      <c r="F2551" s="661" t="s">
        <v>3521</v>
      </c>
      <c r="G2551" s="661" t="s">
        <v>4047</v>
      </c>
      <c r="H2551" s="661" t="s">
        <v>1755</v>
      </c>
      <c r="I2551" s="661" t="s">
        <v>4545</v>
      </c>
      <c r="J2551" s="661" t="s">
        <v>3383</v>
      </c>
      <c r="K2551" s="661" t="s">
        <v>4546</v>
      </c>
      <c r="L2551" s="662">
        <v>0</v>
      </c>
      <c r="M2551" s="662">
        <v>0</v>
      </c>
      <c r="N2551" s="661">
        <v>1</v>
      </c>
      <c r="O2551" s="744">
        <v>1</v>
      </c>
      <c r="P2551" s="662">
        <v>0</v>
      </c>
      <c r="Q2551" s="677"/>
      <c r="R2551" s="661">
        <v>1</v>
      </c>
      <c r="S2551" s="677">
        <v>1</v>
      </c>
      <c r="T2551" s="744">
        <v>1</v>
      </c>
      <c r="U2551" s="700">
        <v>1</v>
      </c>
    </row>
    <row r="2552" spans="1:21" ht="14.4" customHeight="1" x14ac:dyDescent="0.3">
      <c r="A2552" s="660">
        <v>32</v>
      </c>
      <c r="B2552" s="661" t="s">
        <v>573</v>
      </c>
      <c r="C2552" s="661" t="s">
        <v>3526</v>
      </c>
      <c r="D2552" s="742" t="s">
        <v>5499</v>
      </c>
      <c r="E2552" s="743" t="s">
        <v>3556</v>
      </c>
      <c r="F2552" s="661" t="s">
        <v>3521</v>
      </c>
      <c r="G2552" s="661" t="s">
        <v>4270</v>
      </c>
      <c r="H2552" s="661" t="s">
        <v>574</v>
      </c>
      <c r="I2552" s="661" t="s">
        <v>5392</v>
      </c>
      <c r="J2552" s="661" t="s">
        <v>1803</v>
      </c>
      <c r="K2552" s="661" t="s">
        <v>3726</v>
      </c>
      <c r="L2552" s="662">
        <v>0</v>
      </c>
      <c r="M2552" s="662">
        <v>0</v>
      </c>
      <c r="N2552" s="661">
        <v>1</v>
      </c>
      <c r="O2552" s="744">
        <v>1</v>
      </c>
      <c r="P2552" s="662">
        <v>0</v>
      </c>
      <c r="Q2552" s="677"/>
      <c r="R2552" s="661">
        <v>1</v>
      </c>
      <c r="S2552" s="677">
        <v>1</v>
      </c>
      <c r="T2552" s="744">
        <v>1</v>
      </c>
      <c r="U2552" s="700">
        <v>1</v>
      </c>
    </row>
    <row r="2553" spans="1:21" ht="14.4" customHeight="1" x14ac:dyDescent="0.3">
      <c r="A2553" s="660">
        <v>32</v>
      </c>
      <c r="B2553" s="661" t="s">
        <v>573</v>
      </c>
      <c r="C2553" s="661" t="s">
        <v>3526</v>
      </c>
      <c r="D2553" s="742" t="s">
        <v>5499</v>
      </c>
      <c r="E2553" s="743" t="s">
        <v>3556</v>
      </c>
      <c r="F2553" s="661" t="s">
        <v>3521</v>
      </c>
      <c r="G2553" s="661" t="s">
        <v>3844</v>
      </c>
      <c r="H2553" s="661" t="s">
        <v>574</v>
      </c>
      <c r="I2553" s="661" t="s">
        <v>3848</v>
      </c>
      <c r="J2553" s="661" t="s">
        <v>3849</v>
      </c>
      <c r="K2553" s="661" t="s">
        <v>3850</v>
      </c>
      <c r="L2553" s="662">
        <v>0</v>
      </c>
      <c r="M2553" s="662">
        <v>0</v>
      </c>
      <c r="N2553" s="661">
        <v>1</v>
      </c>
      <c r="O2553" s="744">
        <v>0.5</v>
      </c>
      <c r="P2553" s="662">
        <v>0</v>
      </c>
      <c r="Q2553" s="677"/>
      <c r="R2553" s="661">
        <v>1</v>
      </c>
      <c r="S2553" s="677">
        <v>1</v>
      </c>
      <c r="T2553" s="744">
        <v>0.5</v>
      </c>
      <c r="U2553" s="700">
        <v>1</v>
      </c>
    </row>
    <row r="2554" spans="1:21" ht="14.4" customHeight="1" x14ac:dyDescent="0.3">
      <c r="A2554" s="660">
        <v>32</v>
      </c>
      <c r="B2554" s="661" t="s">
        <v>573</v>
      </c>
      <c r="C2554" s="661" t="s">
        <v>3526</v>
      </c>
      <c r="D2554" s="742" t="s">
        <v>5499</v>
      </c>
      <c r="E2554" s="743" t="s">
        <v>3556</v>
      </c>
      <c r="F2554" s="661" t="s">
        <v>3521</v>
      </c>
      <c r="G2554" s="661" t="s">
        <v>3844</v>
      </c>
      <c r="H2554" s="661" t="s">
        <v>574</v>
      </c>
      <c r="I2554" s="661" t="s">
        <v>4695</v>
      </c>
      <c r="J2554" s="661" t="s">
        <v>3849</v>
      </c>
      <c r="K2554" s="661" t="s">
        <v>4696</v>
      </c>
      <c r="L2554" s="662">
        <v>0</v>
      </c>
      <c r="M2554" s="662">
        <v>0</v>
      </c>
      <c r="N2554" s="661">
        <v>1</v>
      </c>
      <c r="O2554" s="744">
        <v>1</v>
      </c>
      <c r="P2554" s="662">
        <v>0</v>
      </c>
      <c r="Q2554" s="677"/>
      <c r="R2554" s="661">
        <v>1</v>
      </c>
      <c r="S2554" s="677">
        <v>1</v>
      </c>
      <c r="T2554" s="744">
        <v>1</v>
      </c>
      <c r="U2554" s="700">
        <v>1</v>
      </c>
    </row>
    <row r="2555" spans="1:21" ht="14.4" customHeight="1" x14ac:dyDescent="0.3">
      <c r="A2555" s="660">
        <v>32</v>
      </c>
      <c r="B2555" s="661" t="s">
        <v>573</v>
      </c>
      <c r="C2555" s="661" t="s">
        <v>3526</v>
      </c>
      <c r="D2555" s="742" t="s">
        <v>5499</v>
      </c>
      <c r="E2555" s="743" t="s">
        <v>3556</v>
      </c>
      <c r="F2555" s="661" t="s">
        <v>3521</v>
      </c>
      <c r="G2555" s="661" t="s">
        <v>3647</v>
      </c>
      <c r="H2555" s="661" t="s">
        <v>1755</v>
      </c>
      <c r="I2555" s="661" t="s">
        <v>1924</v>
      </c>
      <c r="J2555" s="661" t="s">
        <v>1781</v>
      </c>
      <c r="K2555" s="661" t="s">
        <v>1925</v>
      </c>
      <c r="L2555" s="662">
        <v>407.55</v>
      </c>
      <c r="M2555" s="662">
        <v>3667.9500000000003</v>
      </c>
      <c r="N2555" s="661">
        <v>9</v>
      </c>
      <c r="O2555" s="744">
        <v>3</v>
      </c>
      <c r="P2555" s="662">
        <v>2445.3000000000002</v>
      </c>
      <c r="Q2555" s="677">
        <v>0.66666666666666663</v>
      </c>
      <c r="R2555" s="661">
        <v>6</v>
      </c>
      <c r="S2555" s="677">
        <v>0.66666666666666663</v>
      </c>
      <c r="T2555" s="744">
        <v>1.5</v>
      </c>
      <c r="U2555" s="700">
        <v>0.5</v>
      </c>
    </row>
    <row r="2556" spans="1:21" ht="14.4" customHeight="1" x14ac:dyDescent="0.3">
      <c r="A2556" s="660">
        <v>32</v>
      </c>
      <c r="B2556" s="661" t="s">
        <v>573</v>
      </c>
      <c r="C2556" s="661" t="s">
        <v>3526</v>
      </c>
      <c r="D2556" s="742" t="s">
        <v>5499</v>
      </c>
      <c r="E2556" s="743" t="s">
        <v>3556</v>
      </c>
      <c r="F2556" s="661" t="s">
        <v>3521</v>
      </c>
      <c r="G2556" s="661" t="s">
        <v>3647</v>
      </c>
      <c r="H2556" s="661" t="s">
        <v>1755</v>
      </c>
      <c r="I2556" s="661" t="s">
        <v>1927</v>
      </c>
      <c r="J2556" s="661" t="s">
        <v>1781</v>
      </c>
      <c r="K2556" s="661" t="s">
        <v>1928</v>
      </c>
      <c r="L2556" s="662">
        <v>543.39</v>
      </c>
      <c r="M2556" s="662">
        <v>1630.17</v>
      </c>
      <c r="N2556" s="661">
        <v>3</v>
      </c>
      <c r="O2556" s="744">
        <v>1.5</v>
      </c>
      <c r="P2556" s="662">
        <v>1630.17</v>
      </c>
      <c r="Q2556" s="677">
        <v>1</v>
      </c>
      <c r="R2556" s="661">
        <v>3</v>
      </c>
      <c r="S2556" s="677">
        <v>1</v>
      </c>
      <c r="T2556" s="744">
        <v>1.5</v>
      </c>
      <c r="U2556" s="700">
        <v>1</v>
      </c>
    </row>
    <row r="2557" spans="1:21" ht="14.4" customHeight="1" x14ac:dyDescent="0.3">
      <c r="A2557" s="660">
        <v>32</v>
      </c>
      <c r="B2557" s="661" t="s">
        <v>573</v>
      </c>
      <c r="C2557" s="661" t="s">
        <v>3526</v>
      </c>
      <c r="D2557" s="742" t="s">
        <v>5499</v>
      </c>
      <c r="E2557" s="743" t="s">
        <v>3556</v>
      </c>
      <c r="F2557" s="661" t="s">
        <v>3521</v>
      </c>
      <c r="G2557" s="661" t="s">
        <v>3647</v>
      </c>
      <c r="H2557" s="661" t="s">
        <v>1755</v>
      </c>
      <c r="I2557" s="661" t="s">
        <v>1780</v>
      </c>
      <c r="J2557" s="661" t="s">
        <v>1781</v>
      </c>
      <c r="K2557" s="661" t="s">
        <v>1782</v>
      </c>
      <c r="L2557" s="662">
        <v>815.1</v>
      </c>
      <c r="M2557" s="662">
        <v>2445.3000000000002</v>
      </c>
      <c r="N2557" s="661">
        <v>3</v>
      </c>
      <c r="O2557" s="744">
        <v>1.5</v>
      </c>
      <c r="P2557" s="662">
        <v>2445.3000000000002</v>
      </c>
      <c r="Q2557" s="677">
        <v>1</v>
      </c>
      <c r="R2557" s="661">
        <v>3</v>
      </c>
      <c r="S2557" s="677">
        <v>1</v>
      </c>
      <c r="T2557" s="744">
        <v>1.5</v>
      </c>
      <c r="U2557" s="700">
        <v>1</v>
      </c>
    </row>
    <row r="2558" spans="1:21" ht="14.4" customHeight="1" x14ac:dyDescent="0.3">
      <c r="A2558" s="660">
        <v>32</v>
      </c>
      <c r="B2558" s="661" t="s">
        <v>573</v>
      </c>
      <c r="C2558" s="661" t="s">
        <v>3526</v>
      </c>
      <c r="D2558" s="742" t="s">
        <v>5499</v>
      </c>
      <c r="E2558" s="743" t="s">
        <v>3556</v>
      </c>
      <c r="F2558" s="661" t="s">
        <v>3521</v>
      </c>
      <c r="G2558" s="661" t="s">
        <v>3647</v>
      </c>
      <c r="H2558" s="661" t="s">
        <v>1755</v>
      </c>
      <c r="I2558" s="661" t="s">
        <v>1784</v>
      </c>
      <c r="J2558" s="661" t="s">
        <v>1781</v>
      </c>
      <c r="K2558" s="661" t="s">
        <v>1785</v>
      </c>
      <c r="L2558" s="662">
        <v>923.74</v>
      </c>
      <c r="M2558" s="662">
        <v>2771.2200000000003</v>
      </c>
      <c r="N2558" s="661">
        <v>3</v>
      </c>
      <c r="O2558" s="744">
        <v>1.5</v>
      </c>
      <c r="P2558" s="662">
        <v>1847.48</v>
      </c>
      <c r="Q2558" s="677">
        <v>0.66666666666666663</v>
      </c>
      <c r="R2558" s="661">
        <v>2</v>
      </c>
      <c r="S2558" s="677">
        <v>0.66666666666666663</v>
      </c>
      <c r="T2558" s="744">
        <v>1</v>
      </c>
      <c r="U2558" s="700">
        <v>0.66666666666666663</v>
      </c>
    </row>
    <row r="2559" spans="1:21" ht="14.4" customHeight="1" x14ac:dyDescent="0.3">
      <c r="A2559" s="660">
        <v>32</v>
      </c>
      <c r="B2559" s="661" t="s">
        <v>573</v>
      </c>
      <c r="C2559" s="661" t="s">
        <v>3526</v>
      </c>
      <c r="D2559" s="742" t="s">
        <v>5499</v>
      </c>
      <c r="E2559" s="743" t="s">
        <v>3556</v>
      </c>
      <c r="F2559" s="661" t="s">
        <v>3521</v>
      </c>
      <c r="G2559" s="661" t="s">
        <v>3647</v>
      </c>
      <c r="H2559" s="661" t="s">
        <v>1755</v>
      </c>
      <c r="I2559" s="661" t="s">
        <v>2886</v>
      </c>
      <c r="J2559" s="661" t="s">
        <v>2883</v>
      </c>
      <c r="K2559" s="661" t="s">
        <v>1785</v>
      </c>
      <c r="L2559" s="662">
        <v>1847.49</v>
      </c>
      <c r="M2559" s="662">
        <v>1847.49</v>
      </c>
      <c r="N2559" s="661">
        <v>1</v>
      </c>
      <c r="O2559" s="744">
        <v>1</v>
      </c>
      <c r="P2559" s="662">
        <v>1847.49</v>
      </c>
      <c r="Q2559" s="677">
        <v>1</v>
      </c>
      <c r="R2559" s="661">
        <v>1</v>
      </c>
      <c r="S2559" s="677">
        <v>1</v>
      </c>
      <c r="T2559" s="744">
        <v>1</v>
      </c>
      <c r="U2559" s="700">
        <v>1</v>
      </c>
    </row>
    <row r="2560" spans="1:21" ht="14.4" customHeight="1" x14ac:dyDescent="0.3">
      <c r="A2560" s="660">
        <v>32</v>
      </c>
      <c r="B2560" s="661" t="s">
        <v>573</v>
      </c>
      <c r="C2560" s="661" t="s">
        <v>3526</v>
      </c>
      <c r="D2560" s="742" t="s">
        <v>5499</v>
      </c>
      <c r="E2560" s="743" t="s">
        <v>3556</v>
      </c>
      <c r="F2560" s="661" t="s">
        <v>3521</v>
      </c>
      <c r="G2560" s="661" t="s">
        <v>3769</v>
      </c>
      <c r="H2560" s="661" t="s">
        <v>574</v>
      </c>
      <c r="I2560" s="661" t="s">
        <v>4558</v>
      </c>
      <c r="J2560" s="661" t="s">
        <v>3771</v>
      </c>
      <c r="K2560" s="661" t="s">
        <v>3772</v>
      </c>
      <c r="L2560" s="662">
        <v>0</v>
      </c>
      <c r="M2560" s="662">
        <v>0</v>
      </c>
      <c r="N2560" s="661">
        <v>1</v>
      </c>
      <c r="O2560" s="744">
        <v>1</v>
      </c>
      <c r="P2560" s="662"/>
      <c r="Q2560" s="677"/>
      <c r="R2560" s="661"/>
      <c r="S2560" s="677">
        <v>0</v>
      </c>
      <c r="T2560" s="744"/>
      <c r="U2560" s="700">
        <v>0</v>
      </c>
    </row>
    <row r="2561" spans="1:21" ht="14.4" customHeight="1" x14ac:dyDescent="0.3">
      <c r="A2561" s="660">
        <v>32</v>
      </c>
      <c r="B2561" s="661" t="s">
        <v>573</v>
      </c>
      <c r="C2561" s="661" t="s">
        <v>3526</v>
      </c>
      <c r="D2561" s="742" t="s">
        <v>5499</v>
      </c>
      <c r="E2561" s="743" t="s">
        <v>3556</v>
      </c>
      <c r="F2561" s="661" t="s">
        <v>3521</v>
      </c>
      <c r="G2561" s="661" t="s">
        <v>3857</v>
      </c>
      <c r="H2561" s="661" t="s">
        <v>1755</v>
      </c>
      <c r="I2561" s="661" t="s">
        <v>2868</v>
      </c>
      <c r="J2561" s="661" t="s">
        <v>2869</v>
      </c>
      <c r="K2561" s="661" t="s">
        <v>3495</v>
      </c>
      <c r="L2561" s="662">
        <v>48.42</v>
      </c>
      <c r="M2561" s="662">
        <v>48.42</v>
      </c>
      <c r="N2561" s="661">
        <v>1</v>
      </c>
      <c r="O2561" s="744">
        <v>1</v>
      </c>
      <c r="P2561" s="662">
        <v>48.42</v>
      </c>
      <c r="Q2561" s="677">
        <v>1</v>
      </c>
      <c r="R2561" s="661">
        <v>1</v>
      </c>
      <c r="S2561" s="677">
        <v>1</v>
      </c>
      <c r="T2561" s="744">
        <v>1</v>
      </c>
      <c r="U2561" s="700">
        <v>1</v>
      </c>
    </row>
    <row r="2562" spans="1:21" ht="14.4" customHeight="1" x14ac:dyDescent="0.3">
      <c r="A2562" s="660">
        <v>32</v>
      </c>
      <c r="B2562" s="661" t="s">
        <v>573</v>
      </c>
      <c r="C2562" s="661" t="s">
        <v>3526</v>
      </c>
      <c r="D2562" s="742" t="s">
        <v>5499</v>
      </c>
      <c r="E2562" s="743" t="s">
        <v>3556</v>
      </c>
      <c r="F2562" s="661" t="s">
        <v>3521</v>
      </c>
      <c r="G2562" s="661" t="s">
        <v>4198</v>
      </c>
      <c r="H2562" s="661" t="s">
        <v>574</v>
      </c>
      <c r="I2562" s="661" t="s">
        <v>3025</v>
      </c>
      <c r="J2562" s="661" t="s">
        <v>3026</v>
      </c>
      <c r="K2562" s="661" t="s">
        <v>3027</v>
      </c>
      <c r="L2562" s="662">
        <v>146.84</v>
      </c>
      <c r="M2562" s="662">
        <v>146.84</v>
      </c>
      <c r="N2562" s="661">
        <v>1</v>
      </c>
      <c r="O2562" s="744">
        <v>1</v>
      </c>
      <c r="P2562" s="662"/>
      <c r="Q2562" s="677">
        <v>0</v>
      </c>
      <c r="R2562" s="661"/>
      <c r="S2562" s="677">
        <v>0</v>
      </c>
      <c r="T2562" s="744"/>
      <c r="U2562" s="700">
        <v>0</v>
      </c>
    </row>
    <row r="2563" spans="1:21" ht="14.4" customHeight="1" x14ac:dyDescent="0.3">
      <c r="A2563" s="660">
        <v>32</v>
      </c>
      <c r="B2563" s="661" t="s">
        <v>573</v>
      </c>
      <c r="C2563" s="661" t="s">
        <v>3526</v>
      </c>
      <c r="D2563" s="742" t="s">
        <v>5499</v>
      </c>
      <c r="E2563" s="743" t="s">
        <v>3556</v>
      </c>
      <c r="F2563" s="661" t="s">
        <v>3521</v>
      </c>
      <c r="G2563" s="661" t="s">
        <v>3652</v>
      </c>
      <c r="H2563" s="661" t="s">
        <v>574</v>
      </c>
      <c r="I2563" s="661" t="s">
        <v>2100</v>
      </c>
      <c r="J2563" s="661" t="s">
        <v>2101</v>
      </c>
      <c r="K2563" s="661" t="s">
        <v>3653</v>
      </c>
      <c r="L2563" s="662">
        <v>78.33</v>
      </c>
      <c r="M2563" s="662">
        <v>313.32</v>
      </c>
      <c r="N2563" s="661">
        <v>4</v>
      </c>
      <c r="O2563" s="744">
        <v>1</v>
      </c>
      <c r="P2563" s="662">
        <v>313.32</v>
      </c>
      <c r="Q2563" s="677">
        <v>1</v>
      </c>
      <c r="R2563" s="661">
        <v>4</v>
      </c>
      <c r="S2563" s="677">
        <v>1</v>
      </c>
      <c r="T2563" s="744">
        <v>1</v>
      </c>
      <c r="U2563" s="700">
        <v>1</v>
      </c>
    </row>
    <row r="2564" spans="1:21" ht="14.4" customHeight="1" x14ac:dyDescent="0.3">
      <c r="A2564" s="660">
        <v>32</v>
      </c>
      <c r="B2564" s="661" t="s">
        <v>573</v>
      </c>
      <c r="C2564" s="661" t="s">
        <v>3526</v>
      </c>
      <c r="D2564" s="742" t="s">
        <v>5499</v>
      </c>
      <c r="E2564" s="743" t="s">
        <v>3556</v>
      </c>
      <c r="F2564" s="661" t="s">
        <v>3521</v>
      </c>
      <c r="G2564" s="661" t="s">
        <v>3654</v>
      </c>
      <c r="H2564" s="661" t="s">
        <v>574</v>
      </c>
      <c r="I2564" s="661" t="s">
        <v>3655</v>
      </c>
      <c r="J2564" s="661" t="s">
        <v>3656</v>
      </c>
      <c r="K2564" s="661" t="s">
        <v>3657</v>
      </c>
      <c r="L2564" s="662">
        <v>93.71</v>
      </c>
      <c r="M2564" s="662">
        <v>468.54999999999995</v>
      </c>
      <c r="N2564" s="661">
        <v>5</v>
      </c>
      <c r="O2564" s="744">
        <v>3.5</v>
      </c>
      <c r="P2564" s="662">
        <v>374.84</v>
      </c>
      <c r="Q2564" s="677">
        <v>0.8</v>
      </c>
      <c r="R2564" s="661">
        <v>4</v>
      </c>
      <c r="S2564" s="677">
        <v>0.8</v>
      </c>
      <c r="T2564" s="744">
        <v>2.5</v>
      </c>
      <c r="U2564" s="700">
        <v>0.7142857142857143</v>
      </c>
    </row>
    <row r="2565" spans="1:21" ht="14.4" customHeight="1" x14ac:dyDescent="0.3">
      <c r="A2565" s="660">
        <v>32</v>
      </c>
      <c r="B2565" s="661" t="s">
        <v>573</v>
      </c>
      <c r="C2565" s="661" t="s">
        <v>3526</v>
      </c>
      <c r="D2565" s="742" t="s">
        <v>5499</v>
      </c>
      <c r="E2565" s="743" t="s">
        <v>3556</v>
      </c>
      <c r="F2565" s="661" t="s">
        <v>3521</v>
      </c>
      <c r="G2565" s="661" t="s">
        <v>3654</v>
      </c>
      <c r="H2565" s="661" t="s">
        <v>574</v>
      </c>
      <c r="I2565" s="661" t="s">
        <v>3703</v>
      </c>
      <c r="J2565" s="661" t="s">
        <v>3656</v>
      </c>
      <c r="K2565" s="661" t="s">
        <v>760</v>
      </c>
      <c r="L2565" s="662">
        <v>185.26</v>
      </c>
      <c r="M2565" s="662">
        <v>370.52</v>
      </c>
      <c r="N2565" s="661">
        <v>2</v>
      </c>
      <c r="O2565" s="744">
        <v>1.5</v>
      </c>
      <c r="P2565" s="662">
        <v>185.26</v>
      </c>
      <c r="Q2565" s="677">
        <v>0.5</v>
      </c>
      <c r="R2565" s="661">
        <v>1</v>
      </c>
      <c r="S2565" s="677">
        <v>0.5</v>
      </c>
      <c r="T2565" s="744">
        <v>0.5</v>
      </c>
      <c r="U2565" s="700">
        <v>0.33333333333333331</v>
      </c>
    </row>
    <row r="2566" spans="1:21" ht="14.4" customHeight="1" x14ac:dyDescent="0.3">
      <c r="A2566" s="660">
        <v>32</v>
      </c>
      <c r="B2566" s="661" t="s">
        <v>573</v>
      </c>
      <c r="C2566" s="661" t="s">
        <v>3526</v>
      </c>
      <c r="D2566" s="742" t="s">
        <v>5499</v>
      </c>
      <c r="E2566" s="743" t="s">
        <v>3556</v>
      </c>
      <c r="F2566" s="661" t="s">
        <v>3521</v>
      </c>
      <c r="G2566" s="661" t="s">
        <v>3658</v>
      </c>
      <c r="H2566" s="661" t="s">
        <v>1755</v>
      </c>
      <c r="I2566" s="661" t="s">
        <v>1940</v>
      </c>
      <c r="J2566" s="661" t="s">
        <v>1941</v>
      </c>
      <c r="K2566" s="661" t="s">
        <v>1942</v>
      </c>
      <c r="L2566" s="662">
        <v>475.77</v>
      </c>
      <c r="M2566" s="662">
        <v>1427.31</v>
      </c>
      <c r="N2566" s="661">
        <v>3</v>
      </c>
      <c r="O2566" s="744">
        <v>2.5</v>
      </c>
      <c r="P2566" s="662">
        <v>1427.31</v>
      </c>
      <c r="Q2566" s="677">
        <v>1</v>
      </c>
      <c r="R2566" s="661">
        <v>3</v>
      </c>
      <c r="S2566" s="677">
        <v>1</v>
      </c>
      <c r="T2566" s="744">
        <v>2.5</v>
      </c>
      <c r="U2566" s="700">
        <v>1</v>
      </c>
    </row>
    <row r="2567" spans="1:21" ht="14.4" customHeight="1" x14ac:dyDescent="0.3">
      <c r="A2567" s="660">
        <v>32</v>
      </c>
      <c r="B2567" s="661" t="s">
        <v>573</v>
      </c>
      <c r="C2567" s="661" t="s">
        <v>3526</v>
      </c>
      <c r="D2567" s="742" t="s">
        <v>5499</v>
      </c>
      <c r="E2567" s="743" t="s">
        <v>3556</v>
      </c>
      <c r="F2567" s="661" t="s">
        <v>3521</v>
      </c>
      <c r="G2567" s="661" t="s">
        <v>3658</v>
      </c>
      <c r="H2567" s="661" t="s">
        <v>1755</v>
      </c>
      <c r="I2567" s="661" t="s">
        <v>2969</v>
      </c>
      <c r="J2567" s="661" t="s">
        <v>2970</v>
      </c>
      <c r="K2567" s="661" t="s">
        <v>3460</v>
      </c>
      <c r="L2567" s="662">
        <v>1300.49</v>
      </c>
      <c r="M2567" s="662">
        <v>2600.98</v>
      </c>
      <c r="N2567" s="661">
        <v>2</v>
      </c>
      <c r="O2567" s="744">
        <v>2</v>
      </c>
      <c r="P2567" s="662">
        <v>2600.98</v>
      </c>
      <c r="Q2567" s="677">
        <v>1</v>
      </c>
      <c r="R2567" s="661">
        <v>2</v>
      </c>
      <c r="S2567" s="677">
        <v>1</v>
      </c>
      <c r="T2567" s="744">
        <v>2</v>
      </c>
      <c r="U2567" s="700">
        <v>1</v>
      </c>
    </row>
    <row r="2568" spans="1:21" ht="14.4" customHeight="1" x14ac:dyDescent="0.3">
      <c r="A2568" s="660">
        <v>32</v>
      </c>
      <c r="B2568" s="661" t="s">
        <v>573</v>
      </c>
      <c r="C2568" s="661" t="s">
        <v>3526</v>
      </c>
      <c r="D2568" s="742" t="s">
        <v>5499</v>
      </c>
      <c r="E2568" s="743" t="s">
        <v>3556</v>
      </c>
      <c r="F2568" s="661" t="s">
        <v>3521</v>
      </c>
      <c r="G2568" s="661" t="s">
        <v>5329</v>
      </c>
      <c r="H2568" s="661" t="s">
        <v>574</v>
      </c>
      <c r="I2568" s="661" t="s">
        <v>5393</v>
      </c>
      <c r="J2568" s="661" t="s">
        <v>5331</v>
      </c>
      <c r="K2568" s="661" t="s">
        <v>5394</v>
      </c>
      <c r="L2568" s="662">
        <v>0</v>
      </c>
      <c r="M2568" s="662">
        <v>0</v>
      </c>
      <c r="N2568" s="661">
        <v>1</v>
      </c>
      <c r="O2568" s="744">
        <v>1</v>
      </c>
      <c r="P2568" s="662"/>
      <c r="Q2568" s="677"/>
      <c r="R2568" s="661"/>
      <c r="S2568" s="677">
        <v>0</v>
      </c>
      <c r="T2568" s="744"/>
      <c r="U2568" s="700">
        <v>0</v>
      </c>
    </row>
    <row r="2569" spans="1:21" ht="14.4" customHeight="1" x14ac:dyDescent="0.3">
      <c r="A2569" s="660">
        <v>32</v>
      </c>
      <c r="B2569" s="661" t="s">
        <v>573</v>
      </c>
      <c r="C2569" s="661" t="s">
        <v>3526</v>
      </c>
      <c r="D2569" s="742" t="s">
        <v>5499</v>
      </c>
      <c r="E2569" s="743" t="s">
        <v>3556</v>
      </c>
      <c r="F2569" s="661" t="s">
        <v>3521</v>
      </c>
      <c r="G2569" s="661" t="s">
        <v>3776</v>
      </c>
      <c r="H2569" s="661" t="s">
        <v>1755</v>
      </c>
      <c r="I2569" s="661" t="s">
        <v>3777</v>
      </c>
      <c r="J2569" s="661" t="s">
        <v>1867</v>
      </c>
      <c r="K2569" s="661" t="s">
        <v>1938</v>
      </c>
      <c r="L2569" s="662">
        <v>144.81</v>
      </c>
      <c r="M2569" s="662">
        <v>144.81</v>
      </c>
      <c r="N2569" s="661">
        <v>1</v>
      </c>
      <c r="O2569" s="744">
        <v>0.5</v>
      </c>
      <c r="P2569" s="662">
        <v>144.81</v>
      </c>
      <c r="Q2569" s="677">
        <v>1</v>
      </c>
      <c r="R2569" s="661">
        <v>1</v>
      </c>
      <c r="S2569" s="677">
        <v>1</v>
      </c>
      <c r="T2569" s="744">
        <v>0.5</v>
      </c>
      <c r="U2569" s="700">
        <v>1</v>
      </c>
    </row>
    <row r="2570" spans="1:21" ht="14.4" customHeight="1" x14ac:dyDescent="0.3">
      <c r="A2570" s="660">
        <v>32</v>
      </c>
      <c r="B2570" s="661" t="s">
        <v>573</v>
      </c>
      <c r="C2570" s="661" t="s">
        <v>3526</v>
      </c>
      <c r="D2570" s="742" t="s">
        <v>5499</v>
      </c>
      <c r="E2570" s="743" t="s">
        <v>3556</v>
      </c>
      <c r="F2570" s="661" t="s">
        <v>3521</v>
      </c>
      <c r="G2570" s="661" t="s">
        <v>3887</v>
      </c>
      <c r="H2570" s="661" t="s">
        <v>1755</v>
      </c>
      <c r="I2570" s="661" t="s">
        <v>3888</v>
      </c>
      <c r="J2570" s="661" t="s">
        <v>3889</v>
      </c>
      <c r="K2570" s="661" t="s">
        <v>2022</v>
      </c>
      <c r="L2570" s="662">
        <v>82.04</v>
      </c>
      <c r="M2570" s="662">
        <v>246.12</v>
      </c>
      <c r="N2570" s="661">
        <v>3</v>
      </c>
      <c r="O2570" s="744">
        <v>1</v>
      </c>
      <c r="P2570" s="662"/>
      <c r="Q2570" s="677">
        <v>0</v>
      </c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32</v>
      </c>
      <c r="B2571" s="661" t="s">
        <v>573</v>
      </c>
      <c r="C2571" s="661" t="s">
        <v>3526</v>
      </c>
      <c r="D2571" s="742" t="s">
        <v>5499</v>
      </c>
      <c r="E2571" s="743" t="s">
        <v>3556</v>
      </c>
      <c r="F2571" s="661" t="s">
        <v>3521</v>
      </c>
      <c r="G2571" s="661" t="s">
        <v>3887</v>
      </c>
      <c r="H2571" s="661" t="s">
        <v>1755</v>
      </c>
      <c r="I2571" s="661" t="s">
        <v>3890</v>
      </c>
      <c r="J2571" s="661" t="s">
        <v>3891</v>
      </c>
      <c r="K2571" s="661" t="s">
        <v>2022</v>
      </c>
      <c r="L2571" s="662">
        <v>82.04</v>
      </c>
      <c r="M2571" s="662">
        <v>246.12</v>
      </c>
      <c r="N2571" s="661">
        <v>3</v>
      </c>
      <c r="O2571" s="744">
        <v>0.5</v>
      </c>
      <c r="P2571" s="662"/>
      <c r="Q2571" s="677">
        <v>0</v>
      </c>
      <c r="R2571" s="661"/>
      <c r="S2571" s="677">
        <v>0</v>
      </c>
      <c r="T2571" s="744"/>
      <c r="U2571" s="700">
        <v>0</v>
      </c>
    </row>
    <row r="2572" spans="1:21" ht="14.4" customHeight="1" x14ac:dyDescent="0.3">
      <c r="A2572" s="660">
        <v>32</v>
      </c>
      <c r="B2572" s="661" t="s">
        <v>573</v>
      </c>
      <c r="C2572" s="661" t="s">
        <v>3526</v>
      </c>
      <c r="D2572" s="742" t="s">
        <v>5499</v>
      </c>
      <c r="E2572" s="743" t="s">
        <v>3556</v>
      </c>
      <c r="F2572" s="661" t="s">
        <v>3521</v>
      </c>
      <c r="G2572" s="661" t="s">
        <v>3887</v>
      </c>
      <c r="H2572" s="661" t="s">
        <v>1755</v>
      </c>
      <c r="I2572" s="661" t="s">
        <v>3005</v>
      </c>
      <c r="J2572" s="661" t="s">
        <v>3006</v>
      </c>
      <c r="K2572" s="661" t="s">
        <v>2022</v>
      </c>
      <c r="L2572" s="662">
        <v>82.04</v>
      </c>
      <c r="M2572" s="662">
        <v>246.12</v>
      </c>
      <c r="N2572" s="661">
        <v>3</v>
      </c>
      <c r="O2572" s="744">
        <v>0.5</v>
      </c>
      <c r="P2572" s="662"/>
      <c r="Q2572" s="677">
        <v>0</v>
      </c>
      <c r="R2572" s="661"/>
      <c r="S2572" s="677">
        <v>0</v>
      </c>
      <c r="T2572" s="744"/>
      <c r="U2572" s="700">
        <v>0</v>
      </c>
    </row>
    <row r="2573" spans="1:21" ht="14.4" customHeight="1" x14ac:dyDescent="0.3">
      <c r="A2573" s="660">
        <v>32</v>
      </c>
      <c r="B2573" s="661" t="s">
        <v>573</v>
      </c>
      <c r="C2573" s="661" t="s">
        <v>3526</v>
      </c>
      <c r="D2573" s="742" t="s">
        <v>5499</v>
      </c>
      <c r="E2573" s="743" t="s">
        <v>3556</v>
      </c>
      <c r="F2573" s="661" t="s">
        <v>3521</v>
      </c>
      <c r="G2573" s="661" t="s">
        <v>3662</v>
      </c>
      <c r="H2573" s="661" t="s">
        <v>574</v>
      </c>
      <c r="I2573" s="661" t="s">
        <v>647</v>
      </c>
      <c r="J2573" s="661" t="s">
        <v>3704</v>
      </c>
      <c r="K2573" s="661" t="s">
        <v>3646</v>
      </c>
      <c r="L2573" s="662">
        <v>24.78</v>
      </c>
      <c r="M2573" s="662">
        <v>99.12</v>
      </c>
      <c r="N2573" s="661">
        <v>4</v>
      </c>
      <c r="O2573" s="744">
        <v>2</v>
      </c>
      <c r="P2573" s="662">
        <v>74.34</v>
      </c>
      <c r="Q2573" s="677">
        <v>0.75</v>
      </c>
      <c r="R2573" s="661">
        <v>3</v>
      </c>
      <c r="S2573" s="677">
        <v>0.75</v>
      </c>
      <c r="T2573" s="744">
        <v>1.5</v>
      </c>
      <c r="U2573" s="700">
        <v>0.75</v>
      </c>
    </row>
    <row r="2574" spans="1:21" ht="14.4" customHeight="1" x14ac:dyDescent="0.3">
      <c r="A2574" s="660">
        <v>32</v>
      </c>
      <c r="B2574" s="661" t="s">
        <v>573</v>
      </c>
      <c r="C2574" s="661" t="s">
        <v>3526</v>
      </c>
      <c r="D2574" s="742" t="s">
        <v>5499</v>
      </c>
      <c r="E2574" s="743" t="s">
        <v>3556</v>
      </c>
      <c r="F2574" s="661" t="s">
        <v>3521</v>
      </c>
      <c r="G2574" s="661" t="s">
        <v>3662</v>
      </c>
      <c r="H2574" s="661" t="s">
        <v>574</v>
      </c>
      <c r="I2574" s="661" t="s">
        <v>1160</v>
      </c>
      <c r="J2574" s="661" t="s">
        <v>3663</v>
      </c>
      <c r="K2574" s="661" t="s">
        <v>3664</v>
      </c>
      <c r="L2574" s="662">
        <v>99.11</v>
      </c>
      <c r="M2574" s="662">
        <v>198.22</v>
      </c>
      <c r="N2574" s="661">
        <v>2</v>
      </c>
      <c r="O2574" s="744">
        <v>1</v>
      </c>
      <c r="P2574" s="662">
        <v>99.11</v>
      </c>
      <c r="Q2574" s="677">
        <v>0.5</v>
      </c>
      <c r="R2574" s="661">
        <v>1</v>
      </c>
      <c r="S2574" s="677">
        <v>0.5</v>
      </c>
      <c r="T2574" s="744">
        <v>0.5</v>
      </c>
      <c r="U2574" s="700">
        <v>0.5</v>
      </c>
    </row>
    <row r="2575" spans="1:21" ht="14.4" customHeight="1" x14ac:dyDescent="0.3">
      <c r="A2575" s="660">
        <v>32</v>
      </c>
      <c r="B2575" s="661" t="s">
        <v>573</v>
      </c>
      <c r="C2575" s="661" t="s">
        <v>3526</v>
      </c>
      <c r="D2575" s="742" t="s">
        <v>5499</v>
      </c>
      <c r="E2575" s="743" t="s">
        <v>3556</v>
      </c>
      <c r="F2575" s="661" t="s">
        <v>3521</v>
      </c>
      <c r="G2575" s="661" t="s">
        <v>3666</v>
      </c>
      <c r="H2575" s="661" t="s">
        <v>574</v>
      </c>
      <c r="I2575" s="661" t="s">
        <v>854</v>
      </c>
      <c r="J2575" s="661" t="s">
        <v>855</v>
      </c>
      <c r="K2575" s="661" t="s">
        <v>3667</v>
      </c>
      <c r="L2575" s="662">
        <v>0</v>
      </c>
      <c r="M2575" s="662">
        <v>0</v>
      </c>
      <c r="N2575" s="661">
        <v>1</v>
      </c>
      <c r="O2575" s="744">
        <v>0.5</v>
      </c>
      <c r="P2575" s="662">
        <v>0</v>
      </c>
      <c r="Q2575" s="677"/>
      <c r="R2575" s="661">
        <v>1</v>
      </c>
      <c r="S2575" s="677">
        <v>1</v>
      </c>
      <c r="T2575" s="744">
        <v>0.5</v>
      </c>
      <c r="U2575" s="700">
        <v>1</v>
      </c>
    </row>
    <row r="2576" spans="1:21" ht="14.4" customHeight="1" x14ac:dyDescent="0.3">
      <c r="A2576" s="660">
        <v>32</v>
      </c>
      <c r="B2576" s="661" t="s">
        <v>573</v>
      </c>
      <c r="C2576" s="661" t="s">
        <v>3526</v>
      </c>
      <c r="D2576" s="742" t="s">
        <v>5499</v>
      </c>
      <c r="E2576" s="743" t="s">
        <v>3556</v>
      </c>
      <c r="F2576" s="661" t="s">
        <v>3521</v>
      </c>
      <c r="G2576" s="661" t="s">
        <v>3858</v>
      </c>
      <c r="H2576" s="661" t="s">
        <v>574</v>
      </c>
      <c r="I2576" s="661" t="s">
        <v>919</v>
      </c>
      <c r="J2576" s="661" t="s">
        <v>3859</v>
      </c>
      <c r="K2576" s="661" t="s">
        <v>3860</v>
      </c>
      <c r="L2576" s="662">
        <v>0</v>
      </c>
      <c r="M2576" s="662">
        <v>0</v>
      </c>
      <c r="N2576" s="661">
        <v>8</v>
      </c>
      <c r="O2576" s="744">
        <v>3.5</v>
      </c>
      <c r="P2576" s="662">
        <v>0</v>
      </c>
      <c r="Q2576" s="677"/>
      <c r="R2576" s="661">
        <v>7</v>
      </c>
      <c r="S2576" s="677">
        <v>0.875</v>
      </c>
      <c r="T2576" s="744">
        <v>2.5</v>
      </c>
      <c r="U2576" s="700">
        <v>0.7142857142857143</v>
      </c>
    </row>
    <row r="2577" spans="1:21" ht="14.4" customHeight="1" x14ac:dyDescent="0.3">
      <c r="A2577" s="660">
        <v>32</v>
      </c>
      <c r="B2577" s="661" t="s">
        <v>573</v>
      </c>
      <c r="C2577" s="661" t="s">
        <v>3526</v>
      </c>
      <c r="D2577" s="742" t="s">
        <v>5499</v>
      </c>
      <c r="E2577" s="743" t="s">
        <v>3556</v>
      </c>
      <c r="F2577" s="661" t="s">
        <v>3521</v>
      </c>
      <c r="G2577" s="661" t="s">
        <v>3670</v>
      </c>
      <c r="H2577" s="661" t="s">
        <v>574</v>
      </c>
      <c r="I2577" s="661" t="s">
        <v>3718</v>
      </c>
      <c r="J2577" s="661" t="s">
        <v>2521</v>
      </c>
      <c r="K2577" s="661" t="s">
        <v>3719</v>
      </c>
      <c r="L2577" s="662">
        <v>0</v>
      </c>
      <c r="M2577" s="662">
        <v>0</v>
      </c>
      <c r="N2577" s="661">
        <v>1</v>
      </c>
      <c r="O2577" s="744">
        <v>1</v>
      </c>
      <c r="P2577" s="662"/>
      <c r="Q2577" s="677"/>
      <c r="R2577" s="661"/>
      <c r="S2577" s="677">
        <v>0</v>
      </c>
      <c r="T2577" s="744"/>
      <c r="U2577" s="700">
        <v>0</v>
      </c>
    </row>
    <row r="2578" spans="1:21" ht="14.4" customHeight="1" x14ac:dyDescent="0.3">
      <c r="A2578" s="660">
        <v>32</v>
      </c>
      <c r="B2578" s="661" t="s">
        <v>573</v>
      </c>
      <c r="C2578" s="661" t="s">
        <v>3526</v>
      </c>
      <c r="D2578" s="742" t="s">
        <v>5499</v>
      </c>
      <c r="E2578" s="743" t="s">
        <v>3556</v>
      </c>
      <c r="F2578" s="661" t="s">
        <v>3521</v>
      </c>
      <c r="G2578" s="661" t="s">
        <v>3670</v>
      </c>
      <c r="H2578" s="661" t="s">
        <v>574</v>
      </c>
      <c r="I2578" s="661" t="s">
        <v>2520</v>
      </c>
      <c r="J2578" s="661" t="s">
        <v>2521</v>
      </c>
      <c r="K2578" s="661" t="s">
        <v>3671</v>
      </c>
      <c r="L2578" s="662">
        <v>107.25</v>
      </c>
      <c r="M2578" s="662">
        <v>429</v>
      </c>
      <c r="N2578" s="661">
        <v>4</v>
      </c>
      <c r="O2578" s="744">
        <v>4</v>
      </c>
      <c r="P2578" s="662">
        <v>107.25</v>
      </c>
      <c r="Q2578" s="677">
        <v>0.25</v>
      </c>
      <c r="R2578" s="661">
        <v>1</v>
      </c>
      <c r="S2578" s="677">
        <v>0.25</v>
      </c>
      <c r="T2578" s="744">
        <v>1</v>
      </c>
      <c r="U2578" s="700">
        <v>0.25</v>
      </c>
    </row>
    <row r="2579" spans="1:21" ht="14.4" customHeight="1" x14ac:dyDescent="0.3">
      <c r="A2579" s="660">
        <v>32</v>
      </c>
      <c r="B2579" s="661" t="s">
        <v>573</v>
      </c>
      <c r="C2579" s="661" t="s">
        <v>3526</v>
      </c>
      <c r="D2579" s="742" t="s">
        <v>5499</v>
      </c>
      <c r="E2579" s="743" t="s">
        <v>3556</v>
      </c>
      <c r="F2579" s="661" t="s">
        <v>3521</v>
      </c>
      <c r="G2579" s="661" t="s">
        <v>3705</v>
      </c>
      <c r="H2579" s="661" t="s">
        <v>1755</v>
      </c>
      <c r="I2579" s="661" t="s">
        <v>5006</v>
      </c>
      <c r="J2579" s="661" t="s">
        <v>1870</v>
      </c>
      <c r="K2579" s="661" t="s">
        <v>5007</v>
      </c>
      <c r="L2579" s="662">
        <v>439.98</v>
      </c>
      <c r="M2579" s="662">
        <v>439.98</v>
      </c>
      <c r="N2579" s="661">
        <v>1</v>
      </c>
      <c r="O2579" s="744">
        <v>0.5</v>
      </c>
      <c r="P2579" s="662">
        <v>439.98</v>
      </c>
      <c r="Q2579" s="677">
        <v>1</v>
      </c>
      <c r="R2579" s="661">
        <v>1</v>
      </c>
      <c r="S2579" s="677">
        <v>1</v>
      </c>
      <c r="T2579" s="744">
        <v>0.5</v>
      </c>
      <c r="U2579" s="700">
        <v>1</v>
      </c>
    </row>
    <row r="2580" spans="1:21" ht="14.4" customHeight="1" x14ac:dyDescent="0.3">
      <c r="A2580" s="660">
        <v>32</v>
      </c>
      <c r="B2580" s="661" t="s">
        <v>573</v>
      </c>
      <c r="C2580" s="661" t="s">
        <v>3526</v>
      </c>
      <c r="D2580" s="742" t="s">
        <v>5499</v>
      </c>
      <c r="E2580" s="743" t="s">
        <v>3556</v>
      </c>
      <c r="F2580" s="661" t="s">
        <v>3521</v>
      </c>
      <c r="G2580" s="661" t="s">
        <v>3861</v>
      </c>
      <c r="H2580" s="661" t="s">
        <v>574</v>
      </c>
      <c r="I2580" s="661" t="s">
        <v>5395</v>
      </c>
      <c r="J2580" s="661" t="s">
        <v>2476</v>
      </c>
      <c r="K2580" s="661" t="s">
        <v>5396</v>
      </c>
      <c r="L2580" s="662">
        <v>0</v>
      </c>
      <c r="M2580" s="662">
        <v>0</v>
      </c>
      <c r="N2580" s="661">
        <v>1</v>
      </c>
      <c r="O2580" s="744">
        <v>1</v>
      </c>
      <c r="P2580" s="662">
        <v>0</v>
      </c>
      <c r="Q2580" s="677"/>
      <c r="R2580" s="661">
        <v>1</v>
      </c>
      <c r="S2580" s="677">
        <v>1</v>
      </c>
      <c r="T2580" s="744">
        <v>1</v>
      </c>
      <c r="U2580" s="700">
        <v>1</v>
      </c>
    </row>
    <row r="2581" spans="1:21" ht="14.4" customHeight="1" x14ac:dyDescent="0.3">
      <c r="A2581" s="660">
        <v>32</v>
      </c>
      <c r="B2581" s="661" t="s">
        <v>573</v>
      </c>
      <c r="C2581" s="661" t="s">
        <v>3526</v>
      </c>
      <c r="D2581" s="742" t="s">
        <v>5499</v>
      </c>
      <c r="E2581" s="743" t="s">
        <v>3556</v>
      </c>
      <c r="F2581" s="661" t="s">
        <v>3521</v>
      </c>
      <c r="G2581" s="661" t="s">
        <v>3677</v>
      </c>
      <c r="H2581" s="661" t="s">
        <v>574</v>
      </c>
      <c r="I2581" s="661" t="s">
        <v>3037</v>
      </c>
      <c r="J2581" s="661" t="s">
        <v>2121</v>
      </c>
      <c r="K2581" s="661" t="s">
        <v>3679</v>
      </c>
      <c r="L2581" s="662">
        <v>25.6</v>
      </c>
      <c r="M2581" s="662">
        <v>25.6</v>
      </c>
      <c r="N2581" s="661">
        <v>1</v>
      </c>
      <c r="O2581" s="744">
        <v>1</v>
      </c>
      <c r="P2581" s="662"/>
      <c r="Q2581" s="677">
        <v>0</v>
      </c>
      <c r="R2581" s="661"/>
      <c r="S2581" s="677">
        <v>0</v>
      </c>
      <c r="T2581" s="744"/>
      <c r="U2581" s="700">
        <v>0</v>
      </c>
    </row>
    <row r="2582" spans="1:21" ht="14.4" customHeight="1" x14ac:dyDescent="0.3">
      <c r="A2582" s="660">
        <v>32</v>
      </c>
      <c r="B2582" s="661" t="s">
        <v>573</v>
      </c>
      <c r="C2582" s="661" t="s">
        <v>3526</v>
      </c>
      <c r="D2582" s="742" t="s">
        <v>5499</v>
      </c>
      <c r="E2582" s="743" t="s">
        <v>3556</v>
      </c>
      <c r="F2582" s="661" t="s">
        <v>3521</v>
      </c>
      <c r="G2582" s="661" t="s">
        <v>3677</v>
      </c>
      <c r="H2582" s="661" t="s">
        <v>574</v>
      </c>
      <c r="I2582" s="661" t="s">
        <v>2120</v>
      </c>
      <c r="J2582" s="661" t="s">
        <v>2121</v>
      </c>
      <c r="K2582" s="661" t="s">
        <v>3680</v>
      </c>
      <c r="L2582" s="662">
        <v>51.21</v>
      </c>
      <c r="M2582" s="662">
        <v>358.47</v>
      </c>
      <c r="N2582" s="661">
        <v>7</v>
      </c>
      <c r="O2582" s="744">
        <v>3.5</v>
      </c>
      <c r="P2582" s="662">
        <v>153.63</v>
      </c>
      <c r="Q2582" s="677">
        <v>0.42857142857142855</v>
      </c>
      <c r="R2582" s="661">
        <v>3</v>
      </c>
      <c r="S2582" s="677">
        <v>0.42857142857142855</v>
      </c>
      <c r="T2582" s="744">
        <v>1.5</v>
      </c>
      <c r="U2582" s="700">
        <v>0.42857142857142855</v>
      </c>
    </row>
    <row r="2583" spans="1:21" ht="14.4" customHeight="1" x14ac:dyDescent="0.3">
      <c r="A2583" s="660">
        <v>32</v>
      </c>
      <c r="B2583" s="661" t="s">
        <v>573</v>
      </c>
      <c r="C2583" s="661" t="s">
        <v>3526</v>
      </c>
      <c r="D2583" s="742" t="s">
        <v>5499</v>
      </c>
      <c r="E2583" s="743" t="s">
        <v>3556</v>
      </c>
      <c r="F2583" s="661" t="s">
        <v>3521</v>
      </c>
      <c r="G2583" s="661" t="s">
        <v>3684</v>
      </c>
      <c r="H2583" s="661" t="s">
        <v>1755</v>
      </c>
      <c r="I2583" s="661" t="s">
        <v>1790</v>
      </c>
      <c r="J2583" s="661" t="s">
        <v>1791</v>
      </c>
      <c r="K2583" s="661" t="s">
        <v>1792</v>
      </c>
      <c r="L2583" s="662">
        <v>31.32</v>
      </c>
      <c r="M2583" s="662">
        <v>62.64</v>
      </c>
      <c r="N2583" s="661">
        <v>2</v>
      </c>
      <c r="O2583" s="744">
        <v>0.5</v>
      </c>
      <c r="P2583" s="662">
        <v>62.64</v>
      </c>
      <c r="Q2583" s="677">
        <v>1</v>
      </c>
      <c r="R2583" s="661">
        <v>2</v>
      </c>
      <c r="S2583" s="677">
        <v>1</v>
      </c>
      <c r="T2583" s="744">
        <v>0.5</v>
      </c>
      <c r="U2583" s="700">
        <v>1</v>
      </c>
    </row>
    <row r="2584" spans="1:21" ht="14.4" customHeight="1" x14ac:dyDescent="0.3">
      <c r="A2584" s="660">
        <v>32</v>
      </c>
      <c r="B2584" s="661" t="s">
        <v>573</v>
      </c>
      <c r="C2584" s="661" t="s">
        <v>3526</v>
      </c>
      <c r="D2584" s="742" t="s">
        <v>5499</v>
      </c>
      <c r="E2584" s="743" t="s">
        <v>3556</v>
      </c>
      <c r="F2584" s="661" t="s">
        <v>3521</v>
      </c>
      <c r="G2584" s="661" t="s">
        <v>3786</v>
      </c>
      <c r="H2584" s="661" t="s">
        <v>574</v>
      </c>
      <c r="I2584" s="661" t="s">
        <v>3864</v>
      </c>
      <c r="J2584" s="661" t="s">
        <v>1968</v>
      </c>
      <c r="K2584" s="661" t="s">
        <v>3865</v>
      </c>
      <c r="L2584" s="662">
        <v>0</v>
      </c>
      <c r="M2584" s="662">
        <v>0</v>
      </c>
      <c r="N2584" s="661">
        <v>1</v>
      </c>
      <c r="O2584" s="744">
        <v>0.5</v>
      </c>
      <c r="P2584" s="662">
        <v>0</v>
      </c>
      <c r="Q2584" s="677"/>
      <c r="R2584" s="661">
        <v>1</v>
      </c>
      <c r="S2584" s="677">
        <v>1</v>
      </c>
      <c r="T2584" s="744">
        <v>0.5</v>
      </c>
      <c r="U2584" s="700">
        <v>1</v>
      </c>
    </row>
    <row r="2585" spans="1:21" ht="14.4" customHeight="1" x14ac:dyDescent="0.3">
      <c r="A2585" s="660">
        <v>32</v>
      </c>
      <c r="B2585" s="661" t="s">
        <v>573</v>
      </c>
      <c r="C2585" s="661" t="s">
        <v>3526</v>
      </c>
      <c r="D2585" s="742" t="s">
        <v>5499</v>
      </c>
      <c r="E2585" s="743" t="s">
        <v>3556</v>
      </c>
      <c r="F2585" s="661" t="s">
        <v>3521</v>
      </c>
      <c r="G2585" s="661" t="s">
        <v>3786</v>
      </c>
      <c r="H2585" s="661" t="s">
        <v>1755</v>
      </c>
      <c r="I2585" s="661" t="s">
        <v>1967</v>
      </c>
      <c r="J2585" s="661" t="s">
        <v>1968</v>
      </c>
      <c r="K2585" s="661" t="s">
        <v>2432</v>
      </c>
      <c r="L2585" s="662">
        <v>1427.23</v>
      </c>
      <c r="M2585" s="662">
        <v>4281.6900000000005</v>
      </c>
      <c r="N2585" s="661">
        <v>3</v>
      </c>
      <c r="O2585" s="744">
        <v>1</v>
      </c>
      <c r="P2585" s="662">
        <v>4281.6900000000005</v>
      </c>
      <c r="Q2585" s="677">
        <v>1</v>
      </c>
      <c r="R2585" s="661">
        <v>3</v>
      </c>
      <c r="S2585" s="677">
        <v>1</v>
      </c>
      <c r="T2585" s="744">
        <v>1</v>
      </c>
      <c r="U2585" s="700">
        <v>1</v>
      </c>
    </row>
    <row r="2586" spans="1:21" ht="14.4" customHeight="1" x14ac:dyDescent="0.3">
      <c r="A2586" s="660">
        <v>32</v>
      </c>
      <c r="B2586" s="661" t="s">
        <v>573</v>
      </c>
      <c r="C2586" s="661" t="s">
        <v>3526</v>
      </c>
      <c r="D2586" s="742" t="s">
        <v>5499</v>
      </c>
      <c r="E2586" s="743" t="s">
        <v>3556</v>
      </c>
      <c r="F2586" s="661" t="s">
        <v>3521</v>
      </c>
      <c r="G2586" s="661" t="s">
        <v>3688</v>
      </c>
      <c r="H2586" s="661" t="s">
        <v>574</v>
      </c>
      <c r="I2586" s="661" t="s">
        <v>2502</v>
      </c>
      <c r="J2586" s="661" t="s">
        <v>2503</v>
      </c>
      <c r="K2586" s="661" t="s">
        <v>2504</v>
      </c>
      <c r="L2586" s="662">
        <v>151.62</v>
      </c>
      <c r="M2586" s="662">
        <v>151.62</v>
      </c>
      <c r="N2586" s="661">
        <v>1</v>
      </c>
      <c r="O2586" s="744">
        <v>1</v>
      </c>
      <c r="P2586" s="662"/>
      <c r="Q2586" s="677">
        <v>0</v>
      </c>
      <c r="R2586" s="661"/>
      <c r="S2586" s="677">
        <v>0</v>
      </c>
      <c r="T2586" s="744"/>
      <c r="U2586" s="700">
        <v>0</v>
      </c>
    </row>
    <row r="2587" spans="1:21" ht="14.4" customHeight="1" x14ac:dyDescent="0.3">
      <c r="A2587" s="660">
        <v>32</v>
      </c>
      <c r="B2587" s="661" t="s">
        <v>573</v>
      </c>
      <c r="C2587" s="661" t="s">
        <v>3526</v>
      </c>
      <c r="D2587" s="742" t="s">
        <v>5499</v>
      </c>
      <c r="E2587" s="743" t="s">
        <v>3556</v>
      </c>
      <c r="F2587" s="661" t="s">
        <v>3521</v>
      </c>
      <c r="G2587" s="661" t="s">
        <v>3690</v>
      </c>
      <c r="H2587" s="661" t="s">
        <v>1755</v>
      </c>
      <c r="I2587" s="661" t="s">
        <v>2253</v>
      </c>
      <c r="J2587" s="661" t="s">
        <v>2246</v>
      </c>
      <c r="K2587" s="661" t="s">
        <v>3416</v>
      </c>
      <c r="L2587" s="662">
        <v>13849.26</v>
      </c>
      <c r="M2587" s="662">
        <v>55397.04</v>
      </c>
      <c r="N2587" s="661">
        <v>4</v>
      </c>
      <c r="O2587" s="744">
        <v>3</v>
      </c>
      <c r="P2587" s="662">
        <v>55397.04</v>
      </c>
      <c r="Q2587" s="677">
        <v>1</v>
      </c>
      <c r="R2587" s="661">
        <v>4</v>
      </c>
      <c r="S2587" s="677">
        <v>1</v>
      </c>
      <c r="T2587" s="744">
        <v>3</v>
      </c>
      <c r="U2587" s="700">
        <v>1</v>
      </c>
    </row>
    <row r="2588" spans="1:21" ht="14.4" customHeight="1" x14ac:dyDescent="0.3">
      <c r="A2588" s="660">
        <v>32</v>
      </c>
      <c r="B2588" s="661" t="s">
        <v>573</v>
      </c>
      <c r="C2588" s="661" t="s">
        <v>3526</v>
      </c>
      <c r="D2588" s="742" t="s">
        <v>5499</v>
      </c>
      <c r="E2588" s="743" t="s">
        <v>3556</v>
      </c>
      <c r="F2588" s="661" t="s">
        <v>3521</v>
      </c>
      <c r="G2588" s="661" t="s">
        <v>5397</v>
      </c>
      <c r="H2588" s="661" t="s">
        <v>574</v>
      </c>
      <c r="I2588" s="661" t="s">
        <v>5398</v>
      </c>
      <c r="J2588" s="661" t="s">
        <v>5399</v>
      </c>
      <c r="K2588" s="661" t="s">
        <v>5400</v>
      </c>
      <c r="L2588" s="662">
        <v>31.44</v>
      </c>
      <c r="M2588" s="662">
        <v>62.88</v>
      </c>
      <c r="N2588" s="661">
        <v>2</v>
      </c>
      <c r="O2588" s="744">
        <v>0.5</v>
      </c>
      <c r="P2588" s="662">
        <v>62.88</v>
      </c>
      <c r="Q2588" s="677">
        <v>1</v>
      </c>
      <c r="R2588" s="661">
        <v>2</v>
      </c>
      <c r="S2588" s="677">
        <v>1</v>
      </c>
      <c r="T2588" s="744">
        <v>0.5</v>
      </c>
      <c r="U2588" s="700">
        <v>1</v>
      </c>
    </row>
    <row r="2589" spans="1:21" ht="14.4" customHeight="1" x14ac:dyDescent="0.3">
      <c r="A2589" s="660">
        <v>32</v>
      </c>
      <c r="B2589" s="661" t="s">
        <v>573</v>
      </c>
      <c r="C2589" s="661" t="s">
        <v>3526</v>
      </c>
      <c r="D2589" s="742" t="s">
        <v>5499</v>
      </c>
      <c r="E2589" s="743" t="s">
        <v>3557</v>
      </c>
      <c r="F2589" s="661" t="s">
        <v>3521</v>
      </c>
      <c r="G2589" s="661" t="s">
        <v>3569</v>
      </c>
      <c r="H2589" s="661" t="s">
        <v>574</v>
      </c>
      <c r="I2589" s="661" t="s">
        <v>1314</v>
      </c>
      <c r="J2589" s="661" t="s">
        <v>1315</v>
      </c>
      <c r="K2589" s="661" t="s">
        <v>3570</v>
      </c>
      <c r="L2589" s="662">
        <v>1295.6400000000001</v>
      </c>
      <c r="M2589" s="662">
        <v>1295.6400000000001</v>
      </c>
      <c r="N2589" s="661">
        <v>1</v>
      </c>
      <c r="O2589" s="744">
        <v>0.5</v>
      </c>
      <c r="P2589" s="662"/>
      <c r="Q2589" s="677">
        <v>0</v>
      </c>
      <c r="R2589" s="661"/>
      <c r="S2589" s="677">
        <v>0</v>
      </c>
      <c r="T2589" s="744"/>
      <c r="U2589" s="700">
        <v>0</v>
      </c>
    </row>
    <row r="2590" spans="1:21" ht="14.4" customHeight="1" x14ac:dyDescent="0.3">
      <c r="A2590" s="660">
        <v>32</v>
      </c>
      <c r="B2590" s="661" t="s">
        <v>573</v>
      </c>
      <c r="C2590" s="661" t="s">
        <v>3526</v>
      </c>
      <c r="D2590" s="742" t="s">
        <v>5499</v>
      </c>
      <c r="E2590" s="743" t="s">
        <v>3557</v>
      </c>
      <c r="F2590" s="661" t="s">
        <v>3521</v>
      </c>
      <c r="G2590" s="661" t="s">
        <v>3796</v>
      </c>
      <c r="H2590" s="661" t="s">
        <v>574</v>
      </c>
      <c r="I2590" s="661" t="s">
        <v>2093</v>
      </c>
      <c r="J2590" s="661" t="s">
        <v>2094</v>
      </c>
      <c r="K2590" s="661" t="s">
        <v>3392</v>
      </c>
      <c r="L2590" s="662">
        <v>66.819999999999993</v>
      </c>
      <c r="M2590" s="662">
        <v>66.819999999999993</v>
      </c>
      <c r="N2590" s="661">
        <v>1</v>
      </c>
      <c r="O2590" s="744">
        <v>1</v>
      </c>
      <c r="P2590" s="662">
        <v>66.819999999999993</v>
      </c>
      <c r="Q2590" s="677">
        <v>1</v>
      </c>
      <c r="R2590" s="661">
        <v>1</v>
      </c>
      <c r="S2590" s="677">
        <v>1</v>
      </c>
      <c r="T2590" s="744">
        <v>1</v>
      </c>
      <c r="U2590" s="700">
        <v>1</v>
      </c>
    </row>
    <row r="2591" spans="1:21" ht="14.4" customHeight="1" x14ac:dyDescent="0.3">
      <c r="A2591" s="660">
        <v>32</v>
      </c>
      <c r="B2591" s="661" t="s">
        <v>573</v>
      </c>
      <c r="C2591" s="661" t="s">
        <v>3526</v>
      </c>
      <c r="D2591" s="742" t="s">
        <v>5499</v>
      </c>
      <c r="E2591" s="743" t="s">
        <v>3557</v>
      </c>
      <c r="F2591" s="661" t="s">
        <v>3521</v>
      </c>
      <c r="G2591" s="661" t="s">
        <v>3985</v>
      </c>
      <c r="H2591" s="661" t="s">
        <v>574</v>
      </c>
      <c r="I2591" s="661" t="s">
        <v>5401</v>
      </c>
      <c r="J2591" s="661" t="s">
        <v>5402</v>
      </c>
      <c r="K2591" s="661" t="s">
        <v>4439</v>
      </c>
      <c r="L2591" s="662">
        <v>64.56</v>
      </c>
      <c r="M2591" s="662">
        <v>64.56</v>
      </c>
      <c r="N2591" s="661">
        <v>1</v>
      </c>
      <c r="O2591" s="744">
        <v>1</v>
      </c>
      <c r="P2591" s="662">
        <v>64.56</v>
      </c>
      <c r="Q2591" s="677">
        <v>1</v>
      </c>
      <c r="R2591" s="661">
        <v>1</v>
      </c>
      <c r="S2591" s="677">
        <v>1</v>
      </c>
      <c r="T2591" s="744">
        <v>1</v>
      </c>
      <c r="U2591" s="700">
        <v>1</v>
      </c>
    </row>
    <row r="2592" spans="1:21" ht="14.4" customHeight="1" x14ac:dyDescent="0.3">
      <c r="A2592" s="660">
        <v>32</v>
      </c>
      <c r="B2592" s="661" t="s">
        <v>573</v>
      </c>
      <c r="C2592" s="661" t="s">
        <v>3526</v>
      </c>
      <c r="D2592" s="742" t="s">
        <v>5499</v>
      </c>
      <c r="E2592" s="743" t="s">
        <v>3557</v>
      </c>
      <c r="F2592" s="661" t="s">
        <v>3521</v>
      </c>
      <c r="G2592" s="661" t="s">
        <v>3605</v>
      </c>
      <c r="H2592" s="661" t="s">
        <v>574</v>
      </c>
      <c r="I2592" s="661" t="s">
        <v>2218</v>
      </c>
      <c r="J2592" s="661" t="s">
        <v>2219</v>
      </c>
      <c r="K2592" s="661" t="s">
        <v>3414</v>
      </c>
      <c r="L2592" s="662">
        <v>2991.23</v>
      </c>
      <c r="M2592" s="662">
        <v>2991.23</v>
      </c>
      <c r="N2592" s="661">
        <v>1</v>
      </c>
      <c r="O2592" s="744">
        <v>0.5</v>
      </c>
      <c r="P2592" s="662"/>
      <c r="Q2592" s="677">
        <v>0</v>
      </c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32</v>
      </c>
      <c r="B2593" s="661" t="s">
        <v>573</v>
      </c>
      <c r="C2593" s="661" t="s">
        <v>3526</v>
      </c>
      <c r="D2593" s="742" t="s">
        <v>5499</v>
      </c>
      <c r="E2593" s="743" t="s">
        <v>3557</v>
      </c>
      <c r="F2593" s="661" t="s">
        <v>3521</v>
      </c>
      <c r="G2593" s="661" t="s">
        <v>3627</v>
      </c>
      <c r="H2593" s="661" t="s">
        <v>574</v>
      </c>
      <c r="I2593" s="661" t="s">
        <v>4525</v>
      </c>
      <c r="J2593" s="661" t="s">
        <v>2097</v>
      </c>
      <c r="K2593" s="661" t="s">
        <v>4526</v>
      </c>
      <c r="L2593" s="662">
        <v>0</v>
      </c>
      <c r="M2593" s="662">
        <v>0</v>
      </c>
      <c r="N2593" s="661">
        <v>2</v>
      </c>
      <c r="O2593" s="744">
        <v>1</v>
      </c>
      <c r="P2593" s="662">
        <v>0</v>
      </c>
      <c r="Q2593" s="677"/>
      <c r="R2593" s="661">
        <v>2</v>
      </c>
      <c r="S2593" s="677">
        <v>1</v>
      </c>
      <c r="T2593" s="744">
        <v>1</v>
      </c>
      <c r="U2593" s="700">
        <v>1</v>
      </c>
    </row>
    <row r="2594" spans="1:21" ht="14.4" customHeight="1" x14ac:dyDescent="0.3">
      <c r="A2594" s="660">
        <v>32</v>
      </c>
      <c r="B2594" s="661" t="s">
        <v>573</v>
      </c>
      <c r="C2594" s="661" t="s">
        <v>3526</v>
      </c>
      <c r="D2594" s="742" t="s">
        <v>5499</v>
      </c>
      <c r="E2594" s="743" t="s">
        <v>3557</v>
      </c>
      <c r="F2594" s="661" t="s">
        <v>3521</v>
      </c>
      <c r="G2594" s="661" t="s">
        <v>3840</v>
      </c>
      <c r="H2594" s="661" t="s">
        <v>574</v>
      </c>
      <c r="I2594" s="661" t="s">
        <v>948</v>
      </c>
      <c r="J2594" s="661" t="s">
        <v>1118</v>
      </c>
      <c r="K2594" s="661" t="s">
        <v>3841</v>
      </c>
      <c r="L2594" s="662">
        <v>0</v>
      </c>
      <c r="M2594" s="662">
        <v>0</v>
      </c>
      <c r="N2594" s="661">
        <v>1</v>
      </c>
      <c r="O2594" s="744">
        <v>1</v>
      </c>
      <c r="P2594" s="662">
        <v>0</v>
      </c>
      <c r="Q2594" s="677"/>
      <c r="R2594" s="661">
        <v>1</v>
      </c>
      <c r="S2594" s="677">
        <v>1</v>
      </c>
      <c r="T2594" s="744">
        <v>1</v>
      </c>
      <c r="U2594" s="700">
        <v>1</v>
      </c>
    </row>
    <row r="2595" spans="1:21" ht="14.4" customHeight="1" x14ac:dyDescent="0.3">
      <c r="A2595" s="660">
        <v>32</v>
      </c>
      <c r="B2595" s="661" t="s">
        <v>573</v>
      </c>
      <c r="C2595" s="661" t="s">
        <v>3526</v>
      </c>
      <c r="D2595" s="742" t="s">
        <v>5499</v>
      </c>
      <c r="E2595" s="743" t="s">
        <v>3557</v>
      </c>
      <c r="F2595" s="661" t="s">
        <v>3521</v>
      </c>
      <c r="G2595" s="661" t="s">
        <v>5403</v>
      </c>
      <c r="H2595" s="661" t="s">
        <v>574</v>
      </c>
      <c r="I2595" s="661" t="s">
        <v>5404</v>
      </c>
      <c r="J2595" s="661" t="s">
        <v>5405</v>
      </c>
      <c r="K2595" s="661" t="s">
        <v>5406</v>
      </c>
      <c r="L2595" s="662">
        <v>79.8</v>
      </c>
      <c r="M2595" s="662">
        <v>159.6</v>
      </c>
      <c r="N2595" s="661">
        <v>2</v>
      </c>
      <c r="O2595" s="744">
        <v>1</v>
      </c>
      <c r="P2595" s="662"/>
      <c r="Q2595" s="677">
        <v>0</v>
      </c>
      <c r="R2595" s="661"/>
      <c r="S2595" s="677">
        <v>0</v>
      </c>
      <c r="T2595" s="744"/>
      <c r="U2595" s="700">
        <v>0</v>
      </c>
    </row>
    <row r="2596" spans="1:21" ht="14.4" customHeight="1" x14ac:dyDescent="0.3">
      <c r="A2596" s="660">
        <v>32</v>
      </c>
      <c r="B2596" s="661" t="s">
        <v>573</v>
      </c>
      <c r="C2596" s="661" t="s">
        <v>3526</v>
      </c>
      <c r="D2596" s="742" t="s">
        <v>5499</v>
      </c>
      <c r="E2596" s="743" t="s">
        <v>3557</v>
      </c>
      <c r="F2596" s="661" t="s">
        <v>3521</v>
      </c>
      <c r="G2596" s="661" t="s">
        <v>3670</v>
      </c>
      <c r="H2596" s="661" t="s">
        <v>574</v>
      </c>
      <c r="I2596" s="661" t="s">
        <v>3898</v>
      </c>
      <c r="J2596" s="661" t="s">
        <v>2521</v>
      </c>
      <c r="K2596" s="661" t="s">
        <v>3899</v>
      </c>
      <c r="L2596" s="662">
        <v>214.5</v>
      </c>
      <c r="M2596" s="662">
        <v>214.5</v>
      </c>
      <c r="N2596" s="661">
        <v>1</v>
      </c>
      <c r="O2596" s="744">
        <v>1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32</v>
      </c>
      <c r="B2597" s="661" t="s">
        <v>573</v>
      </c>
      <c r="C2597" s="661" t="s">
        <v>3526</v>
      </c>
      <c r="D2597" s="742" t="s">
        <v>5499</v>
      </c>
      <c r="E2597" s="743" t="s">
        <v>3558</v>
      </c>
      <c r="F2597" s="661" t="s">
        <v>3521</v>
      </c>
      <c r="G2597" s="661" t="s">
        <v>3569</v>
      </c>
      <c r="H2597" s="661" t="s">
        <v>574</v>
      </c>
      <c r="I2597" s="661" t="s">
        <v>1314</v>
      </c>
      <c r="J2597" s="661" t="s">
        <v>1315</v>
      </c>
      <c r="K2597" s="661" t="s">
        <v>3570</v>
      </c>
      <c r="L2597" s="662">
        <v>1295.6400000000001</v>
      </c>
      <c r="M2597" s="662">
        <v>9069.4800000000014</v>
      </c>
      <c r="N2597" s="661">
        <v>7</v>
      </c>
      <c r="O2597" s="744">
        <v>4.5</v>
      </c>
      <c r="P2597" s="662">
        <v>6478.2000000000007</v>
      </c>
      <c r="Q2597" s="677">
        <v>0.7142857142857143</v>
      </c>
      <c r="R2597" s="661">
        <v>5</v>
      </c>
      <c r="S2597" s="677">
        <v>0.7142857142857143</v>
      </c>
      <c r="T2597" s="744">
        <v>3</v>
      </c>
      <c r="U2597" s="700">
        <v>0.66666666666666663</v>
      </c>
    </row>
    <row r="2598" spans="1:21" ht="14.4" customHeight="1" x14ac:dyDescent="0.3">
      <c r="A2598" s="660">
        <v>32</v>
      </c>
      <c r="B2598" s="661" t="s">
        <v>573</v>
      </c>
      <c r="C2598" s="661" t="s">
        <v>3526</v>
      </c>
      <c r="D2598" s="742" t="s">
        <v>5499</v>
      </c>
      <c r="E2598" s="743" t="s">
        <v>3558</v>
      </c>
      <c r="F2598" s="661" t="s">
        <v>3521</v>
      </c>
      <c r="G2598" s="661" t="s">
        <v>3569</v>
      </c>
      <c r="H2598" s="661" t="s">
        <v>574</v>
      </c>
      <c r="I2598" s="661" t="s">
        <v>3691</v>
      </c>
      <c r="J2598" s="661" t="s">
        <v>2622</v>
      </c>
      <c r="K2598" s="661" t="s">
        <v>3692</v>
      </c>
      <c r="L2598" s="662">
        <v>0</v>
      </c>
      <c r="M2598" s="662">
        <v>0</v>
      </c>
      <c r="N2598" s="661">
        <v>2</v>
      </c>
      <c r="O2598" s="744">
        <v>1</v>
      </c>
      <c r="P2598" s="662"/>
      <c r="Q2598" s="677"/>
      <c r="R2598" s="661"/>
      <c r="S2598" s="677">
        <v>0</v>
      </c>
      <c r="T2598" s="744"/>
      <c r="U2598" s="700">
        <v>0</v>
      </c>
    </row>
    <row r="2599" spans="1:21" ht="14.4" customHeight="1" x14ac:dyDescent="0.3">
      <c r="A2599" s="660">
        <v>32</v>
      </c>
      <c r="B2599" s="661" t="s">
        <v>573</v>
      </c>
      <c r="C2599" s="661" t="s">
        <v>3526</v>
      </c>
      <c r="D2599" s="742" t="s">
        <v>5499</v>
      </c>
      <c r="E2599" s="743" t="s">
        <v>3558</v>
      </c>
      <c r="F2599" s="661" t="s">
        <v>3521</v>
      </c>
      <c r="G2599" s="661" t="s">
        <v>3571</v>
      </c>
      <c r="H2599" s="661" t="s">
        <v>574</v>
      </c>
      <c r="I2599" s="661" t="s">
        <v>3967</v>
      </c>
      <c r="J2599" s="661" t="s">
        <v>3968</v>
      </c>
      <c r="K2599" s="661" t="s">
        <v>3694</v>
      </c>
      <c r="L2599" s="662">
        <v>85.71</v>
      </c>
      <c r="M2599" s="662">
        <v>85.71</v>
      </c>
      <c r="N2599" s="661">
        <v>1</v>
      </c>
      <c r="O2599" s="744">
        <v>0.5</v>
      </c>
      <c r="P2599" s="662"/>
      <c r="Q2599" s="677">
        <v>0</v>
      </c>
      <c r="R2599" s="661"/>
      <c r="S2599" s="677">
        <v>0</v>
      </c>
      <c r="T2599" s="744"/>
      <c r="U2599" s="700">
        <v>0</v>
      </c>
    </row>
    <row r="2600" spans="1:21" ht="14.4" customHeight="1" x14ac:dyDescent="0.3">
      <c r="A2600" s="660">
        <v>32</v>
      </c>
      <c r="B2600" s="661" t="s">
        <v>573</v>
      </c>
      <c r="C2600" s="661" t="s">
        <v>3526</v>
      </c>
      <c r="D2600" s="742" t="s">
        <v>5499</v>
      </c>
      <c r="E2600" s="743" t="s">
        <v>3558</v>
      </c>
      <c r="F2600" s="661" t="s">
        <v>3521</v>
      </c>
      <c r="G2600" s="661" t="s">
        <v>3571</v>
      </c>
      <c r="H2600" s="661" t="s">
        <v>574</v>
      </c>
      <c r="I2600" s="661" t="s">
        <v>3693</v>
      </c>
      <c r="J2600" s="661" t="s">
        <v>3575</v>
      </c>
      <c r="K2600" s="661" t="s">
        <v>3694</v>
      </c>
      <c r="L2600" s="662">
        <v>0</v>
      </c>
      <c r="M2600" s="662">
        <v>0</v>
      </c>
      <c r="N2600" s="661">
        <v>4</v>
      </c>
      <c r="O2600" s="744">
        <v>4</v>
      </c>
      <c r="P2600" s="662">
        <v>0</v>
      </c>
      <c r="Q2600" s="677"/>
      <c r="R2600" s="661">
        <v>2</v>
      </c>
      <c r="S2600" s="677">
        <v>0.5</v>
      </c>
      <c r="T2600" s="744">
        <v>2</v>
      </c>
      <c r="U2600" s="700">
        <v>0.5</v>
      </c>
    </row>
    <row r="2601" spans="1:21" ht="14.4" customHeight="1" x14ac:dyDescent="0.3">
      <c r="A2601" s="660">
        <v>32</v>
      </c>
      <c r="B2601" s="661" t="s">
        <v>573</v>
      </c>
      <c r="C2601" s="661" t="s">
        <v>3526</v>
      </c>
      <c r="D2601" s="742" t="s">
        <v>5499</v>
      </c>
      <c r="E2601" s="743" t="s">
        <v>3558</v>
      </c>
      <c r="F2601" s="661" t="s">
        <v>3521</v>
      </c>
      <c r="G2601" s="661" t="s">
        <v>3571</v>
      </c>
      <c r="H2601" s="661" t="s">
        <v>574</v>
      </c>
      <c r="I2601" s="661" t="s">
        <v>683</v>
      </c>
      <c r="J2601" s="661" t="s">
        <v>684</v>
      </c>
      <c r="K2601" s="661" t="s">
        <v>3572</v>
      </c>
      <c r="L2601" s="662">
        <v>40.58</v>
      </c>
      <c r="M2601" s="662">
        <v>40.58</v>
      </c>
      <c r="N2601" s="661">
        <v>1</v>
      </c>
      <c r="O2601" s="744">
        <v>1</v>
      </c>
      <c r="P2601" s="662"/>
      <c r="Q2601" s="677">
        <v>0</v>
      </c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32</v>
      </c>
      <c r="B2602" s="661" t="s">
        <v>573</v>
      </c>
      <c r="C2602" s="661" t="s">
        <v>3526</v>
      </c>
      <c r="D2602" s="742" t="s">
        <v>5499</v>
      </c>
      <c r="E2602" s="743" t="s">
        <v>3558</v>
      </c>
      <c r="F2602" s="661" t="s">
        <v>3521</v>
      </c>
      <c r="G2602" s="661" t="s">
        <v>3571</v>
      </c>
      <c r="H2602" s="661" t="s">
        <v>574</v>
      </c>
      <c r="I2602" s="661" t="s">
        <v>3573</v>
      </c>
      <c r="J2602" s="661" t="s">
        <v>684</v>
      </c>
      <c r="K2602" s="661" t="s">
        <v>3574</v>
      </c>
      <c r="L2602" s="662">
        <v>135.25</v>
      </c>
      <c r="M2602" s="662">
        <v>1217.25</v>
      </c>
      <c r="N2602" s="661">
        <v>9</v>
      </c>
      <c r="O2602" s="744">
        <v>8</v>
      </c>
      <c r="P2602" s="662">
        <v>541</v>
      </c>
      <c r="Q2602" s="677">
        <v>0.44444444444444442</v>
      </c>
      <c r="R2602" s="661">
        <v>4</v>
      </c>
      <c r="S2602" s="677">
        <v>0.44444444444444442</v>
      </c>
      <c r="T2602" s="744">
        <v>4</v>
      </c>
      <c r="U2602" s="700">
        <v>0.5</v>
      </c>
    </row>
    <row r="2603" spans="1:21" ht="14.4" customHeight="1" x14ac:dyDescent="0.3">
      <c r="A2603" s="660">
        <v>32</v>
      </c>
      <c r="B2603" s="661" t="s">
        <v>573</v>
      </c>
      <c r="C2603" s="661" t="s">
        <v>3526</v>
      </c>
      <c r="D2603" s="742" t="s">
        <v>5499</v>
      </c>
      <c r="E2603" s="743" t="s">
        <v>3558</v>
      </c>
      <c r="F2603" s="661" t="s">
        <v>3521</v>
      </c>
      <c r="G2603" s="661" t="s">
        <v>3571</v>
      </c>
      <c r="H2603" s="661" t="s">
        <v>574</v>
      </c>
      <c r="I2603" s="661" t="s">
        <v>699</v>
      </c>
      <c r="J2603" s="661" t="s">
        <v>3575</v>
      </c>
      <c r="K2603" s="661" t="s">
        <v>1123</v>
      </c>
      <c r="L2603" s="662">
        <v>42.85</v>
      </c>
      <c r="M2603" s="662">
        <v>42.85</v>
      </c>
      <c r="N2603" s="661">
        <v>1</v>
      </c>
      <c r="O2603" s="744">
        <v>0.5</v>
      </c>
      <c r="P2603" s="662">
        <v>42.85</v>
      </c>
      <c r="Q2603" s="677">
        <v>1</v>
      </c>
      <c r="R2603" s="661">
        <v>1</v>
      </c>
      <c r="S2603" s="677">
        <v>1</v>
      </c>
      <c r="T2603" s="744">
        <v>0.5</v>
      </c>
      <c r="U2603" s="700">
        <v>1</v>
      </c>
    </row>
    <row r="2604" spans="1:21" ht="14.4" customHeight="1" x14ac:dyDescent="0.3">
      <c r="A2604" s="660">
        <v>32</v>
      </c>
      <c r="B2604" s="661" t="s">
        <v>573</v>
      </c>
      <c r="C2604" s="661" t="s">
        <v>3526</v>
      </c>
      <c r="D2604" s="742" t="s">
        <v>5499</v>
      </c>
      <c r="E2604" s="743" t="s">
        <v>3558</v>
      </c>
      <c r="F2604" s="661" t="s">
        <v>3521</v>
      </c>
      <c r="G2604" s="661" t="s">
        <v>3579</v>
      </c>
      <c r="H2604" s="661" t="s">
        <v>574</v>
      </c>
      <c r="I2604" s="661" t="s">
        <v>4734</v>
      </c>
      <c r="J2604" s="661" t="s">
        <v>1013</v>
      </c>
      <c r="K2604" s="661" t="s">
        <v>4573</v>
      </c>
      <c r="L2604" s="662">
        <v>0</v>
      </c>
      <c r="M2604" s="662">
        <v>0</v>
      </c>
      <c r="N2604" s="661">
        <v>1</v>
      </c>
      <c r="O2604" s="744">
        <v>0.5</v>
      </c>
      <c r="P2604" s="662">
        <v>0</v>
      </c>
      <c r="Q2604" s="677"/>
      <c r="R2604" s="661">
        <v>1</v>
      </c>
      <c r="S2604" s="677">
        <v>1</v>
      </c>
      <c r="T2604" s="744">
        <v>0.5</v>
      </c>
      <c r="U2604" s="700">
        <v>1</v>
      </c>
    </row>
    <row r="2605" spans="1:21" ht="14.4" customHeight="1" x14ac:dyDescent="0.3">
      <c r="A2605" s="660">
        <v>32</v>
      </c>
      <c r="B2605" s="661" t="s">
        <v>573</v>
      </c>
      <c r="C2605" s="661" t="s">
        <v>3526</v>
      </c>
      <c r="D2605" s="742" t="s">
        <v>5499</v>
      </c>
      <c r="E2605" s="743" t="s">
        <v>3558</v>
      </c>
      <c r="F2605" s="661" t="s">
        <v>3521</v>
      </c>
      <c r="G2605" s="661" t="s">
        <v>3579</v>
      </c>
      <c r="H2605" s="661" t="s">
        <v>574</v>
      </c>
      <c r="I2605" s="661" t="s">
        <v>5407</v>
      </c>
      <c r="J2605" s="661" t="s">
        <v>1013</v>
      </c>
      <c r="K2605" s="661" t="s">
        <v>4573</v>
      </c>
      <c r="L2605" s="662">
        <v>0</v>
      </c>
      <c r="M2605" s="662">
        <v>0</v>
      </c>
      <c r="N2605" s="661">
        <v>2</v>
      </c>
      <c r="O2605" s="744">
        <v>1</v>
      </c>
      <c r="P2605" s="662">
        <v>0</v>
      </c>
      <c r="Q2605" s="677"/>
      <c r="R2605" s="661">
        <v>2</v>
      </c>
      <c r="S2605" s="677">
        <v>1</v>
      </c>
      <c r="T2605" s="744">
        <v>1</v>
      </c>
      <c r="U2605" s="700">
        <v>1</v>
      </c>
    </row>
    <row r="2606" spans="1:21" ht="14.4" customHeight="1" x14ac:dyDescent="0.3">
      <c r="A2606" s="660">
        <v>32</v>
      </c>
      <c r="B2606" s="661" t="s">
        <v>573</v>
      </c>
      <c r="C2606" s="661" t="s">
        <v>3526</v>
      </c>
      <c r="D2606" s="742" t="s">
        <v>5499</v>
      </c>
      <c r="E2606" s="743" t="s">
        <v>3558</v>
      </c>
      <c r="F2606" s="661" t="s">
        <v>3521</v>
      </c>
      <c r="G2606" s="661" t="s">
        <v>3579</v>
      </c>
      <c r="H2606" s="661" t="s">
        <v>574</v>
      </c>
      <c r="I2606" s="661" t="s">
        <v>2542</v>
      </c>
      <c r="J2606" s="661" t="s">
        <v>1013</v>
      </c>
      <c r="K2606" s="661" t="s">
        <v>2543</v>
      </c>
      <c r="L2606" s="662">
        <v>194.24</v>
      </c>
      <c r="M2606" s="662">
        <v>194.24</v>
      </c>
      <c r="N2606" s="661">
        <v>1</v>
      </c>
      <c r="O2606" s="744">
        <v>1</v>
      </c>
      <c r="P2606" s="662">
        <v>194.24</v>
      </c>
      <c r="Q2606" s="677">
        <v>1</v>
      </c>
      <c r="R2606" s="661">
        <v>1</v>
      </c>
      <c r="S2606" s="677">
        <v>1</v>
      </c>
      <c r="T2606" s="744">
        <v>1</v>
      </c>
      <c r="U2606" s="700">
        <v>1</v>
      </c>
    </row>
    <row r="2607" spans="1:21" ht="14.4" customHeight="1" x14ac:dyDescent="0.3">
      <c r="A2607" s="660">
        <v>32</v>
      </c>
      <c r="B2607" s="661" t="s">
        <v>573</v>
      </c>
      <c r="C2607" s="661" t="s">
        <v>3526</v>
      </c>
      <c r="D2607" s="742" t="s">
        <v>5499</v>
      </c>
      <c r="E2607" s="743" t="s">
        <v>3558</v>
      </c>
      <c r="F2607" s="661" t="s">
        <v>3521</v>
      </c>
      <c r="G2607" s="661" t="s">
        <v>3582</v>
      </c>
      <c r="H2607" s="661" t="s">
        <v>1755</v>
      </c>
      <c r="I2607" s="661" t="s">
        <v>2158</v>
      </c>
      <c r="J2607" s="661" t="s">
        <v>617</v>
      </c>
      <c r="K2607" s="661" t="s">
        <v>3387</v>
      </c>
      <c r="L2607" s="662">
        <v>154.36000000000001</v>
      </c>
      <c r="M2607" s="662">
        <v>1234.8800000000001</v>
      </c>
      <c r="N2607" s="661">
        <v>8</v>
      </c>
      <c r="O2607" s="744">
        <v>3</v>
      </c>
      <c r="P2607" s="662">
        <v>1080.52</v>
      </c>
      <c r="Q2607" s="677">
        <v>0.87499999999999989</v>
      </c>
      <c r="R2607" s="661">
        <v>7</v>
      </c>
      <c r="S2607" s="677">
        <v>0.875</v>
      </c>
      <c r="T2607" s="744">
        <v>2</v>
      </c>
      <c r="U2607" s="700">
        <v>0.66666666666666663</v>
      </c>
    </row>
    <row r="2608" spans="1:21" ht="14.4" customHeight="1" x14ac:dyDescent="0.3">
      <c r="A2608" s="660">
        <v>32</v>
      </c>
      <c r="B2608" s="661" t="s">
        <v>573</v>
      </c>
      <c r="C2608" s="661" t="s">
        <v>3526</v>
      </c>
      <c r="D2608" s="742" t="s">
        <v>5499</v>
      </c>
      <c r="E2608" s="743" t="s">
        <v>3558</v>
      </c>
      <c r="F2608" s="661" t="s">
        <v>3521</v>
      </c>
      <c r="G2608" s="661" t="s">
        <v>3582</v>
      </c>
      <c r="H2608" s="661" t="s">
        <v>1755</v>
      </c>
      <c r="I2608" s="661" t="s">
        <v>3052</v>
      </c>
      <c r="J2608" s="661" t="s">
        <v>3483</v>
      </c>
      <c r="K2608" s="661" t="s">
        <v>3386</v>
      </c>
      <c r="L2608" s="662">
        <v>145.02000000000001</v>
      </c>
      <c r="M2608" s="662">
        <v>435.06000000000006</v>
      </c>
      <c r="N2608" s="661">
        <v>3</v>
      </c>
      <c r="O2608" s="744">
        <v>1.5</v>
      </c>
      <c r="P2608" s="662">
        <v>435.06000000000006</v>
      </c>
      <c r="Q2608" s="677">
        <v>1</v>
      </c>
      <c r="R2608" s="661">
        <v>3</v>
      </c>
      <c r="S2608" s="677">
        <v>1</v>
      </c>
      <c r="T2608" s="744">
        <v>1.5</v>
      </c>
      <c r="U2608" s="700">
        <v>1</v>
      </c>
    </row>
    <row r="2609" spans="1:21" ht="14.4" customHeight="1" x14ac:dyDescent="0.3">
      <c r="A2609" s="660">
        <v>32</v>
      </c>
      <c r="B2609" s="661" t="s">
        <v>573</v>
      </c>
      <c r="C2609" s="661" t="s">
        <v>3526</v>
      </c>
      <c r="D2609" s="742" t="s">
        <v>5499</v>
      </c>
      <c r="E2609" s="743" t="s">
        <v>3558</v>
      </c>
      <c r="F2609" s="661" t="s">
        <v>3521</v>
      </c>
      <c r="G2609" s="661" t="s">
        <v>3582</v>
      </c>
      <c r="H2609" s="661" t="s">
        <v>1755</v>
      </c>
      <c r="I2609" s="661" t="s">
        <v>3052</v>
      </c>
      <c r="J2609" s="661" t="s">
        <v>3483</v>
      </c>
      <c r="K2609" s="661" t="s">
        <v>3386</v>
      </c>
      <c r="L2609" s="662">
        <v>149.52000000000001</v>
      </c>
      <c r="M2609" s="662">
        <v>3738</v>
      </c>
      <c r="N2609" s="661">
        <v>25</v>
      </c>
      <c r="O2609" s="744">
        <v>7</v>
      </c>
      <c r="P2609" s="662">
        <v>3438.96</v>
      </c>
      <c r="Q2609" s="677">
        <v>0.92</v>
      </c>
      <c r="R2609" s="661">
        <v>23</v>
      </c>
      <c r="S2609" s="677">
        <v>0.92</v>
      </c>
      <c r="T2609" s="744">
        <v>6.5</v>
      </c>
      <c r="U2609" s="700">
        <v>0.9285714285714286</v>
      </c>
    </row>
    <row r="2610" spans="1:21" ht="14.4" customHeight="1" x14ac:dyDescent="0.3">
      <c r="A2610" s="660">
        <v>32</v>
      </c>
      <c r="B2610" s="661" t="s">
        <v>573</v>
      </c>
      <c r="C2610" s="661" t="s">
        <v>3526</v>
      </c>
      <c r="D2610" s="742" t="s">
        <v>5499</v>
      </c>
      <c r="E2610" s="743" t="s">
        <v>3558</v>
      </c>
      <c r="F2610" s="661" t="s">
        <v>3521</v>
      </c>
      <c r="G2610" s="661" t="s">
        <v>4106</v>
      </c>
      <c r="H2610" s="661" t="s">
        <v>1755</v>
      </c>
      <c r="I2610" s="661" t="s">
        <v>2170</v>
      </c>
      <c r="J2610" s="661" t="s">
        <v>2171</v>
      </c>
      <c r="K2610" s="661" t="s">
        <v>2172</v>
      </c>
      <c r="L2610" s="662">
        <v>119.7</v>
      </c>
      <c r="M2610" s="662">
        <v>478.8</v>
      </c>
      <c r="N2610" s="661">
        <v>4</v>
      </c>
      <c r="O2610" s="744">
        <v>3.5</v>
      </c>
      <c r="P2610" s="662">
        <v>478.8</v>
      </c>
      <c r="Q2610" s="677">
        <v>1</v>
      </c>
      <c r="R2610" s="661">
        <v>4</v>
      </c>
      <c r="S2610" s="677">
        <v>1</v>
      </c>
      <c r="T2610" s="744">
        <v>3.5</v>
      </c>
      <c r="U2610" s="700">
        <v>1</v>
      </c>
    </row>
    <row r="2611" spans="1:21" ht="14.4" customHeight="1" x14ac:dyDescent="0.3">
      <c r="A2611" s="660">
        <v>32</v>
      </c>
      <c r="B2611" s="661" t="s">
        <v>573</v>
      </c>
      <c r="C2611" s="661" t="s">
        <v>3526</v>
      </c>
      <c r="D2611" s="742" t="s">
        <v>5499</v>
      </c>
      <c r="E2611" s="743" t="s">
        <v>3558</v>
      </c>
      <c r="F2611" s="661" t="s">
        <v>3521</v>
      </c>
      <c r="G2611" s="661" t="s">
        <v>5408</v>
      </c>
      <c r="H2611" s="661" t="s">
        <v>574</v>
      </c>
      <c r="I2611" s="661" t="s">
        <v>5409</v>
      </c>
      <c r="J2611" s="661" t="s">
        <v>5410</v>
      </c>
      <c r="K2611" s="661" t="s">
        <v>4241</v>
      </c>
      <c r="L2611" s="662">
        <v>80.86</v>
      </c>
      <c r="M2611" s="662">
        <v>161.72</v>
      </c>
      <c r="N2611" s="661">
        <v>2</v>
      </c>
      <c r="O2611" s="744">
        <v>1.5</v>
      </c>
      <c r="P2611" s="662">
        <v>161.72</v>
      </c>
      <c r="Q2611" s="677">
        <v>1</v>
      </c>
      <c r="R2611" s="661">
        <v>2</v>
      </c>
      <c r="S2611" s="677">
        <v>1</v>
      </c>
      <c r="T2611" s="744">
        <v>1.5</v>
      </c>
      <c r="U2611" s="700">
        <v>1</v>
      </c>
    </row>
    <row r="2612" spans="1:21" ht="14.4" customHeight="1" x14ac:dyDescent="0.3">
      <c r="A2612" s="660">
        <v>32</v>
      </c>
      <c r="B2612" s="661" t="s">
        <v>573</v>
      </c>
      <c r="C2612" s="661" t="s">
        <v>3526</v>
      </c>
      <c r="D2612" s="742" t="s">
        <v>5499</v>
      </c>
      <c r="E2612" s="743" t="s">
        <v>3558</v>
      </c>
      <c r="F2612" s="661" t="s">
        <v>3521</v>
      </c>
      <c r="G2612" s="661" t="s">
        <v>5408</v>
      </c>
      <c r="H2612" s="661" t="s">
        <v>574</v>
      </c>
      <c r="I2612" s="661" t="s">
        <v>5411</v>
      </c>
      <c r="J2612" s="661" t="s">
        <v>5410</v>
      </c>
      <c r="K2612" s="661" t="s">
        <v>5412</v>
      </c>
      <c r="L2612" s="662">
        <v>134.77000000000001</v>
      </c>
      <c r="M2612" s="662">
        <v>269.54000000000002</v>
      </c>
      <c r="N2612" s="661">
        <v>2</v>
      </c>
      <c r="O2612" s="744">
        <v>1</v>
      </c>
      <c r="P2612" s="662">
        <v>269.54000000000002</v>
      </c>
      <c r="Q2612" s="677">
        <v>1</v>
      </c>
      <c r="R2612" s="661">
        <v>2</v>
      </c>
      <c r="S2612" s="677">
        <v>1</v>
      </c>
      <c r="T2612" s="744">
        <v>1</v>
      </c>
      <c r="U2612" s="700">
        <v>1</v>
      </c>
    </row>
    <row r="2613" spans="1:21" ht="14.4" customHeight="1" x14ac:dyDescent="0.3">
      <c r="A2613" s="660">
        <v>32</v>
      </c>
      <c r="B2613" s="661" t="s">
        <v>573</v>
      </c>
      <c r="C2613" s="661" t="s">
        <v>3526</v>
      </c>
      <c r="D2613" s="742" t="s">
        <v>5499</v>
      </c>
      <c r="E2613" s="743" t="s">
        <v>3558</v>
      </c>
      <c r="F2613" s="661" t="s">
        <v>3521</v>
      </c>
      <c r="G2613" s="661" t="s">
        <v>3813</v>
      </c>
      <c r="H2613" s="661" t="s">
        <v>574</v>
      </c>
      <c r="I2613" s="661" t="s">
        <v>3875</v>
      </c>
      <c r="J2613" s="661" t="s">
        <v>3876</v>
      </c>
      <c r="K2613" s="661" t="s">
        <v>2873</v>
      </c>
      <c r="L2613" s="662">
        <v>140.44</v>
      </c>
      <c r="M2613" s="662">
        <v>140.44</v>
      </c>
      <c r="N2613" s="661">
        <v>1</v>
      </c>
      <c r="O2613" s="744">
        <v>0.5</v>
      </c>
      <c r="P2613" s="662"/>
      <c r="Q2613" s="677">
        <v>0</v>
      </c>
      <c r="R2613" s="661"/>
      <c r="S2613" s="677">
        <v>0</v>
      </c>
      <c r="T2613" s="744"/>
      <c r="U2613" s="700">
        <v>0</v>
      </c>
    </row>
    <row r="2614" spans="1:21" ht="14.4" customHeight="1" x14ac:dyDescent="0.3">
      <c r="A2614" s="660">
        <v>32</v>
      </c>
      <c r="B2614" s="661" t="s">
        <v>573</v>
      </c>
      <c r="C2614" s="661" t="s">
        <v>3526</v>
      </c>
      <c r="D2614" s="742" t="s">
        <v>5499</v>
      </c>
      <c r="E2614" s="743" t="s">
        <v>3558</v>
      </c>
      <c r="F2614" s="661" t="s">
        <v>3521</v>
      </c>
      <c r="G2614" s="661" t="s">
        <v>3583</v>
      </c>
      <c r="H2614" s="661" t="s">
        <v>574</v>
      </c>
      <c r="I2614" s="661" t="s">
        <v>886</v>
      </c>
      <c r="J2614" s="661" t="s">
        <v>3584</v>
      </c>
      <c r="K2614" s="661" t="s">
        <v>3585</v>
      </c>
      <c r="L2614" s="662">
        <v>0</v>
      </c>
      <c r="M2614" s="662">
        <v>0</v>
      </c>
      <c r="N2614" s="661">
        <v>3</v>
      </c>
      <c r="O2614" s="744">
        <v>1.5</v>
      </c>
      <c r="P2614" s="662">
        <v>0</v>
      </c>
      <c r="Q2614" s="677"/>
      <c r="R2614" s="661">
        <v>2</v>
      </c>
      <c r="S2614" s="677">
        <v>0.66666666666666663</v>
      </c>
      <c r="T2614" s="744">
        <v>1</v>
      </c>
      <c r="U2614" s="700">
        <v>0.66666666666666663</v>
      </c>
    </row>
    <row r="2615" spans="1:21" ht="14.4" customHeight="1" x14ac:dyDescent="0.3">
      <c r="A2615" s="660">
        <v>32</v>
      </c>
      <c r="B2615" s="661" t="s">
        <v>573</v>
      </c>
      <c r="C2615" s="661" t="s">
        <v>3526</v>
      </c>
      <c r="D2615" s="742" t="s">
        <v>5499</v>
      </c>
      <c r="E2615" s="743" t="s">
        <v>3558</v>
      </c>
      <c r="F2615" s="661" t="s">
        <v>3521</v>
      </c>
      <c r="G2615" s="661" t="s">
        <v>3583</v>
      </c>
      <c r="H2615" s="661" t="s">
        <v>574</v>
      </c>
      <c r="I2615" s="661" t="s">
        <v>4242</v>
      </c>
      <c r="J2615" s="661" t="s">
        <v>3584</v>
      </c>
      <c r="K2615" s="661" t="s">
        <v>3585</v>
      </c>
      <c r="L2615" s="662">
        <v>0</v>
      </c>
      <c r="M2615" s="662">
        <v>0</v>
      </c>
      <c r="N2615" s="661">
        <v>1</v>
      </c>
      <c r="O2615" s="744">
        <v>0.5</v>
      </c>
      <c r="P2615" s="662">
        <v>0</v>
      </c>
      <c r="Q2615" s="677"/>
      <c r="R2615" s="661">
        <v>1</v>
      </c>
      <c r="S2615" s="677">
        <v>1</v>
      </c>
      <c r="T2615" s="744">
        <v>0.5</v>
      </c>
      <c r="U2615" s="700">
        <v>1</v>
      </c>
    </row>
    <row r="2616" spans="1:21" ht="14.4" customHeight="1" x14ac:dyDescent="0.3">
      <c r="A2616" s="660">
        <v>32</v>
      </c>
      <c r="B2616" s="661" t="s">
        <v>573</v>
      </c>
      <c r="C2616" s="661" t="s">
        <v>3526</v>
      </c>
      <c r="D2616" s="742" t="s">
        <v>5499</v>
      </c>
      <c r="E2616" s="743" t="s">
        <v>3558</v>
      </c>
      <c r="F2616" s="661" t="s">
        <v>3521</v>
      </c>
      <c r="G2616" s="661" t="s">
        <v>3586</v>
      </c>
      <c r="H2616" s="661" t="s">
        <v>574</v>
      </c>
      <c r="I2616" s="661" t="s">
        <v>4415</v>
      </c>
      <c r="J2616" s="661" t="s">
        <v>2090</v>
      </c>
      <c r="K2616" s="661" t="s">
        <v>3392</v>
      </c>
      <c r="L2616" s="662">
        <v>170.52</v>
      </c>
      <c r="M2616" s="662">
        <v>170.52</v>
      </c>
      <c r="N2616" s="661">
        <v>1</v>
      </c>
      <c r="O2616" s="744">
        <v>1</v>
      </c>
      <c r="P2616" s="662">
        <v>170.52</v>
      </c>
      <c r="Q2616" s="677">
        <v>1</v>
      </c>
      <c r="R2616" s="661">
        <v>1</v>
      </c>
      <c r="S2616" s="677">
        <v>1</v>
      </c>
      <c r="T2616" s="744">
        <v>1</v>
      </c>
      <c r="U2616" s="700">
        <v>1</v>
      </c>
    </row>
    <row r="2617" spans="1:21" ht="14.4" customHeight="1" x14ac:dyDescent="0.3">
      <c r="A2617" s="660">
        <v>32</v>
      </c>
      <c r="B2617" s="661" t="s">
        <v>573</v>
      </c>
      <c r="C2617" s="661" t="s">
        <v>3526</v>
      </c>
      <c r="D2617" s="742" t="s">
        <v>5499</v>
      </c>
      <c r="E2617" s="743" t="s">
        <v>3558</v>
      </c>
      <c r="F2617" s="661" t="s">
        <v>3521</v>
      </c>
      <c r="G2617" s="661" t="s">
        <v>3586</v>
      </c>
      <c r="H2617" s="661" t="s">
        <v>574</v>
      </c>
      <c r="I2617" s="661" t="s">
        <v>2089</v>
      </c>
      <c r="J2617" s="661" t="s">
        <v>2090</v>
      </c>
      <c r="K2617" s="661" t="s">
        <v>3392</v>
      </c>
      <c r="L2617" s="662">
        <v>170.52</v>
      </c>
      <c r="M2617" s="662">
        <v>170.52</v>
      </c>
      <c r="N2617" s="661">
        <v>1</v>
      </c>
      <c r="O2617" s="744">
        <v>0.5</v>
      </c>
      <c r="P2617" s="662"/>
      <c r="Q2617" s="677">
        <v>0</v>
      </c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32</v>
      </c>
      <c r="B2618" s="661" t="s">
        <v>573</v>
      </c>
      <c r="C2618" s="661" t="s">
        <v>3526</v>
      </c>
      <c r="D2618" s="742" t="s">
        <v>5499</v>
      </c>
      <c r="E2618" s="743" t="s">
        <v>3558</v>
      </c>
      <c r="F2618" s="661" t="s">
        <v>3521</v>
      </c>
      <c r="G2618" s="661" t="s">
        <v>3586</v>
      </c>
      <c r="H2618" s="661" t="s">
        <v>574</v>
      </c>
      <c r="I2618" s="661" t="s">
        <v>5174</v>
      </c>
      <c r="J2618" s="661" t="s">
        <v>2090</v>
      </c>
      <c r="K2618" s="661" t="s">
        <v>3392</v>
      </c>
      <c r="L2618" s="662">
        <v>0</v>
      </c>
      <c r="M2618" s="662">
        <v>0</v>
      </c>
      <c r="N2618" s="661">
        <v>1</v>
      </c>
      <c r="O2618" s="744">
        <v>0.5</v>
      </c>
      <c r="P2618" s="662"/>
      <c r="Q2618" s="677"/>
      <c r="R2618" s="661"/>
      <c r="S2618" s="677">
        <v>0</v>
      </c>
      <c r="T2618" s="744"/>
      <c r="U2618" s="700">
        <v>0</v>
      </c>
    </row>
    <row r="2619" spans="1:21" ht="14.4" customHeight="1" x14ac:dyDescent="0.3">
      <c r="A2619" s="660">
        <v>32</v>
      </c>
      <c r="B2619" s="661" t="s">
        <v>573</v>
      </c>
      <c r="C2619" s="661" t="s">
        <v>3526</v>
      </c>
      <c r="D2619" s="742" t="s">
        <v>5499</v>
      </c>
      <c r="E2619" s="743" t="s">
        <v>3558</v>
      </c>
      <c r="F2619" s="661" t="s">
        <v>3521</v>
      </c>
      <c r="G2619" s="661" t="s">
        <v>3796</v>
      </c>
      <c r="H2619" s="661" t="s">
        <v>574</v>
      </c>
      <c r="I2619" s="661" t="s">
        <v>2093</v>
      </c>
      <c r="J2619" s="661" t="s">
        <v>2094</v>
      </c>
      <c r="K2619" s="661" t="s">
        <v>3392</v>
      </c>
      <c r="L2619" s="662">
        <v>66.819999999999993</v>
      </c>
      <c r="M2619" s="662">
        <v>66.819999999999993</v>
      </c>
      <c r="N2619" s="661">
        <v>1</v>
      </c>
      <c r="O2619" s="744">
        <v>0.5</v>
      </c>
      <c r="P2619" s="662">
        <v>66.819999999999993</v>
      </c>
      <c r="Q2619" s="677">
        <v>1</v>
      </c>
      <c r="R2619" s="661">
        <v>1</v>
      </c>
      <c r="S2619" s="677">
        <v>1</v>
      </c>
      <c r="T2619" s="744">
        <v>0.5</v>
      </c>
      <c r="U2619" s="700">
        <v>1</v>
      </c>
    </row>
    <row r="2620" spans="1:21" ht="14.4" customHeight="1" x14ac:dyDescent="0.3">
      <c r="A2620" s="660">
        <v>32</v>
      </c>
      <c r="B2620" s="661" t="s">
        <v>573</v>
      </c>
      <c r="C2620" s="661" t="s">
        <v>3526</v>
      </c>
      <c r="D2620" s="742" t="s">
        <v>5499</v>
      </c>
      <c r="E2620" s="743" t="s">
        <v>3558</v>
      </c>
      <c r="F2620" s="661" t="s">
        <v>3521</v>
      </c>
      <c r="G2620" s="661" t="s">
        <v>3796</v>
      </c>
      <c r="H2620" s="661" t="s">
        <v>574</v>
      </c>
      <c r="I2620" s="661" t="s">
        <v>2093</v>
      </c>
      <c r="J2620" s="661" t="s">
        <v>2094</v>
      </c>
      <c r="K2620" s="661" t="s">
        <v>3392</v>
      </c>
      <c r="L2620" s="662">
        <v>78.33</v>
      </c>
      <c r="M2620" s="662">
        <v>78.33</v>
      </c>
      <c r="N2620" s="661">
        <v>1</v>
      </c>
      <c r="O2620" s="744">
        <v>0.5</v>
      </c>
      <c r="P2620" s="662">
        <v>78.33</v>
      </c>
      <c r="Q2620" s="677">
        <v>1</v>
      </c>
      <c r="R2620" s="661">
        <v>1</v>
      </c>
      <c r="S2620" s="677">
        <v>1</v>
      </c>
      <c r="T2620" s="744">
        <v>0.5</v>
      </c>
      <c r="U2620" s="700">
        <v>1</v>
      </c>
    </row>
    <row r="2621" spans="1:21" ht="14.4" customHeight="1" x14ac:dyDescent="0.3">
      <c r="A2621" s="660">
        <v>32</v>
      </c>
      <c r="B2621" s="661" t="s">
        <v>573</v>
      </c>
      <c r="C2621" s="661" t="s">
        <v>3526</v>
      </c>
      <c r="D2621" s="742" t="s">
        <v>5499</v>
      </c>
      <c r="E2621" s="743" t="s">
        <v>3558</v>
      </c>
      <c r="F2621" s="661" t="s">
        <v>3521</v>
      </c>
      <c r="G2621" s="661" t="s">
        <v>3588</v>
      </c>
      <c r="H2621" s="661" t="s">
        <v>1755</v>
      </c>
      <c r="I2621" s="661" t="s">
        <v>1951</v>
      </c>
      <c r="J2621" s="661" t="s">
        <v>1952</v>
      </c>
      <c r="K2621" s="661" t="s">
        <v>3442</v>
      </c>
      <c r="L2621" s="662">
        <v>132</v>
      </c>
      <c r="M2621" s="662">
        <v>264</v>
      </c>
      <c r="N2621" s="661">
        <v>2</v>
      </c>
      <c r="O2621" s="744">
        <v>0.5</v>
      </c>
      <c r="P2621" s="662">
        <v>264</v>
      </c>
      <c r="Q2621" s="677">
        <v>1</v>
      </c>
      <c r="R2621" s="661">
        <v>2</v>
      </c>
      <c r="S2621" s="677">
        <v>1</v>
      </c>
      <c r="T2621" s="744">
        <v>0.5</v>
      </c>
      <c r="U2621" s="700">
        <v>1</v>
      </c>
    </row>
    <row r="2622" spans="1:21" ht="14.4" customHeight="1" x14ac:dyDescent="0.3">
      <c r="A2622" s="660">
        <v>32</v>
      </c>
      <c r="B2622" s="661" t="s">
        <v>573</v>
      </c>
      <c r="C2622" s="661" t="s">
        <v>3526</v>
      </c>
      <c r="D2622" s="742" t="s">
        <v>5499</v>
      </c>
      <c r="E2622" s="743" t="s">
        <v>3558</v>
      </c>
      <c r="F2622" s="661" t="s">
        <v>3521</v>
      </c>
      <c r="G2622" s="661" t="s">
        <v>3588</v>
      </c>
      <c r="H2622" s="661" t="s">
        <v>1755</v>
      </c>
      <c r="I2622" s="661" t="s">
        <v>2872</v>
      </c>
      <c r="J2622" s="661" t="s">
        <v>1952</v>
      </c>
      <c r="K2622" s="661" t="s">
        <v>3496</v>
      </c>
      <c r="L2622" s="662">
        <v>264</v>
      </c>
      <c r="M2622" s="662">
        <v>264</v>
      </c>
      <c r="N2622" s="661">
        <v>1</v>
      </c>
      <c r="O2622" s="744">
        <v>1</v>
      </c>
      <c r="P2622" s="662">
        <v>264</v>
      </c>
      <c r="Q2622" s="677">
        <v>1</v>
      </c>
      <c r="R2622" s="661">
        <v>1</v>
      </c>
      <c r="S2622" s="677">
        <v>1</v>
      </c>
      <c r="T2622" s="744">
        <v>1</v>
      </c>
      <c r="U2622" s="700">
        <v>1</v>
      </c>
    </row>
    <row r="2623" spans="1:21" ht="14.4" customHeight="1" x14ac:dyDescent="0.3">
      <c r="A2623" s="660">
        <v>32</v>
      </c>
      <c r="B2623" s="661" t="s">
        <v>573</v>
      </c>
      <c r="C2623" s="661" t="s">
        <v>3526</v>
      </c>
      <c r="D2623" s="742" t="s">
        <v>5499</v>
      </c>
      <c r="E2623" s="743" t="s">
        <v>3558</v>
      </c>
      <c r="F2623" s="661" t="s">
        <v>3521</v>
      </c>
      <c r="G2623" s="661" t="s">
        <v>3877</v>
      </c>
      <c r="H2623" s="661" t="s">
        <v>574</v>
      </c>
      <c r="I2623" s="661" t="s">
        <v>2374</v>
      </c>
      <c r="J2623" s="661" t="s">
        <v>2375</v>
      </c>
      <c r="K2623" s="661" t="s">
        <v>2376</v>
      </c>
      <c r="L2623" s="662">
        <v>0</v>
      </c>
      <c r="M2623" s="662">
        <v>0</v>
      </c>
      <c r="N2623" s="661">
        <v>8</v>
      </c>
      <c r="O2623" s="744">
        <v>3</v>
      </c>
      <c r="P2623" s="662">
        <v>0</v>
      </c>
      <c r="Q2623" s="677"/>
      <c r="R2623" s="661">
        <v>8</v>
      </c>
      <c r="S2623" s="677">
        <v>1</v>
      </c>
      <c r="T2623" s="744">
        <v>3</v>
      </c>
      <c r="U2623" s="700">
        <v>1</v>
      </c>
    </row>
    <row r="2624" spans="1:21" ht="14.4" customHeight="1" x14ac:dyDescent="0.3">
      <c r="A2624" s="660">
        <v>32</v>
      </c>
      <c r="B2624" s="661" t="s">
        <v>573</v>
      </c>
      <c r="C2624" s="661" t="s">
        <v>3526</v>
      </c>
      <c r="D2624" s="742" t="s">
        <v>5499</v>
      </c>
      <c r="E2624" s="743" t="s">
        <v>3558</v>
      </c>
      <c r="F2624" s="661" t="s">
        <v>3521</v>
      </c>
      <c r="G2624" s="661" t="s">
        <v>3814</v>
      </c>
      <c r="H2624" s="661" t="s">
        <v>574</v>
      </c>
      <c r="I2624" s="661" t="s">
        <v>2689</v>
      </c>
      <c r="J2624" s="661" t="s">
        <v>2690</v>
      </c>
      <c r="K2624" s="661" t="s">
        <v>3820</v>
      </c>
      <c r="L2624" s="662">
        <v>1937.84</v>
      </c>
      <c r="M2624" s="662">
        <v>5813.5199999999995</v>
      </c>
      <c r="N2624" s="661">
        <v>3</v>
      </c>
      <c r="O2624" s="744">
        <v>1.5</v>
      </c>
      <c r="P2624" s="662">
        <v>5813.5199999999995</v>
      </c>
      <c r="Q2624" s="677">
        <v>1</v>
      </c>
      <c r="R2624" s="661">
        <v>3</v>
      </c>
      <c r="S2624" s="677">
        <v>1</v>
      </c>
      <c r="T2624" s="744">
        <v>1.5</v>
      </c>
      <c r="U2624" s="700">
        <v>1</v>
      </c>
    </row>
    <row r="2625" spans="1:21" ht="14.4" customHeight="1" x14ac:dyDescent="0.3">
      <c r="A2625" s="660">
        <v>32</v>
      </c>
      <c r="B2625" s="661" t="s">
        <v>573</v>
      </c>
      <c r="C2625" s="661" t="s">
        <v>3526</v>
      </c>
      <c r="D2625" s="742" t="s">
        <v>5499</v>
      </c>
      <c r="E2625" s="743" t="s">
        <v>3558</v>
      </c>
      <c r="F2625" s="661" t="s">
        <v>3521</v>
      </c>
      <c r="G2625" s="661" t="s">
        <v>3727</v>
      </c>
      <c r="H2625" s="661" t="s">
        <v>574</v>
      </c>
      <c r="I2625" s="661" t="s">
        <v>4128</v>
      </c>
      <c r="J2625" s="661" t="s">
        <v>728</v>
      </c>
      <c r="K2625" s="661" t="s">
        <v>1653</v>
      </c>
      <c r="L2625" s="662">
        <v>0</v>
      </c>
      <c r="M2625" s="662">
        <v>0</v>
      </c>
      <c r="N2625" s="661">
        <v>1</v>
      </c>
      <c r="O2625" s="744">
        <v>1</v>
      </c>
      <c r="P2625" s="662">
        <v>0</v>
      </c>
      <c r="Q2625" s="677"/>
      <c r="R2625" s="661">
        <v>1</v>
      </c>
      <c r="S2625" s="677">
        <v>1</v>
      </c>
      <c r="T2625" s="744">
        <v>1</v>
      </c>
      <c r="U2625" s="700">
        <v>1</v>
      </c>
    </row>
    <row r="2626" spans="1:21" ht="14.4" customHeight="1" x14ac:dyDescent="0.3">
      <c r="A2626" s="660">
        <v>32</v>
      </c>
      <c r="B2626" s="661" t="s">
        <v>573</v>
      </c>
      <c r="C2626" s="661" t="s">
        <v>3526</v>
      </c>
      <c r="D2626" s="742" t="s">
        <v>5499</v>
      </c>
      <c r="E2626" s="743" t="s">
        <v>3558</v>
      </c>
      <c r="F2626" s="661" t="s">
        <v>3521</v>
      </c>
      <c r="G2626" s="661" t="s">
        <v>3600</v>
      </c>
      <c r="H2626" s="661" t="s">
        <v>574</v>
      </c>
      <c r="I2626" s="661" t="s">
        <v>4665</v>
      </c>
      <c r="J2626" s="661" t="s">
        <v>3602</v>
      </c>
      <c r="K2626" s="661" t="s">
        <v>1667</v>
      </c>
      <c r="L2626" s="662">
        <v>13168.84</v>
      </c>
      <c r="M2626" s="662">
        <v>52675.360000000001</v>
      </c>
      <c r="N2626" s="661">
        <v>4</v>
      </c>
      <c r="O2626" s="744">
        <v>1.5</v>
      </c>
      <c r="P2626" s="662">
        <v>52675.360000000001</v>
      </c>
      <c r="Q2626" s="677">
        <v>1</v>
      </c>
      <c r="R2626" s="661">
        <v>4</v>
      </c>
      <c r="S2626" s="677">
        <v>1</v>
      </c>
      <c r="T2626" s="744">
        <v>1.5</v>
      </c>
      <c r="U2626" s="700">
        <v>1</v>
      </c>
    </row>
    <row r="2627" spans="1:21" ht="14.4" customHeight="1" x14ac:dyDescent="0.3">
      <c r="A2627" s="660">
        <v>32</v>
      </c>
      <c r="B2627" s="661" t="s">
        <v>573</v>
      </c>
      <c r="C2627" s="661" t="s">
        <v>3526</v>
      </c>
      <c r="D2627" s="742" t="s">
        <v>5499</v>
      </c>
      <c r="E2627" s="743" t="s">
        <v>3558</v>
      </c>
      <c r="F2627" s="661" t="s">
        <v>3521</v>
      </c>
      <c r="G2627" s="661" t="s">
        <v>3600</v>
      </c>
      <c r="H2627" s="661" t="s">
        <v>574</v>
      </c>
      <c r="I2627" s="661" t="s">
        <v>3601</v>
      </c>
      <c r="J2627" s="661" t="s">
        <v>3602</v>
      </c>
      <c r="K2627" s="661" t="s">
        <v>1667</v>
      </c>
      <c r="L2627" s="662">
        <v>12596.28</v>
      </c>
      <c r="M2627" s="662">
        <v>62981.400000000009</v>
      </c>
      <c r="N2627" s="661">
        <v>5</v>
      </c>
      <c r="O2627" s="744">
        <v>1.5</v>
      </c>
      <c r="P2627" s="662">
        <v>62981.400000000009</v>
      </c>
      <c r="Q2627" s="677">
        <v>1</v>
      </c>
      <c r="R2627" s="661">
        <v>5</v>
      </c>
      <c r="S2627" s="677">
        <v>1</v>
      </c>
      <c r="T2627" s="744">
        <v>1.5</v>
      </c>
      <c r="U2627" s="700">
        <v>1</v>
      </c>
    </row>
    <row r="2628" spans="1:21" ht="14.4" customHeight="1" x14ac:dyDescent="0.3">
      <c r="A2628" s="660">
        <v>32</v>
      </c>
      <c r="B2628" s="661" t="s">
        <v>573</v>
      </c>
      <c r="C2628" s="661" t="s">
        <v>3526</v>
      </c>
      <c r="D2628" s="742" t="s">
        <v>5499</v>
      </c>
      <c r="E2628" s="743" t="s">
        <v>3558</v>
      </c>
      <c r="F2628" s="661" t="s">
        <v>3521</v>
      </c>
      <c r="G2628" s="661" t="s">
        <v>3605</v>
      </c>
      <c r="H2628" s="661" t="s">
        <v>574</v>
      </c>
      <c r="I2628" s="661" t="s">
        <v>2218</v>
      </c>
      <c r="J2628" s="661" t="s">
        <v>2219</v>
      </c>
      <c r="K2628" s="661" t="s">
        <v>3414</v>
      </c>
      <c r="L2628" s="662">
        <v>2991.23</v>
      </c>
      <c r="M2628" s="662">
        <v>152552.73000000007</v>
      </c>
      <c r="N2628" s="661">
        <v>51</v>
      </c>
      <c r="O2628" s="744">
        <v>15.5</v>
      </c>
      <c r="P2628" s="662">
        <v>140587.81000000006</v>
      </c>
      <c r="Q2628" s="677">
        <v>0.92156862745098034</v>
      </c>
      <c r="R2628" s="661">
        <v>47</v>
      </c>
      <c r="S2628" s="677">
        <v>0.92156862745098034</v>
      </c>
      <c r="T2628" s="744">
        <v>14</v>
      </c>
      <c r="U2628" s="700">
        <v>0.90322580645161288</v>
      </c>
    </row>
    <row r="2629" spans="1:21" ht="14.4" customHeight="1" x14ac:dyDescent="0.3">
      <c r="A2629" s="660">
        <v>32</v>
      </c>
      <c r="B2629" s="661" t="s">
        <v>573</v>
      </c>
      <c r="C2629" s="661" t="s">
        <v>3526</v>
      </c>
      <c r="D2629" s="742" t="s">
        <v>5499</v>
      </c>
      <c r="E2629" s="743" t="s">
        <v>3558</v>
      </c>
      <c r="F2629" s="661" t="s">
        <v>3521</v>
      </c>
      <c r="G2629" s="661" t="s">
        <v>3605</v>
      </c>
      <c r="H2629" s="661" t="s">
        <v>574</v>
      </c>
      <c r="I2629" s="661" t="s">
        <v>3728</v>
      </c>
      <c r="J2629" s="661" t="s">
        <v>2219</v>
      </c>
      <c r="K2629" s="661" t="s">
        <v>3729</v>
      </c>
      <c r="L2629" s="662">
        <v>748.21</v>
      </c>
      <c r="M2629" s="662">
        <v>2244.63</v>
      </c>
      <c r="N2629" s="661">
        <v>3</v>
      </c>
      <c r="O2629" s="744">
        <v>1.5</v>
      </c>
      <c r="P2629" s="662"/>
      <c r="Q2629" s="677">
        <v>0</v>
      </c>
      <c r="R2629" s="661"/>
      <c r="S2629" s="677">
        <v>0</v>
      </c>
      <c r="T2629" s="744"/>
      <c r="U2629" s="700">
        <v>0</v>
      </c>
    </row>
    <row r="2630" spans="1:21" ht="14.4" customHeight="1" x14ac:dyDescent="0.3">
      <c r="A2630" s="660">
        <v>32</v>
      </c>
      <c r="B2630" s="661" t="s">
        <v>573</v>
      </c>
      <c r="C2630" s="661" t="s">
        <v>3526</v>
      </c>
      <c r="D2630" s="742" t="s">
        <v>5499</v>
      </c>
      <c r="E2630" s="743" t="s">
        <v>3558</v>
      </c>
      <c r="F2630" s="661" t="s">
        <v>3521</v>
      </c>
      <c r="G2630" s="661" t="s">
        <v>3880</v>
      </c>
      <c r="H2630" s="661" t="s">
        <v>1755</v>
      </c>
      <c r="I2630" s="661" t="s">
        <v>3994</v>
      </c>
      <c r="J2630" s="661" t="s">
        <v>3430</v>
      </c>
      <c r="K2630" s="661" t="s">
        <v>3995</v>
      </c>
      <c r="L2630" s="662">
        <v>848.49</v>
      </c>
      <c r="M2630" s="662">
        <v>848.49</v>
      </c>
      <c r="N2630" s="661">
        <v>1</v>
      </c>
      <c r="O2630" s="744">
        <v>1</v>
      </c>
      <c r="P2630" s="662">
        <v>848.49</v>
      </c>
      <c r="Q2630" s="677">
        <v>1</v>
      </c>
      <c r="R2630" s="661">
        <v>1</v>
      </c>
      <c r="S2630" s="677">
        <v>1</v>
      </c>
      <c r="T2630" s="744">
        <v>1</v>
      </c>
      <c r="U2630" s="700">
        <v>1</v>
      </c>
    </row>
    <row r="2631" spans="1:21" ht="14.4" customHeight="1" x14ac:dyDescent="0.3">
      <c r="A2631" s="660">
        <v>32</v>
      </c>
      <c r="B2631" s="661" t="s">
        <v>573</v>
      </c>
      <c r="C2631" s="661" t="s">
        <v>3526</v>
      </c>
      <c r="D2631" s="742" t="s">
        <v>5499</v>
      </c>
      <c r="E2631" s="743" t="s">
        <v>3558</v>
      </c>
      <c r="F2631" s="661" t="s">
        <v>3521</v>
      </c>
      <c r="G2631" s="661" t="s">
        <v>4000</v>
      </c>
      <c r="H2631" s="661" t="s">
        <v>574</v>
      </c>
      <c r="I2631" s="661" t="s">
        <v>858</v>
      </c>
      <c r="J2631" s="661" t="s">
        <v>859</v>
      </c>
      <c r="K2631" s="661" t="s">
        <v>4001</v>
      </c>
      <c r="L2631" s="662">
        <v>156.77000000000001</v>
      </c>
      <c r="M2631" s="662">
        <v>156.77000000000001</v>
      </c>
      <c r="N2631" s="661">
        <v>1</v>
      </c>
      <c r="O2631" s="744">
        <v>0.5</v>
      </c>
      <c r="P2631" s="662">
        <v>156.77000000000001</v>
      </c>
      <c r="Q2631" s="677">
        <v>1</v>
      </c>
      <c r="R2631" s="661">
        <v>1</v>
      </c>
      <c r="S2631" s="677">
        <v>1</v>
      </c>
      <c r="T2631" s="744">
        <v>0.5</v>
      </c>
      <c r="U2631" s="700">
        <v>1</v>
      </c>
    </row>
    <row r="2632" spans="1:21" ht="14.4" customHeight="1" x14ac:dyDescent="0.3">
      <c r="A2632" s="660">
        <v>32</v>
      </c>
      <c r="B2632" s="661" t="s">
        <v>573</v>
      </c>
      <c r="C2632" s="661" t="s">
        <v>3526</v>
      </c>
      <c r="D2632" s="742" t="s">
        <v>5499</v>
      </c>
      <c r="E2632" s="743" t="s">
        <v>3558</v>
      </c>
      <c r="F2632" s="661" t="s">
        <v>3521</v>
      </c>
      <c r="G2632" s="661" t="s">
        <v>4143</v>
      </c>
      <c r="H2632" s="661" t="s">
        <v>574</v>
      </c>
      <c r="I2632" s="661" t="s">
        <v>5413</v>
      </c>
      <c r="J2632" s="661" t="s">
        <v>5414</v>
      </c>
      <c r="K2632" s="661" t="s">
        <v>5415</v>
      </c>
      <c r="L2632" s="662">
        <v>107.57</v>
      </c>
      <c r="M2632" s="662">
        <v>107.57</v>
      </c>
      <c r="N2632" s="661">
        <v>1</v>
      </c>
      <c r="O2632" s="744">
        <v>0.5</v>
      </c>
      <c r="P2632" s="662"/>
      <c r="Q2632" s="677">
        <v>0</v>
      </c>
      <c r="R2632" s="661"/>
      <c r="S2632" s="677">
        <v>0</v>
      </c>
      <c r="T2632" s="744"/>
      <c r="U2632" s="700">
        <v>0</v>
      </c>
    </row>
    <row r="2633" spans="1:21" ht="14.4" customHeight="1" x14ac:dyDescent="0.3">
      <c r="A2633" s="660">
        <v>32</v>
      </c>
      <c r="B2633" s="661" t="s">
        <v>573</v>
      </c>
      <c r="C2633" s="661" t="s">
        <v>3526</v>
      </c>
      <c r="D2633" s="742" t="s">
        <v>5499</v>
      </c>
      <c r="E2633" s="743" t="s">
        <v>3558</v>
      </c>
      <c r="F2633" s="661" t="s">
        <v>3521</v>
      </c>
      <c r="G2633" s="661" t="s">
        <v>4390</v>
      </c>
      <c r="H2633" s="661" t="s">
        <v>574</v>
      </c>
      <c r="I2633" s="661" t="s">
        <v>5156</v>
      </c>
      <c r="J2633" s="661" t="s">
        <v>4392</v>
      </c>
      <c r="K2633" s="661" t="s">
        <v>4507</v>
      </c>
      <c r="L2633" s="662">
        <v>140.72</v>
      </c>
      <c r="M2633" s="662">
        <v>562.88</v>
      </c>
      <c r="N2633" s="661">
        <v>4</v>
      </c>
      <c r="O2633" s="744">
        <v>1.5</v>
      </c>
      <c r="P2633" s="662">
        <v>562.88</v>
      </c>
      <c r="Q2633" s="677">
        <v>1</v>
      </c>
      <c r="R2633" s="661">
        <v>4</v>
      </c>
      <c r="S2633" s="677">
        <v>1</v>
      </c>
      <c r="T2633" s="744">
        <v>1.5</v>
      </c>
      <c r="U2633" s="700">
        <v>1</v>
      </c>
    </row>
    <row r="2634" spans="1:21" ht="14.4" customHeight="1" x14ac:dyDescent="0.3">
      <c r="A2634" s="660">
        <v>32</v>
      </c>
      <c r="B2634" s="661" t="s">
        <v>573</v>
      </c>
      <c r="C2634" s="661" t="s">
        <v>3526</v>
      </c>
      <c r="D2634" s="742" t="s">
        <v>5499</v>
      </c>
      <c r="E2634" s="743" t="s">
        <v>3558</v>
      </c>
      <c r="F2634" s="661" t="s">
        <v>3521</v>
      </c>
      <c r="G2634" s="661" t="s">
        <v>3695</v>
      </c>
      <c r="H2634" s="661" t="s">
        <v>574</v>
      </c>
      <c r="I2634" s="661" t="s">
        <v>981</v>
      </c>
      <c r="J2634" s="661" t="s">
        <v>982</v>
      </c>
      <c r="K2634" s="661" t="s">
        <v>983</v>
      </c>
      <c r="L2634" s="662">
        <v>33</v>
      </c>
      <c r="M2634" s="662">
        <v>33</v>
      </c>
      <c r="N2634" s="661">
        <v>1</v>
      </c>
      <c r="O2634" s="744">
        <v>0.5</v>
      </c>
      <c r="P2634" s="662">
        <v>33</v>
      </c>
      <c r="Q2634" s="677">
        <v>1</v>
      </c>
      <c r="R2634" s="661">
        <v>1</v>
      </c>
      <c r="S2634" s="677">
        <v>1</v>
      </c>
      <c r="T2634" s="744">
        <v>0.5</v>
      </c>
      <c r="U2634" s="700">
        <v>1</v>
      </c>
    </row>
    <row r="2635" spans="1:21" ht="14.4" customHeight="1" x14ac:dyDescent="0.3">
      <c r="A2635" s="660">
        <v>32</v>
      </c>
      <c r="B2635" s="661" t="s">
        <v>573</v>
      </c>
      <c r="C2635" s="661" t="s">
        <v>3526</v>
      </c>
      <c r="D2635" s="742" t="s">
        <v>5499</v>
      </c>
      <c r="E2635" s="743" t="s">
        <v>3558</v>
      </c>
      <c r="F2635" s="661" t="s">
        <v>3521</v>
      </c>
      <c r="G2635" s="661" t="s">
        <v>3695</v>
      </c>
      <c r="H2635" s="661" t="s">
        <v>574</v>
      </c>
      <c r="I2635" s="661" t="s">
        <v>3739</v>
      </c>
      <c r="J2635" s="661" t="s">
        <v>3697</v>
      </c>
      <c r="K2635" s="661" t="s">
        <v>3740</v>
      </c>
      <c r="L2635" s="662">
        <v>0</v>
      </c>
      <c r="M2635" s="662">
        <v>0</v>
      </c>
      <c r="N2635" s="661">
        <v>1</v>
      </c>
      <c r="O2635" s="744">
        <v>1</v>
      </c>
      <c r="P2635" s="662"/>
      <c r="Q2635" s="677"/>
      <c r="R2635" s="661"/>
      <c r="S2635" s="677">
        <v>0</v>
      </c>
      <c r="T2635" s="744"/>
      <c r="U2635" s="700">
        <v>0</v>
      </c>
    </row>
    <row r="2636" spans="1:21" ht="14.4" customHeight="1" x14ac:dyDescent="0.3">
      <c r="A2636" s="660">
        <v>32</v>
      </c>
      <c r="B2636" s="661" t="s">
        <v>573</v>
      </c>
      <c r="C2636" s="661" t="s">
        <v>3526</v>
      </c>
      <c r="D2636" s="742" t="s">
        <v>5499</v>
      </c>
      <c r="E2636" s="743" t="s">
        <v>3558</v>
      </c>
      <c r="F2636" s="661" t="s">
        <v>3521</v>
      </c>
      <c r="G2636" s="661" t="s">
        <v>3618</v>
      </c>
      <c r="H2636" s="661" t="s">
        <v>574</v>
      </c>
      <c r="I2636" s="661" t="s">
        <v>2241</v>
      </c>
      <c r="J2636" s="661" t="s">
        <v>2242</v>
      </c>
      <c r="K2636" s="661" t="s">
        <v>3414</v>
      </c>
      <c r="L2636" s="662">
        <v>588.04999999999995</v>
      </c>
      <c r="M2636" s="662">
        <v>4116.3499999999995</v>
      </c>
      <c r="N2636" s="661">
        <v>7</v>
      </c>
      <c r="O2636" s="744">
        <v>1.5</v>
      </c>
      <c r="P2636" s="662">
        <v>4116.3499999999995</v>
      </c>
      <c r="Q2636" s="677">
        <v>1</v>
      </c>
      <c r="R2636" s="661">
        <v>7</v>
      </c>
      <c r="S2636" s="677">
        <v>1</v>
      </c>
      <c r="T2636" s="744">
        <v>1.5</v>
      </c>
      <c r="U2636" s="700">
        <v>1</v>
      </c>
    </row>
    <row r="2637" spans="1:21" ht="14.4" customHeight="1" x14ac:dyDescent="0.3">
      <c r="A2637" s="660">
        <v>32</v>
      </c>
      <c r="B2637" s="661" t="s">
        <v>573</v>
      </c>
      <c r="C2637" s="661" t="s">
        <v>3526</v>
      </c>
      <c r="D2637" s="742" t="s">
        <v>5499</v>
      </c>
      <c r="E2637" s="743" t="s">
        <v>3558</v>
      </c>
      <c r="F2637" s="661" t="s">
        <v>3521</v>
      </c>
      <c r="G2637" s="661" t="s">
        <v>3746</v>
      </c>
      <c r="H2637" s="661" t="s">
        <v>574</v>
      </c>
      <c r="I2637" s="661" t="s">
        <v>695</v>
      </c>
      <c r="J2637" s="661" t="s">
        <v>696</v>
      </c>
      <c r="K2637" s="661" t="s">
        <v>3747</v>
      </c>
      <c r="L2637" s="662">
        <v>27.28</v>
      </c>
      <c r="M2637" s="662">
        <v>27.28</v>
      </c>
      <c r="N2637" s="661">
        <v>1</v>
      </c>
      <c r="O2637" s="744">
        <v>0.5</v>
      </c>
      <c r="P2637" s="662">
        <v>27.28</v>
      </c>
      <c r="Q2637" s="677">
        <v>1</v>
      </c>
      <c r="R2637" s="661">
        <v>1</v>
      </c>
      <c r="S2637" s="677">
        <v>1</v>
      </c>
      <c r="T2637" s="744">
        <v>0.5</v>
      </c>
      <c r="U2637" s="700">
        <v>1</v>
      </c>
    </row>
    <row r="2638" spans="1:21" ht="14.4" customHeight="1" x14ac:dyDescent="0.3">
      <c r="A2638" s="660">
        <v>32</v>
      </c>
      <c r="B2638" s="661" t="s">
        <v>573</v>
      </c>
      <c r="C2638" s="661" t="s">
        <v>3526</v>
      </c>
      <c r="D2638" s="742" t="s">
        <v>5499</v>
      </c>
      <c r="E2638" s="743" t="s">
        <v>3558</v>
      </c>
      <c r="F2638" s="661" t="s">
        <v>3521</v>
      </c>
      <c r="G2638" s="661" t="s">
        <v>3627</v>
      </c>
      <c r="H2638" s="661" t="s">
        <v>574</v>
      </c>
      <c r="I2638" s="661" t="s">
        <v>3628</v>
      </c>
      <c r="J2638" s="661" t="s">
        <v>2113</v>
      </c>
      <c r="K2638" s="661" t="s">
        <v>3629</v>
      </c>
      <c r="L2638" s="662">
        <v>83.79</v>
      </c>
      <c r="M2638" s="662">
        <v>167.58</v>
      </c>
      <c r="N2638" s="661">
        <v>2</v>
      </c>
      <c r="O2638" s="744">
        <v>1</v>
      </c>
      <c r="P2638" s="662">
        <v>167.58</v>
      </c>
      <c r="Q2638" s="677">
        <v>1</v>
      </c>
      <c r="R2638" s="661">
        <v>2</v>
      </c>
      <c r="S2638" s="677">
        <v>1</v>
      </c>
      <c r="T2638" s="744">
        <v>1</v>
      </c>
      <c r="U2638" s="700">
        <v>1</v>
      </c>
    </row>
    <row r="2639" spans="1:21" ht="14.4" customHeight="1" x14ac:dyDescent="0.3">
      <c r="A2639" s="660">
        <v>32</v>
      </c>
      <c r="B2639" s="661" t="s">
        <v>573</v>
      </c>
      <c r="C2639" s="661" t="s">
        <v>3526</v>
      </c>
      <c r="D2639" s="742" t="s">
        <v>5499</v>
      </c>
      <c r="E2639" s="743" t="s">
        <v>3558</v>
      </c>
      <c r="F2639" s="661" t="s">
        <v>3521</v>
      </c>
      <c r="G2639" s="661" t="s">
        <v>3627</v>
      </c>
      <c r="H2639" s="661" t="s">
        <v>574</v>
      </c>
      <c r="I2639" s="661" t="s">
        <v>2096</v>
      </c>
      <c r="J2639" s="661" t="s">
        <v>2097</v>
      </c>
      <c r="K2639" s="661" t="s">
        <v>3016</v>
      </c>
      <c r="L2639" s="662">
        <v>111.72</v>
      </c>
      <c r="M2639" s="662">
        <v>223.44</v>
      </c>
      <c r="N2639" s="661">
        <v>2</v>
      </c>
      <c r="O2639" s="744">
        <v>1</v>
      </c>
      <c r="P2639" s="662">
        <v>223.44</v>
      </c>
      <c r="Q2639" s="677">
        <v>1</v>
      </c>
      <c r="R2639" s="661">
        <v>2</v>
      </c>
      <c r="S2639" s="677">
        <v>1</v>
      </c>
      <c r="T2639" s="744">
        <v>1</v>
      </c>
      <c r="U2639" s="700">
        <v>1</v>
      </c>
    </row>
    <row r="2640" spans="1:21" ht="14.4" customHeight="1" x14ac:dyDescent="0.3">
      <c r="A2640" s="660">
        <v>32</v>
      </c>
      <c r="B2640" s="661" t="s">
        <v>573</v>
      </c>
      <c r="C2640" s="661" t="s">
        <v>3526</v>
      </c>
      <c r="D2640" s="742" t="s">
        <v>5499</v>
      </c>
      <c r="E2640" s="743" t="s">
        <v>3558</v>
      </c>
      <c r="F2640" s="661" t="s">
        <v>3521</v>
      </c>
      <c r="G2640" s="661" t="s">
        <v>3832</v>
      </c>
      <c r="H2640" s="661" t="s">
        <v>574</v>
      </c>
      <c r="I2640" s="661" t="s">
        <v>4260</v>
      </c>
      <c r="J2640" s="661" t="s">
        <v>3833</v>
      </c>
      <c r="K2640" s="661" t="s">
        <v>3834</v>
      </c>
      <c r="L2640" s="662">
        <v>0</v>
      </c>
      <c r="M2640" s="662">
        <v>0</v>
      </c>
      <c r="N2640" s="661">
        <v>1</v>
      </c>
      <c r="O2640" s="744">
        <v>0.5</v>
      </c>
      <c r="P2640" s="662">
        <v>0</v>
      </c>
      <c r="Q2640" s="677"/>
      <c r="R2640" s="661">
        <v>1</v>
      </c>
      <c r="S2640" s="677">
        <v>1</v>
      </c>
      <c r="T2640" s="744">
        <v>0.5</v>
      </c>
      <c r="U2640" s="700">
        <v>1</v>
      </c>
    </row>
    <row r="2641" spans="1:21" ht="14.4" customHeight="1" x14ac:dyDescent="0.3">
      <c r="A2641" s="660">
        <v>32</v>
      </c>
      <c r="B2641" s="661" t="s">
        <v>573</v>
      </c>
      <c r="C2641" s="661" t="s">
        <v>3526</v>
      </c>
      <c r="D2641" s="742" t="s">
        <v>5499</v>
      </c>
      <c r="E2641" s="743" t="s">
        <v>3558</v>
      </c>
      <c r="F2641" s="661" t="s">
        <v>3521</v>
      </c>
      <c r="G2641" s="661" t="s">
        <v>3752</v>
      </c>
      <c r="H2641" s="661" t="s">
        <v>574</v>
      </c>
      <c r="I2641" s="661" t="s">
        <v>2534</v>
      </c>
      <c r="J2641" s="661" t="s">
        <v>2535</v>
      </c>
      <c r="K2641" s="661" t="s">
        <v>2536</v>
      </c>
      <c r="L2641" s="662">
        <v>52.75</v>
      </c>
      <c r="M2641" s="662">
        <v>52.75</v>
      </c>
      <c r="N2641" s="661">
        <v>1</v>
      </c>
      <c r="O2641" s="744">
        <v>1</v>
      </c>
      <c r="P2641" s="662"/>
      <c r="Q2641" s="677">
        <v>0</v>
      </c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32</v>
      </c>
      <c r="B2642" s="661" t="s">
        <v>573</v>
      </c>
      <c r="C2642" s="661" t="s">
        <v>3526</v>
      </c>
      <c r="D2642" s="742" t="s">
        <v>5499</v>
      </c>
      <c r="E2642" s="743" t="s">
        <v>3558</v>
      </c>
      <c r="F2642" s="661" t="s">
        <v>3521</v>
      </c>
      <c r="G2642" s="661" t="s">
        <v>3752</v>
      </c>
      <c r="H2642" s="661" t="s">
        <v>574</v>
      </c>
      <c r="I2642" s="661" t="s">
        <v>3753</v>
      </c>
      <c r="J2642" s="661" t="s">
        <v>3754</v>
      </c>
      <c r="K2642" s="661" t="s">
        <v>3755</v>
      </c>
      <c r="L2642" s="662">
        <v>29.54</v>
      </c>
      <c r="M2642" s="662">
        <v>59.08</v>
      </c>
      <c r="N2642" s="661">
        <v>2</v>
      </c>
      <c r="O2642" s="744">
        <v>0.5</v>
      </c>
      <c r="P2642" s="662">
        <v>59.08</v>
      </c>
      <c r="Q2642" s="677">
        <v>1</v>
      </c>
      <c r="R2642" s="661">
        <v>2</v>
      </c>
      <c r="S2642" s="677">
        <v>1</v>
      </c>
      <c r="T2642" s="744">
        <v>0.5</v>
      </c>
      <c r="U2642" s="700">
        <v>1</v>
      </c>
    </row>
    <row r="2643" spans="1:21" ht="14.4" customHeight="1" x14ac:dyDescent="0.3">
      <c r="A2643" s="660">
        <v>32</v>
      </c>
      <c r="B2643" s="661" t="s">
        <v>573</v>
      </c>
      <c r="C2643" s="661" t="s">
        <v>3526</v>
      </c>
      <c r="D2643" s="742" t="s">
        <v>5499</v>
      </c>
      <c r="E2643" s="743" t="s">
        <v>3558</v>
      </c>
      <c r="F2643" s="661" t="s">
        <v>3521</v>
      </c>
      <c r="G2643" s="661" t="s">
        <v>3632</v>
      </c>
      <c r="H2643" s="661" t="s">
        <v>574</v>
      </c>
      <c r="I2643" s="661" t="s">
        <v>862</v>
      </c>
      <c r="J2643" s="661" t="s">
        <v>3633</v>
      </c>
      <c r="K2643" s="661" t="s">
        <v>3634</v>
      </c>
      <c r="L2643" s="662">
        <v>88.76</v>
      </c>
      <c r="M2643" s="662">
        <v>1775.2</v>
      </c>
      <c r="N2643" s="661">
        <v>20</v>
      </c>
      <c r="O2643" s="744">
        <v>6</v>
      </c>
      <c r="P2643" s="662">
        <v>1420.16</v>
      </c>
      <c r="Q2643" s="677">
        <v>0.8</v>
      </c>
      <c r="R2643" s="661">
        <v>16</v>
      </c>
      <c r="S2643" s="677">
        <v>0.8</v>
      </c>
      <c r="T2643" s="744">
        <v>4</v>
      </c>
      <c r="U2643" s="700">
        <v>0.66666666666666663</v>
      </c>
    </row>
    <row r="2644" spans="1:21" ht="14.4" customHeight="1" x14ac:dyDescent="0.3">
      <c r="A2644" s="660">
        <v>32</v>
      </c>
      <c r="B2644" s="661" t="s">
        <v>573</v>
      </c>
      <c r="C2644" s="661" t="s">
        <v>3526</v>
      </c>
      <c r="D2644" s="742" t="s">
        <v>5499</v>
      </c>
      <c r="E2644" s="743" t="s">
        <v>3558</v>
      </c>
      <c r="F2644" s="661" t="s">
        <v>3521</v>
      </c>
      <c r="G2644" s="661" t="s">
        <v>4049</v>
      </c>
      <c r="H2644" s="661" t="s">
        <v>1755</v>
      </c>
      <c r="I2644" s="661" t="s">
        <v>1971</v>
      </c>
      <c r="J2644" s="661" t="s">
        <v>1863</v>
      </c>
      <c r="K2644" s="661" t="s">
        <v>3370</v>
      </c>
      <c r="L2644" s="662">
        <v>164.94</v>
      </c>
      <c r="M2644" s="662">
        <v>329.88</v>
      </c>
      <c r="N2644" s="661">
        <v>2</v>
      </c>
      <c r="O2644" s="744">
        <v>1</v>
      </c>
      <c r="P2644" s="662">
        <v>329.88</v>
      </c>
      <c r="Q2644" s="677">
        <v>1</v>
      </c>
      <c r="R2644" s="661">
        <v>2</v>
      </c>
      <c r="S2644" s="677">
        <v>1</v>
      </c>
      <c r="T2644" s="744">
        <v>1</v>
      </c>
      <c r="U2644" s="700">
        <v>1</v>
      </c>
    </row>
    <row r="2645" spans="1:21" ht="14.4" customHeight="1" x14ac:dyDescent="0.3">
      <c r="A2645" s="660">
        <v>32</v>
      </c>
      <c r="B2645" s="661" t="s">
        <v>573</v>
      </c>
      <c r="C2645" s="661" t="s">
        <v>3526</v>
      </c>
      <c r="D2645" s="742" t="s">
        <v>5499</v>
      </c>
      <c r="E2645" s="743" t="s">
        <v>3558</v>
      </c>
      <c r="F2645" s="661" t="s">
        <v>3521</v>
      </c>
      <c r="G2645" s="661" t="s">
        <v>4448</v>
      </c>
      <c r="H2645" s="661" t="s">
        <v>1755</v>
      </c>
      <c r="I2645" s="661" t="s">
        <v>4550</v>
      </c>
      <c r="J2645" s="661" t="s">
        <v>1774</v>
      </c>
      <c r="K2645" s="661" t="s">
        <v>1072</v>
      </c>
      <c r="L2645" s="662">
        <v>77.790000000000006</v>
      </c>
      <c r="M2645" s="662">
        <v>77.790000000000006</v>
      </c>
      <c r="N2645" s="661">
        <v>1</v>
      </c>
      <c r="O2645" s="744">
        <v>0.5</v>
      </c>
      <c r="P2645" s="662"/>
      <c r="Q2645" s="677">
        <v>0</v>
      </c>
      <c r="R2645" s="661"/>
      <c r="S2645" s="677">
        <v>0</v>
      </c>
      <c r="T2645" s="744"/>
      <c r="U2645" s="700">
        <v>0</v>
      </c>
    </row>
    <row r="2646" spans="1:21" ht="14.4" customHeight="1" x14ac:dyDescent="0.3">
      <c r="A2646" s="660">
        <v>32</v>
      </c>
      <c r="B2646" s="661" t="s">
        <v>573</v>
      </c>
      <c r="C2646" s="661" t="s">
        <v>3526</v>
      </c>
      <c r="D2646" s="742" t="s">
        <v>5499</v>
      </c>
      <c r="E2646" s="743" t="s">
        <v>3558</v>
      </c>
      <c r="F2646" s="661" t="s">
        <v>3521</v>
      </c>
      <c r="G2646" s="661" t="s">
        <v>3635</v>
      </c>
      <c r="H2646" s="661" t="s">
        <v>574</v>
      </c>
      <c r="I2646" s="661" t="s">
        <v>751</v>
      </c>
      <c r="J2646" s="661" t="s">
        <v>3759</v>
      </c>
      <c r="K2646" s="661" t="s">
        <v>3760</v>
      </c>
      <c r="L2646" s="662">
        <v>0</v>
      </c>
      <c r="M2646" s="662">
        <v>0</v>
      </c>
      <c r="N2646" s="661">
        <v>2</v>
      </c>
      <c r="O2646" s="744">
        <v>1</v>
      </c>
      <c r="P2646" s="662">
        <v>0</v>
      </c>
      <c r="Q2646" s="677"/>
      <c r="R2646" s="661">
        <v>2</v>
      </c>
      <c r="S2646" s="677">
        <v>1</v>
      </c>
      <c r="T2646" s="744">
        <v>1</v>
      </c>
      <c r="U2646" s="700">
        <v>1</v>
      </c>
    </row>
    <row r="2647" spans="1:21" ht="14.4" customHeight="1" x14ac:dyDescent="0.3">
      <c r="A2647" s="660">
        <v>32</v>
      </c>
      <c r="B2647" s="661" t="s">
        <v>573</v>
      </c>
      <c r="C2647" s="661" t="s">
        <v>3526</v>
      </c>
      <c r="D2647" s="742" t="s">
        <v>5499</v>
      </c>
      <c r="E2647" s="743" t="s">
        <v>3558</v>
      </c>
      <c r="F2647" s="661" t="s">
        <v>3521</v>
      </c>
      <c r="G2647" s="661" t="s">
        <v>3635</v>
      </c>
      <c r="H2647" s="661" t="s">
        <v>574</v>
      </c>
      <c r="I2647" s="661" t="s">
        <v>4449</v>
      </c>
      <c r="J2647" s="661" t="s">
        <v>4450</v>
      </c>
      <c r="K2647" s="661" t="s">
        <v>4451</v>
      </c>
      <c r="L2647" s="662">
        <v>0</v>
      </c>
      <c r="M2647" s="662">
        <v>0</v>
      </c>
      <c r="N2647" s="661">
        <v>1</v>
      </c>
      <c r="O2647" s="744">
        <v>1</v>
      </c>
      <c r="P2647" s="662"/>
      <c r="Q2647" s="677"/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32</v>
      </c>
      <c r="B2648" s="661" t="s">
        <v>573</v>
      </c>
      <c r="C2648" s="661" t="s">
        <v>3526</v>
      </c>
      <c r="D2648" s="742" t="s">
        <v>5499</v>
      </c>
      <c r="E2648" s="743" t="s">
        <v>3558</v>
      </c>
      <c r="F2648" s="661" t="s">
        <v>3521</v>
      </c>
      <c r="G2648" s="661" t="s">
        <v>3635</v>
      </c>
      <c r="H2648" s="661" t="s">
        <v>574</v>
      </c>
      <c r="I2648" s="661" t="s">
        <v>5416</v>
      </c>
      <c r="J2648" s="661" t="s">
        <v>4450</v>
      </c>
      <c r="K2648" s="661" t="s">
        <v>3637</v>
      </c>
      <c r="L2648" s="662">
        <v>0</v>
      </c>
      <c r="M2648" s="662">
        <v>0</v>
      </c>
      <c r="N2648" s="661">
        <v>2</v>
      </c>
      <c r="O2648" s="744">
        <v>1</v>
      </c>
      <c r="P2648" s="662">
        <v>0</v>
      </c>
      <c r="Q2648" s="677"/>
      <c r="R2648" s="661">
        <v>2</v>
      </c>
      <c r="S2648" s="677">
        <v>1</v>
      </c>
      <c r="T2648" s="744">
        <v>1</v>
      </c>
      <c r="U2648" s="700">
        <v>1</v>
      </c>
    </row>
    <row r="2649" spans="1:21" ht="14.4" customHeight="1" x14ac:dyDescent="0.3">
      <c r="A2649" s="660">
        <v>32</v>
      </c>
      <c r="B2649" s="661" t="s">
        <v>573</v>
      </c>
      <c r="C2649" s="661" t="s">
        <v>3526</v>
      </c>
      <c r="D2649" s="742" t="s">
        <v>5499</v>
      </c>
      <c r="E2649" s="743" t="s">
        <v>3558</v>
      </c>
      <c r="F2649" s="661" t="s">
        <v>3521</v>
      </c>
      <c r="G2649" s="661" t="s">
        <v>3635</v>
      </c>
      <c r="H2649" s="661" t="s">
        <v>574</v>
      </c>
      <c r="I2649" s="661" t="s">
        <v>5416</v>
      </c>
      <c r="J2649" s="661" t="s">
        <v>4450</v>
      </c>
      <c r="K2649" s="661" t="s">
        <v>3637</v>
      </c>
      <c r="L2649" s="662">
        <v>49.66</v>
      </c>
      <c r="M2649" s="662">
        <v>49.66</v>
      </c>
      <c r="N2649" s="661">
        <v>1</v>
      </c>
      <c r="O2649" s="744">
        <v>1</v>
      </c>
      <c r="P2649" s="662">
        <v>49.66</v>
      </c>
      <c r="Q2649" s="677">
        <v>1</v>
      </c>
      <c r="R2649" s="661">
        <v>1</v>
      </c>
      <c r="S2649" s="677">
        <v>1</v>
      </c>
      <c r="T2649" s="744">
        <v>1</v>
      </c>
      <c r="U2649" s="700">
        <v>1</v>
      </c>
    </row>
    <row r="2650" spans="1:21" ht="14.4" customHeight="1" x14ac:dyDescent="0.3">
      <c r="A2650" s="660">
        <v>32</v>
      </c>
      <c r="B2650" s="661" t="s">
        <v>573</v>
      </c>
      <c r="C2650" s="661" t="s">
        <v>3526</v>
      </c>
      <c r="D2650" s="742" t="s">
        <v>5499</v>
      </c>
      <c r="E2650" s="743" t="s">
        <v>3558</v>
      </c>
      <c r="F2650" s="661" t="s">
        <v>3521</v>
      </c>
      <c r="G2650" s="661" t="s">
        <v>4181</v>
      </c>
      <c r="H2650" s="661" t="s">
        <v>574</v>
      </c>
      <c r="I2650" s="661" t="s">
        <v>846</v>
      </c>
      <c r="J2650" s="661" t="s">
        <v>847</v>
      </c>
      <c r="K2650" s="661" t="s">
        <v>4182</v>
      </c>
      <c r="L2650" s="662">
        <v>232.37</v>
      </c>
      <c r="M2650" s="662">
        <v>232.37</v>
      </c>
      <c r="N2650" s="661">
        <v>1</v>
      </c>
      <c r="O2650" s="744">
        <v>1</v>
      </c>
      <c r="P2650" s="662">
        <v>232.37</v>
      </c>
      <c r="Q2650" s="677">
        <v>1</v>
      </c>
      <c r="R2650" s="661">
        <v>1</v>
      </c>
      <c r="S2650" s="677">
        <v>1</v>
      </c>
      <c r="T2650" s="744">
        <v>1</v>
      </c>
      <c r="U2650" s="700">
        <v>1</v>
      </c>
    </row>
    <row r="2651" spans="1:21" ht="14.4" customHeight="1" x14ac:dyDescent="0.3">
      <c r="A2651" s="660">
        <v>32</v>
      </c>
      <c r="B2651" s="661" t="s">
        <v>573</v>
      </c>
      <c r="C2651" s="661" t="s">
        <v>3526</v>
      </c>
      <c r="D2651" s="742" t="s">
        <v>5499</v>
      </c>
      <c r="E2651" s="743" t="s">
        <v>3558</v>
      </c>
      <c r="F2651" s="661" t="s">
        <v>3521</v>
      </c>
      <c r="G2651" s="661" t="s">
        <v>4274</v>
      </c>
      <c r="H2651" s="661" t="s">
        <v>574</v>
      </c>
      <c r="I2651" s="661" t="s">
        <v>5417</v>
      </c>
      <c r="J2651" s="661" t="s">
        <v>5220</v>
      </c>
      <c r="K2651" s="661" t="s">
        <v>5418</v>
      </c>
      <c r="L2651" s="662">
        <v>374.79</v>
      </c>
      <c r="M2651" s="662">
        <v>374.79</v>
      </c>
      <c r="N2651" s="661">
        <v>1</v>
      </c>
      <c r="O2651" s="744">
        <v>0.5</v>
      </c>
      <c r="P2651" s="662">
        <v>374.79</v>
      </c>
      <c r="Q2651" s="677">
        <v>1</v>
      </c>
      <c r="R2651" s="661">
        <v>1</v>
      </c>
      <c r="S2651" s="677">
        <v>1</v>
      </c>
      <c r="T2651" s="744">
        <v>0.5</v>
      </c>
      <c r="U2651" s="700">
        <v>1</v>
      </c>
    </row>
    <row r="2652" spans="1:21" ht="14.4" customHeight="1" x14ac:dyDescent="0.3">
      <c r="A2652" s="660">
        <v>32</v>
      </c>
      <c r="B2652" s="661" t="s">
        <v>573</v>
      </c>
      <c r="C2652" s="661" t="s">
        <v>3526</v>
      </c>
      <c r="D2652" s="742" t="s">
        <v>5499</v>
      </c>
      <c r="E2652" s="743" t="s">
        <v>3558</v>
      </c>
      <c r="F2652" s="661" t="s">
        <v>3521</v>
      </c>
      <c r="G2652" s="661" t="s">
        <v>4274</v>
      </c>
      <c r="H2652" s="661" t="s">
        <v>574</v>
      </c>
      <c r="I2652" s="661" t="s">
        <v>5419</v>
      </c>
      <c r="J2652" s="661" t="s">
        <v>5220</v>
      </c>
      <c r="K2652" s="661" t="s">
        <v>5420</v>
      </c>
      <c r="L2652" s="662">
        <v>0</v>
      </c>
      <c r="M2652" s="662">
        <v>0</v>
      </c>
      <c r="N2652" s="661">
        <v>1</v>
      </c>
      <c r="O2652" s="744">
        <v>0.5</v>
      </c>
      <c r="P2652" s="662">
        <v>0</v>
      </c>
      <c r="Q2652" s="677"/>
      <c r="R2652" s="661">
        <v>1</v>
      </c>
      <c r="S2652" s="677">
        <v>1</v>
      </c>
      <c r="T2652" s="744">
        <v>0.5</v>
      </c>
      <c r="U2652" s="700">
        <v>1</v>
      </c>
    </row>
    <row r="2653" spans="1:21" ht="14.4" customHeight="1" x14ac:dyDescent="0.3">
      <c r="A2653" s="660">
        <v>32</v>
      </c>
      <c r="B2653" s="661" t="s">
        <v>573</v>
      </c>
      <c r="C2653" s="661" t="s">
        <v>3526</v>
      </c>
      <c r="D2653" s="742" t="s">
        <v>5499</v>
      </c>
      <c r="E2653" s="743" t="s">
        <v>3558</v>
      </c>
      <c r="F2653" s="661" t="s">
        <v>3521</v>
      </c>
      <c r="G2653" s="661" t="s">
        <v>3647</v>
      </c>
      <c r="H2653" s="661" t="s">
        <v>1755</v>
      </c>
      <c r="I2653" s="661" t="s">
        <v>1780</v>
      </c>
      <c r="J2653" s="661" t="s">
        <v>1781</v>
      </c>
      <c r="K2653" s="661" t="s">
        <v>1782</v>
      </c>
      <c r="L2653" s="662">
        <v>815.1</v>
      </c>
      <c r="M2653" s="662">
        <v>815.1</v>
      </c>
      <c r="N2653" s="661">
        <v>1</v>
      </c>
      <c r="O2653" s="744">
        <v>1</v>
      </c>
      <c r="P2653" s="662"/>
      <c r="Q2653" s="677">
        <v>0</v>
      </c>
      <c r="R2653" s="661"/>
      <c r="S2653" s="677">
        <v>0</v>
      </c>
      <c r="T2653" s="744"/>
      <c r="U2653" s="700">
        <v>0</v>
      </c>
    </row>
    <row r="2654" spans="1:21" ht="14.4" customHeight="1" x14ac:dyDescent="0.3">
      <c r="A2654" s="660">
        <v>32</v>
      </c>
      <c r="B2654" s="661" t="s">
        <v>573</v>
      </c>
      <c r="C2654" s="661" t="s">
        <v>3526</v>
      </c>
      <c r="D2654" s="742" t="s">
        <v>5499</v>
      </c>
      <c r="E2654" s="743" t="s">
        <v>3558</v>
      </c>
      <c r="F2654" s="661" t="s">
        <v>3521</v>
      </c>
      <c r="G2654" s="661" t="s">
        <v>3769</v>
      </c>
      <c r="H2654" s="661" t="s">
        <v>574</v>
      </c>
      <c r="I2654" s="661" t="s">
        <v>3770</v>
      </c>
      <c r="J2654" s="661" t="s">
        <v>3771</v>
      </c>
      <c r="K2654" s="661" t="s">
        <v>3772</v>
      </c>
      <c r="L2654" s="662">
        <v>134.47999999999999</v>
      </c>
      <c r="M2654" s="662">
        <v>537.91999999999996</v>
      </c>
      <c r="N2654" s="661">
        <v>4</v>
      </c>
      <c r="O2654" s="744">
        <v>0.5</v>
      </c>
      <c r="P2654" s="662">
        <v>537.91999999999996</v>
      </c>
      <c r="Q2654" s="677">
        <v>1</v>
      </c>
      <c r="R2654" s="661">
        <v>4</v>
      </c>
      <c r="S2654" s="677">
        <v>1</v>
      </c>
      <c r="T2654" s="744">
        <v>0.5</v>
      </c>
      <c r="U2654" s="700">
        <v>1</v>
      </c>
    </row>
    <row r="2655" spans="1:21" ht="14.4" customHeight="1" x14ac:dyDescent="0.3">
      <c r="A2655" s="660">
        <v>32</v>
      </c>
      <c r="B2655" s="661" t="s">
        <v>573</v>
      </c>
      <c r="C2655" s="661" t="s">
        <v>3526</v>
      </c>
      <c r="D2655" s="742" t="s">
        <v>5499</v>
      </c>
      <c r="E2655" s="743" t="s">
        <v>3558</v>
      </c>
      <c r="F2655" s="661" t="s">
        <v>3521</v>
      </c>
      <c r="G2655" s="661" t="s">
        <v>3648</v>
      </c>
      <c r="H2655" s="661" t="s">
        <v>574</v>
      </c>
      <c r="I2655" s="661" t="s">
        <v>5222</v>
      </c>
      <c r="J2655" s="661" t="s">
        <v>4819</v>
      </c>
      <c r="K2655" s="661" t="s">
        <v>5223</v>
      </c>
      <c r="L2655" s="662">
        <v>173.05</v>
      </c>
      <c r="M2655" s="662">
        <v>173.05</v>
      </c>
      <c r="N2655" s="661">
        <v>1</v>
      </c>
      <c r="O2655" s="744">
        <v>0.5</v>
      </c>
      <c r="P2655" s="662">
        <v>173.05</v>
      </c>
      <c r="Q2655" s="677">
        <v>1</v>
      </c>
      <c r="R2655" s="661">
        <v>1</v>
      </c>
      <c r="S2655" s="677">
        <v>1</v>
      </c>
      <c r="T2655" s="744">
        <v>0.5</v>
      </c>
      <c r="U2655" s="700">
        <v>1</v>
      </c>
    </row>
    <row r="2656" spans="1:21" ht="14.4" customHeight="1" x14ac:dyDescent="0.3">
      <c r="A2656" s="660">
        <v>32</v>
      </c>
      <c r="B2656" s="661" t="s">
        <v>573</v>
      </c>
      <c r="C2656" s="661" t="s">
        <v>3526</v>
      </c>
      <c r="D2656" s="742" t="s">
        <v>5499</v>
      </c>
      <c r="E2656" s="743" t="s">
        <v>3558</v>
      </c>
      <c r="F2656" s="661" t="s">
        <v>3521</v>
      </c>
      <c r="G2656" s="661" t="s">
        <v>4198</v>
      </c>
      <c r="H2656" s="661" t="s">
        <v>574</v>
      </c>
      <c r="I2656" s="661" t="s">
        <v>3025</v>
      </c>
      <c r="J2656" s="661" t="s">
        <v>3026</v>
      </c>
      <c r="K2656" s="661" t="s">
        <v>3027</v>
      </c>
      <c r="L2656" s="662">
        <v>146.84</v>
      </c>
      <c r="M2656" s="662">
        <v>587.36</v>
      </c>
      <c r="N2656" s="661">
        <v>4</v>
      </c>
      <c r="O2656" s="744">
        <v>2.5</v>
      </c>
      <c r="P2656" s="662">
        <v>587.36</v>
      </c>
      <c r="Q2656" s="677">
        <v>1</v>
      </c>
      <c r="R2656" s="661">
        <v>4</v>
      </c>
      <c r="S2656" s="677">
        <v>1</v>
      </c>
      <c r="T2656" s="744">
        <v>2.5</v>
      </c>
      <c r="U2656" s="700">
        <v>1</v>
      </c>
    </row>
    <row r="2657" spans="1:21" ht="14.4" customHeight="1" x14ac:dyDescent="0.3">
      <c r="A2657" s="660">
        <v>32</v>
      </c>
      <c r="B2657" s="661" t="s">
        <v>573</v>
      </c>
      <c r="C2657" s="661" t="s">
        <v>3526</v>
      </c>
      <c r="D2657" s="742" t="s">
        <v>5499</v>
      </c>
      <c r="E2657" s="743" t="s">
        <v>3558</v>
      </c>
      <c r="F2657" s="661" t="s">
        <v>3521</v>
      </c>
      <c r="G2657" s="661" t="s">
        <v>3652</v>
      </c>
      <c r="H2657" s="661" t="s">
        <v>574</v>
      </c>
      <c r="I2657" s="661" t="s">
        <v>2100</v>
      </c>
      <c r="J2657" s="661" t="s">
        <v>2101</v>
      </c>
      <c r="K2657" s="661" t="s">
        <v>3653</v>
      </c>
      <c r="L2657" s="662">
        <v>78.33</v>
      </c>
      <c r="M2657" s="662">
        <v>78.33</v>
      </c>
      <c r="N2657" s="661">
        <v>1</v>
      </c>
      <c r="O2657" s="744">
        <v>1</v>
      </c>
      <c r="P2657" s="662">
        <v>78.33</v>
      </c>
      <c r="Q2657" s="677">
        <v>1</v>
      </c>
      <c r="R2657" s="661">
        <v>1</v>
      </c>
      <c r="S2657" s="677">
        <v>1</v>
      </c>
      <c r="T2657" s="744">
        <v>1</v>
      </c>
      <c r="U2657" s="700">
        <v>1</v>
      </c>
    </row>
    <row r="2658" spans="1:21" ht="14.4" customHeight="1" x14ac:dyDescent="0.3">
      <c r="A2658" s="660">
        <v>32</v>
      </c>
      <c r="B2658" s="661" t="s">
        <v>573</v>
      </c>
      <c r="C2658" s="661" t="s">
        <v>3526</v>
      </c>
      <c r="D2658" s="742" t="s">
        <v>5499</v>
      </c>
      <c r="E2658" s="743" t="s">
        <v>3558</v>
      </c>
      <c r="F2658" s="661" t="s">
        <v>3521</v>
      </c>
      <c r="G2658" s="661" t="s">
        <v>3654</v>
      </c>
      <c r="H2658" s="661" t="s">
        <v>574</v>
      </c>
      <c r="I2658" s="661" t="s">
        <v>3655</v>
      </c>
      <c r="J2658" s="661" t="s">
        <v>3656</v>
      </c>
      <c r="K2658" s="661" t="s">
        <v>3657</v>
      </c>
      <c r="L2658" s="662">
        <v>93.71</v>
      </c>
      <c r="M2658" s="662">
        <v>187.42</v>
      </c>
      <c r="N2658" s="661">
        <v>2</v>
      </c>
      <c r="O2658" s="744">
        <v>1</v>
      </c>
      <c r="P2658" s="662">
        <v>93.71</v>
      </c>
      <c r="Q2658" s="677">
        <v>0.5</v>
      </c>
      <c r="R2658" s="661">
        <v>1</v>
      </c>
      <c r="S2658" s="677">
        <v>0.5</v>
      </c>
      <c r="T2658" s="744">
        <v>0.5</v>
      </c>
      <c r="U2658" s="700">
        <v>0.5</v>
      </c>
    </row>
    <row r="2659" spans="1:21" ht="14.4" customHeight="1" x14ac:dyDescent="0.3">
      <c r="A2659" s="660">
        <v>32</v>
      </c>
      <c r="B2659" s="661" t="s">
        <v>573</v>
      </c>
      <c r="C2659" s="661" t="s">
        <v>3526</v>
      </c>
      <c r="D2659" s="742" t="s">
        <v>5499</v>
      </c>
      <c r="E2659" s="743" t="s">
        <v>3558</v>
      </c>
      <c r="F2659" s="661" t="s">
        <v>3521</v>
      </c>
      <c r="G2659" s="661" t="s">
        <v>3654</v>
      </c>
      <c r="H2659" s="661" t="s">
        <v>574</v>
      </c>
      <c r="I2659" s="661" t="s">
        <v>3703</v>
      </c>
      <c r="J2659" s="661" t="s">
        <v>3656</v>
      </c>
      <c r="K2659" s="661" t="s">
        <v>760</v>
      </c>
      <c r="L2659" s="662">
        <v>301.2</v>
      </c>
      <c r="M2659" s="662">
        <v>2409.6</v>
      </c>
      <c r="N2659" s="661">
        <v>8</v>
      </c>
      <c r="O2659" s="744">
        <v>6.5</v>
      </c>
      <c r="P2659" s="662">
        <v>1506</v>
      </c>
      <c r="Q2659" s="677">
        <v>0.625</v>
      </c>
      <c r="R2659" s="661">
        <v>5</v>
      </c>
      <c r="S2659" s="677">
        <v>0.625</v>
      </c>
      <c r="T2659" s="744">
        <v>3.5</v>
      </c>
      <c r="U2659" s="700">
        <v>0.53846153846153844</v>
      </c>
    </row>
    <row r="2660" spans="1:21" ht="14.4" customHeight="1" x14ac:dyDescent="0.3">
      <c r="A2660" s="660">
        <v>32</v>
      </c>
      <c r="B2660" s="661" t="s">
        <v>573</v>
      </c>
      <c r="C2660" s="661" t="s">
        <v>3526</v>
      </c>
      <c r="D2660" s="742" t="s">
        <v>5499</v>
      </c>
      <c r="E2660" s="743" t="s">
        <v>3558</v>
      </c>
      <c r="F2660" s="661" t="s">
        <v>3521</v>
      </c>
      <c r="G2660" s="661" t="s">
        <v>3654</v>
      </c>
      <c r="H2660" s="661" t="s">
        <v>574</v>
      </c>
      <c r="I2660" s="661" t="s">
        <v>3703</v>
      </c>
      <c r="J2660" s="661" t="s">
        <v>3656</v>
      </c>
      <c r="K2660" s="661" t="s">
        <v>760</v>
      </c>
      <c r="L2660" s="662">
        <v>185.26</v>
      </c>
      <c r="M2660" s="662">
        <v>741.04</v>
      </c>
      <c r="N2660" s="661">
        <v>4</v>
      </c>
      <c r="O2660" s="744">
        <v>2.5</v>
      </c>
      <c r="P2660" s="662">
        <v>741.04</v>
      </c>
      <c r="Q2660" s="677">
        <v>1</v>
      </c>
      <c r="R2660" s="661">
        <v>4</v>
      </c>
      <c r="S2660" s="677">
        <v>1</v>
      </c>
      <c r="T2660" s="744">
        <v>2.5</v>
      </c>
      <c r="U2660" s="700">
        <v>1</v>
      </c>
    </row>
    <row r="2661" spans="1:21" ht="14.4" customHeight="1" x14ac:dyDescent="0.3">
      <c r="A2661" s="660">
        <v>32</v>
      </c>
      <c r="B2661" s="661" t="s">
        <v>573</v>
      </c>
      <c r="C2661" s="661" t="s">
        <v>3526</v>
      </c>
      <c r="D2661" s="742" t="s">
        <v>5499</v>
      </c>
      <c r="E2661" s="743" t="s">
        <v>3558</v>
      </c>
      <c r="F2661" s="661" t="s">
        <v>3521</v>
      </c>
      <c r="G2661" s="661" t="s">
        <v>3658</v>
      </c>
      <c r="H2661" s="661" t="s">
        <v>1755</v>
      </c>
      <c r="I2661" s="661" t="s">
        <v>1940</v>
      </c>
      <c r="J2661" s="661" t="s">
        <v>1941</v>
      </c>
      <c r="K2661" s="661" t="s">
        <v>1942</v>
      </c>
      <c r="L2661" s="662">
        <v>475.77</v>
      </c>
      <c r="M2661" s="662">
        <v>475.77</v>
      </c>
      <c r="N2661" s="661">
        <v>1</v>
      </c>
      <c r="O2661" s="744">
        <v>0.5</v>
      </c>
      <c r="P2661" s="662">
        <v>475.77</v>
      </c>
      <c r="Q2661" s="677">
        <v>1</v>
      </c>
      <c r="R2661" s="661">
        <v>1</v>
      </c>
      <c r="S2661" s="677">
        <v>1</v>
      </c>
      <c r="T2661" s="744">
        <v>0.5</v>
      </c>
      <c r="U2661" s="700">
        <v>1</v>
      </c>
    </row>
    <row r="2662" spans="1:21" ht="14.4" customHeight="1" x14ac:dyDescent="0.3">
      <c r="A2662" s="660">
        <v>32</v>
      </c>
      <c r="B2662" s="661" t="s">
        <v>573</v>
      </c>
      <c r="C2662" s="661" t="s">
        <v>3526</v>
      </c>
      <c r="D2662" s="742" t="s">
        <v>5499</v>
      </c>
      <c r="E2662" s="743" t="s">
        <v>3558</v>
      </c>
      <c r="F2662" s="661" t="s">
        <v>3521</v>
      </c>
      <c r="G2662" s="661" t="s">
        <v>3658</v>
      </c>
      <c r="H2662" s="661" t="s">
        <v>1755</v>
      </c>
      <c r="I2662" s="661" t="s">
        <v>2969</v>
      </c>
      <c r="J2662" s="661" t="s">
        <v>2970</v>
      </c>
      <c r="K2662" s="661" t="s">
        <v>3460</v>
      </c>
      <c r="L2662" s="662">
        <v>1300.49</v>
      </c>
      <c r="M2662" s="662">
        <v>3901.4700000000003</v>
      </c>
      <c r="N2662" s="661">
        <v>3</v>
      </c>
      <c r="O2662" s="744">
        <v>2</v>
      </c>
      <c r="P2662" s="662">
        <v>3901.4700000000003</v>
      </c>
      <c r="Q2662" s="677">
        <v>1</v>
      </c>
      <c r="R2662" s="661">
        <v>3</v>
      </c>
      <c r="S2662" s="677">
        <v>1</v>
      </c>
      <c r="T2662" s="744">
        <v>2</v>
      </c>
      <c r="U2662" s="700">
        <v>1</v>
      </c>
    </row>
    <row r="2663" spans="1:21" ht="14.4" customHeight="1" x14ac:dyDescent="0.3">
      <c r="A2663" s="660">
        <v>32</v>
      </c>
      <c r="B2663" s="661" t="s">
        <v>573</v>
      </c>
      <c r="C2663" s="661" t="s">
        <v>3526</v>
      </c>
      <c r="D2663" s="742" t="s">
        <v>5499</v>
      </c>
      <c r="E2663" s="743" t="s">
        <v>3558</v>
      </c>
      <c r="F2663" s="661" t="s">
        <v>3521</v>
      </c>
      <c r="G2663" s="661" t="s">
        <v>4332</v>
      </c>
      <c r="H2663" s="661" t="s">
        <v>1755</v>
      </c>
      <c r="I2663" s="661" t="s">
        <v>4566</v>
      </c>
      <c r="J2663" s="661" t="s">
        <v>4334</v>
      </c>
      <c r="K2663" s="661" t="s">
        <v>1072</v>
      </c>
      <c r="L2663" s="662">
        <v>291.82</v>
      </c>
      <c r="M2663" s="662">
        <v>291.82</v>
      </c>
      <c r="N2663" s="661">
        <v>1</v>
      </c>
      <c r="O2663" s="744">
        <v>0.5</v>
      </c>
      <c r="P2663" s="662">
        <v>291.82</v>
      </c>
      <c r="Q2663" s="677">
        <v>1</v>
      </c>
      <c r="R2663" s="661">
        <v>1</v>
      </c>
      <c r="S2663" s="677">
        <v>1</v>
      </c>
      <c r="T2663" s="744">
        <v>0.5</v>
      </c>
      <c r="U2663" s="700">
        <v>1</v>
      </c>
    </row>
    <row r="2664" spans="1:21" ht="14.4" customHeight="1" x14ac:dyDescent="0.3">
      <c r="A2664" s="660">
        <v>32</v>
      </c>
      <c r="B2664" s="661" t="s">
        <v>573</v>
      </c>
      <c r="C2664" s="661" t="s">
        <v>3526</v>
      </c>
      <c r="D2664" s="742" t="s">
        <v>5499</v>
      </c>
      <c r="E2664" s="743" t="s">
        <v>3558</v>
      </c>
      <c r="F2664" s="661" t="s">
        <v>3521</v>
      </c>
      <c r="G2664" s="661" t="s">
        <v>3887</v>
      </c>
      <c r="H2664" s="661" t="s">
        <v>1755</v>
      </c>
      <c r="I2664" s="661" t="s">
        <v>2020</v>
      </c>
      <c r="J2664" s="661" t="s">
        <v>2021</v>
      </c>
      <c r="K2664" s="661" t="s">
        <v>2022</v>
      </c>
      <c r="L2664" s="662">
        <v>127.34</v>
      </c>
      <c r="M2664" s="662">
        <v>509.36</v>
      </c>
      <c r="N2664" s="661">
        <v>4</v>
      </c>
      <c r="O2664" s="744">
        <v>0.5</v>
      </c>
      <c r="P2664" s="662">
        <v>509.36</v>
      </c>
      <c r="Q2664" s="677">
        <v>1</v>
      </c>
      <c r="R2664" s="661">
        <v>4</v>
      </c>
      <c r="S2664" s="677">
        <v>1</v>
      </c>
      <c r="T2664" s="744">
        <v>0.5</v>
      </c>
      <c r="U2664" s="700">
        <v>1</v>
      </c>
    </row>
    <row r="2665" spans="1:21" ht="14.4" customHeight="1" x14ac:dyDescent="0.3">
      <c r="A2665" s="660">
        <v>32</v>
      </c>
      <c r="B2665" s="661" t="s">
        <v>573</v>
      </c>
      <c r="C2665" s="661" t="s">
        <v>3526</v>
      </c>
      <c r="D2665" s="742" t="s">
        <v>5499</v>
      </c>
      <c r="E2665" s="743" t="s">
        <v>3558</v>
      </c>
      <c r="F2665" s="661" t="s">
        <v>3521</v>
      </c>
      <c r="G2665" s="661" t="s">
        <v>3887</v>
      </c>
      <c r="H2665" s="661" t="s">
        <v>1755</v>
      </c>
      <c r="I2665" s="661" t="s">
        <v>2025</v>
      </c>
      <c r="J2665" s="661" t="s">
        <v>2026</v>
      </c>
      <c r="K2665" s="661" t="s">
        <v>2022</v>
      </c>
      <c r="L2665" s="662">
        <v>127.34</v>
      </c>
      <c r="M2665" s="662">
        <v>382.02</v>
      </c>
      <c r="N2665" s="661">
        <v>3</v>
      </c>
      <c r="O2665" s="744">
        <v>0.5</v>
      </c>
      <c r="P2665" s="662">
        <v>382.02</v>
      </c>
      <c r="Q2665" s="677">
        <v>1</v>
      </c>
      <c r="R2665" s="661">
        <v>3</v>
      </c>
      <c r="S2665" s="677">
        <v>1</v>
      </c>
      <c r="T2665" s="744">
        <v>0.5</v>
      </c>
      <c r="U2665" s="700">
        <v>1</v>
      </c>
    </row>
    <row r="2666" spans="1:21" ht="14.4" customHeight="1" x14ac:dyDescent="0.3">
      <c r="A2666" s="660">
        <v>32</v>
      </c>
      <c r="B2666" s="661" t="s">
        <v>573</v>
      </c>
      <c r="C2666" s="661" t="s">
        <v>3526</v>
      </c>
      <c r="D2666" s="742" t="s">
        <v>5499</v>
      </c>
      <c r="E2666" s="743" t="s">
        <v>3558</v>
      </c>
      <c r="F2666" s="661" t="s">
        <v>3521</v>
      </c>
      <c r="G2666" s="661" t="s">
        <v>3662</v>
      </c>
      <c r="H2666" s="661" t="s">
        <v>574</v>
      </c>
      <c r="I2666" s="661" t="s">
        <v>647</v>
      </c>
      <c r="J2666" s="661" t="s">
        <v>3704</v>
      </c>
      <c r="K2666" s="661" t="s">
        <v>3646</v>
      </c>
      <c r="L2666" s="662">
        <v>24.78</v>
      </c>
      <c r="M2666" s="662">
        <v>346.91999999999996</v>
      </c>
      <c r="N2666" s="661">
        <v>14</v>
      </c>
      <c r="O2666" s="744">
        <v>4.5</v>
      </c>
      <c r="P2666" s="662">
        <v>322.14</v>
      </c>
      <c r="Q2666" s="677">
        <v>0.9285714285714286</v>
      </c>
      <c r="R2666" s="661">
        <v>13</v>
      </c>
      <c r="S2666" s="677">
        <v>0.9285714285714286</v>
      </c>
      <c r="T2666" s="744">
        <v>3.5</v>
      </c>
      <c r="U2666" s="700">
        <v>0.77777777777777779</v>
      </c>
    </row>
    <row r="2667" spans="1:21" ht="14.4" customHeight="1" x14ac:dyDescent="0.3">
      <c r="A2667" s="660">
        <v>32</v>
      </c>
      <c r="B2667" s="661" t="s">
        <v>573</v>
      </c>
      <c r="C2667" s="661" t="s">
        <v>3526</v>
      </c>
      <c r="D2667" s="742" t="s">
        <v>5499</v>
      </c>
      <c r="E2667" s="743" t="s">
        <v>3558</v>
      </c>
      <c r="F2667" s="661" t="s">
        <v>3521</v>
      </c>
      <c r="G2667" s="661" t="s">
        <v>3662</v>
      </c>
      <c r="H2667" s="661" t="s">
        <v>574</v>
      </c>
      <c r="I2667" s="661" t="s">
        <v>1160</v>
      </c>
      <c r="J2667" s="661" t="s">
        <v>3663</v>
      </c>
      <c r="K2667" s="661" t="s">
        <v>3664</v>
      </c>
      <c r="L2667" s="662">
        <v>99.11</v>
      </c>
      <c r="M2667" s="662">
        <v>1783.98</v>
      </c>
      <c r="N2667" s="661">
        <v>18</v>
      </c>
      <c r="O2667" s="744">
        <v>4</v>
      </c>
      <c r="P2667" s="662">
        <v>1585.76</v>
      </c>
      <c r="Q2667" s="677">
        <v>0.88888888888888884</v>
      </c>
      <c r="R2667" s="661">
        <v>16</v>
      </c>
      <c r="S2667" s="677">
        <v>0.88888888888888884</v>
      </c>
      <c r="T2667" s="744">
        <v>3.5</v>
      </c>
      <c r="U2667" s="700">
        <v>0.875</v>
      </c>
    </row>
    <row r="2668" spans="1:21" ht="14.4" customHeight="1" x14ac:dyDescent="0.3">
      <c r="A2668" s="660">
        <v>32</v>
      </c>
      <c r="B2668" s="661" t="s">
        <v>573</v>
      </c>
      <c r="C2668" s="661" t="s">
        <v>3526</v>
      </c>
      <c r="D2668" s="742" t="s">
        <v>5499</v>
      </c>
      <c r="E2668" s="743" t="s">
        <v>3558</v>
      </c>
      <c r="F2668" s="661" t="s">
        <v>3521</v>
      </c>
      <c r="G2668" s="661" t="s">
        <v>4208</v>
      </c>
      <c r="H2668" s="661" t="s">
        <v>574</v>
      </c>
      <c r="I2668" s="661" t="s">
        <v>2116</v>
      </c>
      <c r="J2668" s="661" t="s">
        <v>2117</v>
      </c>
      <c r="K2668" s="661" t="s">
        <v>5126</v>
      </c>
      <c r="L2668" s="662">
        <v>194.49</v>
      </c>
      <c r="M2668" s="662">
        <v>3306.3300000000008</v>
      </c>
      <c r="N2668" s="661">
        <v>17</v>
      </c>
      <c r="O2668" s="744">
        <v>3.5</v>
      </c>
      <c r="P2668" s="662">
        <v>3306.3300000000008</v>
      </c>
      <c r="Q2668" s="677">
        <v>1</v>
      </c>
      <c r="R2668" s="661">
        <v>17</v>
      </c>
      <c r="S2668" s="677">
        <v>1</v>
      </c>
      <c r="T2668" s="744">
        <v>3.5</v>
      </c>
      <c r="U2668" s="700">
        <v>1</v>
      </c>
    </row>
    <row r="2669" spans="1:21" ht="14.4" customHeight="1" x14ac:dyDescent="0.3">
      <c r="A2669" s="660">
        <v>32</v>
      </c>
      <c r="B2669" s="661" t="s">
        <v>573</v>
      </c>
      <c r="C2669" s="661" t="s">
        <v>3526</v>
      </c>
      <c r="D2669" s="742" t="s">
        <v>5499</v>
      </c>
      <c r="E2669" s="743" t="s">
        <v>3558</v>
      </c>
      <c r="F2669" s="661" t="s">
        <v>3521</v>
      </c>
      <c r="G2669" s="661" t="s">
        <v>3670</v>
      </c>
      <c r="H2669" s="661" t="s">
        <v>574</v>
      </c>
      <c r="I2669" s="661" t="s">
        <v>3898</v>
      </c>
      <c r="J2669" s="661" t="s">
        <v>2521</v>
      </c>
      <c r="K2669" s="661" t="s">
        <v>3899</v>
      </c>
      <c r="L2669" s="662">
        <v>214.5</v>
      </c>
      <c r="M2669" s="662">
        <v>429</v>
      </c>
      <c r="N2669" s="661">
        <v>2</v>
      </c>
      <c r="O2669" s="744">
        <v>2</v>
      </c>
      <c r="P2669" s="662">
        <v>429</v>
      </c>
      <c r="Q2669" s="677">
        <v>1</v>
      </c>
      <c r="R2669" s="661">
        <v>2</v>
      </c>
      <c r="S2669" s="677">
        <v>1</v>
      </c>
      <c r="T2669" s="744">
        <v>2</v>
      </c>
      <c r="U2669" s="700">
        <v>1</v>
      </c>
    </row>
    <row r="2670" spans="1:21" ht="14.4" customHeight="1" x14ac:dyDescent="0.3">
      <c r="A2670" s="660">
        <v>32</v>
      </c>
      <c r="B2670" s="661" t="s">
        <v>573</v>
      </c>
      <c r="C2670" s="661" t="s">
        <v>3526</v>
      </c>
      <c r="D2670" s="742" t="s">
        <v>5499</v>
      </c>
      <c r="E2670" s="743" t="s">
        <v>3558</v>
      </c>
      <c r="F2670" s="661" t="s">
        <v>3521</v>
      </c>
      <c r="G2670" s="661" t="s">
        <v>3861</v>
      </c>
      <c r="H2670" s="661" t="s">
        <v>574</v>
      </c>
      <c r="I2670" s="661" t="s">
        <v>3862</v>
      </c>
      <c r="J2670" s="661" t="s">
        <v>2476</v>
      </c>
      <c r="K2670" s="661" t="s">
        <v>3863</v>
      </c>
      <c r="L2670" s="662">
        <v>0</v>
      </c>
      <c r="M2670" s="662">
        <v>0</v>
      </c>
      <c r="N2670" s="661">
        <v>1</v>
      </c>
      <c r="O2670" s="744">
        <v>1</v>
      </c>
      <c r="P2670" s="662">
        <v>0</v>
      </c>
      <c r="Q2670" s="677"/>
      <c r="R2670" s="661">
        <v>1</v>
      </c>
      <c r="S2670" s="677">
        <v>1</v>
      </c>
      <c r="T2670" s="744">
        <v>1</v>
      </c>
      <c r="U2670" s="700">
        <v>1</v>
      </c>
    </row>
    <row r="2671" spans="1:21" ht="14.4" customHeight="1" x14ac:dyDescent="0.3">
      <c r="A2671" s="660">
        <v>32</v>
      </c>
      <c r="B2671" s="661" t="s">
        <v>573</v>
      </c>
      <c r="C2671" s="661" t="s">
        <v>3526</v>
      </c>
      <c r="D2671" s="742" t="s">
        <v>5499</v>
      </c>
      <c r="E2671" s="743" t="s">
        <v>3558</v>
      </c>
      <c r="F2671" s="661" t="s">
        <v>3521</v>
      </c>
      <c r="G2671" s="661" t="s">
        <v>3675</v>
      </c>
      <c r="H2671" s="661" t="s">
        <v>574</v>
      </c>
      <c r="I2671" s="661" t="s">
        <v>766</v>
      </c>
      <c r="J2671" s="661" t="s">
        <v>767</v>
      </c>
      <c r="K2671" s="661" t="s">
        <v>3676</v>
      </c>
      <c r="L2671" s="662">
        <v>152.33000000000001</v>
      </c>
      <c r="M2671" s="662">
        <v>152.33000000000001</v>
      </c>
      <c r="N2671" s="661">
        <v>1</v>
      </c>
      <c r="O2671" s="744">
        <v>0.5</v>
      </c>
      <c r="P2671" s="662">
        <v>152.33000000000001</v>
      </c>
      <c r="Q2671" s="677">
        <v>1</v>
      </c>
      <c r="R2671" s="661">
        <v>1</v>
      </c>
      <c r="S2671" s="677">
        <v>1</v>
      </c>
      <c r="T2671" s="744">
        <v>0.5</v>
      </c>
      <c r="U2671" s="700">
        <v>1</v>
      </c>
    </row>
    <row r="2672" spans="1:21" ht="14.4" customHeight="1" x14ac:dyDescent="0.3">
      <c r="A2672" s="660">
        <v>32</v>
      </c>
      <c r="B2672" s="661" t="s">
        <v>573</v>
      </c>
      <c r="C2672" s="661" t="s">
        <v>3526</v>
      </c>
      <c r="D2672" s="742" t="s">
        <v>5499</v>
      </c>
      <c r="E2672" s="743" t="s">
        <v>3558</v>
      </c>
      <c r="F2672" s="661" t="s">
        <v>3521</v>
      </c>
      <c r="G2672" s="661" t="s">
        <v>3675</v>
      </c>
      <c r="H2672" s="661" t="s">
        <v>574</v>
      </c>
      <c r="I2672" s="661" t="s">
        <v>3947</v>
      </c>
      <c r="J2672" s="661" t="s">
        <v>767</v>
      </c>
      <c r="K2672" s="661" t="s">
        <v>3617</v>
      </c>
      <c r="L2672" s="662">
        <v>30.47</v>
      </c>
      <c r="M2672" s="662">
        <v>91.41</v>
      </c>
      <c r="N2672" s="661">
        <v>3</v>
      </c>
      <c r="O2672" s="744">
        <v>1.5</v>
      </c>
      <c r="P2672" s="662">
        <v>91.41</v>
      </c>
      <c r="Q2672" s="677">
        <v>1</v>
      </c>
      <c r="R2672" s="661">
        <v>3</v>
      </c>
      <c r="S2672" s="677">
        <v>1</v>
      </c>
      <c r="T2672" s="744">
        <v>1.5</v>
      </c>
      <c r="U2672" s="700">
        <v>1</v>
      </c>
    </row>
    <row r="2673" spans="1:21" ht="14.4" customHeight="1" x14ac:dyDescent="0.3">
      <c r="A2673" s="660">
        <v>32</v>
      </c>
      <c r="B2673" s="661" t="s">
        <v>573</v>
      </c>
      <c r="C2673" s="661" t="s">
        <v>3526</v>
      </c>
      <c r="D2673" s="742" t="s">
        <v>5499</v>
      </c>
      <c r="E2673" s="743" t="s">
        <v>3558</v>
      </c>
      <c r="F2673" s="661" t="s">
        <v>3521</v>
      </c>
      <c r="G2673" s="661" t="s">
        <v>3677</v>
      </c>
      <c r="H2673" s="661" t="s">
        <v>574</v>
      </c>
      <c r="I2673" s="661" t="s">
        <v>2082</v>
      </c>
      <c r="J2673" s="661" t="s">
        <v>2083</v>
      </c>
      <c r="K2673" s="661" t="s">
        <v>3678</v>
      </c>
      <c r="L2673" s="662">
        <v>22.44</v>
      </c>
      <c r="M2673" s="662">
        <v>291.72000000000003</v>
      </c>
      <c r="N2673" s="661">
        <v>13</v>
      </c>
      <c r="O2673" s="744">
        <v>3</v>
      </c>
      <c r="P2673" s="662">
        <v>291.72000000000003</v>
      </c>
      <c r="Q2673" s="677">
        <v>1</v>
      </c>
      <c r="R2673" s="661">
        <v>13</v>
      </c>
      <c r="S2673" s="677">
        <v>1</v>
      </c>
      <c r="T2673" s="744">
        <v>3</v>
      </c>
      <c r="U2673" s="700">
        <v>1</v>
      </c>
    </row>
    <row r="2674" spans="1:21" ht="14.4" customHeight="1" x14ac:dyDescent="0.3">
      <c r="A2674" s="660">
        <v>32</v>
      </c>
      <c r="B2674" s="661" t="s">
        <v>573</v>
      </c>
      <c r="C2674" s="661" t="s">
        <v>3526</v>
      </c>
      <c r="D2674" s="742" t="s">
        <v>5499</v>
      </c>
      <c r="E2674" s="743" t="s">
        <v>3558</v>
      </c>
      <c r="F2674" s="661" t="s">
        <v>3521</v>
      </c>
      <c r="G2674" s="661" t="s">
        <v>3677</v>
      </c>
      <c r="H2674" s="661" t="s">
        <v>574</v>
      </c>
      <c r="I2674" s="661" t="s">
        <v>2120</v>
      </c>
      <c r="J2674" s="661" t="s">
        <v>2121</v>
      </c>
      <c r="K2674" s="661" t="s">
        <v>3680</v>
      </c>
      <c r="L2674" s="662">
        <v>51.21</v>
      </c>
      <c r="M2674" s="662">
        <v>1280.25</v>
      </c>
      <c r="N2674" s="661">
        <v>25</v>
      </c>
      <c r="O2674" s="744">
        <v>7.5</v>
      </c>
      <c r="P2674" s="662">
        <v>972.9899999999999</v>
      </c>
      <c r="Q2674" s="677">
        <v>0.7599999999999999</v>
      </c>
      <c r="R2674" s="661">
        <v>19</v>
      </c>
      <c r="S2674" s="677">
        <v>0.76</v>
      </c>
      <c r="T2674" s="744">
        <v>5</v>
      </c>
      <c r="U2674" s="700">
        <v>0.66666666666666663</v>
      </c>
    </row>
    <row r="2675" spans="1:21" ht="14.4" customHeight="1" x14ac:dyDescent="0.3">
      <c r="A2675" s="660">
        <v>32</v>
      </c>
      <c r="B2675" s="661" t="s">
        <v>573</v>
      </c>
      <c r="C2675" s="661" t="s">
        <v>3526</v>
      </c>
      <c r="D2675" s="742" t="s">
        <v>5499</v>
      </c>
      <c r="E2675" s="743" t="s">
        <v>3558</v>
      </c>
      <c r="F2675" s="661" t="s">
        <v>3521</v>
      </c>
      <c r="G2675" s="661" t="s">
        <v>3677</v>
      </c>
      <c r="H2675" s="661" t="s">
        <v>574</v>
      </c>
      <c r="I2675" s="661" t="s">
        <v>4398</v>
      </c>
      <c r="J2675" s="661" t="s">
        <v>2083</v>
      </c>
      <c r="K2675" s="661" t="s">
        <v>4399</v>
      </c>
      <c r="L2675" s="662">
        <v>31.42</v>
      </c>
      <c r="M2675" s="662">
        <v>62.84</v>
      </c>
      <c r="N2675" s="661">
        <v>2</v>
      </c>
      <c r="O2675" s="744">
        <v>0.5</v>
      </c>
      <c r="P2675" s="662">
        <v>62.84</v>
      </c>
      <c r="Q2675" s="677">
        <v>1</v>
      </c>
      <c r="R2675" s="661">
        <v>2</v>
      </c>
      <c r="S2675" s="677">
        <v>1</v>
      </c>
      <c r="T2675" s="744">
        <v>0.5</v>
      </c>
      <c r="U2675" s="700">
        <v>1</v>
      </c>
    </row>
    <row r="2676" spans="1:21" ht="14.4" customHeight="1" x14ac:dyDescent="0.3">
      <c r="A2676" s="660">
        <v>32</v>
      </c>
      <c r="B2676" s="661" t="s">
        <v>573</v>
      </c>
      <c r="C2676" s="661" t="s">
        <v>3526</v>
      </c>
      <c r="D2676" s="742" t="s">
        <v>5499</v>
      </c>
      <c r="E2676" s="743" t="s">
        <v>3558</v>
      </c>
      <c r="F2676" s="661" t="s">
        <v>3521</v>
      </c>
      <c r="G2676" s="661" t="s">
        <v>4284</v>
      </c>
      <c r="H2676" s="661" t="s">
        <v>574</v>
      </c>
      <c r="I2676" s="661" t="s">
        <v>3021</v>
      </c>
      <c r="J2676" s="661" t="s">
        <v>3022</v>
      </c>
      <c r="K2676" s="661" t="s">
        <v>4285</v>
      </c>
      <c r="L2676" s="662">
        <v>186.27</v>
      </c>
      <c r="M2676" s="662">
        <v>372.54</v>
      </c>
      <c r="N2676" s="661">
        <v>2</v>
      </c>
      <c r="O2676" s="744">
        <v>2</v>
      </c>
      <c r="P2676" s="662"/>
      <c r="Q2676" s="677">
        <v>0</v>
      </c>
      <c r="R2676" s="661"/>
      <c r="S2676" s="677">
        <v>0</v>
      </c>
      <c r="T2676" s="744"/>
      <c r="U2676" s="700">
        <v>0</v>
      </c>
    </row>
    <row r="2677" spans="1:21" ht="14.4" customHeight="1" x14ac:dyDescent="0.3">
      <c r="A2677" s="660">
        <v>32</v>
      </c>
      <c r="B2677" s="661" t="s">
        <v>573</v>
      </c>
      <c r="C2677" s="661" t="s">
        <v>3526</v>
      </c>
      <c r="D2677" s="742" t="s">
        <v>5499</v>
      </c>
      <c r="E2677" s="743" t="s">
        <v>3558</v>
      </c>
      <c r="F2677" s="661" t="s">
        <v>3521</v>
      </c>
      <c r="G2677" s="661" t="s">
        <v>3808</v>
      </c>
      <c r="H2677" s="661" t="s">
        <v>574</v>
      </c>
      <c r="I2677" s="661" t="s">
        <v>778</v>
      </c>
      <c r="J2677" s="661" t="s">
        <v>779</v>
      </c>
      <c r="K2677" s="661" t="s">
        <v>3027</v>
      </c>
      <c r="L2677" s="662">
        <v>47.2</v>
      </c>
      <c r="M2677" s="662">
        <v>141.60000000000002</v>
      </c>
      <c r="N2677" s="661">
        <v>3</v>
      </c>
      <c r="O2677" s="744">
        <v>0.5</v>
      </c>
      <c r="P2677" s="662">
        <v>141.60000000000002</v>
      </c>
      <c r="Q2677" s="677">
        <v>1</v>
      </c>
      <c r="R2677" s="661">
        <v>3</v>
      </c>
      <c r="S2677" s="677">
        <v>1</v>
      </c>
      <c r="T2677" s="744">
        <v>0.5</v>
      </c>
      <c r="U2677" s="700">
        <v>1</v>
      </c>
    </row>
    <row r="2678" spans="1:21" ht="14.4" customHeight="1" x14ac:dyDescent="0.3">
      <c r="A2678" s="660">
        <v>32</v>
      </c>
      <c r="B2678" s="661" t="s">
        <v>573</v>
      </c>
      <c r="C2678" s="661" t="s">
        <v>3526</v>
      </c>
      <c r="D2678" s="742" t="s">
        <v>5499</v>
      </c>
      <c r="E2678" s="743" t="s">
        <v>3558</v>
      </c>
      <c r="F2678" s="661" t="s">
        <v>3521</v>
      </c>
      <c r="G2678" s="661" t="s">
        <v>3808</v>
      </c>
      <c r="H2678" s="661" t="s">
        <v>574</v>
      </c>
      <c r="I2678" s="661" t="s">
        <v>4717</v>
      </c>
      <c r="J2678" s="661" t="s">
        <v>4084</v>
      </c>
      <c r="K2678" s="661" t="s">
        <v>4085</v>
      </c>
      <c r="L2678" s="662">
        <v>80.959999999999994</v>
      </c>
      <c r="M2678" s="662">
        <v>323.83999999999997</v>
      </c>
      <c r="N2678" s="661">
        <v>4</v>
      </c>
      <c r="O2678" s="744">
        <v>2</v>
      </c>
      <c r="P2678" s="662">
        <v>323.83999999999997</v>
      </c>
      <c r="Q2678" s="677">
        <v>1</v>
      </c>
      <c r="R2678" s="661">
        <v>4</v>
      </c>
      <c r="S2678" s="677">
        <v>1</v>
      </c>
      <c r="T2678" s="744">
        <v>2</v>
      </c>
      <c r="U2678" s="700">
        <v>1</v>
      </c>
    </row>
    <row r="2679" spans="1:21" ht="14.4" customHeight="1" x14ac:dyDescent="0.3">
      <c r="A2679" s="660">
        <v>32</v>
      </c>
      <c r="B2679" s="661" t="s">
        <v>573</v>
      </c>
      <c r="C2679" s="661" t="s">
        <v>3526</v>
      </c>
      <c r="D2679" s="742" t="s">
        <v>5499</v>
      </c>
      <c r="E2679" s="743" t="s">
        <v>3558</v>
      </c>
      <c r="F2679" s="661" t="s">
        <v>3521</v>
      </c>
      <c r="G2679" s="661" t="s">
        <v>4470</v>
      </c>
      <c r="H2679" s="661" t="s">
        <v>574</v>
      </c>
      <c r="I2679" s="661" t="s">
        <v>4471</v>
      </c>
      <c r="J2679" s="661" t="s">
        <v>4472</v>
      </c>
      <c r="K2679" s="661" t="s">
        <v>4473</v>
      </c>
      <c r="L2679" s="662">
        <v>55.16</v>
      </c>
      <c r="M2679" s="662">
        <v>55.16</v>
      </c>
      <c r="N2679" s="661">
        <v>1</v>
      </c>
      <c r="O2679" s="744">
        <v>0.5</v>
      </c>
      <c r="P2679" s="662">
        <v>55.16</v>
      </c>
      <c r="Q2679" s="677">
        <v>1</v>
      </c>
      <c r="R2679" s="661">
        <v>1</v>
      </c>
      <c r="S2679" s="677">
        <v>1</v>
      </c>
      <c r="T2679" s="744">
        <v>0.5</v>
      </c>
      <c r="U2679" s="700">
        <v>1</v>
      </c>
    </row>
    <row r="2680" spans="1:21" ht="14.4" customHeight="1" x14ac:dyDescent="0.3">
      <c r="A2680" s="660">
        <v>32</v>
      </c>
      <c r="B2680" s="661" t="s">
        <v>573</v>
      </c>
      <c r="C2680" s="661" t="s">
        <v>3526</v>
      </c>
      <c r="D2680" s="742" t="s">
        <v>5499</v>
      </c>
      <c r="E2680" s="743" t="s">
        <v>3558</v>
      </c>
      <c r="F2680" s="661" t="s">
        <v>3521</v>
      </c>
      <c r="G2680" s="661" t="s">
        <v>4226</v>
      </c>
      <c r="H2680" s="661" t="s">
        <v>574</v>
      </c>
      <c r="I2680" s="661" t="s">
        <v>2593</v>
      </c>
      <c r="J2680" s="661" t="s">
        <v>2594</v>
      </c>
      <c r="K2680" s="661" t="s">
        <v>2595</v>
      </c>
      <c r="L2680" s="662">
        <v>75.349999999999994</v>
      </c>
      <c r="M2680" s="662">
        <v>226.04999999999998</v>
      </c>
      <c r="N2680" s="661">
        <v>3</v>
      </c>
      <c r="O2680" s="744">
        <v>3</v>
      </c>
      <c r="P2680" s="662">
        <v>226.04999999999998</v>
      </c>
      <c r="Q2680" s="677">
        <v>1</v>
      </c>
      <c r="R2680" s="661">
        <v>3</v>
      </c>
      <c r="S2680" s="677">
        <v>1</v>
      </c>
      <c r="T2680" s="744">
        <v>3</v>
      </c>
      <c r="U2680" s="700">
        <v>1</v>
      </c>
    </row>
    <row r="2681" spans="1:21" ht="14.4" customHeight="1" x14ac:dyDescent="0.3">
      <c r="A2681" s="660">
        <v>32</v>
      </c>
      <c r="B2681" s="661" t="s">
        <v>573</v>
      </c>
      <c r="C2681" s="661" t="s">
        <v>3526</v>
      </c>
      <c r="D2681" s="742" t="s">
        <v>5499</v>
      </c>
      <c r="E2681" s="743" t="s">
        <v>3558</v>
      </c>
      <c r="F2681" s="661" t="s">
        <v>3521</v>
      </c>
      <c r="G2681" s="661" t="s">
        <v>4228</v>
      </c>
      <c r="H2681" s="661" t="s">
        <v>574</v>
      </c>
      <c r="I2681" s="661" t="s">
        <v>747</v>
      </c>
      <c r="J2681" s="661" t="s">
        <v>748</v>
      </c>
      <c r="K2681" s="661" t="s">
        <v>749</v>
      </c>
      <c r="L2681" s="662">
        <v>79.069999999999993</v>
      </c>
      <c r="M2681" s="662">
        <v>79.069999999999993</v>
      </c>
      <c r="N2681" s="661">
        <v>1</v>
      </c>
      <c r="O2681" s="744">
        <v>0.5</v>
      </c>
      <c r="P2681" s="662"/>
      <c r="Q2681" s="677">
        <v>0</v>
      </c>
      <c r="R2681" s="661"/>
      <c r="S2681" s="677">
        <v>0</v>
      </c>
      <c r="T2681" s="744"/>
      <c r="U2681" s="700">
        <v>0</v>
      </c>
    </row>
    <row r="2682" spans="1:21" ht="14.4" customHeight="1" x14ac:dyDescent="0.3">
      <c r="A2682" s="660">
        <v>32</v>
      </c>
      <c r="B2682" s="661" t="s">
        <v>573</v>
      </c>
      <c r="C2682" s="661" t="s">
        <v>3526</v>
      </c>
      <c r="D2682" s="742" t="s">
        <v>5499</v>
      </c>
      <c r="E2682" s="743" t="s">
        <v>3558</v>
      </c>
      <c r="F2682" s="661" t="s">
        <v>3521</v>
      </c>
      <c r="G2682" s="661" t="s">
        <v>3786</v>
      </c>
      <c r="H2682" s="661" t="s">
        <v>1755</v>
      </c>
      <c r="I2682" s="661" t="s">
        <v>1967</v>
      </c>
      <c r="J2682" s="661" t="s">
        <v>1968</v>
      </c>
      <c r="K2682" s="661" t="s">
        <v>2432</v>
      </c>
      <c r="L2682" s="662">
        <v>1427.23</v>
      </c>
      <c r="M2682" s="662">
        <v>72788.73000000001</v>
      </c>
      <c r="N2682" s="661">
        <v>51</v>
      </c>
      <c r="O2682" s="744">
        <v>14.5</v>
      </c>
      <c r="P2682" s="662">
        <v>69934.27</v>
      </c>
      <c r="Q2682" s="677">
        <v>0.96078431372549011</v>
      </c>
      <c r="R2682" s="661">
        <v>49</v>
      </c>
      <c r="S2682" s="677">
        <v>0.96078431372549022</v>
      </c>
      <c r="T2682" s="744">
        <v>14</v>
      </c>
      <c r="U2682" s="700">
        <v>0.96551724137931039</v>
      </c>
    </row>
    <row r="2683" spans="1:21" ht="14.4" customHeight="1" x14ac:dyDescent="0.3">
      <c r="A2683" s="660">
        <v>32</v>
      </c>
      <c r="B2683" s="661" t="s">
        <v>573</v>
      </c>
      <c r="C2683" s="661" t="s">
        <v>3526</v>
      </c>
      <c r="D2683" s="742" t="s">
        <v>5499</v>
      </c>
      <c r="E2683" s="743" t="s">
        <v>3558</v>
      </c>
      <c r="F2683" s="661" t="s">
        <v>3521</v>
      </c>
      <c r="G2683" s="661" t="s">
        <v>3904</v>
      </c>
      <c r="H2683" s="661" t="s">
        <v>574</v>
      </c>
      <c r="I2683" s="661" t="s">
        <v>1333</v>
      </c>
      <c r="J2683" s="661" t="s">
        <v>1334</v>
      </c>
      <c r="K2683" s="661" t="s">
        <v>3905</v>
      </c>
      <c r="L2683" s="662">
        <v>32709.68</v>
      </c>
      <c r="M2683" s="662">
        <v>523354.87999999995</v>
      </c>
      <c r="N2683" s="661">
        <v>16</v>
      </c>
      <c r="O2683" s="744">
        <v>8</v>
      </c>
      <c r="P2683" s="662">
        <v>523354.87999999995</v>
      </c>
      <c r="Q2683" s="677">
        <v>1</v>
      </c>
      <c r="R2683" s="661">
        <v>16</v>
      </c>
      <c r="S2683" s="677">
        <v>1</v>
      </c>
      <c r="T2683" s="744">
        <v>8</v>
      </c>
      <c r="U2683" s="700">
        <v>1</v>
      </c>
    </row>
    <row r="2684" spans="1:21" ht="14.4" customHeight="1" x14ac:dyDescent="0.3">
      <c r="A2684" s="660">
        <v>32</v>
      </c>
      <c r="B2684" s="661" t="s">
        <v>573</v>
      </c>
      <c r="C2684" s="661" t="s">
        <v>3526</v>
      </c>
      <c r="D2684" s="742" t="s">
        <v>5499</v>
      </c>
      <c r="E2684" s="743" t="s">
        <v>3558</v>
      </c>
      <c r="F2684" s="661" t="s">
        <v>3521</v>
      </c>
      <c r="G2684" s="661" t="s">
        <v>3690</v>
      </c>
      <c r="H2684" s="661" t="s">
        <v>1755</v>
      </c>
      <c r="I2684" s="661" t="s">
        <v>2253</v>
      </c>
      <c r="J2684" s="661" t="s">
        <v>2246</v>
      </c>
      <c r="K2684" s="661" t="s">
        <v>3416</v>
      </c>
      <c r="L2684" s="662">
        <v>13849.26</v>
      </c>
      <c r="M2684" s="662">
        <v>138492.6</v>
      </c>
      <c r="N2684" s="661">
        <v>10</v>
      </c>
      <c r="O2684" s="744">
        <v>3</v>
      </c>
      <c r="P2684" s="662">
        <v>138492.6</v>
      </c>
      <c r="Q2684" s="677">
        <v>1</v>
      </c>
      <c r="R2684" s="661">
        <v>10</v>
      </c>
      <c r="S2684" s="677">
        <v>1</v>
      </c>
      <c r="T2684" s="744">
        <v>3</v>
      </c>
      <c r="U2684" s="700">
        <v>1</v>
      </c>
    </row>
    <row r="2685" spans="1:21" ht="14.4" customHeight="1" x14ac:dyDescent="0.3">
      <c r="A2685" s="660">
        <v>32</v>
      </c>
      <c r="B2685" s="661" t="s">
        <v>573</v>
      </c>
      <c r="C2685" s="661" t="s">
        <v>3526</v>
      </c>
      <c r="D2685" s="742" t="s">
        <v>5499</v>
      </c>
      <c r="E2685" s="743" t="s">
        <v>3558</v>
      </c>
      <c r="F2685" s="661" t="s">
        <v>3521</v>
      </c>
      <c r="G2685" s="661" t="s">
        <v>3866</v>
      </c>
      <c r="H2685" s="661" t="s">
        <v>1755</v>
      </c>
      <c r="I2685" s="661" t="s">
        <v>3867</v>
      </c>
      <c r="J2685" s="661" t="s">
        <v>3868</v>
      </c>
      <c r="K2685" s="661" t="s">
        <v>3869</v>
      </c>
      <c r="L2685" s="662">
        <v>120.61</v>
      </c>
      <c r="M2685" s="662">
        <v>120.61</v>
      </c>
      <c r="N2685" s="661">
        <v>1</v>
      </c>
      <c r="O2685" s="744">
        <v>1</v>
      </c>
      <c r="P2685" s="662"/>
      <c r="Q2685" s="677">
        <v>0</v>
      </c>
      <c r="R2685" s="661"/>
      <c r="S2685" s="677">
        <v>0</v>
      </c>
      <c r="T2685" s="744"/>
      <c r="U2685" s="700">
        <v>0</v>
      </c>
    </row>
    <row r="2686" spans="1:21" ht="14.4" customHeight="1" x14ac:dyDescent="0.3">
      <c r="A2686" s="660">
        <v>32</v>
      </c>
      <c r="B2686" s="661" t="s">
        <v>573</v>
      </c>
      <c r="C2686" s="661" t="s">
        <v>3526</v>
      </c>
      <c r="D2686" s="742" t="s">
        <v>5499</v>
      </c>
      <c r="E2686" s="743" t="s">
        <v>3558</v>
      </c>
      <c r="F2686" s="661" t="s">
        <v>3521</v>
      </c>
      <c r="G2686" s="661" t="s">
        <v>3952</v>
      </c>
      <c r="H2686" s="661" t="s">
        <v>574</v>
      </c>
      <c r="I2686" s="661" t="s">
        <v>5188</v>
      </c>
      <c r="J2686" s="661" t="s">
        <v>3954</v>
      </c>
      <c r="K2686" s="661" t="s">
        <v>3955</v>
      </c>
      <c r="L2686" s="662">
        <v>0</v>
      </c>
      <c r="M2686" s="662">
        <v>0</v>
      </c>
      <c r="N2686" s="661">
        <v>2</v>
      </c>
      <c r="O2686" s="744">
        <v>1</v>
      </c>
      <c r="P2686" s="662">
        <v>0</v>
      </c>
      <c r="Q2686" s="677"/>
      <c r="R2686" s="661">
        <v>2</v>
      </c>
      <c r="S2686" s="677">
        <v>1</v>
      </c>
      <c r="T2686" s="744">
        <v>1</v>
      </c>
      <c r="U2686" s="700">
        <v>1</v>
      </c>
    </row>
    <row r="2687" spans="1:21" ht="14.4" customHeight="1" x14ac:dyDescent="0.3">
      <c r="A2687" s="660">
        <v>32</v>
      </c>
      <c r="B2687" s="661" t="s">
        <v>573</v>
      </c>
      <c r="C2687" s="661" t="s">
        <v>3526</v>
      </c>
      <c r="D2687" s="742" t="s">
        <v>5499</v>
      </c>
      <c r="E2687" s="743" t="s">
        <v>3559</v>
      </c>
      <c r="F2687" s="661" t="s">
        <v>3521</v>
      </c>
      <c r="G2687" s="661" t="s">
        <v>3569</v>
      </c>
      <c r="H2687" s="661" t="s">
        <v>574</v>
      </c>
      <c r="I2687" s="661" t="s">
        <v>1314</v>
      </c>
      <c r="J2687" s="661" t="s">
        <v>1315</v>
      </c>
      <c r="K2687" s="661" t="s">
        <v>3570</v>
      </c>
      <c r="L2687" s="662">
        <v>1295.6400000000001</v>
      </c>
      <c r="M2687" s="662">
        <v>5182.5600000000004</v>
      </c>
      <c r="N2687" s="661">
        <v>4</v>
      </c>
      <c r="O2687" s="744">
        <v>3</v>
      </c>
      <c r="P2687" s="662">
        <v>1295.6400000000001</v>
      </c>
      <c r="Q2687" s="677">
        <v>0.25</v>
      </c>
      <c r="R2687" s="661">
        <v>1</v>
      </c>
      <c r="S2687" s="677">
        <v>0.25</v>
      </c>
      <c r="T2687" s="744">
        <v>1</v>
      </c>
      <c r="U2687" s="700">
        <v>0.33333333333333331</v>
      </c>
    </row>
    <row r="2688" spans="1:21" ht="14.4" customHeight="1" x14ac:dyDescent="0.3">
      <c r="A2688" s="660">
        <v>32</v>
      </c>
      <c r="B2688" s="661" t="s">
        <v>573</v>
      </c>
      <c r="C2688" s="661" t="s">
        <v>3526</v>
      </c>
      <c r="D2688" s="742" t="s">
        <v>5499</v>
      </c>
      <c r="E2688" s="743" t="s">
        <v>3559</v>
      </c>
      <c r="F2688" s="661" t="s">
        <v>3521</v>
      </c>
      <c r="G2688" s="661" t="s">
        <v>3571</v>
      </c>
      <c r="H2688" s="661" t="s">
        <v>574</v>
      </c>
      <c r="I2688" s="661" t="s">
        <v>3967</v>
      </c>
      <c r="J2688" s="661" t="s">
        <v>3968</v>
      </c>
      <c r="K2688" s="661" t="s">
        <v>3694</v>
      </c>
      <c r="L2688" s="662">
        <v>85.71</v>
      </c>
      <c r="M2688" s="662">
        <v>171.42</v>
      </c>
      <c r="N2688" s="661">
        <v>2</v>
      </c>
      <c r="O2688" s="744">
        <v>1</v>
      </c>
      <c r="P2688" s="662">
        <v>171.42</v>
      </c>
      <c r="Q2688" s="677">
        <v>1</v>
      </c>
      <c r="R2688" s="661">
        <v>2</v>
      </c>
      <c r="S2688" s="677">
        <v>1</v>
      </c>
      <c r="T2688" s="744">
        <v>1</v>
      </c>
      <c r="U2688" s="700">
        <v>1</v>
      </c>
    </row>
    <row r="2689" spans="1:21" ht="14.4" customHeight="1" x14ac:dyDescent="0.3">
      <c r="A2689" s="660">
        <v>32</v>
      </c>
      <c r="B2689" s="661" t="s">
        <v>573</v>
      </c>
      <c r="C2689" s="661" t="s">
        <v>3526</v>
      </c>
      <c r="D2689" s="742" t="s">
        <v>5499</v>
      </c>
      <c r="E2689" s="743" t="s">
        <v>3559</v>
      </c>
      <c r="F2689" s="661" t="s">
        <v>3521</v>
      </c>
      <c r="G2689" s="661" t="s">
        <v>3971</v>
      </c>
      <c r="H2689" s="661" t="s">
        <v>574</v>
      </c>
      <c r="I2689" s="661" t="s">
        <v>3972</v>
      </c>
      <c r="J2689" s="661" t="s">
        <v>3973</v>
      </c>
      <c r="K2689" s="661" t="s">
        <v>3974</v>
      </c>
      <c r="L2689" s="662">
        <v>10277.59</v>
      </c>
      <c r="M2689" s="662">
        <v>82220.72</v>
      </c>
      <c r="N2689" s="661">
        <v>8</v>
      </c>
      <c r="O2689" s="744">
        <v>1.5</v>
      </c>
      <c r="P2689" s="662">
        <v>82220.72</v>
      </c>
      <c r="Q2689" s="677">
        <v>1</v>
      </c>
      <c r="R2689" s="661">
        <v>8</v>
      </c>
      <c r="S2689" s="677">
        <v>1</v>
      </c>
      <c r="T2689" s="744">
        <v>1.5</v>
      </c>
      <c r="U2689" s="700">
        <v>1</v>
      </c>
    </row>
    <row r="2690" spans="1:21" ht="14.4" customHeight="1" x14ac:dyDescent="0.3">
      <c r="A2690" s="660">
        <v>32</v>
      </c>
      <c r="B2690" s="661" t="s">
        <v>573</v>
      </c>
      <c r="C2690" s="661" t="s">
        <v>3526</v>
      </c>
      <c r="D2690" s="742" t="s">
        <v>5499</v>
      </c>
      <c r="E2690" s="743" t="s">
        <v>3559</v>
      </c>
      <c r="F2690" s="661" t="s">
        <v>3521</v>
      </c>
      <c r="G2690" s="661" t="s">
        <v>3583</v>
      </c>
      <c r="H2690" s="661" t="s">
        <v>574</v>
      </c>
      <c r="I2690" s="661" t="s">
        <v>890</v>
      </c>
      <c r="J2690" s="661" t="s">
        <v>3982</v>
      </c>
      <c r="K2690" s="661" t="s">
        <v>2909</v>
      </c>
      <c r="L2690" s="662">
        <v>0</v>
      </c>
      <c r="M2690" s="662">
        <v>0</v>
      </c>
      <c r="N2690" s="661">
        <v>2</v>
      </c>
      <c r="O2690" s="744">
        <v>1</v>
      </c>
      <c r="P2690" s="662">
        <v>0</v>
      </c>
      <c r="Q2690" s="677"/>
      <c r="R2690" s="661">
        <v>2</v>
      </c>
      <c r="S2690" s="677">
        <v>1</v>
      </c>
      <c r="T2690" s="744">
        <v>1</v>
      </c>
      <c r="U2690" s="700">
        <v>1</v>
      </c>
    </row>
    <row r="2691" spans="1:21" ht="14.4" customHeight="1" x14ac:dyDescent="0.3">
      <c r="A2691" s="660">
        <v>32</v>
      </c>
      <c r="B2691" s="661" t="s">
        <v>573</v>
      </c>
      <c r="C2691" s="661" t="s">
        <v>3526</v>
      </c>
      <c r="D2691" s="742" t="s">
        <v>5499</v>
      </c>
      <c r="E2691" s="743" t="s">
        <v>3559</v>
      </c>
      <c r="F2691" s="661" t="s">
        <v>3521</v>
      </c>
      <c r="G2691" s="661" t="s">
        <v>3583</v>
      </c>
      <c r="H2691" s="661" t="s">
        <v>574</v>
      </c>
      <c r="I2691" s="661" t="s">
        <v>4242</v>
      </c>
      <c r="J2691" s="661" t="s">
        <v>3584</v>
      </c>
      <c r="K2691" s="661" t="s">
        <v>3585</v>
      </c>
      <c r="L2691" s="662">
        <v>0</v>
      </c>
      <c r="M2691" s="662">
        <v>0</v>
      </c>
      <c r="N2691" s="661">
        <v>1</v>
      </c>
      <c r="O2691" s="744">
        <v>0.5</v>
      </c>
      <c r="P2691" s="662">
        <v>0</v>
      </c>
      <c r="Q2691" s="677"/>
      <c r="R2691" s="661">
        <v>1</v>
      </c>
      <c r="S2691" s="677">
        <v>1</v>
      </c>
      <c r="T2691" s="744">
        <v>0.5</v>
      </c>
      <c r="U2691" s="700">
        <v>1</v>
      </c>
    </row>
    <row r="2692" spans="1:21" ht="14.4" customHeight="1" x14ac:dyDescent="0.3">
      <c r="A2692" s="660">
        <v>32</v>
      </c>
      <c r="B2692" s="661" t="s">
        <v>573</v>
      </c>
      <c r="C2692" s="661" t="s">
        <v>3526</v>
      </c>
      <c r="D2692" s="742" t="s">
        <v>5499</v>
      </c>
      <c r="E2692" s="743" t="s">
        <v>3559</v>
      </c>
      <c r="F2692" s="661" t="s">
        <v>3521</v>
      </c>
      <c r="G2692" s="661" t="s">
        <v>3587</v>
      </c>
      <c r="H2692" s="661" t="s">
        <v>1755</v>
      </c>
      <c r="I2692" s="661" t="s">
        <v>1757</v>
      </c>
      <c r="J2692" s="661" t="s">
        <v>1758</v>
      </c>
      <c r="K2692" s="661" t="s">
        <v>3452</v>
      </c>
      <c r="L2692" s="662">
        <v>227.32</v>
      </c>
      <c r="M2692" s="662">
        <v>227.32</v>
      </c>
      <c r="N2692" s="661">
        <v>1</v>
      </c>
      <c r="O2692" s="744">
        <v>1</v>
      </c>
      <c r="P2692" s="662">
        <v>227.32</v>
      </c>
      <c r="Q2692" s="677">
        <v>1</v>
      </c>
      <c r="R2692" s="661">
        <v>1</v>
      </c>
      <c r="S2692" s="677">
        <v>1</v>
      </c>
      <c r="T2692" s="744">
        <v>1</v>
      </c>
      <c r="U2692" s="700">
        <v>1</v>
      </c>
    </row>
    <row r="2693" spans="1:21" ht="14.4" customHeight="1" x14ac:dyDescent="0.3">
      <c r="A2693" s="660">
        <v>32</v>
      </c>
      <c r="B2693" s="661" t="s">
        <v>573</v>
      </c>
      <c r="C2693" s="661" t="s">
        <v>3526</v>
      </c>
      <c r="D2693" s="742" t="s">
        <v>5499</v>
      </c>
      <c r="E2693" s="743" t="s">
        <v>3559</v>
      </c>
      <c r="F2693" s="661" t="s">
        <v>3521</v>
      </c>
      <c r="G2693" s="661" t="s">
        <v>3796</v>
      </c>
      <c r="H2693" s="661" t="s">
        <v>574</v>
      </c>
      <c r="I2693" s="661" t="s">
        <v>2093</v>
      </c>
      <c r="J2693" s="661" t="s">
        <v>2094</v>
      </c>
      <c r="K2693" s="661" t="s">
        <v>3392</v>
      </c>
      <c r="L2693" s="662">
        <v>66.819999999999993</v>
      </c>
      <c r="M2693" s="662">
        <v>66.819999999999993</v>
      </c>
      <c r="N2693" s="661">
        <v>1</v>
      </c>
      <c r="O2693" s="744">
        <v>0.5</v>
      </c>
      <c r="P2693" s="662">
        <v>66.819999999999993</v>
      </c>
      <c r="Q2693" s="677">
        <v>1</v>
      </c>
      <c r="R2693" s="661">
        <v>1</v>
      </c>
      <c r="S2693" s="677">
        <v>1</v>
      </c>
      <c r="T2693" s="744">
        <v>0.5</v>
      </c>
      <c r="U2693" s="700">
        <v>1</v>
      </c>
    </row>
    <row r="2694" spans="1:21" ht="14.4" customHeight="1" x14ac:dyDescent="0.3">
      <c r="A2694" s="660">
        <v>32</v>
      </c>
      <c r="B2694" s="661" t="s">
        <v>573</v>
      </c>
      <c r="C2694" s="661" t="s">
        <v>3526</v>
      </c>
      <c r="D2694" s="742" t="s">
        <v>5499</v>
      </c>
      <c r="E2694" s="743" t="s">
        <v>3559</v>
      </c>
      <c r="F2694" s="661" t="s">
        <v>3521</v>
      </c>
      <c r="G2694" s="661" t="s">
        <v>4898</v>
      </c>
      <c r="H2694" s="661" t="s">
        <v>574</v>
      </c>
      <c r="I2694" s="661" t="s">
        <v>4899</v>
      </c>
      <c r="J2694" s="661" t="s">
        <v>4900</v>
      </c>
      <c r="K2694" s="661" t="s">
        <v>4901</v>
      </c>
      <c r="L2694" s="662">
        <v>79.48</v>
      </c>
      <c r="M2694" s="662">
        <v>158.96</v>
      </c>
      <c r="N2694" s="661">
        <v>2</v>
      </c>
      <c r="O2694" s="744">
        <v>1</v>
      </c>
      <c r="P2694" s="662">
        <v>158.96</v>
      </c>
      <c r="Q2694" s="677">
        <v>1</v>
      </c>
      <c r="R2694" s="661">
        <v>2</v>
      </c>
      <c r="S2694" s="677">
        <v>1</v>
      </c>
      <c r="T2694" s="744">
        <v>1</v>
      </c>
      <c r="U2694" s="700">
        <v>1</v>
      </c>
    </row>
    <row r="2695" spans="1:21" ht="14.4" customHeight="1" x14ac:dyDescent="0.3">
      <c r="A2695" s="660">
        <v>32</v>
      </c>
      <c r="B2695" s="661" t="s">
        <v>573</v>
      </c>
      <c r="C2695" s="661" t="s">
        <v>3526</v>
      </c>
      <c r="D2695" s="742" t="s">
        <v>5499</v>
      </c>
      <c r="E2695" s="743" t="s">
        <v>3559</v>
      </c>
      <c r="F2695" s="661" t="s">
        <v>3521</v>
      </c>
      <c r="G2695" s="661" t="s">
        <v>4000</v>
      </c>
      <c r="H2695" s="661" t="s">
        <v>574</v>
      </c>
      <c r="I2695" s="661" t="s">
        <v>858</v>
      </c>
      <c r="J2695" s="661" t="s">
        <v>859</v>
      </c>
      <c r="K2695" s="661" t="s">
        <v>4001</v>
      </c>
      <c r="L2695" s="662">
        <v>156.77000000000001</v>
      </c>
      <c r="M2695" s="662">
        <v>156.77000000000001</v>
      </c>
      <c r="N2695" s="661">
        <v>1</v>
      </c>
      <c r="O2695" s="744">
        <v>1</v>
      </c>
      <c r="P2695" s="662"/>
      <c r="Q2695" s="677">
        <v>0</v>
      </c>
      <c r="R2695" s="661"/>
      <c r="S2695" s="677">
        <v>0</v>
      </c>
      <c r="T2695" s="744"/>
      <c r="U2695" s="700">
        <v>0</v>
      </c>
    </row>
    <row r="2696" spans="1:21" ht="14.4" customHeight="1" x14ac:dyDescent="0.3">
      <c r="A2696" s="660">
        <v>32</v>
      </c>
      <c r="B2696" s="661" t="s">
        <v>573</v>
      </c>
      <c r="C2696" s="661" t="s">
        <v>3526</v>
      </c>
      <c r="D2696" s="742" t="s">
        <v>5499</v>
      </c>
      <c r="E2696" s="743" t="s">
        <v>3559</v>
      </c>
      <c r="F2696" s="661" t="s">
        <v>3521</v>
      </c>
      <c r="G2696" s="661" t="s">
        <v>3737</v>
      </c>
      <c r="H2696" s="661" t="s">
        <v>574</v>
      </c>
      <c r="I2696" s="661" t="s">
        <v>1060</v>
      </c>
      <c r="J2696" s="661" t="s">
        <v>1061</v>
      </c>
      <c r="K2696" s="661" t="s">
        <v>3738</v>
      </c>
      <c r="L2696" s="662">
        <v>420.07</v>
      </c>
      <c r="M2696" s="662">
        <v>2940.49</v>
      </c>
      <c r="N2696" s="661">
        <v>7</v>
      </c>
      <c r="O2696" s="744">
        <v>5.5</v>
      </c>
      <c r="P2696" s="662">
        <v>1680.28</v>
      </c>
      <c r="Q2696" s="677">
        <v>0.57142857142857151</v>
      </c>
      <c r="R2696" s="661">
        <v>4</v>
      </c>
      <c r="S2696" s="677">
        <v>0.5714285714285714</v>
      </c>
      <c r="T2696" s="744">
        <v>2.5</v>
      </c>
      <c r="U2696" s="700">
        <v>0.45454545454545453</v>
      </c>
    </row>
    <row r="2697" spans="1:21" ht="14.4" customHeight="1" x14ac:dyDescent="0.3">
      <c r="A2697" s="660">
        <v>32</v>
      </c>
      <c r="B2697" s="661" t="s">
        <v>573</v>
      </c>
      <c r="C2697" s="661" t="s">
        <v>3526</v>
      </c>
      <c r="D2697" s="742" t="s">
        <v>5499</v>
      </c>
      <c r="E2697" s="743" t="s">
        <v>3559</v>
      </c>
      <c r="F2697" s="661" t="s">
        <v>3521</v>
      </c>
      <c r="G2697" s="661" t="s">
        <v>3695</v>
      </c>
      <c r="H2697" s="661" t="s">
        <v>574</v>
      </c>
      <c r="I2697" s="661" t="s">
        <v>981</v>
      </c>
      <c r="J2697" s="661" t="s">
        <v>982</v>
      </c>
      <c r="K2697" s="661" t="s">
        <v>983</v>
      </c>
      <c r="L2697" s="662">
        <v>33</v>
      </c>
      <c r="M2697" s="662">
        <v>66</v>
      </c>
      <c r="N2697" s="661">
        <v>2</v>
      </c>
      <c r="O2697" s="744">
        <v>1</v>
      </c>
      <c r="P2697" s="662"/>
      <c r="Q2697" s="677">
        <v>0</v>
      </c>
      <c r="R2697" s="661"/>
      <c r="S2697" s="677">
        <v>0</v>
      </c>
      <c r="T2697" s="744"/>
      <c r="U2697" s="700">
        <v>0</v>
      </c>
    </row>
    <row r="2698" spans="1:21" ht="14.4" customHeight="1" x14ac:dyDescent="0.3">
      <c r="A2698" s="660">
        <v>32</v>
      </c>
      <c r="B2698" s="661" t="s">
        <v>573</v>
      </c>
      <c r="C2698" s="661" t="s">
        <v>3526</v>
      </c>
      <c r="D2698" s="742" t="s">
        <v>5499</v>
      </c>
      <c r="E2698" s="743" t="s">
        <v>3559</v>
      </c>
      <c r="F2698" s="661" t="s">
        <v>3521</v>
      </c>
      <c r="G2698" s="661" t="s">
        <v>4249</v>
      </c>
      <c r="H2698" s="661" t="s">
        <v>574</v>
      </c>
      <c r="I2698" s="661" t="s">
        <v>2135</v>
      </c>
      <c r="J2698" s="661" t="s">
        <v>4253</v>
      </c>
      <c r="K2698" s="661" t="s">
        <v>4321</v>
      </c>
      <c r="L2698" s="662">
        <v>89.91</v>
      </c>
      <c r="M2698" s="662">
        <v>89.91</v>
      </c>
      <c r="N2698" s="661">
        <v>1</v>
      </c>
      <c r="O2698" s="744">
        <v>1</v>
      </c>
      <c r="P2698" s="662"/>
      <c r="Q2698" s="677">
        <v>0</v>
      </c>
      <c r="R2698" s="661"/>
      <c r="S2698" s="677">
        <v>0</v>
      </c>
      <c r="T2698" s="744"/>
      <c r="U2698" s="700">
        <v>0</v>
      </c>
    </row>
    <row r="2699" spans="1:21" ht="14.4" customHeight="1" x14ac:dyDescent="0.3">
      <c r="A2699" s="660">
        <v>32</v>
      </c>
      <c r="B2699" s="661" t="s">
        <v>573</v>
      </c>
      <c r="C2699" s="661" t="s">
        <v>3526</v>
      </c>
      <c r="D2699" s="742" t="s">
        <v>5499</v>
      </c>
      <c r="E2699" s="743" t="s">
        <v>3559</v>
      </c>
      <c r="F2699" s="661" t="s">
        <v>3521</v>
      </c>
      <c r="G2699" s="661" t="s">
        <v>4023</v>
      </c>
      <c r="H2699" s="661" t="s">
        <v>574</v>
      </c>
      <c r="I2699" s="661" t="s">
        <v>3090</v>
      </c>
      <c r="J2699" s="661" t="s">
        <v>3091</v>
      </c>
      <c r="K2699" s="661" t="s">
        <v>4024</v>
      </c>
      <c r="L2699" s="662">
        <v>77.14</v>
      </c>
      <c r="M2699" s="662">
        <v>231.42000000000002</v>
      </c>
      <c r="N2699" s="661">
        <v>3</v>
      </c>
      <c r="O2699" s="744">
        <v>1</v>
      </c>
      <c r="P2699" s="662"/>
      <c r="Q2699" s="677">
        <v>0</v>
      </c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32</v>
      </c>
      <c r="B2700" s="661" t="s">
        <v>573</v>
      </c>
      <c r="C2700" s="661" t="s">
        <v>3526</v>
      </c>
      <c r="D2700" s="742" t="s">
        <v>5499</v>
      </c>
      <c r="E2700" s="743" t="s">
        <v>3559</v>
      </c>
      <c r="F2700" s="661" t="s">
        <v>3521</v>
      </c>
      <c r="G2700" s="661" t="s">
        <v>4029</v>
      </c>
      <c r="H2700" s="661" t="s">
        <v>574</v>
      </c>
      <c r="I2700" s="661" t="s">
        <v>667</v>
      </c>
      <c r="J2700" s="661" t="s">
        <v>4030</v>
      </c>
      <c r="K2700" s="661" t="s">
        <v>4031</v>
      </c>
      <c r="L2700" s="662">
        <v>44.59</v>
      </c>
      <c r="M2700" s="662">
        <v>44.59</v>
      </c>
      <c r="N2700" s="661">
        <v>1</v>
      </c>
      <c r="O2700" s="744">
        <v>1</v>
      </c>
      <c r="P2700" s="662"/>
      <c r="Q2700" s="677">
        <v>0</v>
      </c>
      <c r="R2700" s="661"/>
      <c r="S2700" s="677">
        <v>0</v>
      </c>
      <c r="T2700" s="744"/>
      <c r="U2700" s="700">
        <v>0</v>
      </c>
    </row>
    <row r="2701" spans="1:21" ht="14.4" customHeight="1" x14ac:dyDescent="0.3">
      <c r="A2701" s="660">
        <v>32</v>
      </c>
      <c r="B2701" s="661" t="s">
        <v>573</v>
      </c>
      <c r="C2701" s="661" t="s">
        <v>3526</v>
      </c>
      <c r="D2701" s="742" t="s">
        <v>5499</v>
      </c>
      <c r="E2701" s="743" t="s">
        <v>3559</v>
      </c>
      <c r="F2701" s="661" t="s">
        <v>3521</v>
      </c>
      <c r="G2701" s="661" t="s">
        <v>3752</v>
      </c>
      <c r="H2701" s="661" t="s">
        <v>574</v>
      </c>
      <c r="I2701" s="661" t="s">
        <v>3753</v>
      </c>
      <c r="J2701" s="661" t="s">
        <v>3754</v>
      </c>
      <c r="K2701" s="661" t="s">
        <v>3755</v>
      </c>
      <c r="L2701" s="662">
        <v>29.54</v>
      </c>
      <c r="M2701" s="662">
        <v>59.08</v>
      </c>
      <c r="N2701" s="661">
        <v>2</v>
      </c>
      <c r="O2701" s="744">
        <v>0.5</v>
      </c>
      <c r="P2701" s="662">
        <v>59.08</v>
      </c>
      <c r="Q2701" s="677">
        <v>1</v>
      </c>
      <c r="R2701" s="661">
        <v>2</v>
      </c>
      <c r="S2701" s="677">
        <v>1</v>
      </c>
      <c r="T2701" s="744">
        <v>0.5</v>
      </c>
      <c r="U2701" s="700">
        <v>1</v>
      </c>
    </row>
    <row r="2702" spans="1:21" ht="14.4" customHeight="1" x14ac:dyDescent="0.3">
      <c r="A2702" s="660">
        <v>32</v>
      </c>
      <c r="B2702" s="661" t="s">
        <v>573</v>
      </c>
      <c r="C2702" s="661" t="s">
        <v>3526</v>
      </c>
      <c r="D2702" s="742" t="s">
        <v>5499</v>
      </c>
      <c r="E2702" s="743" t="s">
        <v>3559</v>
      </c>
      <c r="F2702" s="661" t="s">
        <v>3521</v>
      </c>
      <c r="G2702" s="661" t="s">
        <v>3632</v>
      </c>
      <c r="H2702" s="661" t="s">
        <v>574</v>
      </c>
      <c r="I2702" s="661" t="s">
        <v>862</v>
      </c>
      <c r="J2702" s="661" t="s">
        <v>3633</v>
      </c>
      <c r="K2702" s="661" t="s">
        <v>3634</v>
      </c>
      <c r="L2702" s="662">
        <v>88.76</v>
      </c>
      <c r="M2702" s="662">
        <v>621.32000000000005</v>
      </c>
      <c r="N2702" s="661">
        <v>7</v>
      </c>
      <c r="O2702" s="744">
        <v>3</v>
      </c>
      <c r="P2702" s="662">
        <v>355.04</v>
      </c>
      <c r="Q2702" s="677">
        <v>0.5714285714285714</v>
      </c>
      <c r="R2702" s="661">
        <v>4</v>
      </c>
      <c r="S2702" s="677">
        <v>0.5714285714285714</v>
      </c>
      <c r="T2702" s="744">
        <v>2</v>
      </c>
      <c r="U2702" s="700">
        <v>0.66666666666666663</v>
      </c>
    </row>
    <row r="2703" spans="1:21" ht="14.4" customHeight="1" x14ac:dyDescent="0.3">
      <c r="A2703" s="660">
        <v>32</v>
      </c>
      <c r="B2703" s="661" t="s">
        <v>573</v>
      </c>
      <c r="C2703" s="661" t="s">
        <v>3526</v>
      </c>
      <c r="D2703" s="742" t="s">
        <v>5499</v>
      </c>
      <c r="E2703" s="743" t="s">
        <v>3559</v>
      </c>
      <c r="F2703" s="661" t="s">
        <v>3521</v>
      </c>
      <c r="G2703" s="661" t="s">
        <v>3844</v>
      </c>
      <c r="H2703" s="661" t="s">
        <v>574</v>
      </c>
      <c r="I2703" s="661" t="s">
        <v>4331</v>
      </c>
      <c r="J2703" s="661" t="s">
        <v>2539</v>
      </c>
      <c r="K2703" s="661" t="s">
        <v>2540</v>
      </c>
      <c r="L2703" s="662">
        <v>27.5</v>
      </c>
      <c r="M2703" s="662">
        <v>27.5</v>
      </c>
      <c r="N2703" s="661">
        <v>1</v>
      </c>
      <c r="O2703" s="744">
        <v>0.5</v>
      </c>
      <c r="P2703" s="662">
        <v>27.5</v>
      </c>
      <c r="Q2703" s="677">
        <v>1</v>
      </c>
      <c r="R2703" s="661">
        <v>1</v>
      </c>
      <c r="S2703" s="677">
        <v>1</v>
      </c>
      <c r="T2703" s="744">
        <v>0.5</v>
      </c>
      <c r="U2703" s="700">
        <v>1</v>
      </c>
    </row>
    <row r="2704" spans="1:21" ht="14.4" customHeight="1" x14ac:dyDescent="0.3">
      <c r="A2704" s="660">
        <v>32</v>
      </c>
      <c r="B2704" s="661" t="s">
        <v>573</v>
      </c>
      <c r="C2704" s="661" t="s">
        <v>3526</v>
      </c>
      <c r="D2704" s="742" t="s">
        <v>5499</v>
      </c>
      <c r="E2704" s="743" t="s">
        <v>3559</v>
      </c>
      <c r="F2704" s="661" t="s">
        <v>3521</v>
      </c>
      <c r="G2704" s="661" t="s">
        <v>3654</v>
      </c>
      <c r="H2704" s="661" t="s">
        <v>574</v>
      </c>
      <c r="I2704" s="661" t="s">
        <v>5421</v>
      </c>
      <c r="J2704" s="661" t="s">
        <v>4362</v>
      </c>
      <c r="K2704" s="661" t="s">
        <v>4363</v>
      </c>
      <c r="L2704" s="662">
        <v>0</v>
      </c>
      <c r="M2704" s="662">
        <v>0</v>
      </c>
      <c r="N2704" s="661">
        <v>1</v>
      </c>
      <c r="O2704" s="744">
        <v>0.5</v>
      </c>
      <c r="P2704" s="662"/>
      <c r="Q2704" s="677"/>
      <c r="R2704" s="661"/>
      <c r="S2704" s="677">
        <v>0</v>
      </c>
      <c r="T2704" s="744"/>
      <c r="U2704" s="700">
        <v>0</v>
      </c>
    </row>
    <row r="2705" spans="1:21" ht="14.4" customHeight="1" x14ac:dyDescent="0.3">
      <c r="A2705" s="660">
        <v>32</v>
      </c>
      <c r="B2705" s="661" t="s">
        <v>573</v>
      </c>
      <c r="C2705" s="661" t="s">
        <v>3526</v>
      </c>
      <c r="D2705" s="742" t="s">
        <v>5499</v>
      </c>
      <c r="E2705" s="743" t="s">
        <v>3559</v>
      </c>
      <c r="F2705" s="661" t="s">
        <v>3521</v>
      </c>
      <c r="G2705" s="661" t="s">
        <v>3662</v>
      </c>
      <c r="H2705" s="661" t="s">
        <v>574</v>
      </c>
      <c r="I2705" s="661" t="s">
        <v>647</v>
      </c>
      <c r="J2705" s="661" t="s">
        <v>3704</v>
      </c>
      <c r="K2705" s="661" t="s">
        <v>3646</v>
      </c>
      <c r="L2705" s="662">
        <v>24.78</v>
      </c>
      <c r="M2705" s="662">
        <v>49.56</v>
      </c>
      <c r="N2705" s="661">
        <v>2</v>
      </c>
      <c r="O2705" s="744">
        <v>1</v>
      </c>
      <c r="P2705" s="662"/>
      <c r="Q2705" s="677">
        <v>0</v>
      </c>
      <c r="R2705" s="661"/>
      <c r="S2705" s="677">
        <v>0</v>
      </c>
      <c r="T2705" s="744"/>
      <c r="U2705" s="700">
        <v>0</v>
      </c>
    </row>
    <row r="2706" spans="1:21" ht="14.4" customHeight="1" x14ac:dyDescent="0.3">
      <c r="A2706" s="660">
        <v>32</v>
      </c>
      <c r="B2706" s="661" t="s">
        <v>573</v>
      </c>
      <c r="C2706" s="661" t="s">
        <v>3526</v>
      </c>
      <c r="D2706" s="742" t="s">
        <v>5499</v>
      </c>
      <c r="E2706" s="743" t="s">
        <v>3559</v>
      </c>
      <c r="F2706" s="661" t="s">
        <v>3521</v>
      </c>
      <c r="G2706" s="661" t="s">
        <v>3662</v>
      </c>
      <c r="H2706" s="661" t="s">
        <v>574</v>
      </c>
      <c r="I2706" s="661" t="s">
        <v>1160</v>
      </c>
      <c r="J2706" s="661" t="s">
        <v>3663</v>
      </c>
      <c r="K2706" s="661" t="s">
        <v>3664</v>
      </c>
      <c r="L2706" s="662">
        <v>99.11</v>
      </c>
      <c r="M2706" s="662">
        <v>198.22</v>
      </c>
      <c r="N2706" s="661">
        <v>2</v>
      </c>
      <c r="O2706" s="744">
        <v>0.5</v>
      </c>
      <c r="P2706" s="662"/>
      <c r="Q2706" s="677">
        <v>0</v>
      </c>
      <c r="R2706" s="661"/>
      <c r="S2706" s="677">
        <v>0</v>
      </c>
      <c r="T2706" s="744"/>
      <c r="U2706" s="700">
        <v>0</v>
      </c>
    </row>
    <row r="2707" spans="1:21" ht="14.4" customHeight="1" x14ac:dyDescent="0.3">
      <c r="A2707" s="660">
        <v>32</v>
      </c>
      <c r="B2707" s="661" t="s">
        <v>573</v>
      </c>
      <c r="C2707" s="661" t="s">
        <v>3526</v>
      </c>
      <c r="D2707" s="742" t="s">
        <v>5499</v>
      </c>
      <c r="E2707" s="743" t="s">
        <v>3559</v>
      </c>
      <c r="F2707" s="661" t="s">
        <v>3521</v>
      </c>
      <c r="G2707" s="661" t="s">
        <v>5234</v>
      </c>
      <c r="H2707" s="661" t="s">
        <v>574</v>
      </c>
      <c r="I2707" s="661" t="s">
        <v>5422</v>
      </c>
      <c r="J2707" s="661" t="s">
        <v>5236</v>
      </c>
      <c r="K2707" s="661" t="s">
        <v>1664</v>
      </c>
      <c r="L2707" s="662">
        <v>0</v>
      </c>
      <c r="M2707" s="662">
        <v>0</v>
      </c>
      <c r="N2707" s="661">
        <v>1</v>
      </c>
      <c r="O2707" s="744">
        <v>0.5</v>
      </c>
      <c r="P2707" s="662">
        <v>0</v>
      </c>
      <c r="Q2707" s="677"/>
      <c r="R2707" s="661">
        <v>1</v>
      </c>
      <c r="S2707" s="677">
        <v>1</v>
      </c>
      <c r="T2707" s="744">
        <v>0.5</v>
      </c>
      <c r="U2707" s="700">
        <v>1</v>
      </c>
    </row>
    <row r="2708" spans="1:21" ht="14.4" customHeight="1" x14ac:dyDescent="0.3">
      <c r="A2708" s="660">
        <v>32</v>
      </c>
      <c r="B2708" s="661" t="s">
        <v>573</v>
      </c>
      <c r="C2708" s="661" t="s">
        <v>3526</v>
      </c>
      <c r="D2708" s="742" t="s">
        <v>5499</v>
      </c>
      <c r="E2708" s="743" t="s">
        <v>3559</v>
      </c>
      <c r="F2708" s="661" t="s">
        <v>3521</v>
      </c>
      <c r="G2708" s="661" t="s">
        <v>3670</v>
      </c>
      <c r="H2708" s="661" t="s">
        <v>574</v>
      </c>
      <c r="I2708" s="661" t="s">
        <v>3718</v>
      </c>
      <c r="J2708" s="661" t="s">
        <v>2521</v>
      </c>
      <c r="K2708" s="661" t="s">
        <v>3719</v>
      </c>
      <c r="L2708" s="662">
        <v>0</v>
      </c>
      <c r="M2708" s="662">
        <v>0</v>
      </c>
      <c r="N2708" s="661">
        <v>1</v>
      </c>
      <c r="O2708" s="744">
        <v>1</v>
      </c>
      <c r="P2708" s="662"/>
      <c r="Q2708" s="677"/>
      <c r="R2708" s="661"/>
      <c r="S2708" s="677">
        <v>0</v>
      </c>
      <c r="T2708" s="744"/>
      <c r="U2708" s="700">
        <v>0</v>
      </c>
    </row>
    <row r="2709" spans="1:21" ht="14.4" customHeight="1" x14ac:dyDescent="0.3">
      <c r="A2709" s="660">
        <v>32</v>
      </c>
      <c r="B2709" s="661" t="s">
        <v>573</v>
      </c>
      <c r="C2709" s="661" t="s">
        <v>3526</v>
      </c>
      <c r="D2709" s="742" t="s">
        <v>5499</v>
      </c>
      <c r="E2709" s="743" t="s">
        <v>3559</v>
      </c>
      <c r="F2709" s="661" t="s">
        <v>3521</v>
      </c>
      <c r="G2709" s="661" t="s">
        <v>3670</v>
      </c>
      <c r="H2709" s="661" t="s">
        <v>574</v>
      </c>
      <c r="I2709" s="661" t="s">
        <v>3898</v>
      </c>
      <c r="J2709" s="661" t="s">
        <v>2521</v>
      </c>
      <c r="K2709" s="661" t="s">
        <v>3899</v>
      </c>
      <c r="L2709" s="662">
        <v>214.5</v>
      </c>
      <c r="M2709" s="662">
        <v>214.5</v>
      </c>
      <c r="N2709" s="661">
        <v>1</v>
      </c>
      <c r="O2709" s="744">
        <v>1</v>
      </c>
      <c r="P2709" s="662">
        <v>214.5</v>
      </c>
      <c r="Q2709" s="677">
        <v>1</v>
      </c>
      <c r="R2709" s="661">
        <v>1</v>
      </c>
      <c r="S2709" s="677">
        <v>1</v>
      </c>
      <c r="T2709" s="744">
        <v>1</v>
      </c>
      <c r="U2709" s="700">
        <v>1</v>
      </c>
    </row>
    <row r="2710" spans="1:21" ht="14.4" customHeight="1" x14ac:dyDescent="0.3">
      <c r="A2710" s="660">
        <v>32</v>
      </c>
      <c r="B2710" s="661" t="s">
        <v>573</v>
      </c>
      <c r="C2710" s="661" t="s">
        <v>3526</v>
      </c>
      <c r="D2710" s="742" t="s">
        <v>5499</v>
      </c>
      <c r="E2710" s="743" t="s">
        <v>3559</v>
      </c>
      <c r="F2710" s="661" t="s">
        <v>3521</v>
      </c>
      <c r="G2710" s="661" t="s">
        <v>3670</v>
      </c>
      <c r="H2710" s="661" t="s">
        <v>574</v>
      </c>
      <c r="I2710" s="661" t="s">
        <v>4209</v>
      </c>
      <c r="J2710" s="661" t="s">
        <v>4210</v>
      </c>
      <c r="K2710" s="661" t="s">
        <v>4211</v>
      </c>
      <c r="L2710" s="662">
        <v>71.67</v>
      </c>
      <c r="M2710" s="662">
        <v>430.02</v>
      </c>
      <c r="N2710" s="661">
        <v>6</v>
      </c>
      <c r="O2710" s="744">
        <v>2</v>
      </c>
      <c r="P2710" s="662"/>
      <c r="Q2710" s="677">
        <v>0</v>
      </c>
      <c r="R2710" s="661"/>
      <c r="S2710" s="677">
        <v>0</v>
      </c>
      <c r="T2710" s="744"/>
      <c r="U2710" s="700">
        <v>0</v>
      </c>
    </row>
    <row r="2711" spans="1:21" ht="14.4" customHeight="1" x14ac:dyDescent="0.3">
      <c r="A2711" s="660">
        <v>32</v>
      </c>
      <c r="B2711" s="661" t="s">
        <v>573</v>
      </c>
      <c r="C2711" s="661" t="s">
        <v>3526</v>
      </c>
      <c r="D2711" s="742" t="s">
        <v>5499</v>
      </c>
      <c r="E2711" s="743" t="s">
        <v>3559</v>
      </c>
      <c r="F2711" s="661" t="s">
        <v>3521</v>
      </c>
      <c r="G2711" s="661" t="s">
        <v>3786</v>
      </c>
      <c r="H2711" s="661" t="s">
        <v>1755</v>
      </c>
      <c r="I2711" s="661" t="s">
        <v>1967</v>
      </c>
      <c r="J2711" s="661" t="s">
        <v>1968</v>
      </c>
      <c r="K2711" s="661" t="s">
        <v>2432</v>
      </c>
      <c r="L2711" s="662">
        <v>1427.23</v>
      </c>
      <c r="M2711" s="662">
        <v>1427.23</v>
      </c>
      <c r="N2711" s="661">
        <v>1</v>
      </c>
      <c r="O2711" s="744">
        <v>0.5</v>
      </c>
      <c r="P2711" s="662">
        <v>1427.23</v>
      </c>
      <c r="Q2711" s="677">
        <v>1</v>
      </c>
      <c r="R2711" s="661">
        <v>1</v>
      </c>
      <c r="S2711" s="677">
        <v>1</v>
      </c>
      <c r="T2711" s="744">
        <v>0.5</v>
      </c>
      <c r="U2711" s="700">
        <v>1</v>
      </c>
    </row>
    <row r="2712" spans="1:21" ht="14.4" customHeight="1" x14ac:dyDescent="0.3">
      <c r="A2712" s="660">
        <v>32</v>
      </c>
      <c r="B2712" s="661" t="s">
        <v>573</v>
      </c>
      <c r="C2712" s="661" t="s">
        <v>3526</v>
      </c>
      <c r="D2712" s="742" t="s">
        <v>5499</v>
      </c>
      <c r="E2712" s="743" t="s">
        <v>3560</v>
      </c>
      <c r="F2712" s="661" t="s">
        <v>3521</v>
      </c>
      <c r="G2712" s="661" t="s">
        <v>3569</v>
      </c>
      <c r="H2712" s="661" t="s">
        <v>574</v>
      </c>
      <c r="I2712" s="661" t="s">
        <v>1213</v>
      </c>
      <c r="J2712" s="661" t="s">
        <v>1214</v>
      </c>
      <c r="K2712" s="661" t="s">
        <v>1215</v>
      </c>
      <c r="L2712" s="662">
        <v>0</v>
      </c>
      <c r="M2712" s="662">
        <v>0</v>
      </c>
      <c r="N2712" s="661">
        <v>1</v>
      </c>
      <c r="O2712" s="744">
        <v>0.5</v>
      </c>
      <c r="P2712" s="662"/>
      <c r="Q2712" s="677"/>
      <c r="R2712" s="661"/>
      <c r="S2712" s="677">
        <v>0</v>
      </c>
      <c r="T2712" s="744"/>
      <c r="U2712" s="700">
        <v>0</v>
      </c>
    </row>
    <row r="2713" spans="1:21" ht="14.4" customHeight="1" x14ac:dyDescent="0.3">
      <c r="A2713" s="660">
        <v>32</v>
      </c>
      <c r="B2713" s="661" t="s">
        <v>573</v>
      </c>
      <c r="C2713" s="661" t="s">
        <v>3526</v>
      </c>
      <c r="D2713" s="742" t="s">
        <v>5499</v>
      </c>
      <c r="E2713" s="743" t="s">
        <v>3560</v>
      </c>
      <c r="F2713" s="661" t="s">
        <v>3521</v>
      </c>
      <c r="G2713" s="661" t="s">
        <v>3569</v>
      </c>
      <c r="H2713" s="661" t="s">
        <v>574</v>
      </c>
      <c r="I2713" s="661" t="s">
        <v>1268</v>
      </c>
      <c r="J2713" s="661" t="s">
        <v>1269</v>
      </c>
      <c r="K2713" s="661" t="s">
        <v>1253</v>
      </c>
      <c r="L2713" s="662">
        <v>263.26</v>
      </c>
      <c r="M2713" s="662">
        <v>263.26</v>
      </c>
      <c r="N2713" s="661">
        <v>1</v>
      </c>
      <c r="O2713" s="744">
        <v>0.5</v>
      </c>
      <c r="P2713" s="662"/>
      <c r="Q2713" s="677">
        <v>0</v>
      </c>
      <c r="R2713" s="661"/>
      <c r="S2713" s="677">
        <v>0</v>
      </c>
      <c r="T2713" s="744"/>
      <c r="U2713" s="700">
        <v>0</v>
      </c>
    </row>
    <row r="2714" spans="1:21" ht="14.4" customHeight="1" x14ac:dyDescent="0.3">
      <c r="A2714" s="660">
        <v>32</v>
      </c>
      <c r="B2714" s="661" t="s">
        <v>573</v>
      </c>
      <c r="C2714" s="661" t="s">
        <v>3526</v>
      </c>
      <c r="D2714" s="742" t="s">
        <v>5499</v>
      </c>
      <c r="E2714" s="743" t="s">
        <v>3560</v>
      </c>
      <c r="F2714" s="661" t="s">
        <v>3521</v>
      </c>
      <c r="G2714" s="661" t="s">
        <v>3582</v>
      </c>
      <c r="H2714" s="661" t="s">
        <v>1755</v>
      </c>
      <c r="I2714" s="661" t="s">
        <v>2158</v>
      </c>
      <c r="J2714" s="661" t="s">
        <v>617</v>
      </c>
      <c r="K2714" s="661" t="s">
        <v>3387</v>
      </c>
      <c r="L2714" s="662">
        <v>154.36000000000001</v>
      </c>
      <c r="M2714" s="662">
        <v>154.36000000000001</v>
      </c>
      <c r="N2714" s="661">
        <v>1</v>
      </c>
      <c r="O2714" s="744">
        <v>1</v>
      </c>
      <c r="P2714" s="662">
        <v>154.36000000000001</v>
      </c>
      <c r="Q2714" s="677">
        <v>1</v>
      </c>
      <c r="R2714" s="661">
        <v>1</v>
      </c>
      <c r="S2714" s="677">
        <v>1</v>
      </c>
      <c r="T2714" s="744">
        <v>1</v>
      </c>
      <c r="U2714" s="700">
        <v>1</v>
      </c>
    </row>
    <row r="2715" spans="1:21" ht="14.4" customHeight="1" x14ac:dyDescent="0.3">
      <c r="A2715" s="660">
        <v>32</v>
      </c>
      <c r="B2715" s="661" t="s">
        <v>573</v>
      </c>
      <c r="C2715" s="661" t="s">
        <v>3526</v>
      </c>
      <c r="D2715" s="742" t="s">
        <v>5499</v>
      </c>
      <c r="E2715" s="743" t="s">
        <v>3560</v>
      </c>
      <c r="F2715" s="661" t="s">
        <v>3521</v>
      </c>
      <c r="G2715" s="661" t="s">
        <v>3662</v>
      </c>
      <c r="H2715" s="661" t="s">
        <v>574</v>
      </c>
      <c r="I2715" s="661" t="s">
        <v>1160</v>
      </c>
      <c r="J2715" s="661" t="s">
        <v>3663</v>
      </c>
      <c r="K2715" s="661" t="s">
        <v>3664</v>
      </c>
      <c r="L2715" s="662">
        <v>99.11</v>
      </c>
      <c r="M2715" s="662">
        <v>297.33</v>
      </c>
      <c r="N2715" s="661">
        <v>3</v>
      </c>
      <c r="O2715" s="744">
        <v>0.5</v>
      </c>
      <c r="P2715" s="662">
        <v>297.33</v>
      </c>
      <c r="Q2715" s="677">
        <v>1</v>
      </c>
      <c r="R2715" s="661">
        <v>3</v>
      </c>
      <c r="S2715" s="677">
        <v>1</v>
      </c>
      <c r="T2715" s="744">
        <v>0.5</v>
      </c>
      <c r="U2715" s="700">
        <v>1</v>
      </c>
    </row>
    <row r="2716" spans="1:21" ht="14.4" customHeight="1" x14ac:dyDescent="0.3">
      <c r="A2716" s="660">
        <v>32</v>
      </c>
      <c r="B2716" s="661" t="s">
        <v>573</v>
      </c>
      <c r="C2716" s="661" t="s">
        <v>3526</v>
      </c>
      <c r="D2716" s="742" t="s">
        <v>5499</v>
      </c>
      <c r="E2716" s="743" t="s">
        <v>3560</v>
      </c>
      <c r="F2716" s="661" t="s">
        <v>3521</v>
      </c>
      <c r="G2716" s="661" t="s">
        <v>3666</v>
      </c>
      <c r="H2716" s="661" t="s">
        <v>574</v>
      </c>
      <c r="I2716" s="661" t="s">
        <v>5423</v>
      </c>
      <c r="J2716" s="661" t="s">
        <v>855</v>
      </c>
      <c r="K2716" s="661" t="s">
        <v>5424</v>
      </c>
      <c r="L2716" s="662">
        <v>0</v>
      </c>
      <c r="M2716" s="662">
        <v>0</v>
      </c>
      <c r="N2716" s="661">
        <v>1</v>
      </c>
      <c r="O2716" s="744">
        <v>0.5</v>
      </c>
      <c r="P2716" s="662">
        <v>0</v>
      </c>
      <c r="Q2716" s="677"/>
      <c r="R2716" s="661">
        <v>1</v>
      </c>
      <c r="S2716" s="677">
        <v>1</v>
      </c>
      <c r="T2716" s="744">
        <v>0.5</v>
      </c>
      <c r="U2716" s="700">
        <v>1</v>
      </c>
    </row>
    <row r="2717" spans="1:21" ht="14.4" customHeight="1" x14ac:dyDescent="0.3">
      <c r="A2717" s="660">
        <v>32</v>
      </c>
      <c r="B2717" s="661" t="s">
        <v>573</v>
      </c>
      <c r="C2717" s="661" t="s">
        <v>3526</v>
      </c>
      <c r="D2717" s="742" t="s">
        <v>5499</v>
      </c>
      <c r="E2717" s="743" t="s">
        <v>3561</v>
      </c>
      <c r="F2717" s="661" t="s">
        <v>3521</v>
      </c>
      <c r="G2717" s="661" t="s">
        <v>5425</v>
      </c>
      <c r="H2717" s="661" t="s">
        <v>574</v>
      </c>
      <c r="I2717" s="661" t="s">
        <v>5426</v>
      </c>
      <c r="J2717" s="661" t="s">
        <v>5427</v>
      </c>
      <c r="K2717" s="661" t="s">
        <v>3803</v>
      </c>
      <c r="L2717" s="662">
        <v>49.87</v>
      </c>
      <c r="M2717" s="662">
        <v>49.87</v>
      </c>
      <c r="N2717" s="661">
        <v>1</v>
      </c>
      <c r="O2717" s="744">
        <v>0.5</v>
      </c>
      <c r="P2717" s="662">
        <v>49.87</v>
      </c>
      <c r="Q2717" s="677">
        <v>1</v>
      </c>
      <c r="R2717" s="661">
        <v>1</v>
      </c>
      <c r="S2717" s="677">
        <v>1</v>
      </c>
      <c r="T2717" s="744">
        <v>0.5</v>
      </c>
      <c r="U2717" s="700">
        <v>1</v>
      </c>
    </row>
    <row r="2718" spans="1:21" ht="14.4" customHeight="1" x14ac:dyDescent="0.3">
      <c r="A2718" s="660">
        <v>32</v>
      </c>
      <c r="B2718" s="661" t="s">
        <v>573</v>
      </c>
      <c r="C2718" s="661" t="s">
        <v>3526</v>
      </c>
      <c r="D2718" s="742" t="s">
        <v>5499</v>
      </c>
      <c r="E2718" s="743" t="s">
        <v>3561</v>
      </c>
      <c r="F2718" s="661" t="s">
        <v>3521</v>
      </c>
      <c r="G2718" s="661" t="s">
        <v>3569</v>
      </c>
      <c r="H2718" s="661" t="s">
        <v>574</v>
      </c>
      <c r="I2718" s="661" t="s">
        <v>1268</v>
      </c>
      <c r="J2718" s="661" t="s">
        <v>1269</v>
      </c>
      <c r="K2718" s="661" t="s">
        <v>1253</v>
      </c>
      <c r="L2718" s="662">
        <v>263.26</v>
      </c>
      <c r="M2718" s="662">
        <v>263.26</v>
      </c>
      <c r="N2718" s="661">
        <v>1</v>
      </c>
      <c r="O2718" s="744">
        <v>0.5</v>
      </c>
      <c r="P2718" s="662">
        <v>263.26</v>
      </c>
      <c r="Q2718" s="677">
        <v>1</v>
      </c>
      <c r="R2718" s="661">
        <v>1</v>
      </c>
      <c r="S2718" s="677">
        <v>1</v>
      </c>
      <c r="T2718" s="744">
        <v>0.5</v>
      </c>
      <c r="U2718" s="700">
        <v>1</v>
      </c>
    </row>
    <row r="2719" spans="1:21" ht="14.4" customHeight="1" x14ac:dyDescent="0.3">
      <c r="A2719" s="660">
        <v>32</v>
      </c>
      <c r="B2719" s="661" t="s">
        <v>573</v>
      </c>
      <c r="C2719" s="661" t="s">
        <v>3526</v>
      </c>
      <c r="D2719" s="742" t="s">
        <v>5499</v>
      </c>
      <c r="E2719" s="743" t="s">
        <v>3561</v>
      </c>
      <c r="F2719" s="661" t="s">
        <v>3521</v>
      </c>
      <c r="G2719" s="661" t="s">
        <v>3569</v>
      </c>
      <c r="H2719" s="661" t="s">
        <v>574</v>
      </c>
      <c r="I2719" s="661" t="s">
        <v>1314</v>
      </c>
      <c r="J2719" s="661" t="s">
        <v>1315</v>
      </c>
      <c r="K2719" s="661" t="s">
        <v>3570</v>
      </c>
      <c r="L2719" s="662">
        <v>1295.6400000000001</v>
      </c>
      <c r="M2719" s="662">
        <v>22025.879999999997</v>
      </c>
      <c r="N2719" s="661">
        <v>17</v>
      </c>
      <c r="O2719" s="744">
        <v>11</v>
      </c>
      <c r="P2719" s="662">
        <v>18138.96</v>
      </c>
      <c r="Q2719" s="677">
        <v>0.82352941176470595</v>
      </c>
      <c r="R2719" s="661">
        <v>14</v>
      </c>
      <c r="S2719" s="677">
        <v>0.82352941176470584</v>
      </c>
      <c r="T2719" s="744">
        <v>8.5</v>
      </c>
      <c r="U2719" s="700">
        <v>0.77272727272727271</v>
      </c>
    </row>
    <row r="2720" spans="1:21" ht="14.4" customHeight="1" x14ac:dyDescent="0.3">
      <c r="A2720" s="660">
        <v>32</v>
      </c>
      <c r="B2720" s="661" t="s">
        <v>573</v>
      </c>
      <c r="C2720" s="661" t="s">
        <v>3526</v>
      </c>
      <c r="D2720" s="742" t="s">
        <v>5499</v>
      </c>
      <c r="E2720" s="743" t="s">
        <v>3561</v>
      </c>
      <c r="F2720" s="661" t="s">
        <v>3521</v>
      </c>
      <c r="G2720" s="661" t="s">
        <v>3569</v>
      </c>
      <c r="H2720" s="661" t="s">
        <v>574</v>
      </c>
      <c r="I2720" s="661" t="s">
        <v>1255</v>
      </c>
      <c r="J2720" s="661" t="s">
        <v>4635</v>
      </c>
      <c r="K2720" s="661" t="s">
        <v>4636</v>
      </c>
      <c r="L2720" s="662">
        <v>0</v>
      </c>
      <c r="M2720" s="662">
        <v>0</v>
      </c>
      <c r="N2720" s="661">
        <v>1</v>
      </c>
      <c r="O2720" s="744">
        <v>1</v>
      </c>
      <c r="P2720" s="662">
        <v>0</v>
      </c>
      <c r="Q2720" s="677"/>
      <c r="R2720" s="661">
        <v>1</v>
      </c>
      <c r="S2720" s="677">
        <v>1</v>
      </c>
      <c r="T2720" s="744">
        <v>1</v>
      </c>
      <c r="U2720" s="700">
        <v>1</v>
      </c>
    </row>
    <row r="2721" spans="1:21" ht="14.4" customHeight="1" x14ac:dyDescent="0.3">
      <c r="A2721" s="660">
        <v>32</v>
      </c>
      <c r="B2721" s="661" t="s">
        <v>573</v>
      </c>
      <c r="C2721" s="661" t="s">
        <v>3526</v>
      </c>
      <c r="D2721" s="742" t="s">
        <v>5499</v>
      </c>
      <c r="E2721" s="743" t="s">
        <v>3561</v>
      </c>
      <c r="F2721" s="661" t="s">
        <v>3521</v>
      </c>
      <c r="G2721" s="661" t="s">
        <v>3569</v>
      </c>
      <c r="H2721" s="661" t="s">
        <v>574</v>
      </c>
      <c r="I2721" s="661" t="s">
        <v>3691</v>
      </c>
      <c r="J2721" s="661" t="s">
        <v>2622</v>
      </c>
      <c r="K2721" s="661" t="s">
        <v>3692</v>
      </c>
      <c r="L2721" s="662">
        <v>0</v>
      </c>
      <c r="M2721" s="662">
        <v>0</v>
      </c>
      <c r="N2721" s="661">
        <v>1</v>
      </c>
      <c r="O2721" s="744">
        <v>1</v>
      </c>
      <c r="P2721" s="662">
        <v>0</v>
      </c>
      <c r="Q2721" s="677"/>
      <c r="R2721" s="661">
        <v>1</v>
      </c>
      <c r="S2721" s="677">
        <v>1</v>
      </c>
      <c r="T2721" s="744">
        <v>1</v>
      </c>
      <c r="U2721" s="700">
        <v>1</v>
      </c>
    </row>
    <row r="2722" spans="1:21" ht="14.4" customHeight="1" x14ac:dyDescent="0.3">
      <c r="A2722" s="660">
        <v>32</v>
      </c>
      <c r="B2722" s="661" t="s">
        <v>573</v>
      </c>
      <c r="C2722" s="661" t="s">
        <v>3526</v>
      </c>
      <c r="D2722" s="742" t="s">
        <v>5499</v>
      </c>
      <c r="E2722" s="743" t="s">
        <v>3561</v>
      </c>
      <c r="F2722" s="661" t="s">
        <v>3521</v>
      </c>
      <c r="G2722" s="661" t="s">
        <v>3569</v>
      </c>
      <c r="H2722" s="661" t="s">
        <v>574</v>
      </c>
      <c r="I2722" s="661" t="s">
        <v>4098</v>
      </c>
      <c r="J2722" s="661" t="s">
        <v>2622</v>
      </c>
      <c r="K2722" s="661" t="s">
        <v>3692</v>
      </c>
      <c r="L2722" s="662">
        <v>0</v>
      </c>
      <c r="M2722" s="662">
        <v>0</v>
      </c>
      <c r="N2722" s="661">
        <v>1</v>
      </c>
      <c r="O2722" s="744">
        <v>1</v>
      </c>
      <c r="P2722" s="662"/>
      <c r="Q2722" s="677"/>
      <c r="R2722" s="661"/>
      <c r="S2722" s="677">
        <v>0</v>
      </c>
      <c r="T2722" s="744"/>
      <c r="U2722" s="700">
        <v>0</v>
      </c>
    </row>
    <row r="2723" spans="1:21" ht="14.4" customHeight="1" x14ac:dyDescent="0.3">
      <c r="A2723" s="660">
        <v>32</v>
      </c>
      <c r="B2723" s="661" t="s">
        <v>573</v>
      </c>
      <c r="C2723" s="661" t="s">
        <v>3526</v>
      </c>
      <c r="D2723" s="742" t="s">
        <v>5499</v>
      </c>
      <c r="E2723" s="743" t="s">
        <v>3561</v>
      </c>
      <c r="F2723" s="661" t="s">
        <v>3521</v>
      </c>
      <c r="G2723" s="661" t="s">
        <v>3571</v>
      </c>
      <c r="H2723" s="661" t="s">
        <v>574</v>
      </c>
      <c r="I2723" s="661" t="s">
        <v>3693</v>
      </c>
      <c r="J2723" s="661" t="s">
        <v>3575</v>
      </c>
      <c r="K2723" s="661" t="s">
        <v>3694</v>
      </c>
      <c r="L2723" s="662">
        <v>0</v>
      </c>
      <c r="M2723" s="662">
        <v>0</v>
      </c>
      <c r="N2723" s="661">
        <v>3</v>
      </c>
      <c r="O2723" s="744">
        <v>1.5</v>
      </c>
      <c r="P2723" s="662">
        <v>0</v>
      </c>
      <c r="Q2723" s="677"/>
      <c r="R2723" s="661">
        <v>1</v>
      </c>
      <c r="S2723" s="677">
        <v>0.33333333333333331</v>
      </c>
      <c r="T2723" s="744">
        <v>0.5</v>
      </c>
      <c r="U2723" s="700">
        <v>0.33333333333333331</v>
      </c>
    </row>
    <row r="2724" spans="1:21" ht="14.4" customHeight="1" x14ac:dyDescent="0.3">
      <c r="A2724" s="660">
        <v>32</v>
      </c>
      <c r="B2724" s="661" t="s">
        <v>573</v>
      </c>
      <c r="C2724" s="661" t="s">
        <v>3526</v>
      </c>
      <c r="D2724" s="742" t="s">
        <v>5499</v>
      </c>
      <c r="E2724" s="743" t="s">
        <v>3561</v>
      </c>
      <c r="F2724" s="661" t="s">
        <v>3521</v>
      </c>
      <c r="G2724" s="661" t="s">
        <v>3571</v>
      </c>
      <c r="H2724" s="661" t="s">
        <v>574</v>
      </c>
      <c r="I2724" s="661" t="s">
        <v>683</v>
      </c>
      <c r="J2724" s="661" t="s">
        <v>684</v>
      </c>
      <c r="K2724" s="661" t="s">
        <v>3572</v>
      </c>
      <c r="L2724" s="662">
        <v>40.58</v>
      </c>
      <c r="M2724" s="662">
        <v>446.37999999999994</v>
      </c>
      <c r="N2724" s="661">
        <v>11</v>
      </c>
      <c r="O2724" s="744">
        <v>8</v>
      </c>
      <c r="P2724" s="662">
        <v>284.05999999999995</v>
      </c>
      <c r="Q2724" s="677">
        <v>0.63636363636363635</v>
      </c>
      <c r="R2724" s="661">
        <v>7</v>
      </c>
      <c r="S2724" s="677">
        <v>0.63636363636363635</v>
      </c>
      <c r="T2724" s="744">
        <v>4.5</v>
      </c>
      <c r="U2724" s="700">
        <v>0.5625</v>
      </c>
    </row>
    <row r="2725" spans="1:21" ht="14.4" customHeight="1" x14ac:dyDescent="0.3">
      <c r="A2725" s="660">
        <v>32</v>
      </c>
      <c r="B2725" s="661" t="s">
        <v>573</v>
      </c>
      <c r="C2725" s="661" t="s">
        <v>3526</v>
      </c>
      <c r="D2725" s="742" t="s">
        <v>5499</v>
      </c>
      <c r="E2725" s="743" t="s">
        <v>3561</v>
      </c>
      <c r="F2725" s="661" t="s">
        <v>3521</v>
      </c>
      <c r="G2725" s="661" t="s">
        <v>3571</v>
      </c>
      <c r="H2725" s="661" t="s">
        <v>574</v>
      </c>
      <c r="I2725" s="661" t="s">
        <v>3573</v>
      </c>
      <c r="J2725" s="661" t="s">
        <v>684</v>
      </c>
      <c r="K2725" s="661" t="s">
        <v>3574</v>
      </c>
      <c r="L2725" s="662">
        <v>135.25</v>
      </c>
      <c r="M2725" s="662">
        <v>811.5</v>
      </c>
      <c r="N2725" s="661">
        <v>6</v>
      </c>
      <c r="O2725" s="744">
        <v>4</v>
      </c>
      <c r="P2725" s="662">
        <v>676.25</v>
      </c>
      <c r="Q2725" s="677">
        <v>0.83333333333333337</v>
      </c>
      <c r="R2725" s="661">
        <v>5</v>
      </c>
      <c r="S2725" s="677">
        <v>0.83333333333333337</v>
      </c>
      <c r="T2725" s="744">
        <v>3.5</v>
      </c>
      <c r="U2725" s="700">
        <v>0.875</v>
      </c>
    </row>
    <row r="2726" spans="1:21" ht="14.4" customHeight="1" x14ac:dyDescent="0.3">
      <c r="A2726" s="660">
        <v>32</v>
      </c>
      <c r="B2726" s="661" t="s">
        <v>573</v>
      </c>
      <c r="C2726" s="661" t="s">
        <v>3526</v>
      </c>
      <c r="D2726" s="742" t="s">
        <v>5499</v>
      </c>
      <c r="E2726" s="743" t="s">
        <v>3561</v>
      </c>
      <c r="F2726" s="661" t="s">
        <v>3521</v>
      </c>
      <c r="G2726" s="661" t="s">
        <v>3571</v>
      </c>
      <c r="H2726" s="661" t="s">
        <v>574</v>
      </c>
      <c r="I2726" s="661" t="s">
        <v>699</v>
      </c>
      <c r="J2726" s="661" t="s">
        <v>3575</v>
      </c>
      <c r="K2726" s="661" t="s">
        <v>1123</v>
      </c>
      <c r="L2726" s="662">
        <v>42.85</v>
      </c>
      <c r="M2726" s="662">
        <v>214.25</v>
      </c>
      <c r="N2726" s="661">
        <v>5</v>
      </c>
      <c r="O2726" s="744">
        <v>3</v>
      </c>
      <c r="P2726" s="662">
        <v>171.4</v>
      </c>
      <c r="Q2726" s="677">
        <v>0.8</v>
      </c>
      <c r="R2726" s="661">
        <v>4</v>
      </c>
      <c r="S2726" s="677">
        <v>0.8</v>
      </c>
      <c r="T2726" s="744">
        <v>2.5</v>
      </c>
      <c r="U2726" s="700">
        <v>0.83333333333333337</v>
      </c>
    </row>
    <row r="2727" spans="1:21" ht="14.4" customHeight="1" x14ac:dyDescent="0.3">
      <c r="A2727" s="660">
        <v>32</v>
      </c>
      <c r="B2727" s="661" t="s">
        <v>573</v>
      </c>
      <c r="C2727" s="661" t="s">
        <v>3526</v>
      </c>
      <c r="D2727" s="742" t="s">
        <v>5499</v>
      </c>
      <c r="E2727" s="743" t="s">
        <v>3561</v>
      </c>
      <c r="F2727" s="661" t="s">
        <v>3521</v>
      </c>
      <c r="G2727" s="661" t="s">
        <v>3720</v>
      </c>
      <c r="H2727" s="661" t="s">
        <v>1755</v>
      </c>
      <c r="I2727" s="661" t="s">
        <v>1854</v>
      </c>
      <c r="J2727" s="661" t="s">
        <v>3435</v>
      </c>
      <c r="K2727" s="661" t="s">
        <v>3436</v>
      </c>
      <c r="L2727" s="662">
        <v>6.68</v>
      </c>
      <c r="M2727" s="662">
        <v>13.36</v>
      </c>
      <c r="N2727" s="661">
        <v>2</v>
      </c>
      <c r="O2727" s="744">
        <v>1</v>
      </c>
      <c r="P2727" s="662">
        <v>13.36</v>
      </c>
      <c r="Q2727" s="677">
        <v>1</v>
      </c>
      <c r="R2727" s="661">
        <v>2</v>
      </c>
      <c r="S2727" s="677">
        <v>1</v>
      </c>
      <c r="T2727" s="744">
        <v>1</v>
      </c>
      <c r="U2727" s="700">
        <v>1</v>
      </c>
    </row>
    <row r="2728" spans="1:21" ht="14.4" customHeight="1" x14ac:dyDescent="0.3">
      <c r="A2728" s="660">
        <v>32</v>
      </c>
      <c r="B2728" s="661" t="s">
        <v>573</v>
      </c>
      <c r="C2728" s="661" t="s">
        <v>3526</v>
      </c>
      <c r="D2728" s="742" t="s">
        <v>5499</v>
      </c>
      <c r="E2728" s="743" t="s">
        <v>3561</v>
      </c>
      <c r="F2728" s="661" t="s">
        <v>3521</v>
      </c>
      <c r="G2728" s="661" t="s">
        <v>3720</v>
      </c>
      <c r="H2728" s="661" t="s">
        <v>1755</v>
      </c>
      <c r="I2728" s="661" t="s">
        <v>1948</v>
      </c>
      <c r="J2728" s="661" t="s">
        <v>3437</v>
      </c>
      <c r="K2728" s="661" t="s">
        <v>3438</v>
      </c>
      <c r="L2728" s="662">
        <v>10.26</v>
      </c>
      <c r="M2728" s="662">
        <v>10.26</v>
      </c>
      <c r="N2728" s="661">
        <v>1</v>
      </c>
      <c r="O2728" s="744">
        <v>1</v>
      </c>
      <c r="P2728" s="662">
        <v>10.26</v>
      </c>
      <c r="Q2728" s="677">
        <v>1</v>
      </c>
      <c r="R2728" s="661">
        <v>1</v>
      </c>
      <c r="S2728" s="677">
        <v>1</v>
      </c>
      <c r="T2728" s="744">
        <v>1</v>
      </c>
      <c r="U2728" s="700">
        <v>1</v>
      </c>
    </row>
    <row r="2729" spans="1:21" ht="14.4" customHeight="1" x14ac:dyDescent="0.3">
      <c r="A2729" s="660">
        <v>32</v>
      </c>
      <c r="B2729" s="661" t="s">
        <v>573</v>
      </c>
      <c r="C2729" s="661" t="s">
        <v>3526</v>
      </c>
      <c r="D2729" s="742" t="s">
        <v>5499</v>
      </c>
      <c r="E2729" s="743" t="s">
        <v>3561</v>
      </c>
      <c r="F2729" s="661" t="s">
        <v>3521</v>
      </c>
      <c r="G2729" s="661" t="s">
        <v>4490</v>
      </c>
      <c r="H2729" s="661" t="s">
        <v>574</v>
      </c>
      <c r="I2729" s="661" t="s">
        <v>1354</v>
      </c>
      <c r="J2729" s="661" t="s">
        <v>1355</v>
      </c>
      <c r="K2729" s="661" t="s">
        <v>1356</v>
      </c>
      <c r="L2729" s="662">
        <v>0</v>
      </c>
      <c r="M2729" s="662">
        <v>0</v>
      </c>
      <c r="N2729" s="661">
        <v>6</v>
      </c>
      <c r="O2729" s="744">
        <v>4</v>
      </c>
      <c r="P2729" s="662">
        <v>0</v>
      </c>
      <c r="Q2729" s="677"/>
      <c r="R2729" s="661">
        <v>4</v>
      </c>
      <c r="S2729" s="677">
        <v>0.66666666666666663</v>
      </c>
      <c r="T2729" s="744">
        <v>2.5</v>
      </c>
      <c r="U2729" s="700">
        <v>0.625</v>
      </c>
    </row>
    <row r="2730" spans="1:21" ht="14.4" customHeight="1" x14ac:dyDescent="0.3">
      <c r="A2730" s="660">
        <v>32</v>
      </c>
      <c r="B2730" s="661" t="s">
        <v>573</v>
      </c>
      <c r="C2730" s="661" t="s">
        <v>3526</v>
      </c>
      <c r="D2730" s="742" t="s">
        <v>5499</v>
      </c>
      <c r="E2730" s="743" t="s">
        <v>3561</v>
      </c>
      <c r="F2730" s="661" t="s">
        <v>3521</v>
      </c>
      <c r="G2730" s="661" t="s">
        <v>3579</v>
      </c>
      <c r="H2730" s="661" t="s">
        <v>574</v>
      </c>
      <c r="I2730" s="661" t="s">
        <v>5407</v>
      </c>
      <c r="J2730" s="661" t="s">
        <v>1013</v>
      </c>
      <c r="K2730" s="661" t="s">
        <v>4573</v>
      </c>
      <c r="L2730" s="662">
        <v>0</v>
      </c>
      <c r="M2730" s="662">
        <v>0</v>
      </c>
      <c r="N2730" s="661">
        <v>1</v>
      </c>
      <c r="O2730" s="744">
        <v>0.5</v>
      </c>
      <c r="P2730" s="662"/>
      <c r="Q2730" s="677"/>
      <c r="R2730" s="661"/>
      <c r="S2730" s="677">
        <v>0</v>
      </c>
      <c r="T2730" s="744"/>
      <c r="U2730" s="700">
        <v>0</v>
      </c>
    </row>
    <row r="2731" spans="1:21" ht="14.4" customHeight="1" x14ac:dyDescent="0.3">
      <c r="A2731" s="660">
        <v>32</v>
      </c>
      <c r="B2731" s="661" t="s">
        <v>573</v>
      </c>
      <c r="C2731" s="661" t="s">
        <v>3526</v>
      </c>
      <c r="D2731" s="742" t="s">
        <v>5499</v>
      </c>
      <c r="E2731" s="743" t="s">
        <v>3561</v>
      </c>
      <c r="F2731" s="661" t="s">
        <v>3521</v>
      </c>
      <c r="G2731" s="661" t="s">
        <v>3579</v>
      </c>
      <c r="H2731" s="661" t="s">
        <v>574</v>
      </c>
      <c r="I2731" s="661" t="s">
        <v>5428</v>
      </c>
      <c r="J2731" s="661" t="s">
        <v>5429</v>
      </c>
      <c r="K2731" s="661" t="s">
        <v>1014</v>
      </c>
      <c r="L2731" s="662">
        <v>58.27</v>
      </c>
      <c r="M2731" s="662">
        <v>58.27</v>
      </c>
      <c r="N2731" s="661">
        <v>1</v>
      </c>
      <c r="O2731" s="744">
        <v>0.5</v>
      </c>
      <c r="P2731" s="662"/>
      <c r="Q2731" s="677">
        <v>0</v>
      </c>
      <c r="R2731" s="661"/>
      <c r="S2731" s="677">
        <v>0</v>
      </c>
      <c r="T2731" s="744"/>
      <c r="U2731" s="700">
        <v>0</v>
      </c>
    </row>
    <row r="2732" spans="1:21" ht="14.4" customHeight="1" x14ac:dyDescent="0.3">
      <c r="A2732" s="660">
        <v>32</v>
      </c>
      <c r="B2732" s="661" t="s">
        <v>573</v>
      </c>
      <c r="C2732" s="661" t="s">
        <v>3526</v>
      </c>
      <c r="D2732" s="742" t="s">
        <v>5499</v>
      </c>
      <c r="E2732" s="743" t="s">
        <v>3561</v>
      </c>
      <c r="F2732" s="661" t="s">
        <v>3521</v>
      </c>
      <c r="G2732" s="661" t="s">
        <v>3582</v>
      </c>
      <c r="H2732" s="661" t="s">
        <v>1755</v>
      </c>
      <c r="I2732" s="661" t="s">
        <v>2158</v>
      </c>
      <c r="J2732" s="661" t="s">
        <v>617</v>
      </c>
      <c r="K2732" s="661" t="s">
        <v>3387</v>
      </c>
      <c r="L2732" s="662">
        <v>150.04</v>
      </c>
      <c r="M2732" s="662">
        <v>450.12</v>
      </c>
      <c r="N2732" s="661">
        <v>3</v>
      </c>
      <c r="O2732" s="744">
        <v>2</v>
      </c>
      <c r="P2732" s="662">
        <v>150.04</v>
      </c>
      <c r="Q2732" s="677">
        <v>0.33333333333333331</v>
      </c>
      <c r="R2732" s="661">
        <v>1</v>
      </c>
      <c r="S2732" s="677">
        <v>0.33333333333333331</v>
      </c>
      <c r="T2732" s="744">
        <v>0.5</v>
      </c>
      <c r="U2732" s="700">
        <v>0.25</v>
      </c>
    </row>
    <row r="2733" spans="1:21" ht="14.4" customHeight="1" x14ac:dyDescent="0.3">
      <c r="A2733" s="660">
        <v>32</v>
      </c>
      <c r="B2733" s="661" t="s">
        <v>573</v>
      </c>
      <c r="C2733" s="661" t="s">
        <v>3526</v>
      </c>
      <c r="D2733" s="742" t="s">
        <v>5499</v>
      </c>
      <c r="E2733" s="743" t="s">
        <v>3561</v>
      </c>
      <c r="F2733" s="661" t="s">
        <v>3521</v>
      </c>
      <c r="G2733" s="661" t="s">
        <v>3582</v>
      </c>
      <c r="H2733" s="661" t="s">
        <v>1755</v>
      </c>
      <c r="I2733" s="661" t="s">
        <v>2158</v>
      </c>
      <c r="J2733" s="661" t="s">
        <v>617</v>
      </c>
      <c r="K2733" s="661" t="s">
        <v>3387</v>
      </c>
      <c r="L2733" s="662">
        <v>154.36000000000001</v>
      </c>
      <c r="M2733" s="662">
        <v>2932.8400000000006</v>
      </c>
      <c r="N2733" s="661">
        <v>19</v>
      </c>
      <c r="O2733" s="744">
        <v>10.5</v>
      </c>
      <c r="P2733" s="662">
        <v>1697.9600000000005</v>
      </c>
      <c r="Q2733" s="677">
        <v>0.57894736842105265</v>
      </c>
      <c r="R2733" s="661">
        <v>11</v>
      </c>
      <c r="S2733" s="677">
        <v>0.57894736842105265</v>
      </c>
      <c r="T2733" s="744">
        <v>5.5</v>
      </c>
      <c r="U2733" s="700">
        <v>0.52380952380952384</v>
      </c>
    </row>
    <row r="2734" spans="1:21" ht="14.4" customHeight="1" x14ac:dyDescent="0.3">
      <c r="A2734" s="660">
        <v>32</v>
      </c>
      <c r="B2734" s="661" t="s">
        <v>573</v>
      </c>
      <c r="C2734" s="661" t="s">
        <v>3526</v>
      </c>
      <c r="D2734" s="742" t="s">
        <v>5499</v>
      </c>
      <c r="E2734" s="743" t="s">
        <v>3561</v>
      </c>
      <c r="F2734" s="661" t="s">
        <v>3521</v>
      </c>
      <c r="G2734" s="661" t="s">
        <v>3582</v>
      </c>
      <c r="H2734" s="661" t="s">
        <v>1755</v>
      </c>
      <c r="I2734" s="661" t="s">
        <v>3052</v>
      </c>
      <c r="J2734" s="661" t="s">
        <v>3483</v>
      </c>
      <c r="K2734" s="661" t="s">
        <v>3386</v>
      </c>
      <c r="L2734" s="662">
        <v>149.52000000000001</v>
      </c>
      <c r="M2734" s="662">
        <v>299.04000000000002</v>
      </c>
      <c r="N2734" s="661">
        <v>2</v>
      </c>
      <c r="O2734" s="744">
        <v>0.5</v>
      </c>
      <c r="P2734" s="662">
        <v>299.04000000000002</v>
      </c>
      <c r="Q2734" s="677">
        <v>1</v>
      </c>
      <c r="R2734" s="661">
        <v>2</v>
      </c>
      <c r="S2734" s="677">
        <v>1</v>
      </c>
      <c r="T2734" s="744">
        <v>0.5</v>
      </c>
      <c r="U2734" s="700">
        <v>1</v>
      </c>
    </row>
    <row r="2735" spans="1:21" ht="14.4" customHeight="1" x14ac:dyDescent="0.3">
      <c r="A2735" s="660">
        <v>32</v>
      </c>
      <c r="B2735" s="661" t="s">
        <v>573</v>
      </c>
      <c r="C2735" s="661" t="s">
        <v>3526</v>
      </c>
      <c r="D2735" s="742" t="s">
        <v>5499</v>
      </c>
      <c r="E2735" s="743" t="s">
        <v>3561</v>
      </c>
      <c r="F2735" s="661" t="s">
        <v>3521</v>
      </c>
      <c r="G2735" s="661" t="s">
        <v>4106</v>
      </c>
      <c r="H2735" s="661" t="s">
        <v>1755</v>
      </c>
      <c r="I2735" s="661" t="s">
        <v>2170</v>
      </c>
      <c r="J2735" s="661" t="s">
        <v>2171</v>
      </c>
      <c r="K2735" s="661" t="s">
        <v>2172</v>
      </c>
      <c r="L2735" s="662">
        <v>119.7</v>
      </c>
      <c r="M2735" s="662">
        <v>837.90000000000009</v>
      </c>
      <c r="N2735" s="661">
        <v>7</v>
      </c>
      <c r="O2735" s="744">
        <v>5</v>
      </c>
      <c r="P2735" s="662">
        <v>718.2</v>
      </c>
      <c r="Q2735" s="677">
        <v>0.8571428571428571</v>
      </c>
      <c r="R2735" s="661">
        <v>6</v>
      </c>
      <c r="S2735" s="677">
        <v>0.8571428571428571</v>
      </c>
      <c r="T2735" s="744">
        <v>4.5</v>
      </c>
      <c r="U2735" s="700">
        <v>0.9</v>
      </c>
    </row>
    <row r="2736" spans="1:21" ht="14.4" customHeight="1" x14ac:dyDescent="0.3">
      <c r="A2736" s="660">
        <v>32</v>
      </c>
      <c r="B2736" s="661" t="s">
        <v>573</v>
      </c>
      <c r="C2736" s="661" t="s">
        <v>3526</v>
      </c>
      <c r="D2736" s="742" t="s">
        <v>5499</v>
      </c>
      <c r="E2736" s="743" t="s">
        <v>3561</v>
      </c>
      <c r="F2736" s="661" t="s">
        <v>3521</v>
      </c>
      <c r="G2736" s="661" t="s">
        <v>5430</v>
      </c>
      <c r="H2736" s="661" t="s">
        <v>574</v>
      </c>
      <c r="I2736" s="661" t="s">
        <v>5431</v>
      </c>
      <c r="J2736" s="661" t="s">
        <v>5432</v>
      </c>
      <c r="K2736" s="661" t="s">
        <v>5433</v>
      </c>
      <c r="L2736" s="662">
        <v>582.21</v>
      </c>
      <c r="M2736" s="662">
        <v>2328.84</v>
      </c>
      <c r="N2736" s="661">
        <v>4</v>
      </c>
      <c r="O2736" s="744">
        <v>2</v>
      </c>
      <c r="P2736" s="662">
        <v>2328.84</v>
      </c>
      <c r="Q2736" s="677">
        <v>1</v>
      </c>
      <c r="R2736" s="661">
        <v>4</v>
      </c>
      <c r="S2736" s="677">
        <v>1</v>
      </c>
      <c r="T2736" s="744">
        <v>2</v>
      </c>
      <c r="U2736" s="700">
        <v>1</v>
      </c>
    </row>
    <row r="2737" spans="1:21" ht="14.4" customHeight="1" x14ac:dyDescent="0.3">
      <c r="A2737" s="660">
        <v>32</v>
      </c>
      <c r="B2737" s="661" t="s">
        <v>573</v>
      </c>
      <c r="C2737" s="661" t="s">
        <v>3526</v>
      </c>
      <c r="D2737" s="742" t="s">
        <v>5499</v>
      </c>
      <c r="E2737" s="743" t="s">
        <v>3561</v>
      </c>
      <c r="F2737" s="661" t="s">
        <v>3521</v>
      </c>
      <c r="G2737" s="661" t="s">
        <v>5434</v>
      </c>
      <c r="H2737" s="661" t="s">
        <v>574</v>
      </c>
      <c r="I2737" s="661" t="s">
        <v>5435</v>
      </c>
      <c r="J2737" s="661" t="s">
        <v>943</v>
      </c>
      <c r="K2737" s="661" t="s">
        <v>5436</v>
      </c>
      <c r="L2737" s="662">
        <v>0</v>
      </c>
      <c r="M2737" s="662">
        <v>0</v>
      </c>
      <c r="N2737" s="661">
        <v>1</v>
      </c>
      <c r="O2737" s="744">
        <v>0.5</v>
      </c>
      <c r="P2737" s="662">
        <v>0</v>
      </c>
      <c r="Q2737" s="677"/>
      <c r="R2737" s="661">
        <v>1</v>
      </c>
      <c r="S2737" s="677">
        <v>1</v>
      </c>
      <c r="T2737" s="744">
        <v>0.5</v>
      </c>
      <c r="U2737" s="700">
        <v>1</v>
      </c>
    </row>
    <row r="2738" spans="1:21" ht="14.4" customHeight="1" x14ac:dyDescent="0.3">
      <c r="A2738" s="660">
        <v>32</v>
      </c>
      <c r="B2738" s="661" t="s">
        <v>573</v>
      </c>
      <c r="C2738" s="661" t="s">
        <v>3526</v>
      </c>
      <c r="D2738" s="742" t="s">
        <v>5499</v>
      </c>
      <c r="E2738" s="743" t="s">
        <v>3561</v>
      </c>
      <c r="F2738" s="661" t="s">
        <v>3521</v>
      </c>
      <c r="G2738" s="661" t="s">
        <v>3583</v>
      </c>
      <c r="H2738" s="661" t="s">
        <v>574</v>
      </c>
      <c r="I2738" s="661" t="s">
        <v>886</v>
      </c>
      <c r="J2738" s="661" t="s">
        <v>3584</v>
      </c>
      <c r="K2738" s="661" t="s">
        <v>3585</v>
      </c>
      <c r="L2738" s="662">
        <v>0</v>
      </c>
      <c r="M2738" s="662">
        <v>0</v>
      </c>
      <c r="N2738" s="661">
        <v>6</v>
      </c>
      <c r="O2738" s="744">
        <v>4.5</v>
      </c>
      <c r="P2738" s="662">
        <v>0</v>
      </c>
      <c r="Q2738" s="677"/>
      <c r="R2738" s="661">
        <v>5</v>
      </c>
      <c r="S2738" s="677">
        <v>0.83333333333333337</v>
      </c>
      <c r="T2738" s="744">
        <v>4</v>
      </c>
      <c r="U2738" s="700">
        <v>0.88888888888888884</v>
      </c>
    </row>
    <row r="2739" spans="1:21" ht="14.4" customHeight="1" x14ac:dyDescent="0.3">
      <c r="A2739" s="660">
        <v>32</v>
      </c>
      <c r="B2739" s="661" t="s">
        <v>573</v>
      </c>
      <c r="C2739" s="661" t="s">
        <v>3526</v>
      </c>
      <c r="D2739" s="742" t="s">
        <v>5499</v>
      </c>
      <c r="E2739" s="743" t="s">
        <v>3561</v>
      </c>
      <c r="F2739" s="661" t="s">
        <v>3521</v>
      </c>
      <c r="G2739" s="661" t="s">
        <v>3583</v>
      </c>
      <c r="H2739" s="661" t="s">
        <v>574</v>
      </c>
      <c r="I2739" s="661" t="s">
        <v>4386</v>
      </c>
      <c r="J2739" s="661" t="s">
        <v>3584</v>
      </c>
      <c r="K2739" s="661" t="s">
        <v>3585</v>
      </c>
      <c r="L2739" s="662">
        <v>0</v>
      </c>
      <c r="M2739" s="662">
        <v>0</v>
      </c>
      <c r="N2739" s="661">
        <v>1</v>
      </c>
      <c r="O2739" s="744">
        <v>1</v>
      </c>
      <c r="P2739" s="662">
        <v>0</v>
      </c>
      <c r="Q2739" s="677"/>
      <c r="R2739" s="661">
        <v>1</v>
      </c>
      <c r="S2739" s="677">
        <v>1</v>
      </c>
      <c r="T2739" s="744">
        <v>1</v>
      </c>
      <c r="U2739" s="700">
        <v>1</v>
      </c>
    </row>
    <row r="2740" spans="1:21" ht="14.4" customHeight="1" x14ac:dyDescent="0.3">
      <c r="A2740" s="660">
        <v>32</v>
      </c>
      <c r="B2740" s="661" t="s">
        <v>573</v>
      </c>
      <c r="C2740" s="661" t="s">
        <v>3526</v>
      </c>
      <c r="D2740" s="742" t="s">
        <v>5499</v>
      </c>
      <c r="E2740" s="743" t="s">
        <v>3561</v>
      </c>
      <c r="F2740" s="661" t="s">
        <v>3521</v>
      </c>
      <c r="G2740" s="661" t="s">
        <v>3583</v>
      </c>
      <c r="H2740" s="661" t="s">
        <v>574</v>
      </c>
      <c r="I2740" s="661" t="s">
        <v>5193</v>
      </c>
      <c r="J2740" s="661" t="s">
        <v>3584</v>
      </c>
      <c r="K2740" s="661" t="s">
        <v>3585</v>
      </c>
      <c r="L2740" s="662">
        <v>0</v>
      </c>
      <c r="M2740" s="662">
        <v>0</v>
      </c>
      <c r="N2740" s="661">
        <v>1</v>
      </c>
      <c r="O2740" s="744">
        <v>0.5</v>
      </c>
      <c r="P2740" s="662">
        <v>0</v>
      </c>
      <c r="Q2740" s="677"/>
      <c r="R2740" s="661">
        <v>1</v>
      </c>
      <c r="S2740" s="677">
        <v>1</v>
      </c>
      <c r="T2740" s="744">
        <v>0.5</v>
      </c>
      <c r="U2740" s="700">
        <v>1</v>
      </c>
    </row>
    <row r="2741" spans="1:21" ht="14.4" customHeight="1" x14ac:dyDescent="0.3">
      <c r="A2741" s="660">
        <v>32</v>
      </c>
      <c r="B2741" s="661" t="s">
        <v>573</v>
      </c>
      <c r="C2741" s="661" t="s">
        <v>3526</v>
      </c>
      <c r="D2741" s="742" t="s">
        <v>5499</v>
      </c>
      <c r="E2741" s="743" t="s">
        <v>3561</v>
      </c>
      <c r="F2741" s="661" t="s">
        <v>3521</v>
      </c>
      <c r="G2741" s="661" t="s">
        <v>3586</v>
      </c>
      <c r="H2741" s="661" t="s">
        <v>574</v>
      </c>
      <c r="I2741" s="661" t="s">
        <v>4649</v>
      </c>
      <c r="J2741" s="661" t="s">
        <v>4650</v>
      </c>
      <c r="K2741" s="661" t="s">
        <v>4501</v>
      </c>
      <c r="L2741" s="662">
        <v>85.27</v>
      </c>
      <c r="M2741" s="662">
        <v>255.81</v>
      </c>
      <c r="N2741" s="661">
        <v>3</v>
      </c>
      <c r="O2741" s="744">
        <v>1.5</v>
      </c>
      <c r="P2741" s="662">
        <v>255.81</v>
      </c>
      <c r="Q2741" s="677">
        <v>1</v>
      </c>
      <c r="R2741" s="661">
        <v>3</v>
      </c>
      <c r="S2741" s="677">
        <v>1</v>
      </c>
      <c r="T2741" s="744">
        <v>1.5</v>
      </c>
      <c r="U2741" s="700">
        <v>1</v>
      </c>
    </row>
    <row r="2742" spans="1:21" ht="14.4" customHeight="1" x14ac:dyDescent="0.3">
      <c r="A2742" s="660">
        <v>32</v>
      </c>
      <c r="B2742" s="661" t="s">
        <v>573</v>
      </c>
      <c r="C2742" s="661" t="s">
        <v>3526</v>
      </c>
      <c r="D2742" s="742" t="s">
        <v>5499</v>
      </c>
      <c r="E2742" s="743" t="s">
        <v>3561</v>
      </c>
      <c r="F2742" s="661" t="s">
        <v>3521</v>
      </c>
      <c r="G2742" s="661" t="s">
        <v>3586</v>
      </c>
      <c r="H2742" s="661" t="s">
        <v>574</v>
      </c>
      <c r="I2742" s="661" t="s">
        <v>2089</v>
      </c>
      <c r="J2742" s="661" t="s">
        <v>2090</v>
      </c>
      <c r="K2742" s="661" t="s">
        <v>3392</v>
      </c>
      <c r="L2742" s="662">
        <v>170.52</v>
      </c>
      <c r="M2742" s="662">
        <v>170.52</v>
      </c>
      <c r="N2742" s="661">
        <v>1</v>
      </c>
      <c r="O2742" s="744">
        <v>1</v>
      </c>
      <c r="P2742" s="662">
        <v>170.52</v>
      </c>
      <c r="Q2742" s="677">
        <v>1</v>
      </c>
      <c r="R2742" s="661">
        <v>1</v>
      </c>
      <c r="S2742" s="677">
        <v>1</v>
      </c>
      <c r="T2742" s="744">
        <v>1</v>
      </c>
      <c r="U2742" s="700">
        <v>1</v>
      </c>
    </row>
    <row r="2743" spans="1:21" ht="14.4" customHeight="1" x14ac:dyDescent="0.3">
      <c r="A2743" s="660">
        <v>32</v>
      </c>
      <c r="B2743" s="661" t="s">
        <v>573</v>
      </c>
      <c r="C2743" s="661" t="s">
        <v>3526</v>
      </c>
      <c r="D2743" s="742" t="s">
        <v>5499</v>
      </c>
      <c r="E2743" s="743" t="s">
        <v>3561</v>
      </c>
      <c r="F2743" s="661" t="s">
        <v>3521</v>
      </c>
      <c r="G2743" s="661" t="s">
        <v>3587</v>
      </c>
      <c r="H2743" s="661" t="s">
        <v>1755</v>
      </c>
      <c r="I2743" s="661" t="s">
        <v>4893</v>
      </c>
      <c r="J2743" s="661" t="s">
        <v>1758</v>
      </c>
      <c r="K2743" s="661" t="s">
        <v>4894</v>
      </c>
      <c r="L2743" s="662">
        <v>0</v>
      </c>
      <c r="M2743" s="662">
        <v>0</v>
      </c>
      <c r="N2743" s="661">
        <v>4</v>
      </c>
      <c r="O2743" s="744">
        <v>2.5</v>
      </c>
      <c r="P2743" s="662">
        <v>0</v>
      </c>
      <c r="Q2743" s="677"/>
      <c r="R2743" s="661">
        <v>2</v>
      </c>
      <c r="S2743" s="677">
        <v>0.5</v>
      </c>
      <c r="T2743" s="744">
        <v>1</v>
      </c>
      <c r="U2743" s="700">
        <v>0.4</v>
      </c>
    </row>
    <row r="2744" spans="1:21" ht="14.4" customHeight="1" x14ac:dyDescent="0.3">
      <c r="A2744" s="660">
        <v>32</v>
      </c>
      <c r="B2744" s="661" t="s">
        <v>573</v>
      </c>
      <c r="C2744" s="661" t="s">
        <v>3526</v>
      </c>
      <c r="D2744" s="742" t="s">
        <v>5499</v>
      </c>
      <c r="E2744" s="743" t="s">
        <v>3561</v>
      </c>
      <c r="F2744" s="661" t="s">
        <v>3521</v>
      </c>
      <c r="G2744" s="661" t="s">
        <v>3587</v>
      </c>
      <c r="H2744" s="661" t="s">
        <v>1755</v>
      </c>
      <c r="I2744" s="661" t="s">
        <v>3158</v>
      </c>
      <c r="J2744" s="661" t="s">
        <v>1758</v>
      </c>
      <c r="K2744" s="661" t="s">
        <v>3508</v>
      </c>
      <c r="L2744" s="662">
        <v>0</v>
      </c>
      <c r="M2744" s="662">
        <v>0</v>
      </c>
      <c r="N2744" s="661">
        <v>1</v>
      </c>
      <c r="O2744" s="744">
        <v>1</v>
      </c>
      <c r="P2744" s="662">
        <v>0</v>
      </c>
      <c r="Q2744" s="677"/>
      <c r="R2744" s="661">
        <v>1</v>
      </c>
      <c r="S2744" s="677">
        <v>1</v>
      </c>
      <c r="T2744" s="744">
        <v>1</v>
      </c>
      <c r="U2744" s="700">
        <v>1</v>
      </c>
    </row>
    <row r="2745" spans="1:21" ht="14.4" customHeight="1" x14ac:dyDescent="0.3">
      <c r="A2745" s="660">
        <v>32</v>
      </c>
      <c r="B2745" s="661" t="s">
        <v>573</v>
      </c>
      <c r="C2745" s="661" t="s">
        <v>3526</v>
      </c>
      <c r="D2745" s="742" t="s">
        <v>5499</v>
      </c>
      <c r="E2745" s="743" t="s">
        <v>3561</v>
      </c>
      <c r="F2745" s="661" t="s">
        <v>3521</v>
      </c>
      <c r="G2745" s="661" t="s">
        <v>3587</v>
      </c>
      <c r="H2745" s="661" t="s">
        <v>1755</v>
      </c>
      <c r="I2745" s="661" t="s">
        <v>1838</v>
      </c>
      <c r="J2745" s="661" t="s">
        <v>1758</v>
      </c>
      <c r="K2745" s="661" t="s">
        <v>1916</v>
      </c>
      <c r="L2745" s="662">
        <v>113.66</v>
      </c>
      <c r="M2745" s="662">
        <v>113.66</v>
      </c>
      <c r="N2745" s="661">
        <v>1</v>
      </c>
      <c r="O2745" s="744">
        <v>1</v>
      </c>
      <c r="P2745" s="662"/>
      <c r="Q2745" s="677">
        <v>0</v>
      </c>
      <c r="R2745" s="661"/>
      <c r="S2745" s="677">
        <v>0</v>
      </c>
      <c r="T2745" s="744"/>
      <c r="U2745" s="700">
        <v>0</v>
      </c>
    </row>
    <row r="2746" spans="1:21" ht="14.4" customHeight="1" x14ac:dyDescent="0.3">
      <c r="A2746" s="660">
        <v>32</v>
      </c>
      <c r="B2746" s="661" t="s">
        <v>573</v>
      </c>
      <c r="C2746" s="661" t="s">
        <v>3526</v>
      </c>
      <c r="D2746" s="742" t="s">
        <v>5499</v>
      </c>
      <c r="E2746" s="743" t="s">
        <v>3561</v>
      </c>
      <c r="F2746" s="661" t="s">
        <v>3521</v>
      </c>
      <c r="G2746" s="661" t="s">
        <v>3796</v>
      </c>
      <c r="H2746" s="661" t="s">
        <v>574</v>
      </c>
      <c r="I2746" s="661" t="s">
        <v>2093</v>
      </c>
      <c r="J2746" s="661" t="s">
        <v>2094</v>
      </c>
      <c r="K2746" s="661" t="s">
        <v>3392</v>
      </c>
      <c r="L2746" s="662">
        <v>66.819999999999993</v>
      </c>
      <c r="M2746" s="662">
        <v>200.45999999999998</v>
      </c>
      <c r="N2746" s="661">
        <v>3</v>
      </c>
      <c r="O2746" s="744">
        <v>1.5</v>
      </c>
      <c r="P2746" s="662">
        <v>200.45999999999998</v>
      </c>
      <c r="Q2746" s="677">
        <v>1</v>
      </c>
      <c r="R2746" s="661">
        <v>3</v>
      </c>
      <c r="S2746" s="677">
        <v>1</v>
      </c>
      <c r="T2746" s="744">
        <v>1.5</v>
      </c>
      <c r="U2746" s="700">
        <v>1</v>
      </c>
    </row>
    <row r="2747" spans="1:21" ht="14.4" customHeight="1" x14ac:dyDescent="0.3">
      <c r="A2747" s="660">
        <v>32</v>
      </c>
      <c r="B2747" s="661" t="s">
        <v>573</v>
      </c>
      <c r="C2747" s="661" t="s">
        <v>3526</v>
      </c>
      <c r="D2747" s="742" t="s">
        <v>5499</v>
      </c>
      <c r="E2747" s="743" t="s">
        <v>3561</v>
      </c>
      <c r="F2747" s="661" t="s">
        <v>3521</v>
      </c>
      <c r="G2747" s="661" t="s">
        <v>3796</v>
      </c>
      <c r="H2747" s="661" t="s">
        <v>574</v>
      </c>
      <c r="I2747" s="661" t="s">
        <v>2093</v>
      </c>
      <c r="J2747" s="661" t="s">
        <v>2094</v>
      </c>
      <c r="K2747" s="661" t="s">
        <v>3392</v>
      </c>
      <c r="L2747" s="662">
        <v>78.33</v>
      </c>
      <c r="M2747" s="662">
        <v>156.66</v>
      </c>
      <c r="N2747" s="661">
        <v>2</v>
      </c>
      <c r="O2747" s="744">
        <v>1.5</v>
      </c>
      <c r="P2747" s="662">
        <v>156.66</v>
      </c>
      <c r="Q2747" s="677">
        <v>1</v>
      </c>
      <c r="R2747" s="661">
        <v>2</v>
      </c>
      <c r="S2747" s="677">
        <v>1</v>
      </c>
      <c r="T2747" s="744">
        <v>1.5</v>
      </c>
      <c r="U2747" s="700">
        <v>1</v>
      </c>
    </row>
    <row r="2748" spans="1:21" ht="14.4" customHeight="1" x14ac:dyDescent="0.3">
      <c r="A2748" s="660">
        <v>32</v>
      </c>
      <c r="B2748" s="661" t="s">
        <v>573</v>
      </c>
      <c r="C2748" s="661" t="s">
        <v>3526</v>
      </c>
      <c r="D2748" s="742" t="s">
        <v>5499</v>
      </c>
      <c r="E2748" s="743" t="s">
        <v>3561</v>
      </c>
      <c r="F2748" s="661" t="s">
        <v>3521</v>
      </c>
      <c r="G2748" s="661" t="s">
        <v>3588</v>
      </c>
      <c r="H2748" s="661" t="s">
        <v>1755</v>
      </c>
      <c r="I2748" s="661" t="s">
        <v>1877</v>
      </c>
      <c r="J2748" s="661" t="s">
        <v>1878</v>
      </c>
      <c r="K2748" s="661" t="s">
        <v>3441</v>
      </c>
      <c r="L2748" s="662">
        <v>65.989999999999995</v>
      </c>
      <c r="M2748" s="662">
        <v>65.989999999999995</v>
      </c>
      <c r="N2748" s="661">
        <v>1</v>
      </c>
      <c r="O2748" s="744">
        <v>0.5</v>
      </c>
      <c r="P2748" s="662">
        <v>65.989999999999995</v>
      </c>
      <c r="Q2748" s="677">
        <v>1</v>
      </c>
      <c r="R2748" s="661">
        <v>1</v>
      </c>
      <c r="S2748" s="677">
        <v>1</v>
      </c>
      <c r="T2748" s="744">
        <v>0.5</v>
      </c>
      <c r="U2748" s="700">
        <v>1</v>
      </c>
    </row>
    <row r="2749" spans="1:21" ht="14.4" customHeight="1" x14ac:dyDescent="0.3">
      <c r="A2749" s="660">
        <v>32</v>
      </c>
      <c r="B2749" s="661" t="s">
        <v>573</v>
      </c>
      <c r="C2749" s="661" t="s">
        <v>3526</v>
      </c>
      <c r="D2749" s="742" t="s">
        <v>5499</v>
      </c>
      <c r="E2749" s="743" t="s">
        <v>3561</v>
      </c>
      <c r="F2749" s="661" t="s">
        <v>3521</v>
      </c>
      <c r="G2749" s="661" t="s">
        <v>3588</v>
      </c>
      <c r="H2749" s="661" t="s">
        <v>1755</v>
      </c>
      <c r="I2749" s="661" t="s">
        <v>1951</v>
      </c>
      <c r="J2749" s="661" t="s">
        <v>1952</v>
      </c>
      <c r="K2749" s="661" t="s">
        <v>3442</v>
      </c>
      <c r="L2749" s="662">
        <v>132</v>
      </c>
      <c r="M2749" s="662">
        <v>132</v>
      </c>
      <c r="N2749" s="661">
        <v>1</v>
      </c>
      <c r="O2749" s="744">
        <v>0.5</v>
      </c>
      <c r="P2749" s="662"/>
      <c r="Q2749" s="677">
        <v>0</v>
      </c>
      <c r="R2749" s="661"/>
      <c r="S2749" s="677">
        <v>0</v>
      </c>
      <c r="T2749" s="744"/>
      <c r="U2749" s="700">
        <v>0</v>
      </c>
    </row>
    <row r="2750" spans="1:21" ht="14.4" customHeight="1" x14ac:dyDescent="0.3">
      <c r="A2750" s="660">
        <v>32</v>
      </c>
      <c r="B2750" s="661" t="s">
        <v>573</v>
      </c>
      <c r="C2750" s="661" t="s">
        <v>3526</v>
      </c>
      <c r="D2750" s="742" t="s">
        <v>5499</v>
      </c>
      <c r="E2750" s="743" t="s">
        <v>3561</v>
      </c>
      <c r="F2750" s="661" t="s">
        <v>3521</v>
      </c>
      <c r="G2750" s="661" t="s">
        <v>3588</v>
      </c>
      <c r="H2750" s="661" t="s">
        <v>1755</v>
      </c>
      <c r="I2750" s="661" t="s">
        <v>2872</v>
      </c>
      <c r="J2750" s="661" t="s">
        <v>1952</v>
      </c>
      <c r="K2750" s="661" t="s">
        <v>3496</v>
      </c>
      <c r="L2750" s="662">
        <v>264</v>
      </c>
      <c r="M2750" s="662">
        <v>264</v>
      </c>
      <c r="N2750" s="661">
        <v>1</v>
      </c>
      <c r="O2750" s="744">
        <v>0.5</v>
      </c>
      <c r="P2750" s="662"/>
      <c r="Q2750" s="677">
        <v>0</v>
      </c>
      <c r="R2750" s="661"/>
      <c r="S2750" s="677">
        <v>0</v>
      </c>
      <c r="T2750" s="744"/>
      <c r="U2750" s="700">
        <v>0</v>
      </c>
    </row>
    <row r="2751" spans="1:21" ht="14.4" customHeight="1" x14ac:dyDescent="0.3">
      <c r="A2751" s="660">
        <v>32</v>
      </c>
      <c r="B2751" s="661" t="s">
        <v>573</v>
      </c>
      <c r="C2751" s="661" t="s">
        <v>3526</v>
      </c>
      <c r="D2751" s="742" t="s">
        <v>5499</v>
      </c>
      <c r="E2751" s="743" t="s">
        <v>3561</v>
      </c>
      <c r="F2751" s="661" t="s">
        <v>3521</v>
      </c>
      <c r="G2751" s="661" t="s">
        <v>3877</v>
      </c>
      <c r="H2751" s="661" t="s">
        <v>574</v>
      </c>
      <c r="I2751" s="661" t="s">
        <v>2374</v>
      </c>
      <c r="J2751" s="661" t="s">
        <v>2375</v>
      </c>
      <c r="K2751" s="661" t="s">
        <v>2376</v>
      </c>
      <c r="L2751" s="662">
        <v>0</v>
      </c>
      <c r="M2751" s="662">
        <v>0</v>
      </c>
      <c r="N2751" s="661">
        <v>1</v>
      </c>
      <c r="O2751" s="744">
        <v>1</v>
      </c>
      <c r="P2751" s="662">
        <v>0</v>
      </c>
      <c r="Q2751" s="677"/>
      <c r="R2751" s="661">
        <v>1</v>
      </c>
      <c r="S2751" s="677">
        <v>1</v>
      </c>
      <c r="T2751" s="744">
        <v>1</v>
      </c>
      <c r="U2751" s="700">
        <v>1</v>
      </c>
    </row>
    <row r="2752" spans="1:21" ht="14.4" customHeight="1" x14ac:dyDescent="0.3">
      <c r="A2752" s="660">
        <v>32</v>
      </c>
      <c r="B2752" s="661" t="s">
        <v>573</v>
      </c>
      <c r="C2752" s="661" t="s">
        <v>3526</v>
      </c>
      <c r="D2752" s="742" t="s">
        <v>5499</v>
      </c>
      <c r="E2752" s="743" t="s">
        <v>3561</v>
      </c>
      <c r="F2752" s="661" t="s">
        <v>3521</v>
      </c>
      <c r="G2752" s="661" t="s">
        <v>3814</v>
      </c>
      <c r="H2752" s="661" t="s">
        <v>574</v>
      </c>
      <c r="I2752" s="661" t="s">
        <v>1530</v>
      </c>
      <c r="J2752" s="661" t="s">
        <v>3815</v>
      </c>
      <c r="K2752" s="661" t="s">
        <v>3816</v>
      </c>
      <c r="L2752" s="662">
        <v>968.92</v>
      </c>
      <c r="M2752" s="662">
        <v>3875.68</v>
      </c>
      <c r="N2752" s="661">
        <v>4</v>
      </c>
      <c r="O2752" s="744">
        <v>2</v>
      </c>
      <c r="P2752" s="662">
        <v>3875.68</v>
      </c>
      <c r="Q2752" s="677">
        <v>1</v>
      </c>
      <c r="R2752" s="661">
        <v>4</v>
      </c>
      <c r="S2752" s="677">
        <v>1</v>
      </c>
      <c r="T2752" s="744">
        <v>2</v>
      </c>
      <c r="U2752" s="700">
        <v>1</v>
      </c>
    </row>
    <row r="2753" spans="1:21" ht="14.4" customHeight="1" x14ac:dyDescent="0.3">
      <c r="A2753" s="660">
        <v>32</v>
      </c>
      <c r="B2753" s="661" t="s">
        <v>573</v>
      </c>
      <c r="C2753" s="661" t="s">
        <v>3526</v>
      </c>
      <c r="D2753" s="742" t="s">
        <v>5499</v>
      </c>
      <c r="E2753" s="743" t="s">
        <v>3561</v>
      </c>
      <c r="F2753" s="661" t="s">
        <v>3521</v>
      </c>
      <c r="G2753" s="661" t="s">
        <v>3814</v>
      </c>
      <c r="H2753" s="661" t="s">
        <v>574</v>
      </c>
      <c r="I2753" s="661" t="s">
        <v>3817</v>
      </c>
      <c r="J2753" s="661" t="s">
        <v>3818</v>
      </c>
      <c r="K2753" s="661" t="s">
        <v>3819</v>
      </c>
      <c r="L2753" s="662">
        <v>1937.84</v>
      </c>
      <c r="M2753" s="662">
        <v>7751.36</v>
      </c>
      <c r="N2753" s="661">
        <v>4</v>
      </c>
      <c r="O2753" s="744">
        <v>1.5</v>
      </c>
      <c r="P2753" s="662">
        <v>7751.36</v>
      </c>
      <c r="Q2753" s="677">
        <v>1</v>
      </c>
      <c r="R2753" s="661">
        <v>4</v>
      </c>
      <c r="S2753" s="677">
        <v>1</v>
      </c>
      <c r="T2753" s="744">
        <v>1.5</v>
      </c>
      <c r="U2753" s="700">
        <v>1</v>
      </c>
    </row>
    <row r="2754" spans="1:21" ht="14.4" customHeight="1" x14ac:dyDescent="0.3">
      <c r="A2754" s="660">
        <v>32</v>
      </c>
      <c r="B2754" s="661" t="s">
        <v>573</v>
      </c>
      <c r="C2754" s="661" t="s">
        <v>3526</v>
      </c>
      <c r="D2754" s="742" t="s">
        <v>5499</v>
      </c>
      <c r="E2754" s="743" t="s">
        <v>3561</v>
      </c>
      <c r="F2754" s="661" t="s">
        <v>3521</v>
      </c>
      <c r="G2754" s="661" t="s">
        <v>4115</v>
      </c>
      <c r="H2754" s="661" t="s">
        <v>574</v>
      </c>
      <c r="I2754" s="661" t="s">
        <v>5437</v>
      </c>
      <c r="J2754" s="661" t="s">
        <v>5438</v>
      </c>
      <c r="K2754" s="661" t="s">
        <v>5439</v>
      </c>
      <c r="L2754" s="662">
        <v>45.47</v>
      </c>
      <c r="M2754" s="662">
        <v>45.47</v>
      </c>
      <c r="N2754" s="661">
        <v>1</v>
      </c>
      <c r="O2754" s="744">
        <v>1</v>
      </c>
      <c r="P2754" s="662"/>
      <c r="Q2754" s="677">
        <v>0</v>
      </c>
      <c r="R2754" s="661"/>
      <c r="S2754" s="677">
        <v>0</v>
      </c>
      <c r="T2754" s="744"/>
      <c r="U2754" s="700">
        <v>0</v>
      </c>
    </row>
    <row r="2755" spans="1:21" ht="14.4" customHeight="1" x14ac:dyDescent="0.3">
      <c r="A2755" s="660">
        <v>32</v>
      </c>
      <c r="B2755" s="661" t="s">
        <v>573</v>
      </c>
      <c r="C2755" s="661" t="s">
        <v>3526</v>
      </c>
      <c r="D2755" s="742" t="s">
        <v>5499</v>
      </c>
      <c r="E2755" s="743" t="s">
        <v>3561</v>
      </c>
      <c r="F2755" s="661" t="s">
        <v>3521</v>
      </c>
      <c r="G2755" s="661" t="s">
        <v>3589</v>
      </c>
      <c r="H2755" s="661" t="s">
        <v>574</v>
      </c>
      <c r="I2755" s="661" t="s">
        <v>3725</v>
      </c>
      <c r="J2755" s="661" t="s">
        <v>3591</v>
      </c>
      <c r="K2755" s="661" t="s">
        <v>3726</v>
      </c>
      <c r="L2755" s="662">
        <v>0</v>
      </c>
      <c r="M2755" s="662">
        <v>0</v>
      </c>
      <c r="N2755" s="661">
        <v>2</v>
      </c>
      <c r="O2755" s="744">
        <v>1</v>
      </c>
      <c r="P2755" s="662">
        <v>0</v>
      </c>
      <c r="Q2755" s="677"/>
      <c r="R2755" s="661">
        <v>2</v>
      </c>
      <c r="S2755" s="677">
        <v>1</v>
      </c>
      <c r="T2755" s="744">
        <v>1</v>
      </c>
      <c r="U2755" s="700">
        <v>1</v>
      </c>
    </row>
    <row r="2756" spans="1:21" ht="14.4" customHeight="1" x14ac:dyDescent="0.3">
      <c r="A2756" s="660">
        <v>32</v>
      </c>
      <c r="B2756" s="661" t="s">
        <v>573</v>
      </c>
      <c r="C2756" s="661" t="s">
        <v>3526</v>
      </c>
      <c r="D2756" s="742" t="s">
        <v>5499</v>
      </c>
      <c r="E2756" s="743" t="s">
        <v>3561</v>
      </c>
      <c r="F2756" s="661" t="s">
        <v>3521</v>
      </c>
      <c r="G2756" s="661" t="s">
        <v>3985</v>
      </c>
      <c r="H2756" s="661" t="s">
        <v>574</v>
      </c>
      <c r="I2756" s="661" t="s">
        <v>5440</v>
      </c>
      <c r="J2756" s="661" t="s">
        <v>5441</v>
      </c>
      <c r="K2756" s="661" t="s">
        <v>5110</v>
      </c>
      <c r="L2756" s="662">
        <v>96.84</v>
      </c>
      <c r="M2756" s="662">
        <v>96.84</v>
      </c>
      <c r="N2756" s="661">
        <v>1</v>
      </c>
      <c r="O2756" s="744">
        <v>1</v>
      </c>
      <c r="P2756" s="662"/>
      <c r="Q2756" s="677">
        <v>0</v>
      </c>
      <c r="R2756" s="661"/>
      <c r="S2756" s="677">
        <v>0</v>
      </c>
      <c r="T2756" s="744"/>
      <c r="U2756" s="700">
        <v>0</v>
      </c>
    </row>
    <row r="2757" spans="1:21" ht="14.4" customHeight="1" x14ac:dyDescent="0.3">
      <c r="A2757" s="660">
        <v>32</v>
      </c>
      <c r="B2757" s="661" t="s">
        <v>573</v>
      </c>
      <c r="C2757" s="661" t="s">
        <v>3526</v>
      </c>
      <c r="D2757" s="742" t="s">
        <v>5499</v>
      </c>
      <c r="E2757" s="743" t="s">
        <v>3561</v>
      </c>
      <c r="F2757" s="661" t="s">
        <v>3521</v>
      </c>
      <c r="G2757" s="661" t="s">
        <v>3727</v>
      </c>
      <c r="H2757" s="661" t="s">
        <v>574</v>
      </c>
      <c r="I2757" s="661" t="s">
        <v>727</v>
      </c>
      <c r="J2757" s="661" t="s">
        <v>728</v>
      </c>
      <c r="K2757" s="661" t="s">
        <v>3354</v>
      </c>
      <c r="L2757" s="662">
        <v>110.28</v>
      </c>
      <c r="M2757" s="662">
        <v>220.56</v>
      </c>
      <c r="N2757" s="661">
        <v>2</v>
      </c>
      <c r="O2757" s="744">
        <v>1</v>
      </c>
      <c r="P2757" s="662"/>
      <c r="Q2757" s="677">
        <v>0</v>
      </c>
      <c r="R2757" s="661"/>
      <c r="S2757" s="677">
        <v>0</v>
      </c>
      <c r="T2757" s="744"/>
      <c r="U2757" s="700">
        <v>0</v>
      </c>
    </row>
    <row r="2758" spans="1:21" ht="14.4" customHeight="1" x14ac:dyDescent="0.3">
      <c r="A2758" s="660">
        <v>32</v>
      </c>
      <c r="B2758" s="661" t="s">
        <v>573</v>
      </c>
      <c r="C2758" s="661" t="s">
        <v>3526</v>
      </c>
      <c r="D2758" s="742" t="s">
        <v>5499</v>
      </c>
      <c r="E2758" s="743" t="s">
        <v>3561</v>
      </c>
      <c r="F2758" s="661" t="s">
        <v>3521</v>
      </c>
      <c r="G2758" s="661" t="s">
        <v>3594</v>
      </c>
      <c r="H2758" s="661" t="s">
        <v>574</v>
      </c>
      <c r="I2758" s="661" t="s">
        <v>1403</v>
      </c>
      <c r="J2758" s="661" t="s">
        <v>1005</v>
      </c>
      <c r="K2758" s="661" t="s">
        <v>3923</v>
      </c>
      <c r="L2758" s="662">
        <v>815.1</v>
      </c>
      <c r="M2758" s="662">
        <v>2445.3000000000002</v>
      </c>
      <c r="N2758" s="661">
        <v>3</v>
      </c>
      <c r="O2758" s="744">
        <v>1.5</v>
      </c>
      <c r="P2758" s="662">
        <v>2445.3000000000002</v>
      </c>
      <c r="Q2758" s="677">
        <v>1</v>
      </c>
      <c r="R2758" s="661">
        <v>3</v>
      </c>
      <c r="S2758" s="677">
        <v>1</v>
      </c>
      <c r="T2758" s="744">
        <v>1.5</v>
      </c>
      <c r="U2758" s="700">
        <v>1</v>
      </c>
    </row>
    <row r="2759" spans="1:21" ht="14.4" customHeight="1" x14ac:dyDescent="0.3">
      <c r="A2759" s="660">
        <v>32</v>
      </c>
      <c r="B2759" s="661" t="s">
        <v>573</v>
      </c>
      <c r="C2759" s="661" t="s">
        <v>3526</v>
      </c>
      <c r="D2759" s="742" t="s">
        <v>5499</v>
      </c>
      <c r="E2759" s="743" t="s">
        <v>3561</v>
      </c>
      <c r="F2759" s="661" t="s">
        <v>3521</v>
      </c>
      <c r="G2759" s="661" t="s">
        <v>3594</v>
      </c>
      <c r="H2759" s="661" t="s">
        <v>574</v>
      </c>
      <c r="I2759" s="661" t="s">
        <v>1004</v>
      </c>
      <c r="J2759" s="661" t="s">
        <v>1005</v>
      </c>
      <c r="K2759" s="661" t="s">
        <v>3595</v>
      </c>
      <c r="L2759" s="662">
        <v>923.74</v>
      </c>
      <c r="M2759" s="662">
        <v>5542.4400000000005</v>
      </c>
      <c r="N2759" s="661">
        <v>6</v>
      </c>
      <c r="O2759" s="744">
        <v>1.5</v>
      </c>
      <c r="P2759" s="662">
        <v>5542.4400000000005</v>
      </c>
      <c r="Q2759" s="677">
        <v>1</v>
      </c>
      <c r="R2759" s="661">
        <v>6</v>
      </c>
      <c r="S2759" s="677">
        <v>1</v>
      </c>
      <c r="T2759" s="744">
        <v>1.5</v>
      </c>
      <c r="U2759" s="700">
        <v>1</v>
      </c>
    </row>
    <row r="2760" spans="1:21" ht="14.4" customHeight="1" x14ac:dyDescent="0.3">
      <c r="A2760" s="660">
        <v>32</v>
      </c>
      <c r="B2760" s="661" t="s">
        <v>573</v>
      </c>
      <c r="C2760" s="661" t="s">
        <v>3526</v>
      </c>
      <c r="D2760" s="742" t="s">
        <v>5499</v>
      </c>
      <c r="E2760" s="743" t="s">
        <v>3561</v>
      </c>
      <c r="F2760" s="661" t="s">
        <v>3521</v>
      </c>
      <c r="G2760" s="661" t="s">
        <v>3594</v>
      </c>
      <c r="H2760" s="661" t="s">
        <v>574</v>
      </c>
      <c r="I2760" s="661" t="s">
        <v>5442</v>
      </c>
      <c r="J2760" s="661" t="s">
        <v>5443</v>
      </c>
      <c r="K2760" s="661" t="s">
        <v>5444</v>
      </c>
      <c r="L2760" s="662">
        <v>1847.49</v>
      </c>
      <c r="M2760" s="662">
        <v>3694.98</v>
      </c>
      <c r="N2760" s="661">
        <v>2</v>
      </c>
      <c r="O2760" s="744">
        <v>1</v>
      </c>
      <c r="P2760" s="662"/>
      <c r="Q2760" s="677">
        <v>0</v>
      </c>
      <c r="R2760" s="661"/>
      <c r="S2760" s="677">
        <v>0</v>
      </c>
      <c r="T2760" s="744"/>
      <c r="U2760" s="700">
        <v>0</v>
      </c>
    </row>
    <row r="2761" spans="1:21" ht="14.4" customHeight="1" x14ac:dyDescent="0.3">
      <c r="A2761" s="660">
        <v>32</v>
      </c>
      <c r="B2761" s="661" t="s">
        <v>573</v>
      </c>
      <c r="C2761" s="661" t="s">
        <v>3526</v>
      </c>
      <c r="D2761" s="742" t="s">
        <v>5499</v>
      </c>
      <c r="E2761" s="743" t="s">
        <v>3561</v>
      </c>
      <c r="F2761" s="661" t="s">
        <v>3521</v>
      </c>
      <c r="G2761" s="661" t="s">
        <v>3594</v>
      </c>
      <c r="H2761" s="661" t="s">
        <v>574</v>
      </c>
      <c r="I2761" s="661" t="s">
        <v>5445</v>
      </c>
      <c r="J2761" s="661" t="s">
        <v>1005</v>
      </c>
      <c r="K2761" s="661" t="s">
        <v>5446</v>
      </c>
      <c r="L2761" s="662">
        <v>179.44</v>
      </c>
      <c r="M2761" s="662">
        <v>179.44</v>
      </c>
      <c r="N2761" s="661">
        <v>1</v>
      </c>
      <c r="O2761" s="744">
        <v>1</v>
      </c>
      <c r="P2761" s="662">
        <v>179.44</v>
      </c>
      <c r="Q2761" s="677">
        <v>1</v>
      </c>
      <c r="R2761" s="661">
        <v>1</v>
      </c>
      <c r="S2761" s="677">
        <v>1</v>
      </c>
      <c r="T2761" s="744">
        <v>1</v>
      </c>
      <c r="U2761" s="700">
        <v>1</v>
      </c>
    </row>
    <row r="2762" spans="1:21" ht="14.4" customHeight="1" x14ac:dyDescent="0.3">
      <c r="A2762" s="660">
        <v>32</v>
      </c>
      <c r="B2762" s="661" t="s">
        <v>573</v>
      </c>
      <c r="C2762" s="661" t="s">
        <v>3526</v>
      </c>
      <c r="D2762" s="742" t="s">
        <v>5499</v>
      </c>
      <c r="E2762" s="743" t="s">
        <v>3561</v>
      </c>
      <c r="F2762" s="661" t="s">
        <v>3521</v>
      </c>
      <c r="G2762" s="661" t="s">
        <v>3596</v>
      </c>
      <c r="H2762" s="661" t="s">
        <v>574</v>
      </c>
      <c r="I2762" s="661" t="s">
        <v>3598</v>
      </c>
      <c r="J2762" s="661" t="s">
        <v>2524</v>
      </c>
      <c r="K2762" s="661" t="s">
        <v>3599</v>
      </c>
      <c r="L2762" s="662">
        <v>0</v>
      </c>
      <c r="M2762" s="662">
        <v>0</v>
      </c>
      <c r="N2762" s="661">
        <v>1</v>
      </c>
      <c r="O2762" s="744">
        <v>0.5</v>
      </c>
      <c r="P2762" s="662">
        <v>0</v>
      </c>
      <c r="Q2762" s="677"/>
      <c r="R2762" s="661">
        <v>1</v>
      </c>
      <c r="S2762" s="677">
        <v>1</v>
      </c>
      <c r="T2762" s="744">
        <v>0.5</v>
      </c>
      <c r="U2762" s="700">
        <v>1</v>
      </c>
    </row>
    <row r="2763" spans="1:21" ht="14.4" customHeight="1" x14ac:dyDescent="0.3">
      <c r="A2763" s="660">
        <v>32</v>
      </c>
      <c r="B2763" s="661" t="s">
        <v>573</v>
      </c>
      <c r="C2763" s="661" t="s">
        <v>3526</v>
      </c>
      <c r="D2763" s="742" t="s">
        <v>5499</v>
      </c>
      <c r="E2763" s="743" t="s">
        <v>3561</v>
      </c>
      <c r="F2763" s="661" t="s">
        <v>3521</v>
      </c>
      <c r="G2763" s="661" t="s">
        <v>3600</v>
      </c>
      <c r="H2763" s="661" t="s">
        <v>574</v>
      </c>
      <c r="I2763" s="661" t="s">
        <v>3601</v>
      </c>
      <c r="J2763" s="661" t="s">
        <v>3602</v>
      </c>
      <c r="K2763" s="661" t="s">
        <v>1667</v>
      </c>
      <c r="L2763" s="662">
        <v>12596.28</v>
      </c>
      <c r="M2763" s="662">
        <v>25192.560000000001</v>
      </c>
      <c r="N2763" s="661">
        <v>2</v>
      </c>
      <c r="O2763" s="744">
        <v>1.5</v>
      </c>
      <c r="P2763" s="662">
        <v>25192.560000000001</v>
      </c>
      <c r="Q2763" s="677">
        <v>1</v>
      </c>
      <c r="R2763" s="661">
        <v>2</v>
      </c>
      <c r="S2763" s="677">
        <v>1</v>
      </c>
      <c r="T2763" s="744">
        <v>1.5</v>
      </c>
      <c r="U2763" s="700">
        <v>1</v>
      </c>
    </row>
    <row r="2764" spans="1:21" ht="14.4" customHeight="1" x14ac:dyDescent="0.3">
      <c r="A2764" s="660">
        <v>32</v>
      </c>
      <c r="B2764" s="661" t="s">
        <v>573</v>
      </c>
      <c r="C2764" s="661" t="s">
        <v>3526</v>
      </c>
      <c r="D2764" s="742" t="s">
        <v>5499</v>
      </c>
      <c r="E2764" s="743" t="s">
        <v>3561</v>
      </c>
      <c r="F2764" s="661" t="s">
        <v>3521</v>
      </c>
      <c r="G2764" s="661" t="s">
        <v>3605</v>
      </c>
      <c r="H2764" s="661" t="s">
        <v>574</v>
      </c>
      <c r="I2764" s="661" t="s">
        <v>2218</v>
      </c>
      <c r="J2764" s="661" t="s">
        <v>2219</v>
      </c>
      <c r="K2764" s="661" t="s">
        <v>3414</v>
      </c>
      <c r="L2764" s="662">
        <v>2991.23</v>
      </c>
      <c r="M2764" s="662">
        <v>98710.589999999982</v>
      </c>
      <c r="N2764" s="661">
        <v>33</v>
      </c>
      <c r="O2764" s="744">
        <v>19</v>
      </c>
      <c r="P2764" s="662">
        <v>83754.439999999988</v>
      </c>
      <c r="Q2764" s="677">
        <v>0.84848484848484851</v>
      </c>
      <c r="R2764" s="661">
        <v>28</v>
      </c>
      <c r="S2764" s="677">
        <v>0.84848484848484851</v>
      </c>
      <c r="T2764" s="744">
        <v>16.5</v>
      </c>
      <c r="U2764" s="700">
        <v>0.86842105263157898</v>
      </c>
    </row>
    <row r="2765" spans="1:21" ht="14.4" customHeight="1" x14ac:dyDescent="0.3">
      <c r="A2765" s="660">
        <v>32</v>
      </c>
      <c r="B2765" s="661" t="s">
        <v>573</v>
      </c>
      <c r="C2765" s="661" t="s">
        <v>3526</v>
      </c>
      <c r="D2765" s="742" t="s">
        <v>5499</v>
      </c>
      <c r="E2765" s="743" t="s">
        <v>3561</v>
      </c>
      <c r="F2765" s="661" t="s">
        <v>3521</v>
      </c>
      <c r="G2765" s="661" t="s">
        <v>3605</v>
      </c>
      <c r="H2765" s="661" t="s">
        <v>574</v>
      </c>
      <c r="I2765" s="661" t="s">
        <v>3728</v>
      </c>
      <c r="J2765" s="661" t="s">
        <v>2219</v>
      </c>
      <c r="K2765" s="661" t="s">
        <v>3729</v>
      </c>
      <c r="L2765" s="662">
        <v>748.21</v>
      </c>
      <c r="M2765" s="662">
        <v>5237.47</v>
      </c>
      <c r="N2765" s="661">
        <v>7</v>
      </c>
      <c r="O2765" s="744">
        <v>4</v>
      </c>
      <c r="P2765" s="662">
        <v>2992.84</v>
      </c>
      <c r="Q2765" s="677">
        <v>0.5714285714285714</v>
      </c>
      <c r="R2765" s="661">
        <v>4</v>
      </c>
      <c r="S2765" s="677">
        <v>0.5714285714285714</v>
      </c>
      <c r="T2765" s="744">
        <v>2.5</v>
      </c>
      <c r="U2765" s="700">
        <v>0.625</v>
      </c>
    </row>
    <row r="2766" spans="1:21" ht="14.4" customHeight="1" x14ac:dyDescent="0.3">
      <c r="A2766" s="660">
        <v>32</v>
      </c>
      <c r="B2766" s="661" t="s">
        <v>573</v>
      </c>
      <c r="C2766" s="661" t="s">
        <v>3526</v>
      </c>
      <c r="D2766" s="742" t="s">
        <v>5499</v>
      </c>
      <c r="E2766" s="743" t="s">
        <v>3561</v>
      </c>
      <c r="F2766" s="661" t="s">
        <v>3521</v>
      </c>
      <c r="G2766" s="661" t="s">
        <v>3610</v>
      </c>
      <c r="H2766" s="661" t="s">
        <v>574</v>
      </c>
      <c r="I2766" s="661" t="s">
        <v>4248</v>
      </c>
      <c r="J2766" s="661" t="s">
        <v>3736</v>
      </c>
      <c r="K2766" s="661" t="s">
        <v>3614</v>
      </c>
      <c r="L2766" s="662">
        <v>63.7</v>
      </c>
      <c r="M2766" s="662">
        <v>63.7</v>
      </c>
      <c r="N2766" s="661">
        <v>1</v>
      </c>
      <c r="O2766" s="744">
        <v>0.5</v>
      </c>
      <c r="P2766" s="662">
        <v>63.7</v>
      </c>
      <c r="Q2766" s="677">
        <v>1</v>
      </c>
      <c r="R2766" s="661">
        <v>1</v>
      </c>
      <c r="S2766" s="677">
        <v>1</v>
      </c>
      <c r="T2766" s="744">
        <v>0.5</v>
      </c>
      <c r="U2766" s="700">
        <v>1</v>
      </c>
    </row>
    <row r="2767" spans="1:21" ht="14.4" customHeight="1" x14ac:dyDescent="0.3">
      <c r="A2767" s="660">
        <v>32</v>
      </c>
      <c r="B2767" s="661" t="s">
        <v>573</v>
      </c>
      <c r="C2767" s="661" t="s">
        <v>3526</v>
      </c>
      <c r="D2767" s="742" t="s">
        <v>5499</v>
      </c>
      <c r="E2767" s="743" t="s">
        <v>3561</v>
      </c>
      <c r="F2767" s="661" t="s">
        <v>3521</v>
      </c>
      <c r="G2767" s="661" t="s">
        <v>3610</v>
      </c>
      <c r="H2767" s="661" t="s">
        <v>574</v>
      </c>
      <c r="I2767" s="661" t="s">
        <v>5447</v>
      </c>
      <c r="J2767" s="661" t="s">
        <v>3736</v>
      </c>
      <c r="K2767" s="661" t="s">
        <v>4587</v>
      </c>
      <c r="L2767" s="662">
        <v>127.39</v>
      </c>
      <c r="M2767" s="662">
        <v>127.39</v>
      </c>
      <c r="N2767" s="661">
        <v>1</v>
      </c>
      <c r="O2767" s="744">
        <v>0.5</v>
      </c>
      <c r="P2767" s="662">
        <v>127.39</v>
      </c>
      <c r="Q2767" s="677">
        <v>1</v>
      </c>
      <c r="R2767" s="661">
        <v>1</v>
      </c>
      <c r="S2767" s="677">
        <v>1</v>
      </c>
      <c r="T2767" s="744">
        <v>0.5</v>
      </c>
      <c r="U2767" s="700">
        <v>1</v>
      </c>
    </row>
    <row r="2768" spans="1:21" ht="14.4" customHeight="1" x14ac:dyDescent="0.3">
      <c r="A2768" s="660">
        <v>32</v>
      </c>
      <c r="B2768" s="661" t="s">
        <v>573</v>
      </c>
      <c r="C2768" s="661" t="s">
        <v>3526</v>
      </c>
      <c r="D2768" s="742" t="s">
        <v>5499</v>
      </c>
      <c r="E2768" s="743" t="s">
        <v>3561</v>
      </c>
      <c r="F2768" s="661" t="s">
        <v>3521</v>
      </c>
      <c r="G2768" s="661" t="s">
        <v>3610</v>
      </c>
      <c r="H2768" s="661" t="s">
        <v>574</v>
      </c>
      <c r="I2768" s="661" t="s">
        <v>3611</v>
      </c>
      <c r="J2768" s="661" t="s">
        <v>3612</v>
      </c>
      <c r="K2768" s="661" t="s">
        <v>3613</v>
      </c>
      <c r="L2768" s="662">
        <v>0</v>
      </c>
      <c r="M2768" s="662">
        <v>0</v>
      </c>
      <c r="N2768" s="661">
        <v>3</v>
      </c>
      <c r="O2768" s="744">
        <v>2.5</v>
      </c>
      <c r="P2768" s="662">
        <v>0</v>
      </c>
      <c r="Q2768" s="677"/>
      <c r="R2768" s="661">
        <v>2</v>
      </c>
      <c r="S2768" s="677">
        <v>0.66666666666666663</v>
      </c>
      <c r="T2768" s="744">
        <v>1.5</v>
      </c>
      <c r="U2768" s="700">
        <v>0.6</v>
      </c>
    </row>
    <row r="2769" spans="1:21" ht="14.4" customHeight="1" x14ac:dyDescent="0.3">
      <c r="A2769" s="660">
        <v>32</v>
      </c>
      <c r="B2769" s="661" t="s">
        <v>573</v>
      </c>
      <c r="C2769" s="661" t="s">
        <v>3526</v>
      </c>
      <c r="D2769" s="742" t="s">
        <v>5499</v>
      </c>
      <c r="E2769" s="743" t="s">
        <v>3561</v>
      </c>
      <c r="F2769" s="661" t="s">
        <v>3521</v>
      </c>
      <c r="G2769" s="661" t="s">
        <v>3610</v>
      </c>
      <c r="H2769" s="661" t="s">
        <v>574</v>
      </c>
      <c r="I2769" s="661" t="s">
        <v>934</v>
      </c>
      <c r="J2769" s="661" t="s">
        <v>3612</v>
      </c>
      <c r="K2769" s="661" t="s">
        <v>3614</v>
      </c>
      <c r="L2769" s="662">
        <v>63.7</v>
      </c>
      <c r="M2769" s="662">
        <v>127.4</v>
      </c>
      <c r="N2769" s="661">
        <v>2</v>
      </c>
      <c r="O2769" s="744">
        <v>0.5</v>
      </c>
      <c r="P2769" s="662">
        <v>127.4</v>
      </c>
      <c r="Q2769" s="677">
        <v>1</v>
      </c>
      <c r="R2769" s="661">
        <v>2</v>
      </c>
      <c r="S2769" s="677">
        <v>1</v>
      </c>
      <c r="T2769" s="744">
        <v>0.5</v>
      </c>
      <c r="U2769" s="700">
        <v>1</v>
      </c>
    </row>
    <row r="2770" spans="1:21" ht="14.4" customHeight="1" x14ac:dyDescent="0.3">
      <c r="A2770" s="660">
        <v>32</v>
      </c>
      <c r="B2770" s="661" t="s">
        <v>573</v>
      </c>
      <c r="C2770" s="661" t="s">
        <v>3526</v>
      </c>
      <c r="D2770" s="742" t="s">
        <v>5499</v>
      </c>
      <c r="E2770" s="743" t="s">
        <v>3561</v>
      </c>
      <c r="F2770" s="661" t="s">
        <v>3521</v>
      </c>
      <c r="G2770" s="661" t="s">
        <v>3880</v>
      </c>
      <c r="H2770" s="661" t="s">
        <v>1755</v>
      </c>
      <c r="I2770" s="661" t="s">
        <v>1847</v>
      </c>
      <c r="J2770" s="661" t="s">
        <v>3430</v>
      </c>
      <c r="K2770" s="661" t="s">
        <v>3431</v>
      </c>
      <c r="L2770" s="662">
        <v>424.24</v>
      </c>
      <c r="M2770" s="662">
        <v>424.24</v>
      </c>
      <c r="N2770" s="661">
        <v>1</v>
      </c>
      <c r="O2770" s="744">
        <v>0.5</v>
      </c>
      <c r="P2770" s="662">
        <v>424.24</v>
      </c>
      <c r="Q2770" s="677">
        <v>1</v>
      </c>
      <c r="R2770" s="661">
        <v>1</v>
      </c>
      <c r="S2770" s="677">
        <v>1</v>
      </c>
      <c r="T2770" s="744">
        <v>0.5</v>
      </c>
      <c r="U2770" s="700">
        <v>1</v>
      </c>
    </row>
    <row r="2771" spans="1:21" ht="14.4" customHeight="1" x14ac:dyDescent="0.3">
      <c r="A2771" s="660">
        <v>32</v>
      </c>
      <c r="B2771" s="661" t="s">
        <v>573</v>
      </c>
      <c r="C2771" s="661" t="s">
        <v>3526</v>
      </c>
      <c r="D2771" s="742" t="s">
        <v>5499</v>
      </c>
      <c r="E2771" s="743" t="s">
        <v>3561</v>
      </c>
      <c r="F2771" s="661" t="s">
        <v>3521</v>
      </c>
      <c r="G2771" s="661" t="s">
        <v>3880</v>
      </c>
      <c r="H2771" s="661" t="s">
        <v>1755</v>
      </c>
      <c r="I2771" s="661" t="s">
        <v>3994</v>
      </c>
      <c r="J2771" s="661" t="s">
        <v>3430</v>
      </c>
      <c r="K2771" s="661" t="s">
        <v>3995</v>
      </c>
      <c r="L2771" s="662">
        <v>848.49</v>
      </c>
      <c r="M2771" s="662">
        <v>2545.4700000000003</v>
      </c>
      <c r="N2771" s="661">
        <v>3</v>
      </c>
      <c r="O2771" s="744">
        <v>1.5</v>
      </c>
      <c r="P2771" s="662">
        <v>2545.4700000000003</v>
      </c>
      <c r="Q2771" s="677">
        <v>1</v>
      </c>
      <c r="R2771" s="661">
        <v>3</v>
      </c>
      <c r="S2771" s="677">
        <v>1</v>
      </c>
      <c r="T2771" s="744">
        <v>1.5</v>
      </c>
      <c r="U2771" s="700">
        <v>1</v>
      </c>
    </row>
    <row r="2772" spans="1:21" ht="14.4" customHeight="1" x14ac:dyDescent="0.3">
      <c r="A2772" s="660">
        <v>32</v>
      </c>
      <c r="B2772" s="661" t="s">
        <v>573</v>
      </c>
      <c r="C2772" s="661" t="s">
        <v>3526</v>
      </c>
      <c r="D2772" s="742" t="s">
        <v>5499</v>
      </c>
      <c r="E2772" s="743" t="s">
        <v>3561</v>
      </c>
      <c r="F2772" s="661" t="s">
        <v>3521</v>
      </c>
      <c r="G2772" s="661" t="s">
        <v>4000</v>
      </c>
      <c r="H2772" s="661" t="s">
        <v>574</v>
      </c>
      <c r="I2772" s="661" t="s">
        <v>858</v>
      </c>
      <c r="J2772" s="661" t="s">
        <v>859</v>
      </c>
      <c r="K2772" s="661" t="s">
        <v>4001</v>
      </c>
      <c r="L2772" s="662">
        <v>156.77000000000001</v>
      </c>
      <c r="M2772" s="662">
        <v>2351.5500000000002</v>
      </c>
      <c r="N2772" s="661">
        <v>15</v>
      </c>
      <c r="O2772" s="744">
        <v>7</v>
      </c>
      <c r="P2772" s="662">
        <v>1881.2400000000002</v>
      </c>
      <c r="Q2772" s="677">
        <v>0.8</v>
      </c>
      <c r="R2772" s="661">
        <v>12</v>
      </c>
      <c r="S2772" s="677">
        <v>0.8</v>
      </c>
      <c r="T2772" s="744">
        <v>4.5</v>
      </c>
      <c r="U2772" s="700">
        <v>0.6428571428571429</v>
      </c>
    </row>
    <row r="2773" spans="1:21" ht="14.4" customHeight="1" x14ac:dyDescent="0.3">
      <c r="A2773" s="660">
        <v>32</v>
      </c>
      <c r="B2773" s="661" t="s">
        <v>573</v>
      </c>
      <c r="C2773" s="661" t="s">
        <v>3526</v>
      </c>
      <c r="D2773" s="742" t="s">
        <v>5499</v>
      </c>
      <c r="E2773" s="743" t="s">
        <v>3561</v>
      </c>
      <c r="F2773" s="661" t="s">
        <v>3521</v>
      </c>
      <c r="G2773" s="661" t="s">
        <v>4143</v>
      </c>
      <c r="H2773" s="661" t="s">
        <v>574</v>
      </c>
      <c r="I2773" s="661" t="s">
        <v>5413</v>
      </c>
      <c r="J2773" s="661" t="s">
        <v>5414</v>
      </c>
      <c r="K2773" s="661" t="s">
        <v>5415</v>
      </c>
      <c r="L2773" s="662">
        <v>107.57</v>
      </c>
      <c r="M2773" s="662">
        <v>107.57</v>
      </c>
      <c r="N2773" s="661">
        <v>1</v>
      </c>
      <c r="O2773" s="744">
        <v>0.5</v>
      </c>
      <c r="P2773" s="662">
        <v>107.57</v>
      </c>
      <c r="Q2773" s="677">
        <v>1</v>
      </c>
      <c r="R2773" s="661">
        <v>1</v>
      </c>
      <c r="S2773" s="677">
        <v>1</v>
      </c>
      <c r="T2773" s="744">
        <v>0.5</v>
      </c>
      <c r="U2773" s="700">
        <v>1</v>
      </c>
    </row>
    <row r="2774" spans="1:21" ht="14.4" customHeight="1" x14ac:dyDescent="0.3">
      <c r="A2774" s="660">
        <v>32</v>
      </c>
      <c r="B2774" s="661" t="s">
        <v>573</v>
      </c>
      <c r="C2774" s="661" t="s">
        <v>3526</v>
      </c>
      <c r="D2774" s="742" t="s">
        <v>5499</v>
      </c>
      <c r="E2774" s="743" t="s">
        <v>3561</v>
      </c>
      <c r="F2774" s="661" t="s">
        <v>3521</v>
      </c>
      <c r="G2774" s="661" t="s">
        <v>3737</v>
      </c>
      <c r="H2774" s="661" t="s">
        <v>574</v>
      </c>
      <c r="I2774" s="661" t="s">
        <v>1060</v>
      </c>
      <c r="J2774" s="661" t="s">
        <v>1061</v>
      </c>
      <c r="K2774" s="661" t="s">
        <v>3738</v>
      </c>
      <c r="L2774" s="662">
        <v>420.07</v>
      </c>
      <c r="M2774" s="662">
        <v>3780.63</v>
      </c>
      <c r="N2774" s="661">
        <v>9</v>
      </c>
      <c r="O2774" s="744">
        <v>6</v>
      </c>
      <c r="P2774" s="662">
        <v>1260.21</v>
      </c>
      <c r="Q2774" s="677">
        <v>0.33333333333333331</v>
      </c>
      <c r="R2774" s="661">
        <v>3</v>
      </c>
      <c r="S2774" s="677">
        <v>0.33333333333333331</v>
      </c>
      <c r="T2774" s="744">
        <v>1.5</v>
      </c>
      <c r="U2774" s="700">
        <v>0.25</v>
      </c>
    </row>
    <row r="2775" spans="1:21" ht="14.4" customHeight="1" x14ac:dyDescent="0.3">
      <c r="A2775" s="660">
        <v>32</v>
      </c>
      <c r="B2775" s="661" t="s">
        <v>573</v>
      </c>
      <c r="C2775" s="661" t="s">
        <v>3526</v>
      </c>
      <c r="D2775" s="742" t="s">
        <v>5499</v>
      </c>
      <c r="E2775" s="743" t="s">
        <v>3561</v>
      </c>
      <c r="F2775" s="661" t="s">
        <v>3521</v>
      </c>
      <c r="G2775" s="661" t="s">
        <v>4145</v>
      </c>
      <c r="H2775" s="661" t="s">
        <v>574</v>
      </c>
      <c r="I2775" s="661" t="s">
        <v>4146</v>
      </c>
      <c r="J2775" s="661" t="s">
        <v>1734</v>
      </c>
      <c r="K2775" s="661" t="s">
        <v>1735</v>
      </c>
      <c r="L2775" s="662">
        <v>1860.93</v>
      </c>
      <c r="M2775" s="662">
        <v>3721.86</v>
      </c>
      <c r="N2775" s="661">
        <v>2</v>
      </c>
      <c r="O2775" s="744">
        <v>0.5</v>
      </c>
      <c r="P2775" s="662">
        <v>3721.86</v>
      </c>
      <c r="Q2775" s="677">
        <v>1</v>
      </c>
      <c r="R2775" s="661">
        <v>2</v>
      </c>
      <c r="S2775" s="677">
        <v>1</v>
      </c>
      <c r="T2775" s="744">
        <v>0.5</v>
      </c>
      <c r="U2775" s="700">
        <v>1</v>
      </c>
    </row>
    <row r="2776" spans="1:21" ht="14.4" customHeight="1" x14ac:dyDescent="0.3">
      <c r="A2776" s="660">
        <v>32</v>
      </c>
      <c r="B2776" s="661" t="s">
        <v>573</v>
      </c>
      <c r="C2776" s="661" t="s">
        <v>3526</v>
      </c>
      <c r="D2776" s="742" t="s">
        <v>5499</v>
      </c>
      <c r="E2776" s="743" t="s">
        <v>3561</v>
      </c>
      <c r="F2776" s="661" t="s">
        <v>3521</v>
      </c>
      <c r="G2776" s="661" t="s">
        <v>3695</v>
      </c>
      <c r="H2776" s="661" t="s">
        <v>574</v>
      </c>
      <c r="I2776" s="661" t="s">
        <v>3739</v>
      </c>
      <c r="J2776" s="661" t="s">
        <v>3697</v>
      </c>
      <c r="K2776" s="661" t="s">
        <v>3740</v>
      </c>
      <c r="L2776" s="662">
        <v>0</v>
      </c>
      <c r="M2776" s="662">
        <v>0</v>
      </c>
      <c r="N2776" s="661">
        <v>8</v>
      </c>
      <c r="O2776" s="744">
        <v>5.5</v>
      </c>
      <c r="P2776" s="662">
        <v>0</v>
      </c>
      <c r="Q2776" s="677"/>
      <c r="R2776" s="661">
        <v>5</v>
      </c>
      <c r="S2776" s="677">
        <v>0.625</v>
      </c>
      <c r="T2776" s="744">
        <v>3</v>
      </c>
      <c r="U2776" s="700">
        <v>0.54545454545454541</v>
      </c>
    </row>
    <row r="2777" spans="1:21" ht="14.4" customHeight="1" x14ac:dyDescent="0.3">
      <c r="A2777" s="660">
        <v>32</v>
      </c>
      <c r="B2777" s="661" t="s">
        <v>573</v>
      </c>
      <c r="C2777" s="661" t="s">
        <v>3526</v>
      </c>
      <c r="D2777" s="742" t="s">
        <v>5499</v>
      </c>
      <c r="E2777" s="743" t="s">
        <v>3561</v>
      </c>
      <c r="F2777" s="661" t="s">
        <v>3521</v>
      </c>
      <c r="G2777" s="661" t="s">
        <v>3741</v>
      </c>
      <c r="H2777" s="661" t="s">
        <v>574</v>
      </c>
      <c r="I2777" s="661" t="s">
        <v>3742</v>
      </c>
      <c r="J2777" s="661" t="s">
        <v>3743</v>
      </c>
      <c r="K2777" s="661" t="s">
        <v>3744</v>
      </c>
      <c r="L2777" s="662">
        <v>0</v>
      </c>
      <c r="M2777" s="662">
        <v>0</v>
      </c>
      <c r="N2777" s="661">
        <v>2</v>
      </c>
      <c r="O2777" s="744">
        <v>1</v>
      </c>
      <c r="P2777" s="662">
        <v>0</v>
      </c>
      <c r="Q2777" s="677"/>
      <c r="R2777" s="661">
        <v>2</v>
      </c>
      <c r="S2777" s="677">
        <v>1</v>
      </c>
      <c r="T2777" s="744">
        <v>1</v>
      </c>
      <c r="U2777" s="700">
        <v>1</v>
      </c>
    </row>
    <row r="2778" spans="1:21" ht="14.4" customHeight="1" x14ac:dyDescent="0.3">
      <c r="A2778" s="660">
        <v>32</v>
      </c>
      <c r="B2778" s="661" t="s">
        <v>573</v>
      </c>
      <c r="C2778" s="661" t="s">
        <v>3526</v>
      </c>
      <c r="D2778" s="742" t="s">
        <v>5499</v>
      </c>
      <c r="E2778" s="743" t="s">
        <v>3561</v>
      </c>
      <c r="F2778" s="661" t="s">
        <v>3521</v>
      </c>
      <c r="G2778" s="661" t="s">
        <v>4431</v>
      </c>
      <c r="H2778" s="661" t="s">
        <v>574</v>
      </c>
      <c r="I2778" s="661" t="s">
        <v>3094</v>
      </c>
      <c r="J2778" s="661" t="s">
        <v>3095</v>
      </c>
      <c r="K2778" s="661" t="s">
        <v>4925</v>
      </c>
      <c r="L2778" s="662">
        <v>60.9</v>
      </c>
      <c r="M2778" s="662">
        <v>60.9</v>
      </c>
      <c r="N2778" s="661">
        <v>1</v>
      </c>
      <c r="O2778" s="744">
        <v>0.5</v>
      </c>
      <c r="P2778" s="662">
        <v>60.9</v>
      </c>
      <c r="Q2778" s="677">
        <v>1</v>
      </c>
      <c r="R2778" s="661">
        <v>1</v>
      </c>
      <c r="S2778" s="677">
        <v>1</v>
      </c>
      <c r="T2778" s="744">
        <v>0.5</v>
      </c>
      <c r="U2778" s="700">
        <v>1</v>
      </c>
    </row>
    <row r="2779" spans="1:21" ht="14.4" customHeight="1" x14ac:dyDescent="0.3">
      <c r="A2779" s="660">
        <v>32</v>
      </c>
      <c r="B2779" s="661" t="s">
        <v>573</v>
      </c>
      <c r="C2779" s="661" t="s">
        <v>3526</v>
      </c>
      <c r="D2779" s="742" t="s">
        <v>5499</v>
      </c>
      <c r="E2779" s="743" t="s">
        <v>3561</v>
      </c>
      <c r="F2779" s="661" t="s">
        <v>3521</v>
      </c>
      <c r="G2779" s="661" t="s">
        <v>3618</v>
      </c>
      <c r="H2779" s="661" t="s">
        <v>574</v>
      </c>
      <c r="I2779" s="661" t="s">
        <v>2241</v>
      </c>
      <c r="J2779" s="661" t="s">
        <v>2242</v>
      </c>
      <c r="K2779" s="661" t="s">
        <v>3414</v>
      </c>
      <c r="L2779" s="662">
        <v>588.04999999999995</v>
      </c>
      <c r="M2779" s="662">
        <v>2352.1999999999998</v>
      </c>
      <c r="N2779" s="661">
        <v>4</v>
      </c>
      <c r="O2779" s="744">
        <v>2</v>
      </c>
      <c r="P2779" s="662">
        <v>2352.1999999999998</v>
      </c>
      <c r="Q2779" s="677">
        <v>1</v>
      </c>
      <c r="R2779" s="661">
        <v>4</v>
      </c>
      <c r="S2779" s="677">
        <v>1</v>
      </c>
      <c r="T2779" s="744">
        <v>2</v>
      </c>
      <c r="U2779" s="700">
        <v>1</v>
      </c>
    </row>
    <row r="2780" spans="1:21" ht="14.4" customHeight="1" x14ac:dyDescent="0.3">
      <c r="A2780" s="660">
        <v>32</v>
      </c>
      <c r="B2780" s="661" t="s">
        <v>573</v>
      </c>
      <c r="C2780" s="661" t="s">
        <v>3526</v>
      </c>
      <c r="D2780" s="742" t="s">
        <v>5499</v>
      </c>
      <c r="E2780" s="743" t="s">
        <v>3561</v>
      </c>
      <c r="F2780" s="661" t="s">
        <v>3521</v>
      </c>
      <c r="G2780" s="661" t="s">
        <v>3618</v>
      </c>
      <c r="H2780" s="661" t="s">
        <v>574</v>
      </c>
      <c r="I2780" s="661" t="s">
        <v>3924</v>
      </c>
      <c r="J2780" s="661" t="s">
        <v>2242</v>
      </c>
      <c r="K2780" s="661" t="s">
        <v>3925</v>
      </c>
      <c r="L2780" s="662">
        <v>0</v>
      </c>
      <c r="M2780" s="662">
        <v>0</v>
      </c>
      <c r="N2780" s="661">
        <v>5</v>
      </c>
      <c r="O2780" s="744">
        <v>2.5</v>
      </c>
      <c r="P2780" s="662">
        <v>0</v>
      </c>
      <c r="Q2780" s="677"/>
      <c r="R2780" s="661">
        <v>4</v>
      </c>
      <c r="S2780" s="677">
        <v>0.8</v>
      </c>
      <c r="T2780" s="744">
        <v>1.5</v>
      </c>
      <c r="U2780" s="700">
        <v>0.6</v>
      </c>
    </row>
    <row r="2781" spans="1:21" ht="14.4" customHeight="1" x14ac:dyDescent="0.3">
      <c r="A2781" s="660">
        <v>32</v>
      </c>
      <c r="B2781" s="661" t="s">
        <v>573</v>
      </c>
      <c r="C2781" s="661" t="s">
        <v>3526</v>
      </c>
      <c r="D2781" s="742" t="s">
        <v>5499</v>
      </c>
      <c r="E2781" s="743" t="s">
        <v>3561</v>
      </c>
      <c r="F2781" s="661" t="s">
        <v>3521</v>
      </c>
      <c r="G2781" s="661" t="s">
        <v>3700</v>
      </c>
      <c r="H2781" s="661" t="s">
        <v>574</v>
      </c>
      <c r="I2781" s="661" t="s">
        <v>3701</v>
      </c>
      <c r="J2781" s="661" t="s">
        <v>3702</v>
      </c>
      <c r="K2781" s="661"/>
      <c r="L2781" s="662">
        <v>0</v>
      </c>
      <c r="M2781" s="662">
        <v>0</v>
      </c>
      <c r="N2781" s="661">
        <v>1</v>
      </c>
      <c r="O2781" s="744">
        <v>1</v>
      </c>
      <c r="P2781" s="662">
        <v>0</v>
      </c>
      <c r="Q2781" s="677"/>
      <c r="R2781" s="661">
        <v>1</v>
      </c>
      <c r="S2781" s="677">
        <v>1</v>
      </c>
      <c r="T2781" s="744">
        <v>1</v>
      </c>
      <c r="U2781" s="700">
        <v>1</v>
      </c>
    </row>
    <row r="2782" spans="1:21" ht="14.4" customHeight="1" x14ac:dyDescent="0.3">
      <c r="A2782" s="660">
        <v>32</v>
      </c>
      <c r="B2782" s="661" t="s">
        <v>573</v>
      </c>
      <c r="C2782" s="661" t="s">
        <v>3526</v>
      </c>
      <c r="D2782" s="742" t="s">
        <v>5499</v>
      </c>
      <c r="E2782" s="743" t="s">
        <v>3561</v>
      </c>
      <c r="F2782" s="661" t="s">
        <v>3521</v>
      </c>
      <c r="G2782" s="661" t="s">
        <v>4249</v>
      </c>
      <c r="H2782" s="661" t="s">
        <v>574</v>
      </c>
      <c r="I2782" s="661" t="s">
        <v>2075</v>
      </c>
      <c r="J2782" s="661" t="s">
        <v>2076</v>
      </c>
      <c r="K2782" s="661" t="s">
        <v>4792</v>
      </c>
      <c r="L2782" s="662">
        <v>48.09</v>
      </c>
      <c r="M2782" s="662">
        <v>48.09</v>
      </c>
      <c r="N2782" s="661">
        <v>1</v>
      </c>
      <c r="O2782" s="744">
        <v>1</v>
      </c>
      <c r="P2782" s="662">
        <v>48.09</v>
      </c>
      <c r="Q2782" s="677">
        <v>1</v>
      </c>
      <c r="R2782" s="661">
        <v>1</v>
      </c>
      <c r="S2782" s="677">
        <v>1</v>
      </c>
      <c r="T2782" s="744">
        <v>1</v>
      </c>
      <c r="U2782" s="700">
        <v>1</v>
      </c>
    </row>
    <row r="2783" spans="1:21" ht="14.4" customHeight="1" x14ac:dyDescent="0.3">
      <c r="A2783" s="660">
        <v>32</v>
      </c>
      <c r="B2783" s="661" t="s">
        <v>573</v>
      </c>
      <c r="C2783" s="661" t="s">
        <v>3526</v>
      </c>
      <c r="D2783" s="742" t="s">
        <v>5499</v>
      </c>
      <c r="E2783" s="743" t="s">
        <v>3561</v>
      </c>
      <c r="F2783" s="661" t="s">
        <v>3521</v>
      </c>
      <c r="G2783" s="661" t="s">
        <v>4157</v>
      </c>
      <c r="H2783" s="661" t="s">
        <v>574</v>
      </c>
      <c r="I2783" s="661" t="s">
        <v>1045</v>
      </c>
      <c r="J2783" s="661" t="s">
        <v>1046</v>
      </c>
      <c r="K2783" s="661" t="s">
        <v>4158</v>
      </c>
      <c r="L2783" s="662">
        <v>0</v>
      </c>
      <c r="M2783" s="662">
        <v>0</v>
      </c>
      <c r="N2783" s="661">
        <v>2</v>
      </c>
      <c r="O2783" s="744">
        <v>0.5</v>
      </c>
      <c r="P2783" s="662">
        <v>0</v>
      </c>
      <c r="Q2783" s="677"/>
      <c r="R2783" s="661">
        <v>2</v>
      </c>
      <c r="S2783" s="677">
        <v>1</v>
      </c>
      <c r="T2783" s="744">
        <v>0.5</v>
      </c>
      <c r="U2783" s="700">
        <v>1</v>
      </c>
    </row>
    <row r="2784" spans="1:21" ht="14.4" customHeight="1" x14ac:dyDescent="0.3">
      <c r="A2784" s="660">
        <v>32</v>
      </c>
      <c r="B2784" s="661" t="s">
        <v>573</v>
      </c>
      <c r="C2784" s="661" t="s">
        <v>3526</v>
      </c>
      <c r="D2784" s="742" t="s">
        <v>5499</v>
      </c>
      <c r="E2784" s="743" t="s">
        <v>3561</v>
      </c>
      <c r="F2784" s="661" t="s">
        <v>3521</v>
      </c>
      <c r="G2784" s="661" t="s">
        <v>3623</v>
      </c>
      <c r="H2784" s="661" t="s">
        <v>1755</v>
      </c>
      <c r="I2784" s="661" t="s">
        <v>5448</v>
      </c>
      <c r="J2784" s="661" t="s">
        <v>5209</v>
      </c>
      <c r="K2784" s="661" t="s">
        <v>5449</v>
      </c>
      <c r="L2784" s="662">
        <v>29.27</v>
      </c>
      <c r="M2784" s="662">
        <v>58.54</v>
      </c>
      <c r="N2784" s="661">
        <v>2</v>
      </c>
      <c r="O2784" s="744">
        <v>1</v>
      </c>
      <c r="P2784" s="662">
        <v>58.54</v>
      </c>
      <c r="Q2784" s="677">
        <v>1</v>
      </c>
      <c r="R2784" s="661">
        <v>2</v>
      </c>
      <c r="S2784" s="677">
        <v>1</v>
      </c>
      <c r="T2784" s="744">
        <v>1</v>
      </c>
      <c r="U2784" s="700">
        <v>1</v>
      </c>
    </row>
    <row r="2785" spans="1:21" ht="14.4" customHeight="1" x14ac:dyDescent="0.3">
      <c r="A2785" s="660">
        <v>32</v>
      </c>
      <c r="B2785" s="661" t="s">
        <v>573</v>
      </c>
      <c r="C2785" s="661" t="s">
        <v>3526</v>
      </c>
      <c r="D2785" s="742" t="s">
        <v>5499</v>
      </c>
      <c r="E2785" s="743" t="s">
        <v>3561</v>
      </c>
      <c r="F2785" s="661" t="s">
        <v>3521</v>
      </c>
      <c r="G2785" s="661" t="s">
        <v>3627</v>
      </c>
      <c r="H2785" s="661" t="s">
        <v>574</v>
      </c>
      <c r="I2785" s="661" t="s">
        <v>3628</v>
      </c>
      <c r="J2785" s="661" t="s">
        <v>2113</v>
      </c>
      <c r="K2785" s="661" t="s">
        <v>3629</v>
      </c>
      <c r="L2785" s="662">
        <v>83.79</v>
      </c>
      <c r="M2785" s="662">
        <v>754.11000000000013</v>
      </c>
      <c r="N2785" s="661">
        <v>9</v>
      </c>
      <c r="O2785" s="744">
        <v>5.5</v>
      </c>
      <c r="P2785" s="662">
        <v>586.53000000000009</v>
      </c>
      <c r="Q2785" s="677">
        <v>0.77777777777777779</v>
      </c>
      <c r="R2785" s="661">
        <v>7</v>
      </c>
      <c r="S2785" s="677">
        <v>0.77777777777777779</v>
      </c>
      <c r="T2785" s="744">
        <v>4.5</v>
      </c>
      <c r="U2785" s="700">
        <v>0.81818181818181823</v>
      </c>
    </row>
    <row r="2786" spans="1:21" ht="14.4" customHeight="1" x14ac:dyDescent="0.3">
      <c r="A2786" s="660">
        <v>32</v>
      </c>
      <c r="B2786" s="661" t="s">
        <v>573</v>
      </c>
      <c r="C2786" s="661" t="s">
        <v>3526</v>
      </c>
      <c r="D2786" s="742" t="s">
        <v>5499</v>
      </c>
      <c r="E2786" s="743" t="s">
        <v>3561</v>
      </c>
      <c r="F2786" s="661" t="s">
        <v>3521</v>
      </c>
      <c r="G2786" s="661" t="s">
        <v>3828</v>
      </c>
      <c r="H2786" s="661" t="s">
        <v>574</v>
      </c>
      <c r="I2786" s="661" t="s">
        <v>5450</v>
      </c>
      <c r="J2786" s="661" t="s">
        <v>3830</v>
      </c>
      <c r="K2786" s="661" t="s">
        <v>3831</v>
      </c>
      <c r="L2786" s="662">
        <v>147.31</v>
      </c>
      <c r="M2786" s="662">
        <v>294.62</v>
      </c>
      <c r="N2786" s="661">
        <v>2</v>
      </c>
      <c r="O2786" s="744">
        <v>1.5</v>
      </c>
      <c r="P2786" s="662">
        <v>294.62</v>
      </c>
      <c r="Q2786" s="677">
        <v>1</v>
      </c>
      <c r="R2786" s="661">
        <v>2</v>
      </c>
      <c r="S2786" s="677">
        <v>1</v>
      </c>
      <c r="T2786" s="744">
        <v>1.5</v>
      </c>
      <c r="U2786" s="700">
        <v>1</v>
      </c>
    </row>
    <row r="2787" spans="1:21" ht="14.4" customHeight="1" x14ac:dyDescent="0.3">
      <c r="A2787" s="660">
        <v>32</v>
      </c>
      <c r="B2787" s="661" t="s">
        <v>573</v>
      </c>
      <c r="C2787" s="661" t="s">
        <v>3526</v>
      </c>
      <c r="D2787" s="742" t="s">
        <v>5499</v>
      </c>
      <c r="E2787" s="743" t="s">
        <v>3561</v>
      </c>
      <c r="F2787" s="661" t="s">
        <v>3521</v>
      </c>
      <c r="G2787" s="661" t="s">
        <v>3828</v>
      </c>
      <c r="H2787" s="661" t="s">
        <v>574</v>
      </c>
      <c r="I2787" s="661" t="s">
        <v>3829</v>
      </c>
      <c r="J2787" s="661" t="s">
        <v>3830</v>
      </c>
      <c r="K2787" s="661" t="s">
        <v>3831</v>
      </c>
      <c r="L2787" s="662">
        <v>147.31</v>
      </c>
      <c r="M2787" s="662">
        <v>294.62</v>
      </c>
      <c r="N2787" s="661">
        <v>2</v>
      </c>
      <c r="O2787" s="744">
        <v>0.5</v>
      </c>
      <c r="P2787" s="662">
        <v>294.62</v>
      </c>
      <c r="Q2787" s="677">
        <v>1</v>
      </c>
      <c r="R2787" s="661">
        <v>2</v>
      </c>
      <c r="S2787" s="677">
        <v>1</v>
      </c>
      <c r="T2787" s="744">
        <v>0.5</v>
      </c>
      <c r="U2787" s="700">
        <v>1</v>
      </c>
    </row>
    <row r="2788" spans="1:21" ht="14.4" customHeight="1" x14ac:dyDescent="0.3">
      <c r="A2788" s="660">
        <v>32</v>
      </c>
      <c r="B2788" s="661" t="s">
        <v>573</v>
      </c>
      <c r="C2788" s="661" t="s">
        <v>3526</v>
      </c>
      <c r="D2788" s="742" t="s">
        <v>5499</v>
      </c>
      <c r="E2788" s="743" t="s">
        <v>3561</v>
      </c>
      <c r="F2788" s="661" t="s">
        <v>3521</v>
      </c>
      <c r="G2788" s="661" t="s">
        <v>4164</v>
      </c>
      <c r="H2788" s="661" t="s">
        <v>574</v>
      </c>
      <c r="I2788" s="661" t="s">
        <v>2225</v>
      </c>
      <c r="J2788" s="661" t="s">
        <v>2226</v>
      </c>
      <c r="K2788" s="661" t="s">
        <v>2227</v>
      </c>
      <c r="L2788" s="662">
        <v>0</v>
      </c>
      <c r="M2788" s="662">
        <v>0</v>
      </c>
      <c r="N2788" s="661">
        <v>2</v>
      </c>
      <c r="O2788" s="744">
        <v>2</v>
      </c>
      <c r="P2788" s="662"/>
      <c r="Q2788" s="677"/>
      <c r="R2788" s="661"/>
      <c r="S2788" s="677">
        <v>0</v>
      </c>
      <c r="T2788" s="744"/>
      <c r="U2788" s="700">
        <v>0</v>
      </c>
    </row>
    <row r="2789" spans="1:21" ht="14.4" customHeight="1" x14ac:dyDescent="0.3">
      <c r="A2789" s="660">
        <v>32</v>
      </c>
      <c r="B2789" s="661" t="s">
        <v>573</v>
      </c>
      <c r="C2789" s="661" t="s">
        <v>3526</v>
      </c>
      <c r="D2789" s="742" t="s">
        <v>5499</v>
      </c>
      <c r="E2789" s="743" t="s">
        <v>3561</v>
      </c>
      <c r="F2789" s="661" t="s">
        <v>3521</v>
      </c>
      <c r="G2789" s="661" t="s">
        <v>4164</v>
      </c>
      <c r="H2789" s="661" t="s">
        <v>574</v>
      </c>
      <c r="I2789" s="661" t="s">
        <v>4165</v>
      </c>
      <c r="J2789" s="661" t="s">
        <v>4166</v>
      </c>
      <c r="K2789" s="661" t="s">
        <v>4167</v>
      </c>
      <c r="L2789" s="662">
        <v>0</v>
      </c>
      <c r="M2789" s="662">
        <v>0</v>
      </c>
      <c r="N2789" s="661">
        <v>1</v>
      </c>
      <c r="O2789" s="744">
        <v>1</v>
      </c>
      <c r="P2789" s="662">
        <v>0</v>
      </c>
      <c r="Q2789" s="677"/>
      <c r="R2789" s="661">
        <v>1</v>
      </c>
      <c r="S2789" s="677">
        <v>1</v>
      </c>
      <c r="T2789" s="744">
        <v>1</v>
      </c>
      <c r="U2789" s="700">
        <v>1</v>
      </c>
    </row>
    <row r="2790" spans="1:21" ht="14.4" customHeight="1" x14ac:dyDescent="0.3">
      <c r="A2790" s="660">
        <v>32</v>
      </c>
      <c r="B2790" s="661" t="s">
        <v>573</v>
      </c>
      <c r="C2790" s="661" t="s">
        <v>3526</v>
      </c>
      <c r="D2790" s="742" t="s">
        <v>5499</v>
      </c>
      <c r="E2790" s="743" t="s">
        <v>3561</v>
      </c>
      <c r="F2790" s="661" t="s">
        <v>3521</v>
      </c>
      <c r="G2790" s="661" t="s">
        <v>3832</v>
      </c>
      <c r="H2790" s="661" t="s">
        <v>574</v>
      </c>
      <c r="I2790" s="661" t="s">
        <v>824</v>
      </c>
      <c r="J2790" s="661" t="s">
        <v>4169</v>
      </c>
      <c r="K2790" s="661" t="s">
        <v>4170</v>
      </c>
      <c r="L2790" s="662">
        <v>73.989999999999995</v>
      </c>
      <c r="M2790" s="662">
        <v>147.97999999999999</v>
      </c>
      <c r="N2790" s="661">
        <v>2</v>
      </c>
      <c r="O2790" s="744">
        <v>1.5</v>
      </c>
      <c r="P2790" s="662">
        <v>73.989999999999995</v>
      </c>
      <c r="Q2790" s="677">
        <v>0.5</v>
      </c>
      <c r="R2790" s="661">
        <v>1</v>
      </c>
      <c r="S2790" s="677">
        <v>0.5</v>
      </c>
      <c r="T2790" s="744">
        <v>0.5</v>
      </c>
      <c r="U2790" s="700">
        <v>0.33333333333333331</v>
      </c>
    </row>
    <row r="2791" spans="1:21" ht="14.4" customHeight="1" x14ac:dyDescent="0.3">
      <c r="A2791" s="660">
        <v>32</v>
      </c>
      <c r="B2791" s="661" t="s">
        <v>573</v>
      </c>
      <c r="C2791" s="661" t="s">
        <v>3526</v>
      </c>
      <c r="D2791" s="742" t="s">
        <v>5499</v>
      </c>
      <c r="E2791" s="743" t="s">
        <v>3561</v>
      </c>
      <c r="F2791" s="661" t="s">
        <v>3521</v>
      </c>
      <c r="G2791" s="661" t="s">
        <v>3832</v>
      </c>
      <c r="H2791" s="661" t="s">
        <v>574</v>
      </c>
      <c r="I2791" s="661" t="s">
        <v>4168</v>
      </c>
      <c r="J2791" s="661" t="s">
        <v>4169</v>
      </c>
      <c r="K2791" s="661" t="s">
        <v>4170</v>
      </c>
      <c r="L2791" s="662">
        <v>0</v>
      </c>
      <c r="M2791" s="662">
        <v>0</v>
      </c>
      <c r="N2791" s="661">
        <v>1</v>
      </c>
      <c r="O2791" s="744">
        <v>0.5</v>
      </c>
      <c r="P2791" s="662">
        <v>0</v>
      </c>
      <c r="Q2791" s="677"/>
      <c r="R2791" s="661">
        <v>1</v>
      </c>
      <c r="S2791" s="677">
        <v>1</v>
      </c>
      <c r="T2791" s="744">
        <v>0.5</v>
      </c>
      <c r="U2791" s="700">
        <v>1</v>
      </c>
    </row>
    <row r="2792" spans="1:21" ht="14.4" customHeight="1" x14ac:dyDescent="0.3">
      <c r="A2792" s="660">
        <v>32</v>
      </c>
      <c r="B2792" s="661" t="s">
        <v>573</v>
      </c>
      <c r="C2792" s="661" t="s">
        <v>3526</v>
      </c>
      <c r="D2792" s="742" t="s">
        <v>5499</v>
      </c>
      <c r="E2792" s="743" t="s">
        <v>3561</v>
      </c>
      <c r="F2792" s="661" t="s">
        <v>3521</v>
      </c>
      <c r="G2792" s="661" t="s">
        <v>4023</v>
      </c>
      <c r="H2792" s="661" t="s">
        <v>574</v>
      </c>
      <c r="I2792" s="661" t="s">
        <v>3090</v>
      </c>
      <c r="J2792" s="661" t="s">
        <v>3091</v>
      </c>
      <c r="K2792" s="661" t="s">
        <v>4024</v>
      </c>
      <c r="L2792" s="662">
        <v>77.14</v>
      </c>
      <c r="M2792" s="662">
        <v>154.28</v>
      </c>
      <c r="N2792" s="661">
        <v>2</v>
      </c>
      <c r="O2792" s="744">
        <v>2</v>
      </c>
      <c r="P2792" s="662"/>
      <c r="Q2792" s="677">
        <v>0</v>
      </c>
      <c r="R2792" s="661"/>
      <c r="S2792" s="677">
        <v>0</v>
      </c>
      <c r="T2792" s="744"/>
      <c r="U2792" s="700">
        <v>0</v>
      </c>
    </row>
    <row r="2793" spans="1:21" ht="14.4" customHeight="1" x14ac:dyDescent="0.3">
      <c r="A2793" s="660">
        <v>32</v>
      </c>
      <c r="B2793" s="661" t="s">
        <v>573</v>
      </c>
      <c r="C2793" s="661" t="s">
        <v>3526</v>
      </c>
      <c r="D2793" s="742" t="s">
        <v>5499</v>
      </c>
      <c r="E2793" s="743" t="s">
        <v>3561</v>
      </c>
      <c r="F2793" s="661" t="s">
        <v>3521</v>
      </c>
      <c r="G2793" s="661" t="s">
        <v>3752</v>
      </c>
      <c r="H2793" s="661" t="s">
        <v>574</v>
      </c>
      <c r="I2793" s="661" t="s">
        <v>3753</v>
      </c>
      <c r="J2793" s="661" t="s">
        <v>3754</v>
      </c>
      <c r="K2793" s="661" t="s">
        <v>3755</v>
      </c>
      <c r="L2793" s="662">
        <v>29.54</v>
      </c>
      <c r="M2793" s="662">
        <v>147.69999999999999</v>
      </c>
      <c r="N2793" s="661">
        <v>5</v>
      </c>
      <c r="O2793" s="744">
        <v>2.5</v>
      </c>
      <c r="P2793" s="662">
        <v>147.69999999999999</v>
      </c>
      <c r="Q2793" s="677">
        <v>1</v>
      </c>
      <c r="R2793" s="661">
        <v>5</v>
      </c>
      <c r="S2793" s="677">
        <v>1</v>
      </c>
      <c r="T2793" s="744">
        <v>2.5</v>
      </c>
      <c r="U2793" s="700">
        <v>1</v>
      </c>
    </row>
    <row r="2794" spans="1:21" ht="14.4" customHeight="1" x14ac:dyDescent="0.3">
      <c r="A2794" s="660">
        <v>32</v>
      </c>
      <c r="B2794" s="661" t="s">
        <v>573</v>
      </c>
      <c r="C2794" s="661" t="s">
        <v>3526</v>
      </c>
      <c r="D2794" s="742" t="s">
        <v>5499</v>
      </c>
      <c r="E2794" s="743" t="s">
        <v>3561</v>
      </c>
      <c r="F2794" s="661" t="s">
        <v>3521</v>
      </c>
      <c r="G2794" s="661" t="s">
        <v>4038</v>
      </c>
      <c r="H2794" s="661" t="s">
        <v>574</v>
      </c>
      <c r="I2794" s="661" t="s">
        <v>4176</v>
      </c>
      <c r="J2794" s="661" t="s">
        <v>4040</v>
      </c>
      <c r="K2794" s="661" t="s">
        <v>4041</v>
      </c>
      <c r="L2794" s="662">
        <v>5927.29</v>
      </c>
      <c r="M2794" s="662">
        <v>17781.87</v>
      </c>
      <c r="N2794" s="661">
        <v>3</v>
      </c>
      <c r="O2794" s="744">
        <v>0.5</v>
      </c>
      <c r="P2794" s="662"/>
      <c r="Q2794" s="677">
        <v>0</v>
      </c>
      <c r="R2794" s="661"/>
      <c r="S2794" s="677">
        <v>0</v>
      </c>
      <c r="T2794" s="744"/>
      <c r="U2794" s="700">
        <v>0</v>
      </c>
    </row>
    <row r="2795" spans="1:21" ht="14.4" customHeight="1" x14ac:dyDescent="0.3">
      <c r="A2795" s="660">
        <v>32</v>
      </c>
      <c r="B2795" s="661" t="s">
        <v>573</v>
      </c>
      <c r="C2795" s="661" t="s">
        <v>3526</v>
      </c>
      <c r="D2795" s="742" t="s">
        <v>5499</v>
      </c>
      <c r="E2795" s="743" t="s">
        <v>3561</v>
      </c>
      <c r="F2795" s="661" t="s">
        <v>3521</v>
      </c>
      <c r="G2795" s="661" t="s">
        <v>4038</v>
      </c>
      <c r="H2795" s="661" t="s">
        <v>574</v>
      </c>
      <c r="I2795" s="661" t="s">
        <v>4039</v>
      </c>
      <c r="J2795" s="661" t="s">
        <v>4040</v>
      </c>
      <c r="K2795" s="661" t="s">
        <v>4041</v>
      </c>
      <c r="L2795" s="662">
        <v>5927.29</v>
      </c>
      <c r="M2795" s="662">
        <v>11854.58</v>
      </c>
      <c r="N2795" s="661">
        <v>2</v>
      </c>
      <c r="O2795" s="744">
        <v>0.5</v>
      </c>
      <c r="P2795" s="662"/>
      <c r="Q2795" s="677">
        <v>0</v>
      </c>
      <c r="R2795" s="661"/>
      <c r="S2795" s="677">
        <v>0</v>
      </c>
      <c r="T2795" s="744"/>
      <c r="U2795" s="700">
        <v>0</v>
      </c>
    </row>
    <row r="2796" spans="1:21" ht="14.4" customHeight="1" x14ac:dyDescent="0.3">
      <c r="A2796" s="660">
        <v>32</v>
      </c>
      <c r="B2796" s="661" t="s">
        <v>573</v>
      </c>
      <c r="C2796" s="661" t="s">
        <v>3526</v>
      </c>
      <c r="D2796" s="742" t="s">
        <v>5499</v>
      </c>
      <c r="E2796" s="743" t="s">
        <v>3561</v>
      </c>
      <c r="F2796" s="661" t="s">
        <v>3521</v>
      </c>
      <c r="G2796" s="661" t="s">
        <v>3632</v>
      </c>
      <c r="H2796" s="661" t="s">
        <v>574</v>
      </c>
      <c r="I2796" s="661" t="s">
        <v>862</v>
      </c>
      <c r="J2796" s="661" t="s">
        <v>3633</v>
      </c>
      <c r="K2796" s="661" t="s">
        <v>3634</v>
      </c>
      <c r="L2796" s="662">
        <v>88.76</v>
      </c>
      <c r="M2796" s="662">
        <v>1952.72</v>
      </c>
      <c r="N2796" s="661">
        <v>22</v>
      </c>
      <c r="O2796" s="744">
        <v>9</v>
      </c>
      <c r="P2796" s="662">
        <v>976.36</v>
      </c>
      <c r="Q2796" s="677">
        <v>0.5</v>
      </c>
      <c r="R2796" s="661">
        <v>11</v>
      </c>
      <c r="S2796" s="677">
        <v>0.5</v>
      </c>
      <c r="T2796" s="744">
        <v>5</v>
      </c>
      <c r="U2796" s="700">
        <v>0.55555555555555558</v>
      </c>
    </row>
    <row r="2797" spans="1:21" ht="14.4" customHeight="1" x14ac:dyDescent="0.3">
      <c r="A2797" s="660">
        <v>32</v>
      </c>
      <c r="B2797" s="661" t="s">
        <v>573</v>
      </c>
      <c r="C2797" s="661" t="s">
        <v>3526</v>
      </c>
      <c r="D2797" s="742" t="s">
        <v>5499</v>
      </c>
      <c r="E2797" s="743" t="s">
        <v>3561</v>
      </c>
      <c r="F2797" s="661" t="s">
        <v>3521</v>
      </c>
      <c r="G2797" s="661" t="s">
        <v>5451</v>
      </c>
      <c r="H2797" s="661" t="s">
        <v>574</v>
      </c>
      <c r="I2797" s="661" t="s">
        <v>5452</v>
      </c>
      <c r="J2797" s="661" t="s">
        <v>5453</v>
      </c>
      <c r="K2797" s="661" t="s">
        <v>3674</v>
      </c>
      <c r="L2797" s="662">
        <v>111.07</v>
      </c>
      <c r="M2797" s="662">
        <v>111.07</v>
      </c>
      <c r="N2797" s="661">
        <v>1</v>
      </c>
      <c r="O2797" s="744">
        <v>1</v>
      </c>
      <c r="P2797" s="662">
        <v>111.07</v>
      </c>
      <c r="Q2797" s="677">
        <v>1</v>
      </c>
      <c r="R2797" s="661">
        <v>1</v>
      </c>
      <c r="S2797" s="677">
        <v>1</v>
      </c>
      <c r="T2797" s="744">
        <v>1</v>
      </c>
      <c r="U2797" s="700">
        <v>1</v>
      </c>
    </row>
    <row r="2798" spans="1:21" ht="14.4" customHeight="1" x14ac:dyDescent="0.3">
      <c r="A2798" s="660">
        <v>32</v>
      </c>
      <c r="B2798" s="661" t="s">
        <v>573</v>
      </c>
      <c r="C2798" s="661" t="s">
        <v>3526</v>
      </c>
      <c r="D2798" s="742" t="s">
        <v>5499</v>
      </c>
      <c r="E2798" s="743" t="s">
        <v>3561</v>
      </c>
      <c r="F2798" s="661" t="s">
        <v>3521</v>
      </c>
      <c r="G2798" s="661" t="s">
        <v>3758</v>
      </c>
      <c r="H2798" s="661" t="s">
        <v>1755</v>
      </c>
      <c r="I2798" s="661" t="s">
        <v>1889</v>
      </c>
      <c r="J2798" s="661" t="s">
        <v>1807</v>
      </c>
      <c r="K2798" s="661" t="s">
        <v>1890</v>
      </c>
      <c r="L2798" s="662">
        <v>0</v>
      </c>
      <c r="M2798" s="662">
        <v>0</v>
      </c>
      <c r="N2798" s="661">
        <v>1</v>
      </c>
      <c r="O2798" s="744">
        <v>0.5</v>
      </c>
      <c r="P2798" s="662"/>
      <c r="Q2798" s="677"/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32</v>
      </c>
      <c r="B2799" s="661" t="s">
        <v>573</v>
      </c>
      <c r="C2799" s="661" t="s">
        <v>3526</v>
      </c>
      <c r="D2799" s="742" t="s">
        <v>5499</v>
      </c>
      <c r="E2799" s="743" t="s">
        <v>3561</v>
      </c>
      <c r="F2799" s="661" t="s">
        <v>3521</v>
      </c>
      <c r="G2799" s="661" t="s">
        <v>3840</v>
      </c>
      <c r="H2799" s="661" t="s">
        <v>574</v>
      </c>
      <c r="I2799" s="661" t="s">
        <v>1117</v>
      </c>
      <c r="J2799" s="661" t="s">
        <v>1118</v>
      </c>
      <c r="K2799" s="661" t="s">
        <v>1119</v>
      </c>
      <c r="L2799" s="662">
        <v>0</v>
      </c>
      <c r="M2799" s="662">
        <v>0</v>
      </c>
      <c r="N2799" s="661">
        <v>3</v>
      </c>
      <c r="O2799" s="744">
        <v>2</v>
      </c>
      <c r="P2799" s="662">
        <v>0</v>
      </c>
      <c r="Q2799" s="677"/>
      <c r="R2799" s="661">
        <v>3</v>
      </c>
      <c r="S2799" s="677">
        <v>1</v>
      </c>
      <c r="T2799" s="744">
        <v>2</v>
      </c>
      <c r="U2799" s="700">
        <v>1</v>
      </c>
    </row>
    <row r="2800" spans="1:21" ht="14.4" customHeight="1" x14ac:dyDescent="0.3">
      <c r="A2800" s="660">
        <v>32</v>
      </c>
      <c r="B2800" s="661" t="s">
        <v>573</v>
      </c>
      <c r="C2800" s="661" t="s">
        <v>3526</v>
      </c>
      <c r="D2800" s="742" t="s">
        <v>5499</v>
      </c>
      <c r="E2800" s="743" t="s">
        <v>3561</v>
      </c>
      <c r="F2800" s="661" t="s">
        <v>3521</v>
      </c>
      <c r="G2800" s="661" t="s">
        <v>4047</v>
      </c>
      <c r="H2800" s="661" t="s">
        <v>1755</v>
      </c>
      <c r="I2800" s="661" t="s">
        <v>5454</v>
      </c>
      <c r="J2800" s="661" t="s">
        <v>4933</v>
      </c>
      <c r="K2800" s="661" t="s">
        <v>5455</v>
      </c>
      <c r="L2800" s="662">
        <v>73.03</v>
      </c>
      <c r="M2800" s="662">
        <v>73.03</v>
      </c>
      <c r="N2800" s="661">
        <v>1</v>
      </c>
      <c r="O2800" s="744">
        <v>0.5</v>
      </c>
      <c r="P2800" s="662">
        <v>73.03</v>
      </c>
      <c r="Q2800" s="677">
        <v>1</v>
      </c>
      <c r="R2800" s="661">
        <v>1</v>
      </c>
      <c r="S2800" s="677">
        <v>1</v>
      </c>
      <c r="T2800" s="744">
        <v>0.5</v>
      </c>
      <c r="U2800" s="700">
        <v>1</v>
      </c>
    </row>
    <row r="2801" spans="1:21" ht="14.4" customHeight="1" x14ac:dyDescent="0.3">
      <c r="A2801" s="660">
        <v>32</v>
      </c>
      <c r="B2801" s="661" t="s">
        <v>573</v>
      </c>
      <c r="C2801" s="661" t="s">
        <v>3526</v>
      </c>
      <c r="D2801" s="742" t="s">
        <v>5499</v>
      </c>
      <c r="E2801" s="743" t="s">
        <v>3561</v>
      </c>
      <c r="F2801" s="661" t="s">
        <v>3521</v>
      </c>
      <c r="G2801" s="661" t="s">
        <v>5161</v>
      </c>
      <c r="H2801" s="661" t="s">
        <v>574</v>
      </c>
      <c r="I2801" s="661" t="s">
        <v>5162</v>
      </c>
      <c r="J2801" s="661" t="s">
        <v>5163</v>
      </c>
      <c r="K2801" s="661" t="s">
        <v>5164</v>
      </c>
      <c r="L2801" s="662">
        <v>64.56</v>
      </c>
      <c r="M2801" s="662">
        <v>129.12</v>
      </c>
      <c r="N2801" s="661">
        <v>2</v>
      </c>
      <c r="O2801" s="744">
        <v>1</v>
      </c>
      <c r="P2801" s="662"/>
      <c r="Q2801" s="677">
        <v>0</v>
      </c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32</v>
      </c>
      <c r="B2802" s="661" t="s">
        <v>573</v>
      </c>
      <c r="C2802" s="661" t="s">
        <v>3526</v>
      </c>
      <c r="D2802" s="742" t="s">
        <v>5499</v>
      </c>
      <c r="E2802" s="743" t="s">
        <v>3561</v>
      </c>
      <c r="F2802" s="661" t="s">
        <v>3521</v>
      </c>
      <c r="G2802" s="661" t="s">
        <v>5161</v>
      </c>
      <c r="H2802" s="661" t="s">
        <v>574</v>
      </c>
      <c r="I2802" s="661" t="s">
        <v>5456</v>
      </c>
      <c r="J2802" s="661" t="s">
        <v>5163</v>
      </c>
      <c r="K2802" s="661" t="s">
        <v>5457</v>
      </c>
      <c r="L2802" s="662">
        <v>0</v>
      </c>
      <c r="M2802" s="662">
        <v>0</v>
      </c>
      <c r="N2802" s="661">
        <v>1</v>
      </c>
      <c r="O2802" s="744">
        <v>0.5</v>
      </c>
      <c r="P2802" s="662">
        <v>0</v>
      </c>
      <c r="Q2802" s="677"/>
      <c r="R2802" s="661">
        <v>1</v>
      </c>
      <c r="S2802" s="677">
        <v>1</v>
      </c>
      <c r="T2802" s="744">
        <v>0.5</v>
      </c>
      <c r="U2802" s="700">
        <v>1</v>
      </c>
    </row>
    <row r="2803" spans="1:21" ht="14.4" customHeight="1" x14ac:dyDescent="0.3">
      <c r="A2803" s="660">
        <v>32</v>
      </c>
      <c r="B2803" s="661" t="s">
        <v>573</v>
      </c>
      <c r="C2803" s="661" t="s">
        <v>3526</v>
      </c>
      <c r="D2803" s="742" t="s">
        <v>5499</v>
      </c>
      <c r="E2803" s="743" t="s">
        <v>3561</v>
      </c>
      <c r="F2803" s="661" t="s">
        <v>3521</v>
      </c>
      <c r="G2803" s="661" t="s">
        <v>3635</v>
      </c>
      <c r="H2803" s="661" t="s">
        <v>574</v>
      </c>
      <c r="I2803" s="661" t="s">
        <v>751</v>
      </c>
      <c r="J2803" s="661" t="s">
        <v>3759</v>
      </c>
      <c r="K2803" s="661" t="s">
        <v>3760</v>
      </c>
      <c r="L2803" s="662">
        <v>0</v>
      </c>
      <c r="M2803" s="662">
        <v>0</v>
      </c>
      <c r="N2803" s="661">
        <v>1</v>
      </c>
      <c r="O2803" s="744">
        <v>1</v>
      </c>
      <c r="P2803" s="662"/>
      <c r="Q2803" s="677"/>
      <c r="R2803" s="661"/>
      <c r="S2803" s="677">
        <v>0</v>
      </c>
      <c r="T2803" s="744"/>
      <c r="U2803" s="700">
        <v>0</v>
      </c>
    </row>
    <row r="2804" spans="1:21" ht="14.4" customHeight="1" x14ac:dyDescent="0.3">
      <c r="A2804" s="660">
        <v>32</v>
      </c>
      <c r="B2804" s="661" t="s">
        <v>573</v>
      </c>
      <c r="C2804" s="661" t="s">
        <v>3526</v>
      </c>
      <c r="D2804" s="742" t="s">
        <v>5499</v>
      </c>
      <c r="E2804" s="743" t="s">
        <v>3561</v>
      </c>
      <c r="F2804" s="661" t="s">
        <v>3521</v>
      </c>
      <c r="G2804" s="661" t="s">
        <v>3635</v>
      </c>
      <c r="H2804" s="661" t="s">
        <v>574</v>
      </c>
      <c r="I2804" s="661" t="s">
        <v>3842</v>
      </c>
      <c r="J2804" s="661" t="s">
        <v>3759</v>
      </c>
      <c r="K2804" s="661" t="s">
        <v>3843</v>
      </c>
      <c r="L2804" s="662">
        <v>0</v>
      </c>
      <c r="M2804" s="662">
        <v>0</v>
      </c>
      <c r="N2804" s="661">
        <v>2</v>
      </c>
      <c r="O2804" s="744">
        <v>1.5</v>
      </c>
      <c r="P2804" s="662">
        <v>0</v>
      </c>
      <c r="Q2804" s="677"/>
      <c r="R2804" s="661">
        <v>1</v>
      </c>
      <c r="S2804" s="677">
        <v>0.5</v>
      </c>
      <c r="T2804" s="744">
        <v>1</v>
      </c>
      <c r="U2804" s="700">
        <v>0.66666666666666663</v>
      </c>
    </row>
    <row r="2805" spans="1:21" ht="14.4" customHeight="1" x14ac:dyDescent="0.3">
      <c r="A2805" s="660">
        <v>32</v>
      </c>
      <c r="B2805" s="661" t="s">
        <v>573</v>
      </c>
      <c r="C2805" s="661" t="s">
        <v>3526</v>
      </c>
      <c r="D2805" s="742" t="s">
        <v>5499</v>
      </c>
      <c r="E2805" s="743" t="s">
        <v>3561</v>
      </c>
      <c r="F2805" s="661" t="s">
        <v>3521</v>
      </c>
      <c r="G2805" s="661" t="s">
        <v>3635</v>
      </c>
      <c r="H2805" s="661" t="s">
        <v>574</v>
      </c>
      <c r="I2805" s="661" t="s">
        <v>4449</v>
      </c>
      <c r="J2805" s="661" t="s">
        <v>4450</v>
      </c>
      <c r="K2805" s="661" t="s">
        <v>4451</v>
      </c>
      <c r="L2805" s="662">
        <v>0</v>
      </c>
      <c r="M2805" s="662">
        <v>0</v>
      </c>
      <c r="N2805" s="661">
        <v>1</v>
      </c>
      <c r="O2805" s="744">
        <v>0.5</v>
      </c>
      <c r="P2805" s="662">
        <v>0</v>
      </c>
      <c r="Q2805" s="677"/>
      <c r="R2805" s="661">
        <v>1</v>
      </c>
      <c r="S2805" s="677">
        <v>1</v>
      </c>
      <c r="T2805" s="744">
        <v>0.5</v>
      </c>
      <c r="U2805" s="700">
        <v>1</v>
      </c>
    </row>
    <row r="2806" spans="1:21" ht="14.4" customHeight="1" x14ac:dyDescent="0.3">
      <c r="A2806" s="660">
        <v>32</v>
      </c>
      <c r="B2806" s="661" t="s">
        <v>573</v>
      </c>
      <c r="C2806" s="661" t="s">
        <v>3526</v>
      </c>
      <c r="D2806" s="742" t="s">
        <v>5499</v>
      </c>
      <c r="E2806" s="743" t="s">
        <v>3561</v>
      </c>
      <c r="F2806" s="661" t="s">
        <v>3521</v>
      </c>
      <c r="G2806" s="661" t="s">
        <v>3635</v>
      </c>
      <c r="H2806" s="661" t="s">
        <v>574</v>
      </c>
      <c r="I2806" s="661" t="s">
        <v>5416</v>
      </c>
      <c r="J2806" s="661" t="s">
        <v>4450</v>
      </c>
      <c r="K2806" s="661" t="s">
        <v>3637</v>
      </c>
      <c r="L2806" s="662">
        <v>0</v>
      </c>
      <c r="M2806" s="662">
        <v>0</v>
      </c>
      <c r="N2806" s="661">
        <v>1</v>
      </c>
      <c r="O2806" s="744">
        <v>0.5</v>
      </c>
      <c r="P2806" s="662"/>
      <c r="Q2806" s="677"/>
      <c r="R2806" s="661"/>
      <c r="S2806" s="677">
        <v>0</v>
      </c>
      <c r="T2806" s="744"/>
      <c r="U2806" s="700">
        <v>0</v>
      </c>
    </row>
    <row r="2807" spans="1:21" ht="14.4" customHeight="1" x14ac:dyDescent="0.3">
      <c r="A2807" s="660">
        <v>32</v>
      </c>
      <c r="B2807" s="661" t="s">
        <v>573</v>
      </c>
      <c r="C2807" s="661" t="s">
        <v>3526</v>
      </c>
      <c r="D2807" s="742" t="s">
        <v>5499</v>
      </c>
      <c r="E2807" s="743" t="s">
        <v>3561</v>
      </c>
      <c r="F2807" s="661" t="s">
        <v>3521</v>
      </c>
      <c r="G2807" s="661" t="s">
        <v>4690</v>
      </c>
      <c r="H2807" s="661" t="s">
        <v>574</v>
      </c>
      <c r="I2807" s="661" t="s">
        <v>5458</v>
      </c>
      <c r="J2807" s="661" t="s">
        <v>5459</v>
      </c>
      <c r="K2807" s="661" t="s">
        <v>3839</v>
      </c>
      <c r="L2807" s="662">
        <v>552.41</v>
      </c>
      <c r="M2807" s="662">
        <v>552.41</v>
      </c>
      <c r="N2807" s="661">
        <v>1</v>
      </c>
      <c r="O2807" s="744">
        <v>0.5</v>
      </c>
      <c r="P2807" s="662"/>
      <c r="Q2807" s="677">
        <v>0</v>
      </c>
      <c r="R2807" s="661"/>
      <c r="S2807" s="677">
        <v>0</v>
      </c>
      <c r="T2807" s="744"/>
      <c r="U2807" s="700">
        <v>0</v>
      </c>
    </row>
    <row r="2808" spans="1:21" ht="14.4" customHeight="1" x14ac:dyDescent="0.3">
      <c r="A2808" s="660">
        <v>32</v>
      </c>
      <c r="B2808" s="661" t="s">
        <v>573</v>
      </c>
      <c r="C2808" s="661" t="s">
        <v>3526</v>
      </c>
      <c r="D2808" s="742" t="s">
        <v>5499</v>
      </c>
      <c r="E2808" s="743" t="s">
        <v>3561</v>
      </c>
      <c r="F2808" s="661" t="s">
        <v>3521</v>
      </c>
      <c r="G2808" s="661" t="s">
        <v>4690</v>
      </c>
      <c r="H2808" s="661" t="s">
        <v>574</v>
      </c>
      <c r="I2808" s="661" t="s">
        <v>4691</v>
      </c>
      <c r="J2808" s="661" t="s">
        <v>1548</v>
      </c>
      <c r="K2808" s="661" t="s">
        <v>3698</v>
      </c>
      <c r="L2808" s="662">
        <v>552.41</v>
      </c>
      <c r="M2808" s="662">
        <v>2209.64</v>
      </c>
      <c r="N2808" s="661">
        <v>4</v>
      </c>
      <c r="O2808" s="744">
        <v>0.5</v>
      </c>
      <c r="P2808" s="662">
        <v>2209.64</v>
      </c>
      <c r="Q2808" s="677">
        <v>1</v>
      </c>
      <c r="R2808" s="661">
        <v>4</v>
      </c>
      <c r="S2808" s="677">
        <v>1</v>
      </c>
      <c r="T2808" s="744">
        <v>0.5</v>
      </c>
      <c r="U2808" s="700">
        <v>1</v>
      </c>
    </row>
    <row r="2809" spans="1:21" ht="14.4" customHeight="1" x14ac:dyDescent="0.3">
      <c r="A2809" s="660">
        <v>32</v>
      </c>
      <c r="B2809" s="661" t="s">
        <v>573</v>
      </c>
      <c r="C2809" s="661" t="s">
        <v>3526</v>
      </c>
      <c r="D2809" s="742" t="s">
        <v>5499</v>
      </c>
      <c r="E2809" s="743" t="s">
        <v>3561</v>
      </c>
      <c r="F2809" s="661" t="s">
        <v>3521</v>
      </c>
      <c r="G2809" s="661" t="s">
        <v>4690</v>
      </c>
      <c r="H2809" s="661" t="s">
        <v>574</v>
      </c>
      <c r="I2809" s="661" t="s">
        <v>1547</v>
      </c>
      <c r="J2809" s="661" t="s">
        <v>1548</v>
      </c>
      <c r="K2809" s="661" t="s">
        <v>5460</v>
      </c>
      <c r="L2809" s="662">
        <v>784</v>
      </c>
      <c r="M2809" s="662">
        <v>2352</v>
      </c>
      <c r="N2809" s="661">
        <v>3</v>
      </c>
      <c r="O2809" s="744">
        <v>0.5</v>
      </c>
      <c r="P2809" s="662">
        <v>2352</v>
      </c>
      <c r="Q2809" s="677">
        <v>1</v>
      </c>
      <c r="R2809" s="661">
        <v>3</v>
      </c>
      <c r="S2809" s="677">
        <v>1</v>
      </c>
      <c r="T2809" s="744">
        <v>0.5</v>
      </c>
      <c r="U2809" s="700">
        <v>1</v>
      </c>
    </row>
    <row r="2810" spans="1:21" ht="14.4" customHeight="1" x14ac:dyDescent="0.3">
      <c r="A2810" s="660">
        <v>32</v>
      </c>
      <c r="B2810" s="661" t="s">
        <v>573</v>
      </c>
      <c r="C2810" s="661" t="s">
        <v>3526</v>
      </c>
      <c r="D2810" s="742" t="s">
        <v>5499</v>
      </c>
      <c r="E2810" s="743" t="s">
        <v>3561</v>
      </c>
      <c r="F2810" s="661" t="s">
        <v>3521</v>
      </c>
      <c r="G2810" s="661" t="s">
        <v>3640</v>
      </c>
      <c r="H2810" s="661" t="s">
        <v>574</v>
      </c>
      <c r="I2810" s="661" t="s">
        <v>908</v>
      </c>
      <c r="J2810" s="661" t="s">
        <v>3641</v>
      </c>
      <c r="K2810" s="661" t="s">
        <v>3642</v>
      </c>
      <c r="L2810" s="662">
        <v>53.57</v>
      </c>
      <c r="M2810" s="662">
        <v>374.99</v>
      </c>
      <c r="N2810" s="661">
        <v>7</v>
      </c>
      <c r="O2810" s="744">
        <v>5.5</v>
      </c>
      <c r="P2810" s="662">
        <v>321.42</v>
      </c>
      <c r="Q2810" s="677">
        <v>0.85714285714285721</v>
      </c>
      <c r="R2810" s="661">
        <v>6</v>
      </c>
      <c r="S2810" s="677">
        <v>0.8571428571428571</v>
      </c>
      <c r="T2810" s="744">
        <v>5</v>
      </c>
      <c r="U2810" s="700">
        <v>0.90909090909090906</v>
      </c>
    </row>
    <row r="2811" spans="1:21" ht="14.4" customHeight="1" x14ac:dyDescent="0.3">
      <c r="A2811" s="660">
        <v>32</v>
      </c>
      <c r="B2811" s="661" t="s">
        <v>573</v>
      </c>
      <c r="C2811" s="661" t="s">
        <v>3526</v>
      </c>
      <c r="D2811" s="742" t="s">
        <v>5499</v>
      </c>
      <c r="E2811" s="743" t="s">
        <v>3561</v>
      </c>
      <c r="F2811" s="661" t="s">
        <v>3521</v>
      </c>
      <c r="G2811" s="661" t="s">
        <v>3844</v>
      </c>
      <c r="H2811" s="661" t="s">
        <v>574</v>
      </c>
      <c r="I2811" s="661" t="s">
        <v>1121</v>
      </c>
      <c r="J2811" s="661" t="s">
        <v>1122</v>
      </c>
      <c r="K2811" s="661" t="s">
        <v>1123</v>
      </c>
      <c r="L2811" s="662">
        <v>54.99</v>
      </c>
      <c r="M2811" s="662">
        <v>54.99</v>
      </c>
      <c r="N2811" s="661">
        <v>1</v>
      </c>
      <c r="O2811" s="744">
        <v>1</v>
      </c>
      <c r="P2811" s="662"/>
      <c r="Q2811" s="677">
        <v>0</v>
      </c>
      <c r="R2811" s="661"/>
      <c r="S2811" s="677">
        <v>0</v>
      </c>
      <c r="T2811" s="744"/>
      <c r="U2811" s="700">
        <v>0</v>
      </c>
    </row>
    <row r="2812" spans="1:21" ht="14.4" customHeight="1" x14ac:dyDescent="0.3">
      <c r="A2812" s="660">
        <v>32</v>
      </c>
      <c r="B2812" s="661" t="s">
        <v>573</v>
      </c>
      <c r="C2812" s="661" t="s">
        <v>3526</v>
      </c>
      <c r="D2812" s="742" t="s">
        <v>5499</v>
      </c>
      <c r="E2812" s="743" t="s">
        <v>3561</v>
      </c>
      <c r="F2812" s="661" t="s">
        <v>3521</v>
      </c>
      <c r="G2812" s="661" t="s">
        <v>4455</v>
      </c>
      <c r="H2812" s="661" t="s">
        <v>574</v>
      </c>
      <c r="I2812" s="661" t="s">
        <v>2104</v>
      </c>
      <c r="J2812" s="661" t="s">
        <v>2105</v>
      </c>
      <c r="K2812" s="661" t="s">
        <v>2106</v>
      </c>
      <c r="L2812" s="662">
        <v>115.13</v>
      </c>
      <c r="M2812" s="662">
        <v>230.26</v>
      </c>
      <c r="N2812" s="661">
        <v>2</v>
      </c>
      <c r="O2812" s="744">
        <v>1</v>
      </c>
      <c r="P2812" s="662">
        <v>230.26</v>
      </c>
      <c r="Q2812" s="677">
        <v>1</v>
      </c>
      <c r="R2812" s="661">
        <v>2</v>
      </c>
      <c r="S2812" s="677">
        <v>1</v>
      </c>
      <c r="T2812" s="744">
        <v>1</v>
      </c>
      <c r="U2812" s="700">
        <v>1</v>
      </c>
    </row>
    <row r="2813" spans="1:21" ht="14.4" customHeight="1" x14ac:dyDescent="0.3">
      <c r="A2813" s="660">
        <v>32</v>
      </c>
      <c r="B2813" s="661" t="s">
        <v>573</v>
      </c>
      <c r="C2813" s="661" t="s">
        <v>3526</v>
      </c>
      <c r="D2813" s="742" t="s">
        <v>5499</v>
      </c>
      <c r="E2813" s="743" t="s">
        <v>3561</v>
      </c>
      <c r="F2813" s="661" t="s">
        <v>3521</v>
      </c>
      <c r="G2813" s="661" t="s">
        <v>3647</v>
      </c>
      <c r="H2813" s="661" t="s">
        <v>1755</v>
      </c>
      <c r="I2813" s="661" t="s">
        <v>3765</v>
      </c>
      <c r="J2813" s="661" t="s">
        <v>1781</v>
      </c>
      <c r="K2813" s="661" t="s">
        <v>3766</v>
      </c>
      <c r="L2813" s="662">
        <v>0</v>
      </c>
      <c r="M2813" s="662">
        <v>0</v>
      </c>
      <c r="N2813" s="661">
        <v>1</v>
      </c>
      <c r="O2813" s="744">
        <v>0.5</v>
      </c>
      <c r="P2813" s="662">
        <v>0</v>
      </c>
      <c r="Q2813" s="677"/>
      <c r="R2813" s="661">
        <v>1</v>
      </c>
      <c r="S2813" s="677">
        <v>1</v>
      </c>
      <c r="T2813" s="744">
        <v>0.5</v>
      </c>
      <c r="U2813" s="700">
        <v>1</v>
      </c>
    </row>
    <row r="2814" spans="1:21" ht="14.4" customHeight="1" x14ac:dyDescent="0.3">
      <c r="A2814" s="660">
        <v>32</v>
      </c>
      <c r="B2814" s="661" t="s">
        <v>573</v>
      </c>
      <c r="C2814" s="661" t="s">
        <v>3526</v>
      </c>
      <c r="D2814" s="742" t="s">
        <v>5499</v>
      </c>
      <c r="E2814" s="743" t="s">
        <v>3561</v>
      </c>
      <c r="F2814" s="661" t="s">
        <v>3521</v>
      </c>
      <c r="G2814" s="661" t="s">
        <v>3647</v>
      </c>
      <c r="H2814" s="661" t="s">
        <v>1755</v>
      </c>
      <c r="I2814" s="661" t="s">
        <v>1924</v>
      </c>
      <c r="J2814" s="661" t="s">
        <v>1781</v>
      </c>
      <c r="K2814" s="661" t="s">
        <v>1925</v>
      </c>
      <c r="L2814" s="662">
        <v>407.55</v>
      </c>
      <c r="M2814" s="662">
        <v>7743.4500000000007</v>
      </c>
      <c r="N2814" s="661">
        <v>19</v>
      </c>
      <c r="O2814" s="744">
        <v>5.5</v>
      </c>
      <c r="P2814" s="662">
        <v>5298.1500000000005</v>
      </c>
      <c r="Q2814" s="677">
        <v>0.68421052631578949</v>
      </c>
      <c r="R2814" s="661">
        <v>13</v>
      </c>
      <c r="S2814" s="677">
        <v>0.68421052631578949</v>
      </c>
      <c r="T2814" s="744">
        <v>3</v>
      </c>
      <c r="U2814" s="700">
        <v>0.54545454545454541</v>
      </c>
    </row>
    <row r="2815" spans="1:21" ht="14.4" customHeight="1" x14ac:dyDescent="0.3">
      <c r="A2815" s="660">
        <v>32</v>
      </c>
      <c r="B2815" s="661" t="s">
        <v>573</v>
      </c>
      <c r="C2815" s="661" t="s">
        <v>3526</v>
      </c>
      <c r="D2815" s="742" t="s">
        <v>5499</v>
      </c>
      <c r="E2815" s="743" t="s">
        <v>3561</v>
      </c>
      <c r="F2815" s="661" t="s">
        <v>3521</v>
      </c>
      <c r="G2815" s="661" t="s">
        <v>3647</v>
      </c>
      <c r="H2815" s="661" t="s">
        <v>1755</v>
      </c>
      <c r="I2815" s="661" t="s">
        <v>1780</v>
      </c>
      <c r="J2815" s="661" t="s">
        <v>1781</v>
      </c>
      <c r="K2815" s="661" t="s">
        <v>1782</v>
      </c>
      <c r="L2815" s="662">
        <v>815.1</v>
      </c>
      <c r="M2815" s="662">
        <v>8966.1</v>
      </c>
      <c r="N2815" s="661">
        <v>11</v>
      </c>
      <c r="O2815" s="744">
        <v>3.5</v>
      </c>
      <c r="P2815" s="662">
        <v>8966.1</v>
      </c>
      <c r="Q2815" s="677">
        <v>1</v>
      </c>
      <c r="R2815" s="661">
        <v>11</v>
      </c>
      <c r="S2815" s="677">
        <v>1</v>
      </c>
      <c r="T2815" s="744">
        <v>3.5</v>
      </c>
      <c r="U2815" s="700">
        <v>1</v>
      </c>
    </row>
    <row r="2816" spans="1:21" ht="14.4" customHeight="1" x14ac:dyDescent="0.3">
      <c r="A2816" s="660">
        <v>32</v>
      </c>
      <c r="B2816" s="661" t="s">
        <v>573</v>
      </c>
      <c r="C2816" s="661" t="s">
        <v>3526</v>
      </c>
      <c r="D2816" s="742" t="s">
        <v>5499</v>
      </c>
      <c r="E2816" s="743" t="s">
        <v>3561</v>
      </c>
      <c r="F2816" s="661" t="s">
        <v>3521</v>
      </c>
      <c r="G2816" s="661" t="s">
        <v>3647</v>
      </c>
      <c r="H2816" s="661" t="s">
        <v>1755</v>
      </c>
      <c r="I2816" s="661" t="s">
        <v>1787</v>
      </c>
      <c r="J2816" s="661" t="s">
        <v>1781</v>
      </c>
      <c r="K2816" s="661" t="s">
        <v>1788</v>
      </c>
      <c r="L2816" s="662">
        <v>1154.68</v>
      </c>
      <c r="M2816" s="662">
        <v>1154.68</v>
      </c>
      <c r="N2816" s="661">
        <v>1</v>
      </c>
      <c r="O2816" s="744">
        <v>0.5</v>
      </c>
      <c r="P2816" s="662">
        <v>1154.68</v>
      </c>
      <c r="Q2816" s="677">
        <v>1</v>
      </c>
      <c r="R2816" s="661">
        <v>1</v>
      </c>
      <c r="S2816" s="677">
        <v>1</v>
      </c>
      <c r="T2816" s="744">
        <v>0.5</v>
      </c>
      <c r="U2816" s="700">
        <v>1</v>
      </c>
    </row>
    <row r="2817" spans="1:21" ht="14.4" customHeight="1" x14ac:dyDescent="0.3">
      <c r="A2817" s="660">
        <v>32</v>
      </c>
      <c r="B2817" s="661" t="s">
        <v>573</v>
      </c>
      <c r="C2817" s="661" t="s">
        <v>3526</v>
      </c>
      <c r="D2817" s="742" t="s">
        <v>5499</v>
      </c>
      <c r="E2817" s="743" t="s">
        <v>3561</v>
      </c>
      <c r="F2817" s="661" t="s">
        <v>3521</v>
      </c>
      <c r="G2817" s="661" t="s">
        <v>3647</v>
      </c>
      <c r="H2817" s="661" t="s">
        <v>1755</v>
      </c>
      <c r="I2817" s="661" t="s">
        <v>2882</v>
      </c>
      <c r="J2817" s="661" t="s">
        <v>2883</v>
      </c>
      <c r="K2817" s="661" t="s">
        <v>1782</v>
      </c>
      <c r="L2817" s="662">
        <v>1385.62</v>
      </c>
      <c r="M2817" s="662">
        <v>5542.48</v>
      </c>
      <c r="N2817" s="661">
        <v>4</v>
      </c>
      <c r="O2817" s="744">
        <v>1.5</v>
      </c>
      <c r="P2817" s="662">
        <v>1385.62</v>
      </c>
      <c r="Q2817" s="677">
        <v>0.25</v>
      </c>
      <c r="R2817" s="661">
        <v>1</v>
      </c>
      <c r="S2817" s="677">
        <v>0.25</v>
      </c>
      <c r="T2817" s="744">
        <v>1</v>
      </c>
      <c r="U2817" s="700">
        <v>0.66666666666666663</v>
      </c>
    </row>
    <row r="2818" spans="1:21" ht="14.4" customHeight="1" x14ac:dyDescent="0.3">
      <c r="A2818" s="660">
        <v>32</v>
      </c>
      <c r="B2818" s="661" t="s">
        <v>573</v>
      </c>
      <c r="C2818" s="661" t="s">
        <v>3526</v>
      </c>
      <c r="D2818" s="742" t="s">
        <v>5499</v>
      </c>
      <c r="E2818" s="743" t="s">
        <v>3561</v>
      </c>
      <c r="F2818" s="661" t="s">
        <v>3521</v>
      </c>
      <c r="G2818" s="661" t="s">
        <v>4704</v>
      </c>
      <c r="H2818" s="661" t="s">
        <v>574</v>
      </c>
      <c r="I2818" s="661" t="s">
        <v>4705</v>
      </c>
      <c r="J2818" s="661" t="s">
        <v>4706</v>
      </c>
      <c r="K2818" s="661" t="s">
        <v>4707</v>
      </c>
      <c r="L2818" s="662">
        <v>32.76</v>
      </c>
      <c r="M2818" s="662">
        <v>65.52</v>
      </c>
      <c r="N2818" s="661">
        <v>2</v>
      </c>
      <c r="O2818" s="744">
        <v>1</v>
      </c>
      <c r="P2818" s="662">
        <v>65.52</v>
      </c>
      <c r="Q2818" s="677">
        <v>1</v>
      </c>
      <c r="R2818" s="661">
        <v>2</v>
      </c>
      <c r="S2818" s="677">
        <v>1</v>
      </c>
      <c r="T2818" s="744">
        <v>1</v>
      </c>
      <c r="U2818" s="700">
        <v>1</v>
      </c>
    </row>
    <row r="2819" spans="1:21" ht="14.4" customHeight="1" x14ac:dyDescent="0.3">
      <c r="A2819" s="660">
        <v>32</v>
      </c>
      <c r="B2819" s="661" t="s">
        <v>573</v>
      </c>
      <c r="C2819" s="661" t="s">
        <v>3526</v>
      </c>
      <c r="D2819" s="742" t="s">
        <v>5499</v>
      </c>
      <c r="E2819" s="743" t="s">
        <v>3561</v>
      </c>
      <c r="F2819" s="661" t="s">
        <v>3521</v>
      </c>
      <c r="G2819" s="661" t="s">
        <v>3857</v>
      </c>
      <c r="H2819" s="661" t="s">
        <v>1755</v>
      </c>
      <c r="I2819" s="661" t="s">
        <v>4192</v>
      </c>
      <c r="J2819" s="661" t="s">
        <v>2869</v>
      </c>
      <c r="K2819" s="661" t="s">
        <v>3883</v>
      </c>
      <c r="L2819" s="662">
        <v>0</v>
      </c>
      <c r="M2819" s="662">
        <v>0</v>
      </c>
      <c r="N2819" s="661">
        <v>1</v>
      </c>
      <c r="O2819" s="744">
        <v>0.5</v>
      </c>
      <c r="P2819" s="662">
        <v>0</v>
      </c>
      <c r="Q2819" s="677"/>
      <c r="R2819" s="661">
        <v>1</v>
      </c>
      <c r="S2819" s="677">
        <v>1</v>
      </c>
      <c r="T2819" s="744">
        <v>0.5</v>
      </c>
      <c r="U2819" s="700">
        <v>1</v>
      </c>
    </row>
    <row r="2820" spans="1:21" ht="14.4" customHeight="1" x14ac:dyDescent="0.3">
      <c r="A2820" s="660">
        <v>32</v>
      </c>
      <c r="B2820" s="661" t="s">
        <v>573</v>
      </c>
      <c r="C2820" s="661" t="s">
        <v>3526</v>
      </c>
      <c r="D2820" s="742" t="s">
        <v>5499</v>
      </c>
      <c r="E2820" s="743" t="s">
        <v>3561</v>
      </c>
      <c r="F2820" s="661" t="s">
        <v>3521</v>
      </c>
      <c r="G2820" s="661" t="s">
        <v>3652</v>
      </c>
      <c r="H2820" s="661" t="s">
        <v>574</v>
      </c>
      <c r="I2820" s="661" t="s">
        <v>2100</v>
      </c>
      <c r="J2820" s="661" t="s">
        <v>2101</v>
      </c>
      <c r="K2820" s="661" t="s">
        <v>3653</v>
      </c>
      <c r="L2820" s="662">
        <v>78.33</v>
      </c>
      <c r="M2820" s="662">
        <v>78.33</v>
      </c>
      <c r="N2820" s="661">
        <v>1</v>
      </c>
      <c r="O2820" s="744">
        <v>0.5</v>
      </c>
      <c r="P2820" s="662">
        <v>78.33</v>
      </c>
      <c r="Q2820" s="677">
        <v>1</v>
      </c>
      <c r="R2820" s="661">
        <v>1</v>
      </c>
      <c r="S2820" s="677">
        <v>1</v>
      </c>
      <c r="T2820" s="744">
        <v>0.5</v>
      </c>
      <c r="U2820" s="700">
        <v>1</v>
      </c>
    </row>
    <row r="2821" spans="1:21" ht="14.4" customHeight="1" x14ac:dyDescent="0.3">
      <c r="A2821" s="660">
        <v>32</v>
      </c>
      <c r="B2821" s="661" t="s">
        <v>573</v>
      </c>
      <c r="C2821" s="661" t="s">
        <v>3526</v>
      </c>
      <c r="D2821" s="742" t="s">
        <v>5499</v>
      </c>
      <c r="E2821" s="743" t="s">
        <v>3561</v>
      </c>
      <c r="F2821" s="661" t="s">
        <v>3521</v>
      </c>
      <c r="G2821" s="661" t="s">
        <v>3652</v>
      </c>
      <c r="H2821" s="661" t="s">
        <v>574</v>
      </c>
      <c r="I2821" s="661" t="s">
        <v>3807</v>
      </c>
      <c r="J2821" s="661" t="s">
        <v>2101</v>
      </c>
      <c r="K2821" s="661" t="s">
        <v>3416</v>
      </c>
      <c r="L2821" s="662">
        <v>0</v>
      </c>
      <c r="M2821" s="662">
        <v>0</v>
      </c>
      <c r="N2821" s="661">
        <v>4</v>
      </c>
      <c r="O2821" s="744">
        <v>2</v>
      </c>
      <c r="P2821" s="662">
        <v>0</v>
      </c>
      <c r="Q2821" s="677"/>
      <c r="R2821" s="661">
        <v>4</v>
      </c>
      <c r="S2821" s="677">
        <v>1</v>
      </c>
      <c r="T2821" s="744">
        <v>2</v>
      </c>
      <c r="U2821" s="700">
        <v>1</v>
      </c>
    </row>
    <row r="2822" spans="1:21" ht="14.4" customHeight="1" x14ac:dyDescent="0.3">
      <c r="A2822" s="660">
        <v>32</v>
      </c>
      <c r="B2822" s="661" t="s">
        <v>573</v>
      </c>
      <c r="C2822" s="661" t="s">
        <v>3526</v>
      </c>
      <c r="D2822" s="742" t="s">
        <v>5499</v>
      </c>
      <c r="E2822" s="743" t="s">
        <v>3561</v>
      </c>
      <c r="F2822" s="661" t="s">
        <v>3521</v>
      </c>
      <c r="G2822" s="661" t="s">
        <v>3654</v>
      </c>
      <c r="H2822" s="661" t="s">
        <v>574</v>
      </c>
      <c r="I2822" s="661" t="s">
        <v>3655</v>
      </c>
      <c r="J2822" s="661" t="s">
        <v>3656</v>
      </c>
      <c r="K2822" s="661" t="s">
        <v>3657</v>
      </c>
      <c r="L2822" s="662">
        <v>93.71</v>
      </c>
      <c r="M2822" s="662">
        <v>655.97</v>
      </c>
      <c r="N2822" s="661">
        <v>7</v>
      </c>
      <c r="O2822" s="744">
        <v>4.5</v>
      </c>
      <c r="P2822" s="662">
        <v>562.26</v>
      </c>
      <c r="Q2822" s="677">
        <v>0.8571428571428571</v>
      </c>
      <c r="R2822" s="661">
        <v>6</v>
      </c>
      <c r="S2822" s="677">
        <v>0.8571428571428571</v>
      </c>
      <c r="T2822" s="744">
        <v>4</v>
      </c>
      <c r="U2822" s="700">
        <v>0.88888888888888884</v>
      </c>
    </row>
    <row r="2823" spans="1:21" ht="14.4" customHeight="1" x14ac:dyDescent="0.3">
      <c r="A2823" s="660">
        <v>32</v>
      </c>
      <c r="B2823" s="661" t="s">
        <v>573</v>
      </c>
      <c r="C2823" s="661" t="s">
        <v>3526</v>
      </c>
      <c r="D2823" s="742" t="s">
        <v>5499</v>
      </c>
      <c r="E2823" s="743" t="s">
        <v>3561</v>
      </c>
      <c r="F2823" s="661" t="s">
        <v>3521</v>
      </c>
      <c r="G2823" s="661" t="s">
        <v>3654</v>
      </c>
      <c r="H2823" s="661" t="s">
        <v>574</v>
      </c>
      <c r="I2823" s="661" t="s">
        <v>3655</v>
      </c>
      <c r="J2823" s="661" t="s">
        <v>3656</v>
      </c>
      <c r="K2823" s="661" t="s">
        <v>3657</v>
      </c>
      <c r="L2823" s="662">
        <v>57.64</v>
      </c>
      <c r="M2823" s="662">
        <v>115.28</v>
      </c>
      <c r="N2823" s="661">
        <v>2</v>
      </c>
      <c r="O2823" s="744">
        <v>1</v>
      </c>
      <c r="P2823" s="662">
        <v>57.64</v>
      </c>
      <c r="Q2823" s="677">
        <v>0.5</v>
      </c>
      <c r="R2823" s="661">
        <v>1</v>
      </c>
      <c r="S2823" s="677">
        <v>0.5</v>
      </c>
      <c r="T2823" s="744">
        <v>0.5</v>
      </c>
      <c r="U2823" s="700">
        <v>0.5</v>
      </c>
    </row>
    <row r="2824" spans="1:21" ht="14.4" customHeight="1" x14ac:dyDescent="0.3">
      <c r="A2824" s="660">
        <v>32</v>
      </c>
      <c r="B2824" s="661" t="s">
        <v>573</v>
      </c>
      <c r="C2824" s="661" t="s">
        <v>3526</v>
      </c>
      <c r="D2824" s="742" t="s">
        <v>5499</v>
      </c>
      <c r="E2824" s="743" t="s">
        <v>3561</v>
      </c>
      <c r="F2824" s="661" t="s">
        <v>3521</v>
      </c>
      <c r="G2824" s="661" t="s">
        <v>3654</v>
      </c>
      <c r="H2824" s="661" t="s">
        <v>574</v>
      </c>
      <c r="I2824" s="661" t="s">
        <v>3703</v>
      </c>
      <c r="J2824" s="661" t="s">
        <v>3656</v>
      </c>
      <c r="K2824" s="661" t="s">
        <v>760</v>
      </c>
      <c r="L2824" s="662">
        <v>301.2</v>
      </c>
      <c r="M2824" s="662">
        <v>3614.3999999999996</v>
      </c>
      <c r="N2824" s="661">
        <v>12</v>
      </c>
      <c r="O2824" s="744">
        <v>7</v>
      </c>
      <c r="P2824" s="662">
        <v>2409.6</v>
      </c>
      <c r="Q2824" s="677">
        <v>0.66666666666666674</v>
      </c>
      <c r="R2824" s="661">
        <v>8</v>
      </c>
      <c r="S2824" s="677">
        <v>0.66666666666666663</v>
      </c>
      <c r="T2824" s="744">
        <v>4.5</v>
      </c>
      <c r="U2824" s="700">
        <v>0.6428571428571429</v>
      </c>
    </row>
    <row r="2825" spans="1:21" ht="14.4" customHeight="1" x14ac:dyDescent="0.3">
      <c r="A2825" s="660">
        <v>32</v>
      </c>
      <c r="B2825" s="661" t="s">
        <v>573</v>
      </c>
      <c r="C2825" s="661" t="s">
        <v>3526</v>
      </c>
      <c r="D2825" s="742" t="s">
        <v>5499</v>
      </c>
      <c r="E2825" s="743" t="s">
        <v>3561</v>
      </c>
      <c r="F2825" s="661" t="s">
        <v>3521</v>
      </c>
      <c r="G2825" s="661" t="s">
        <v>3654</v>
      </c>
      <c r="H2825" s="661" t="s">
        <v>574</v>
      </c>
      <c r="I2825" s="661" t="s">
        <v>3703</v>
      </c>
      <c r="J2825" s="661" t="s">
        <v>3656</v>
      </c>
      <c r="K2825" s="661" t="s">
        <v>760</v>
      </c>
      <c r="L2825" s="662">
        <v>185.26</v>
      </c>
      <c r="M2825" s="662">
        <v>926.3</v>
      </c>
      <c r="N2825" s="661">
        <v>5</v>
      </c>
      <c r="O2825" s="744">
        <v>2.5</v>
      </c>
      <c r="P2825" s="662">
        <v>555.78</v>
      </c>
      <c r="Q2825" s="677">
        <v>0.6</v>
      </c>
      <c r="R2825" s="661">
        <v>3</v>
      </c>
      <c r="S2825" s="677">
        <v>0.6</v>
      </c>
      <c r="T2825" s="744">
        <v>1.5</v>
      </c>
      <c r="U2825" s="700">
        <v>0.6</v>
      </c>
    </row>
    <row r="2826" spans="1:21" ht="14.4" customHeight="1" x14ac:dyDescent="0.3">
      <c r="A2826" s="660">
        <v>32</v>
      </c>
      <c r="B2826" s="661" t="s">
        <v>573</v>
      </c>
      <c r="C2826" s="661" t="s">
        <v>3526</v>
      </c>
      <c r="D2826" s="742" t="s">
        <v>5499</v>
      </c>
      <c r="E2826" s="743" t="s">
        <v>3561</v>
      </c>
      <c r="F2826" s="661" t="s">
        <v>3521</v>
      </c>
      <c r="G2826" s="661" t="s">
        <v>3658</v>
      </c>
      <c r="H2826" s="661" t="s">
        <v>1755</v>
      </c>
      <c r="I2826" s="661" t="s">
        <v>1940</v>
      </c>
      <c r="J2826" s="661" t="s">
        <v>1941</v>
      </c>
      <c r="K2826" s="661" t="s">
        <v>1942</v>
      </c>
      <c r="L2826" s="662">
        <v>475.77</v>
      </c>
      <c r="M2826" s="662">
        <v>4281.93</v>
      </c>
      <c r="N2826" s="661">
        <v>9</v>
      </c>
      <c r="O2826" s="744">
        <v>8.5</v>
      </c>
      <c r="P2826" s="662">
        <v>4281.93</v>
      </c>
      <c r="Q2826" s="677">
        <v>1</v>
      </c>
      <c r="R2826" s="661">
        <v>9</v>
      </c>
      <c r="S2826" s="677">
        <v>1</v>
      </c>
      <c r="T2826" s="744">
        <v>8.5</v>
      </c>
      <c r="U2826" s="700">
        <v>1</v>
      </c>
    </row>
    <row r="2827" spans="1:21" ht="14.4" customHeight="1" x14ac:dyDescent="0.3">
      <c r="A2827" s="660">
        <v>32</v>
      </c>
      <c r="B2827" s="661" t="s">
        <v>573</v>
      </c>
      <c r="C2827" s="661" t="s">
        <v>3526</v>
      </c>
      <c r="D2827" s="742" t="s">
        <v>5499</v>
      </c>
      <c r="E2827" s="743" t="s">
        <v>3561</v>
      </c>
      <c r="F2827" s="661" t="s">
        <v>3521</v>
      </c>
      <c r="G2827" s="661" t="s">
        <v>3658</v>
      </c>
      <c r="H2827" s="661" t="s">
        <v>1755</v>
      </c>
      <c r="I2827" s="661" t="s">
        <v>2954</v>
      </c>
      <c r="J2827" s="661" t="s">
        <v>2955</v>
      </c>
      <c r="K2827" s="661" t="s">
        <v>3459</v>
      </c>
      <c r="L2827" s="662">
        <v>1300.49</v>
      </c>
      <c r="M2827" s="662">
        <v>1300.49</v>
      </c>
      <c r="N2827" s="661">
        <v>1</v>
      </c>
      <c r="O2827" s="744">
        <v>0.5</v>
      </c>
      <c r="P2827" s="662">
        <v>1300.49</v>
      </c>
      <c r="Q2827" s="677">
        <v>1</v>
      </c>
      <c r="R2827" s="661">
        <v>1</v>
      </c>
      <c r="S2827" s="677">
        <v>1</v>
      </c>
      <c r="T2827" s="744">
        <v>0.5</v>
      </c>
      <c r="U2827" s="700">
        <v>1</v>
      </c>
    </row>
    <row r="2828" spans="1:21" ht="14.4" customHeight="1" x14ac:dyDescent="0.3">
      <c r="A2828" s="660">
        <v>32</v>
      </c>
      <c r="B2828" s="661" t="s">
        <v>573</v>
      </c>
      <c r="C2828" s="661" t="s">
        <v>3526</v>
      </c>
      <c r="D2828" s="742" t="s">
        <v>5499</v>
      </c>
      <c r="E2828" s="743" t="s">
        <v>3561</v>
      </c>
      <c r="F2828" s="661" t="s">
        <v>3521</v>
      </c>
      <c r="G2828" s="661" t="s">
        <v>3658</v>
      </c>
      <c r="H2828" s="661" t="s">
        <v>1755</v>
      </c>
      <c r="I2828" s="661" t="s">
        <v>2969</v>
      </c>
      <c r="J2828" s="661" t="s">
        <v>2970</v>
      </c>
      <c r="K2828" s="661" t="s">
        <v>3460</v>
      </c>
      <c r="L2828" s="662">
        <v>1300.49</v>
      </c>
      <c r="M2828" s="662">
        <v>5201.96</v>
      </c>
      <c r="N2828" s="661">
        <v>4</v>
      </c>
      <c r="O2828" s="744">
        <v>2.5</v>
      </c>
      <c r="P2828" s="662">
        <v>5201.96</v>
      </c>
      <c r="Q2828" s="677">
        <v>1</v>
      </c>
      <c r="R2828" s="661">
        <v>4</v>
      </c>
      <c r="S2828" s="677">
        <v>1</v>
      </c>
      <c r="T2828" s="744">
        <v>2.5</v>
      </c>
      <c r="U2828" s="700">
        <v>1</v>
      </c>
    </row>
    <row r="2829" spans="1:21" ht="14.4" customHeight="1" x14ac:dyDescent="0.3">
      <c r="A2829" s="660">
        <v>32</v>
      </c>
      <c r="B2829" s="661" t="s">
        <v>573</v>
      </c>
      <c r="C2829" s="661" t="s">
        <v>3526</v>
      </c>
      <c r="D2829" s="742" t="s">
        <v>5499</v>
      </c>
      <c r="E2829" s="743" t="s">
        <v>3561</v>
      </c>
      <c r="F2829" s="661" t="s">
        <v>3521</v>
      </c>
      <c r="G2829" s="661" t="s">
        <v>4460</v>
      </c>
      <c r="H2829" s="661" t="s">
        <v>574</v>
      </c>
      <c r="I2829" s="661" t="s">
        <v>707</v>
      </c>
      <c r="J2829" s="661" t="s">
        <v>4461</v>
      </c>
      <c r="K2829" s="661" t="s">
        <v>2216</v>
      </c>
      <c r="L2829" s="662">
        <v>0</v>
      </c>
      <c r="M2829" s="662">
        <v>0</v>
      </c>
      <c r="N2829" s="661">
        <v>4</v>
      </c>
      <c r="O2829" s="744">
        <v>3</v>
      </c>
      <c r="P2829" s="662">
        <v>0</v>
      </c>
      <c r="Q2829" s="677"/>
      <c r="R2829" s="661">
        <v>4</v>
      </c>
      <c r="S2829" s="677">
        <v>1</v>
      </c>
      <c r="T2829" s="744">
        <v>3</v>
      </c>
      <c r="U2829" s="700">
        <v>1</v>
      </c>
    </row>
    <row r="2830" spans="1:21" ht="14.4" customHeight="1" x14ac:dyDescent="0.3">
      <c r="A2830" s="660">
        <v>32</v>
      </c>
      <c r="B2830" s="661" t="s">
        <v>573</v>
      </c>
      <c r="C2830" s="661" t="s">
        <v>3526</v>
      </c>
      <c r="D2830" s="742" t="s">
        <v>5499</v>
      </c>
      <c r="E2830" s="743" t="s">
        <v>3561</v>
      </c>
      <c r="F2830" s="661" t="s">
        <v>3521</v>
      </c>
      <c r="G2830" s="661" t="s">
        <v>4462</v>
      </c>
      <c r="H2830" s="661" t="s">
        <v>574</v>
      </c>
      <c r="I2830" s="661" t="s">
        <v>1388</v>
      </c>
      <c r="J2830" s="661" t="s">
        <v>1389</v>
      </c>
      <c r="K2830" s="661" t="s">
        <v>1390</v>
      </c>
      <c r="L2830" s="662">
        <v>428.44</v>
      </c>
      <c r="M2830" s="662">
        <v>428.44</v>
      </c>
      <c r="N2830" s="661">
        <v>1</v>
      </c>
      <c r="O2830" s="744">
        <v>0.5</v>
      </c>
      <c r="P2830" s="662">
        <v>428.44</v>
      </c>
      <c r="Q2830" s="677">
        <v>1</v>
      </c>
      <c r="R2830" s="661">
        <v>1</v>
      </c>
      <c r="S2830" s="677">
        <v>1</v>
      </c>
      <c r="T2830" s="744">
        <v>0.5</v>
      </c>
      <c r="U2830" s="700">
        <v>1</v>
      </c>
    </row>
    <row r="2831" spans="1:21" ht="14.4" customHeight="1" x14ac:dyDescent="0.3">
      <c r="A2831" s="660">
        <v>32</v>
      </c>
      <c r="B2831" s="661" t="s">
        <v>573</v>
      </c>
      <c r="C2831" s="661" t="s">
        <v>3526</v>
      </c>
      <c r="D2831" s="742" t="s">
        <v>5499</v>
      </c>
      <c r="E2831" s="743" t="s">
        <v>3561</v>
      </c>
      <c r="F2831" s="661" t="s">
        <v>3521</v>
      </c>
      <c r="G2831" s="661" t="s">
        <v>5461</v>
      </c>
      <c r="H2831" s="661" t="s">
        <v>574</v>
      </c>
      <c r="I2831" s="661" t="s">
        <v>1156</v>
      </c>
      <c r="J2831" s="661" t="s">
        <v>1157</v>
      </c>
      <c r="K2831" s="661" t="s">
        <v>1158</v>
      </c>
      <c r="L2831" s="662">
        <v>0</v>
      </c>
      <c r="M2831" s="662">
        <v>0</v>
      </c>
      <c r="N2831" s="661">
        <v>4</v>
      </c>
      <c r="O2831" s="744">
        <v>3</v>
      </c>
      <c r="P2831" s="662">
        <v>0</v>
      </c>
      <c r="Q2831" s="677"/>
      <c r="R2831" s="661">
        <v>2</v>
      </c>
      <c r="S2831" s="677">
        <v>0.5</v>
      </c>
      <c r="T2831" s="744">
        <v>1.5</v>
      </c>
      <c r="U2831" s="700">
        <v>0.5</v>
      </c>
    </row>
    <row r="2832" spans="1:21" ht="14.4" customHeight="1" x14ac:dyDescent="0.3">
      <c r="A2832" s="660">
        <v>32</v>
      </c>
      <c r="B2832" s="661" t="s">
        <v>573</v>
      </c>
      <c r="C2832" s="661" t="s">
        <v>3526</v>
      </c>
      <c r="D2832" s="742" t="s">
        <v>5499</v>
      </c>
      <c r="E2832" s="743" t="s">
        <v>3561</v>
      </c>
      <c r="F2832" s="661" t="s">
        <v>3521</v>
      </c>
      <c r="G2832" s="661" t="s">
        <v>3714</v>
      </c>
      <c r="H2832" s="661" t="s">
        <v>1755</v>
      </c>
      <c r="I2832" s="661" t="s">
        <v>3916</v>
      </c>
      <c r="J2832" s="661" t="s">
        <v>3716</v>
      </c>
      <c r="K2832" s="661" t="s">
        <v>3917</v>
      </c>
      <c r="L2832" s="662">
        <v>167.33</v>
      </c>
      <c r="M2832" s="662">
        <v>167.33</v>
      </c>
      <c r="N2832" s="661">
        <v>1</v>
      </c>
      <c r="O2832" s="744">
        <v>1</v>
      </c>
      <c r="P2832" s="662">
        <v>167.33</v>
      </c>
      <c r="Q2832" s="677">
        <v>1</v>
      </c>
      <c r="R2832" s="661">
        <v>1</v>
      </c>
      <c r="S2832" s="677">
        <v>1</v>
      </c>
      <c r="T2832" s="744">
        <v>1</v>
      </c>
      <c r="U2832" s="700">
        <v>1</v>
      </c>
    </row>
    <row r="2833" spans="1:21" ht="14.4" customHeight="1" x14ac:dyDescent="0.3">
      <c r="A2833" s="660">
        <v>32</v>
      </c>
      <c r="B2833" s="661" t="s">
        <v>573</v>
      </c>
      <c r="C2833" s="661" t="s">
        <v>3526</v>
      </c>
      <c r="D2833" s="742" t="s">
        <v>5499</v>
      </c>
      <c r="E2833" s="743" t="s">
        <v>3561</v>
      </c>
      <c r="F2833" s="661" t="s">
        <v>3521</v>
      </c>
      <c r="G2833" s="661" t="s">
        <v>3714</v>
      </c>
      <c r="H2833" s="661" t="s">
        <v>1755</v>
      </c>
      <c r="I2833" s="661" t="s">
        <v>5462</v>
      </c>
      <c r="J2833" s="661" t="s">
        <v>2945</v>
      </c>
      <c r="K2833" s="661" t="s">
        <v>5463</v>
      </c>
      <c r="L2833" s="662">
        <v>93.71</v>
      </c>
      <c r="M2833" s="662">
        <v>93.71</v>
      </c>
      <c r="N2833" s="661">
        <v>1</v>
      </c>
      <c r="O2833" s="744">
        <v>0.5</v>
      </c>
      <c r="P2833" s="662"/>
      <c r="Q2833" s="677">
        <v>0</v>
      </c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32</v>
      </c>
      <c r="B2834" s="661" t="s">
        <v>573</v>
      </c>
      <c r="C2834" s="661" t="s">
        <v>3526</v>
      </c>
      <c r="D2834" s="742" t="s">
        <v>5499</v>
      </c>
      <c r="E2834" s="743" t="s">
        <v>3561</v>
      </c>
      <c r="F2834" s="661" t="s">
        <v>3521</v>
      </c>
      <c r="G2834" s="661" t="s">
        <v>3714</v>
      </c>
      <c r="H2834" s="661" t="s">
        <v>1755</v>
      </c>
      <c r="I2834" s="661" t="s">
        <v>5464</v>
      </c>
      <c r="J2834" s="661" t="s">
        <v>2945</v>
      </c>
      <c r="K2834" s="661" t="s">
        <v>5465</v>
      </c>
      <c r="L2834" s="662">
        <v>0</v>
      </c>
      <c r="M2834" s="662">
        <v>0</v>
      </c>
      <c r="N2834" s="661">
        <v>1</v>
      </c>
      <c r="O2834" s="744">
        <v>0.5</v>
      </c>
      <c r="P2834" s="662"/>
      <c r="Q2834" s="677"/>
      <c r="R2834" s="661"/>
      <c r="S2834" s="677">
        <v>0</v>
      </c>
      <c r="T2834" s="744"/>
      <c r="U2834" s="700">
        <v>0</v>
      </c>
    </row>
    <row r="2835" spans="1:21" ht="14.4" customHeight="1" x14ac:dyDescent="0.3">
      <c r="A2835" s="660">
        <v>32</v>
      </c>
      <c r="B2835" s="661" t="s">
        <v>573</v>
      </c>
      <c r="C2835" s="661" t="s">
        <v>3526</v>
      </c>
      <c r="D2835" s="742" t="s">
        <v>5499</v>
      </c>
      <c r="E2835" s="743" t="s">
        <v>3561</v>
      </c>
      <c r="F2835" s="661" t="s">
        <v>3521</v>
      </c>
      <c r="G2835" s="661" t="s">
        <v>4560</v>
      </c>
      <c r="H2835" s="661" t="s">
        <v>574</v>
      </c>
      <c r="I2835" s="661" t="s">
        <v>4561</v>
      </c>
      <c r="J2835" s="661" t="s">
        <v>1021</v>
      </c>
      <c r="K2835" s="661" t="s">
        <v>4562</v>
      </c>
      <c r="L2835" s="662">
        <v>0</v>
      </c>
      <c r="M2835" s="662">
        <v>0</v>
      </c>
      <c r="N2835" s="661">
        <v>1</v>
      </c>
      <c r="O2835" s="744">
        <v>0.5</v>
      </c>
      <c r="P2835" s="662">
        <v>0</v>
      </c>
      <c r="Q2835" s="677"/>
      <c r="R2835" s="661">
        <v>1</v>
      </c>
      <c r="S2835" s="677">
        <v>1</v>
      </c>
      <c r="T2835" s="744">
        <v>0.5</v>
      </c>
      <c r="U2835" s="700">
        <v>1</v>
      </c>
    </row>
    <row r="2836" spans="1:21" ht="14.4" customHeight="1" x14ac:dyDescent="0.3">
      <c r="A2836" s="660">
        <v>32</v>
      </c>
      <c r="B2836" s="661" t="s">
        <v>573</v>
      </c>
      <c r="C2836" s="661" t="s">
        <v>3526</v>
      </c>
      <c r="D2836" s="742" t="s">
        <v>5499</v>
      </c>
      <c r="E2836" s="743" t="s">
        <v>3561</v>
      </c>
      <c r="F2836" s="661" t="s">
        <v>3521</v>
      </c>
      <c r="G2836" s="661" t="s">
        <v>5466</v>
      </c>
      <c r="H2836" s="661" t="s">
        <v>574</v>
      </c>
      <c r="I2836" s="661" t="s">
        <v>5467</v>
      </c>
      <c r="J2836" s="661" t="s">
        <v>5468</v>
      </c>
      <c r="K2836" s="661" t="s">
        <v>5469</v>
      </c>
      <c r="L2836" s="662">
        <v>0</v>
      </c>
      <c r="M2836" s="662">
        <v>0</v>
      </c>
      <c r="N2836" s="661">
        <v>1</v>
      </c>
      <c r="O2836" s="744">
        <v>0.5</v>
      </c>
      <c r="P2836" s="662"/>
      <c r="Q2836" s="677"/>
      <c r="R2836" s="661"/>
      <c r="S2836" s="677">
        <v>0</v>
      </c>
      <c r="T2836" s="744"/>
      <c r="U2836" s="700">
        <v>0</v>
      </c>
    </row>
    <row r="2837" spans="1:21" ht="14.4" customHeight="1" x14ac:dyDescent="0.3">
      <c r="A2837" s="660">
        <v>32</v>
      </c>
      <c r="B2837" s="661" t="s">
        <v>573</v>
      </c>
      <c r="C2837" s="661" t="s">
        <v>3526</v>
      </c>
      <c r="D2837" s="742" t="s">
        <v>5499</v>
      </c>
      <c r="E2837" s="743" t="s">
        <v>3561</v>
      </c>
      <c r="F2837" s="661" t="s">
        <v>3521</v>
      </c>
      <c r="G2837" s="661" t="s">
        <v>3887</v>
      </c>
      <c r="H2837" s="661" t="s">
        <v>1755</v>
      </c>
      <c r="I2837" s="661" t="s">
        <v>2017</v>
      </c>
      <c r="J2837" s="661" t="s">
        <v>2018</v>
      </c>
      <c r="K2837" s="661" t="s">
        <v>2019</v>
      </c>
      <c r="L2837" s="662">
        <v>194.26</v>
      </c>
      <c r="M2837" s="662">
        <v>582.78</v>
      </c>
      <c r="N2837" s="661">
        <v>3</v>
      </c>
      <c r="O2837" s="744">
        <v>0.5</v>
      </c>
      <c r="P2837" s="662">
        <v>582.78</v>
      </c>
      <c r="Q2837" s="677">
        <v>1</v>
      </c>
      <c r="R2837" s="661">
        <v>3</v>
      </c>
      <c r="S2837" s="677">
        <v>1</v>
      </c>
      <c r="T2837" s="744">
        <v>0.5</v>
      </c>
      <c r="U2837" s="700">
        <v>1</v>
      </c>
    </row>
    <row r="2838" spans="1:21" ht="14.4" customHeight="1" x14ac:dyDescent="0.3">
      <c r="A2838" s="660">
        <v>32</v>
      </c>
      <c r="B2838" s="661" t="s">
        <v>573</v>
      </c>
      <c r="C2838" s="661" t="s">
        <v>3526</v>
      </c>
      <c r="D2838" s="742" t="s">
        <v>5499</v>
      </c>
      <c r="E2838" s="743" t="s">
        <v>3561</v>
      </c>
      <c r="F2838" s="661" t="s">
        <v>3521</v>
      </c>
      <c r="G2838" s="661" t="s">
        <v>3887</v>
      </c>
      <c r="H2838" s="661" t="s">
        <v>1755</v>
      </c>
      <c r="I2838" s="661" t="s">
        <v>3888</v>
      </c>
      <c r="J2838" s="661" t="s">
        <v>3889</v>
      </c>
      <c r="K2838" s="661" t="s">
        <v>2022</v>
      </c>
      <c r="L2838" s="662">
        <v>82.04</v>
      </c>
      <c r="M2838" s="662">
        <v>574.28000000000009</v>
      </c>
      <c r="N2838" s="661">
        <v>7</v>
      </c>
      <c r="O2838" s="744">
        <v>1</v>
      </c>
      <c r="P2838" s="662"/>
      <c r="Q2838" s="677">
        <v>0</v>
      </c>
      <c r="R2838" s="661"/>
      <c r="S2838" s="677">
        <v>0</v>
      </c>
      <c r="T2838" s="744"/>
      <c r="U2838" s="700">
        <v>0</v>
      </c>
    </row>
    <row r="2839" spans="1:21" ht="14.4" customHeight="1" x14ac:dyDescent="0.3">
      <c r="A2839" s="660">
        <v>32</v>
      </c>
      <c r="B2839" s="661" t="s">
        <v>573</v>
      </c>
      <c r="C2839" s="661" t="s">
        <v>3526</v>
      </c>
      <c r="D2839" s="742" t="s">
        <v>5499</v>
      </c>
      <c r="E2839" s="743" t="s">
        <v>3561</v>
      </c>
      <c r="F2839" s="661" t="s">
        <v>3521</v>
      </c>
      <c r="G2839" s="661" t="s">
        <v>3887</v>
      </c>
      <c r="H2839" s="661" t="s">
        <v>1755</v>
      </c>
      <c r="I2839" s="661" t="s">
        <v>3890</v>
      </c>
      <c r="J2839" s="661" t="s">
        <v>3891</v>
      </c>
      <c r="K2839" s="661" t="s">
        <v>2022</v>
      </c>
      <c r="L2839" s="662">
        <v>82.04</v>
      </c>
      <c r="M2839" s="662">
        <v>574.28000000000009</v>
      </c>
      <c r="N2839" s="661">
        <v>7</v>
      </c>
      <c r="O2839" s="744">
        <v>0.5</v>
      </c>
      <c r="P2839" s="662"/>
      <c r="Q2839" s="677">
        <v>0</v>
      </c>
      <c r="R2839" s="661"/>
      <c r="S2839" s="677">
        <v>0</v>
      </c>
      <c r="T2839" s="744"/>
      <c r="U2839" s="700">
        <v>0</v>
      </c>
    </row>
    <row r="2840" spans="1:21" ht="14.4" customHeight="1" x14ac:dyDescent="0.3">
      <c r="A2840" s="660">
        <v>32</v>
      </c>
      <c r="B2840" s="661" t="s">
        <v>573</v>
      </c>
      <c r="C2840" s="661" t="s">
        <v>3526</v>
      </c>
      <c r="D2840" s="742" t="s">
        <v>5499</v>
      </c>
      <c r="E2840" s="743" t="s">
        <v>3561</v>
      </c>
      <c r="F2840" s="661" t="s">
        <v>3521</v>
      </c>
      <c r="G2840" s="661" t="s">
        <v>3887</v>
      </c>
      <c r="H2840" s="661" t="s">
        <v>1755</v>
      </c>
      <c r="I2840" s="661" t="s">
        <v>3005</v>
      </c>
      <c r="J2840" s="661" t="s">
        <v>3006</v>
      </c>
      <c r="K2840" s="661" t="s">
        <v>2022</v>
      </c>
      <c r="L2840" s="662">
        <v>82.04</v>
      </c>
      <c r="M2840" s="662">
        <v>574.28000000000009</v>
      </c>
      <c r="N2840" s="661">
        <v>7</v>
      </c>
      <c r="O2840" s="744">
        <v>0.5</v>
      </c>
      <c r="P2840" s="662"/>
      <c r="Q2840" s="677">
        <v>0</v>
      </c>
      <c r="R2840" s="661"/>
      <c r="S2840" s="677">
        <v>0</v>
      </c>
      <c r="T2840" s="744"/>
      <c r="U2840" s="700">
        <v>0</v>
      </c>
    </row>
    <row r="2841" spans="1:21" ht="14.4" customHeight="1" x14ac:dyDescent="0.3">
      <c r="A2841" s="660">
        <v>32</v>
      </c>
      <c r="B2841" s="661" t="s">
        <v>573</v>
      </c>
      <c r="C2841" s="661" t="s">
        <v>3526</v>
      </c>
      <c r="D2841" s="742" t="s">
        <v>5499</v>
      </c>
      <c r="E2841" s="743" t="s">
        <v>3561</v>
      </c>
      <c r="F2841" s="661" t="s">
        <v>3521</v>
      </c>
      <c r="G2841" s="661" t="s">
        <v>3887</v>
      </c>
      <c r="H2841" s="661" t="s">
        <v>1755</v>
      </c>
      <c r="I2841" s="661" t="s">
        <v>5067</v>
      </c>
      <c r="J2841" s="661" t="s">
        <v>5068</v>
      </c>
      <c r="K2841" s="661" t="s">
        <v>2019</v>
      </c>
      <c r="L2841" s="662">
        <v>194.26</v>
      </c>
      <c r="M2841" s="662">
        <v>388.52</v>
      </c>
      <c r="N2841" s="661">
        <v>2</v>
      </c>
      <c r="O2841" s="744">
        <v>1</v>
      </c>
      <c r="P2841" s="662">
        <v>388.52</v>
      </c>
      <c r="Q2841" s="677">
        <v>1</v>
      </c>
      <c r="R2841" s="661">
        <v>2</v>
      </c>
      <c r="S2841" s="677">
        <v>1</v>
      </c>
      <c r="T2841" s="744">
        <v>1</v>
      </c>
      <c r="U2841" s="700">
        <v>1</v>
      </c>
    </row>
    <row r="2842" spans="1:21" ht="14.4" customHeight="1" x14ac:dyDescent="0.3">
      <c r="A2842" s="660">
        <v>32</v>
      </c>
      <c r="B2842" s="661" t="s">
        <v>573</v>
      </c>
      <c r="C2842" s="661" t="s">
        <v>3526</v>
      </c>
      <c r="D2842" s="742" t="s">
        <v>5499</v>
      </c>
      <c r="E2842" s="743" t="s">
        <v>3561</v>
      </c>
      <c r="F2842" s="661" t="s">
        <v>3521</v>
      </c>
      <c r="G2842" s="661" t="s">
        <v>3662</v>
      </c>
      <c r="H2842" s="661" t="s">
        <v>574</v>
      </c>
      <c r="I2842" s="661" t="s">
        <v>647</v>
      </c>
      <c r="J2842" s="661" t="s">
        <v>3704</v>
      </c>
      <c r="K2842" s="661" t="s">
        <v>3646</v>
      </c>
      <c r="L2842" s="662">
        <v>24.78</v>
      </c>
      <c r="M2842" s="662">
        <v>99.12</v>
      </c>
      <c r="N2842" s="661">
        <v>4</v>
      </c>
      <c r="O2842" s="744">
        <v>1.5</v>
      </c>
      <c r="P2842" s="662">
        <v>99.12</v>
      </c>
      <c r="Q2842" s="677">
        <v>1</v>
      </c>
      <c r="R2842" s="661">
        <v>4</v>
      </c>
      <c r="S2842" s="677">
        <v>1</v>
      </c>
      <c r="T2842" s="744">
        <v>1.5</v>
      </c>
      <c r="U2842" s="700">
        <v>1</v>
      </c>
    </row>
    <row r="2843" spans="1:21" ht="14.4" customHeight="1" x14ac:dyDescent="0.3">
      <c r="A2843" s="660">
        <v>32</v>
      </c>
      <c r="B2843" s="661" t="s">
        <v>573</v>
      </c>
      <c r="C2843" s="661" t="s">
        <v>3526</v>
      </c>
      <c r="D2843" s="742" t="s">
        <v>5499</v>
      </c>
      <c r="E2843" s="743" t="s">
        <v>3561</v>
      </c>
      <c r="F2843" s="661" t="s">
        <v>3521</v>
      </c>
      <c r="G2843" s="661" t="s">
        <v>3662</v>
      </c>
      <c r="H2843" s="661" t="s">
        <v>574</v>
      </c>
      <c r="I2843" s="661" t="s">
        <v>1160</v>
      </c>
      <c r="J2843" s="661" t="s">
        <v>3663</v>
      </c>
      <c r="K2843" s="661" t="s">
        <v>3664</v>
      </c>
      <c r="L2843" s="662">
        <v>99.11</v>
      </c>
      <c r="M2843" s="662">
        <v>3072.41</v>
      </c>
      <c r="N2843" s="661">
        <v>31</v>
      </c>
      <c r="O2843" s="744">
        <v>13</v>
      </c>
      <c r="P2843" s="662">
        <v>2279.5299999999997</v>
      </c>
      <c r="Q2843" s="677">
        <v>0.74193548387096775</v>
      </c>
      <c r="R2843" s="661">
        <v>23</v>
      </c>
      <c r="S2843" s="677">
        <v>0.74193548387096775</v>
      </c>
      <c r="T2843" s="744">
        <v>9.5</v>
      </c>
      <c r="U2843" s="700">
        <v>0.73076923076923073</v>
      </c>
    </row>
    <row r="2844" spans="1:21" ht="14.4" customHeight="1" x14ac:dyDescent="0.3">
      <c r="A2844" s="660">
        <v>32</v>
      </c>
      <c r="B2844" s="661" t="s">
        <v>573</v>
      </c>
      <c r="C2844" s="661" t="s">
        <v>3526</v>
      </c>
      <c r="D2844" s="742" t="s">
        <v>5499</v>
      </c>
      <c r="E2844" s="743" t="s">
        <v>3561</v>
      </c>
      <c r="F2844" s="661" t="s">
        <v>3521</v>
      </c>
      <c r="G2844" s="661" t="s">
        <v>3665</v>
      </c>
      <c r="H2844" s="661" t="s">
        <v>574</v>
      </c>
      <c r="I2844" s="661" t="s">
        <v>1024</v>
      </c>
      <c r="J2844" s="661" t="s">
        <v>1025</v>
      </c>
      <c r="K2844" s="661" t="s">
        <v>1026</v>
      </c>
      <c r="L2844" s="662">
        <v>54.55</v>
      </c>
      <c r="M2844" s="662">
        <v>54.55</v>
      </c>
      <c r="N2844" s="661">
        <v>1</v>
      </c>
      <c r="O2844" s="744">
        <v>0.5</v>
      </c>
      <c r="P2844" s="662"/>
      <c r="Q2844" s="677">
        <v>0</v>
      </c>
      <c r="R2844" s="661"/>
      <c r="S2844" s="677">
        <v>0</v>
      </c>
      <c r="T2844" s="744"/>
      <c r="U2844" s="700">
        <v>0</v>
      </c>
    </row>
    <row r="2845" spans="1:21" ht="14.4" customHeight="1" x14ac:dyDescent="0.3">
      <c r="A2845" s="660">
        <v>32</v>
      </c>
      <c r="B2845" s="661" t="s">
        <v>573</v>
      </c>
      <c r="C2845" s="661" t="s">
        <v>3526</v>
      </c>
      <c r="D2845" s="742" t="s">
        <v>5499</v>
      </c>
      <c r="E2845" s="743" t="s">
        <v>3561</v>
      </c>
      <c r="F2845" s="661" t="s">
        <v>3521</v>
      </c>
      <c r="G2845" s="661" t="s">
        <v>4208</v>
      </c>
      <c r="H2845" s="661" t="s">
        <v>574</v>
      </c>
      <c r="I2845" s="661" t="s">
        <v>2116</v>
      </c>
      <c r="J2845" s="661" t="s">
        <v>2117</v>
      </c>
      <c r="K2845" s="661" t="s">
        <v>5126</v>
      </c>
      <c r="L2845" s="662">
        <v>194.49</v>
      </c>
      <c r="M2845" s="662">
        <v>583.47</v>
      </c>
      <c r="N2845" s="661">
        <v>3</v>
      </c>
      <c r="O2845" s="744">
        <v>2</v>
      </c>
      <c r="P2845" s="662">
        <v>194.49</v>
      </c>
      <c r="Q2845" s="677">
        <v>0.33333333333333331</v>
      </c>
      <c r="R2845" s="661">
        <v>1</v>
      </c>
      <c r="S2845" s="677">
        <v>0.33333333333333331</v>
      </c>
      <c r="T2845" s="744">
        <v>1</v>
      </c>
      <c r="U2845" s="700">
        <v>0.5</v>
      </c>
    </row>
    <row r="2846" spans="1:21" ht="14.4" customHeight="1" x14ac:dyDescent="0.3">
      <c r="A2846" s="660">
        <v>32</v>
      </c>
      <c r="B2846" s="661" t="s">
        <v>573</v>
      </c>
      <c r="C2846" s="661" t="s">
        <v>3526</v>
      </c>
      <c r="D2846" s="742" t="s">
        <v>5499</v>
      </c>
      <c r="E2846" s="743" t="s">
        <v>3561</v>
      </c>
      <c r="F2846" s="661" t="s">
        <v>3521</v>
      </c>
      <c r="G2846" s="661" t="s">
        <v>4576</v>
      </c>
      <c r="H2846" s="661" t="s">
        <v>1755</v>
      </c>
      <c r="I2846" s="661" t="s">
        <v>5128</v>
      </c>
      <c r="J2846" s="661" t="s">
        <v>5129</v>
      </c>
      <c r="K2846" s="661" t="s">
        <v>1919</v>
      </c>
      <c r="L2846" s="662">
        <v>374.74</v>
      </c>
      <c r="M2846" s="662">
        <v>374.74</v>
      </c>
      <c r="N2846" s="661">
        <v>1</v>
      </c>
      <c r="O2846" s="744">
        <v>0.5</v>
      </c>
      <c r="P2846" s="662">
        <v>374.74</v>
      </c>
      <c r="Q2846" s="677">
        <v>1</v>
      </c>
      <c r="R2846" s="661">
        <v>1</v>
      </c>
      <c r="S2846" s="677">
        <v>1</v>
      </c>
      <c r="T2846" s="744">
        <v>0.5</v>
      </c>
      <c r="U2846" s="700">
        <v>1</v>
      </c>
    </row>
    <row r="2847" spans="1:21" ht="14.4" customHeight="1" x14ac:dyDescent="0.3">
      <c r="A2847" s="660">
        <v>32</v>
      </c>
      <c r="B2847" s="661" t="s">
        <v>573</v>
      </c>
      <c r="C2847" s="661" t="s">
        <v>3526</v>
      </c>
      <c r="D2847" s="742" t="s">
        <v>5499</v>
      </c>
      <c r="E2847" s="743" t="s">
        <v>3561</v>
      </c>
      <c r="F2847" s="661" t="s">
        <v>3521</v>
      </c>
      <c r="G2847" s="661" t="s">
        <v>3858</v>
      </c>
      <c r="H2847" s="661" t="s">
        <v>574</v>
      </c>
      <c r="I2847" s="661" t="s">
        <v>919</v>
      </c>
      <c r="J2847" s="661" t="s">
        <v>3859</v>
      </c>
      <c r="K2847" s="661" t="s">
        <v>3860</v>
      </c>
      <c r="L2847" s="662">
        <v>0</v>
      </c>
      <c r="M2847" s="662">
        <v>0</v>
      </c>
      <c r="N2847" s="661">
        <v>3</v>
      </c>
      <c r="O2847" s="744">
        <v>2</v>
      </c>
      <c r="P2847" s="662"/>
      <c r="Q2847" s="677"/>
      <c r="R2847" s="661"/>
      <c r="S2847" s="677">
        <v>0</v>
      </c>
      <c r="T2847" s="744"/>
      <c r="U2847" s="700">
        <v>0</v>
      </c>
    </row>
    <row r="2848" spans="1:21" ht="14.4" customHeight="1" x14ac:dyDescent="0.3">
      <c r="A2848" s="660">
        <v>32</v>
      </c>
      <c r="B2848" s="661" t="s">
        <v>573</v>
      </c>
      <c r="C2848" s="661" t="s">
        <v>3526</v>
      </c>
      <c r="D2848" s="742" t="s">
        <v>5499</v>
      </c>
      <c r="E2848" s="743" t="s">
        <v>3561</v>
      </c>
      <c r="F2848" s="661" t="s">
        <v>3521</v>
      </c>
      <c r="G2848" s="661" t="s">
        <v>3670</v>
      </c>
      <c r="H2848" s="661" t="s">
        <v>574</v>
      </c>
      <c r="I2848" s="661" t="s">
        <v>3898</v>
      </c>
      <c r="J2848" s="661" t="s">
        <v>2521</v>
      </c>
      <c r="K2848" s="661" t="s">
        <v>3899</v>
      </c>
      <c r="L2848" s="662">
        <v>214.5</v>
      </c>
      <c r="M2848" s="662">
        <v>1716</v>
      </c>
      <c r="N2848" s="661">
        <v>8</v>
      </c>
      <c r="O2848" s="744">
        <v>5</v>
      </c>
      <c r="P2848" s="662">
        <v>643.5</v>
      </c>
      <c r="Q2848" s="677">
        <v>0.375</v>
      </c>
      <c r="R2848" s="661">
        <v>3</v>
      </c>
      <c r="S2848" s="677">
        <v>0.375</v>
      </c>
      <c r="T2848" s="744">
        <v>2.5</v>
      </c>
      <c r="U2848" s="700">
        <v>0.5</v>
      </c>
    </row>
    <row r="2849" spans="1:21" ht="14.4" customHeight="1" x14ac:dyDescent="0.3">
      <c r="A2849" s="660">
        <v>32</v>
      </c>
      <c r="B2849" s="661" t="s">
        <v>573</v>
      </c>
      <c r="C2849" s="661" t="s">
        <v>3526</v>
      </c>
      <c r="D2849" s="742" t="s">
        <v>5499</v>
      </c>
      <c r="E2849" s="743" t="s">
        <v>3561</v>
      </c>
      <c r="F2849" s="661" t="s">
        <v>3521</v>
      </c>
      <c r="G2849" s="661" t="s">
        <v>3705</v>
      </c>
      <c r="H2849" s="661" t="s">
        <v>1755</v>
      </c>
      <c r="I2849" s="661" t="s">
        <v>2950</v>
      </c>
      <c r="J2849" s="661" t="s">
        <v>3497</v>
      </c>
      <c r="K2849" s="661" t="s">
        <v>3228</v>
      </c>
      <c r="L2849" s="662">
        <v>123.2</v>
      </c>
      <c r="M2849" s="662">
        <v>123.2</v>
      </c>
      <c r="N2849" s="661">
        <v>1</v>
      </c>
      <c r="O2849" s="744">
        <v>0.5</v>
      </c>
      <c r="P2849" s="662">
        <v>123.2</v>
      </c>
      <c r="Q2849" s="677">
        <v>1</v>
      </c>
      <c r="R2849" s="661">
        <v>1</v>
      </c>
      <c r="S2849" s="677">
        <v>1</v>
      </c>
      <c r="T2849" s="744">
        <v>0.5</v>
      </c>
      <c r="U2849" s="700">
        <v>1</v>
      </c>
    </row>
    <row r="2850" spans="1:21" ht="14.4" customHeight="1" x14ac:dyDescent="0.3">
      <c r="A2850" s="660">
        <v>32</v>
      </c>
      <c r="B2850" s="661" t="s">
        <v>573</v>
      </c>
      <c r="C2850" s="661" t="s">
        <v>3526</v>
      </c>
      <c r="D2850" s="742" t="s">
        <v>5499</v>
      </c>
      <c r="E2850" s="743" t="s">
        <v>3561</v>
      </c>
      <c r="F2850" s="661" t="s">
        <v>3521</v>
      </c>
      <c r="G2850" s="661" t="s">
        <v>5008</v>
      </c>
      <c r="H2850" s="661" t="s">
        <v>1755</v>
      </c>
      <c r="I2850" s="661" t="s">
        <v>5470</v>
      </c>
      <c r="J2850" s="661" t="s">
        <v>5080</v>
      </c>
      <c r="K2850" s="661" t="s">
        <v>1993</v>
      </c>
      <c r="L2850" s="662">
        <v>62.46</v>
      </c>
      <c r="M2850" s="662">
        <v>124.92</v>
      </c>
      <c r="N2850" s="661">
        <v>2</v>
      </c>
      <c r="O2850" s="744">
        <v>0.5</v>
      </c>
      <c r="P2850" s="662"/>
      <c r="Q2850" s="677">
        <v>0</v>
      </c>
      <c r="R2850" s="661"/>
      <c r="S2850" s="677">
        <v>0</v>
      </c>
      <c r="T2850" s="744"/>
      <c r="U2850" s="700">
        <v>0</v>
      </c>
    </row>
    <row r="2851" spans="1:21" ht="14.4" customHeight="1" x14ac:dyDescent="0.3">
      <c r="A2851" s="660">
        <v>32</v>
      </c>
      <c r="B2851" s="661" t="s">
        <v>573</v>
      </c>
      <c r="C2851" s="661" t="s">
        <v>3526</v>
      </c>
      <c r="D2851" s="742" t="s">
        <v>5499</v>
      </c>
      <c r="E2851" s="743" t="s">
        <v>3561</v>
      </c>
      <c r="F2851" s="661" t="s">
        <v>3521</v>
      </c>
      <c r="G2851" s="661" t="s">
        <v>3778</v>
      </c>
      <c r="H2851" s="661" t="s">
        <v>574</v>
      </c>
      <c r="I2851" s="661" t="s">
        <v>3779</v>
      </c>
      <c r="J2851" s="661" t="s">
        <v>3780</v>
      </c>
      <c r="K2851" s="661" t="s">
        <v>3781</v>
      </c>
      <c r="L2851" s="662">
        <v>0</v>
      </c>
      <c r="M2851" s="662">
        <v>0</v>
      </c>
      <c r="N2851" s="661">
        <v>1</v>
      </c>
      <c r="O2851" s="744">
        <v>0.5</v>
      </c>
      <c r="P2851" s="662">
        <v>0</v>
      </c>
      <c r="Q2851" s="677"/>
      <c r="R2851" s="661">
        <v>1</v>
      </c>
      <c r="S2851" s="677">
        <v>1</v>
      </c>
      <c r="T2851" s="744">
        <v>0.5</v>
      </c>
      <c r="U2851" s="700">
        <v>1</v>
      </c>
    </row>
    <row r="2852" spans="1:21" ht="14.4" customHeight="1" x14ac:dyDescent="0.3">
      <c r="A2852" s="660">
        <v>32</v>
      </c>
      <c r="B2852" s="661" t="s">
        <v>573</v>
      </c>
      <c r="C2852" s="661" t="s">
        <v>3526</v>
      </c>
      <c r="D2852" s="742" t="s">
        <v>5499</v>
      </c>
      <c r="E2852" s="743" t="s">
        <v>3561</v>
      </c>
      <c r="F2852" s="661" t="s">
        <v>3521</v>
      </c>
      <c r="G2852" s="661" t="s">
        <v>3672</v>
      </c>
      <c r="H2852" s="661" t="s">
        <v>574</v>
      </c>
      <c r="I2852" s="661" t="s">
        <v>817</v>
      </c>
      <c r="J2852" s="661" t="s">
        <v>3673</v>
      </c>
      <c r="K2852" s="661" t="s">
        <v>3674</v>
      </c>
      <c r="L2852" s="662">
        <v>0</v>
      </c>
      <c r="M2852" s="662">
        <v>0</v>
      </c>
      <c r="N2852" s="661">
        <v>3</v>
      </c>
      <c r="O2852" s="744">
        <v>1.5</v>
      </c>
      <c r="P2852" s="662">
        <v>0</v>
      </c>
      <c r="Q2852" s="677"/>
      <c r="R2852" s="661">
        <v>3</v>
      </c>
      <c r="S2852" s="677">
        <v>1</v>
      </c>
      <c r="T2852" s="744">
        <v>1.5</v>
      </c>
      <c r="U2852" s="700">
        <v>1</v>
      </c>
    </row>
    <row r="2853" spans="1:21" ht="14.4" customHeight="1" x14ac:dyDescent="0.3">
      <c r="A2853" s="660">
        <v>32</v>
      </c>
      <c r="B2853" s="661" t="s">
        <v>573</v>
      </c>
      <c r="C2853" s="661" t="s">
        <v>3526</v>
      </c>
      <c r="D2853" s="742" t="s">
        <v>5499</v>
      </c>
      <c r="E2853" s="743" t="s">
        <v>3561</v>
      </c>
      <c r="F2853" s="661" t="s">
        <v>3521</v>
      </c>
      <c r="G2853" s="661" t="s">
        <v>3675</v>
      </c>
      <c r="H2853" s="661" t="s">
        <v>574</v>
      </c>
      <c r="I2853" s="661" t="s">
        <v>4282</v>
      </c>
      <c r="J2853" s="661" t="s">
        <v>4283</v>
      </c>
      <c r="K2853" s="661" t="s">
        <v>1871</v>
      </c>
      <c r="L2853" s="662">
        <v>91.4</v>
      </c>
      <c r="M2853" s="662">
        <v>548.40000000000009</v>
      </c>
      <c r="N2853" s="661">
        <v>6</v>
      </c>
      <c r="O2853" s="744">
        <v>1.5</v>
      </c>
      <c r="P2853" s="662">
        <v>548.40000000000009</v>
      </c>
      <c r="Q2853" s="677">
        <v>1</v>
      </c>
      <c r="R2853" s="661">
        <v>6</v>
      </c>
      <c r="S2853" s="677">
        <v>1</v>
      </c>
      <c r="T2853" s="744">
        <v>1.5</v>
      </c>
      <c r="U2853" s="700">
        <v>1</v>
      </c>
    </row>
    <row r="2854" spans="1:21" ht="14.4" customHeight="1" x14ac:dyDescent="0.3">
      <c r="A2854" s="660">
        <v>32</v>
      </c>
      <c r="B2854" s="661" t="s">
        <v>573</v>
      </c>
      <c r="C2854" s="661" t="s">
        <v>3526</v>
      </c>
      <c r="D2854" s="742" t="s">
        <v>5499</v>
      </c>
      <c r="E2854" s="743" t="s">
        <v>3561</v>
      </c>
      <c r="F2854" s="661" t="s">
        <v>3521</v>
      </c>
      <c r="G2854" s="661" t="s">
        <v>3677</v>
      </c>
      <c r="H2854" s="661" t="s">
        <v>574</v>
      </c>
      <c r="I2854" s="661" t="s">
        <v>2082</v>
      </c>
      <c r="J2854" s="661" t="s">
        <v>2083</v>
      </c>
      <c r="K2854" s="661" t="s">
        <v>3678</v>
      </c>
      <c r="L2854" s="662">
        <v>22.44</v>
      </c>
      <c r="M2854" s="662">
        <v>44.88</v>
      </c>
      <c r="N2854" s="661">
        <v>2</v>
      </c>
      <c r="O2854" s="744">
        <v>1</v>
      </c>
      <c r="P2854" s="662">
        <v>44.88</v>
      </c>
      <c r="Q2854" s="677">
        <v>1</v>
      </c>
      <c r="R2854" s="661">
        <v>2</v>
      </c>
      <c r="S2854" s="677">
        <v>1</v>
      </c>
      <c r="T2854" s="744">
        <v>1</v>
      </c>
      <c r="U2854" s="700">
        <v>1</v>
      </c>
    </row>
    <row r="2855" spans="1:21" ht="14.4" customHeight="1" x14ac:dyDescent="0.3">
      <c r="A2855" s="660">
        <v>32</v>
      </c>
      <c r="B2855" s="661" t="s">
        <v>573</v>
      </c>
      <c r="C2855" s="661" t="s">
        <v>3526</v>
      </c>
      <c r="D2855" s="742" t="s">
        <v>5499</v>
      </c>
      <c r="E2855" s="743" t="s">
        <v>3561</v>
      </c>
      <c r="F2855" s="661" t="s">
        <v>3521</v>
      </c>
      <c r="G2855" s="661" t="s">
        <v>3677</v>
      </c>
      <c r="H2855" s="661" t="s">
        <v>574</v>
      </c>
      <c r="I2855" s="661" t="s">
        <v>2120</v>
      </c>
      <c r="J2855" s="661" t="s">
        <v>2121</v>
      </c>
      <c r="K2855" s="661" t="s">
        <v>3680</v>
      </c>
      <c r="L2855" s="662">
        <v>51.21</v>
      </c>
      <c r="M2855" s="662">
        <v>512.09999999999991</v>
      </c>
      <c r="N2855" s="661">
        <v>10</v>
      </c>
      <c r="O2855" s="744">
        <v>5.5</v>
      </c>
      <c r="P2855" s="662">
        <v>409.67999999999995</v>
      </c>
      <c r="Q2855" s="677">
        <v>0.8</v>
      </c>
      <c r="R2855" s="661">
        <v>8</v>
      </c>
      <c r="S2855" s="677">
        <v>0.8</v>
      </c>
      <c r="T2855" s="744">
        <v>5</v>
      </c>
      <c r="U2855" s="700">
        <v>0.90909090909090906</v>
      </c>
    </row>
    <row r="2856" spans="1:21" ht="14.4" customHeight="1" x14ac:dyDescent="0.3">
      <c r="A2856" s="660">
        <v>32</v>
      </c>
      <c r="B2856" s="661" t="s">
        <v>573</v>
      </c>
      <c r="C2856" s="661" t="s">
        <v>3526</v>
      </c>
      <c r="D2856" s="742" t="s">
        <v>5499</v>
      </c>
      <c r="E2856" s="743" t="s">
        <v>3561</v>
      </c>
      <c r="F2856" s="661" t="s">
        <v>3521</v>
      </c>
      <c r="G2856" s="661" t="s">
        <v>4284</v>
      </c>
      <c r="H2856" s="661" t="s">
        <v>574</v>
      </c>
      <c r="I2856" s="661" t="s">
        <v>3021</v>
      </c>
      <c r="J2856" s="661" t="s">
        <v>3022</v>
      </c>
      <c r="K2856" s="661" t="s">
        <v>4285</v>
      </c>
      <c r="L2856" s="662">
        <v>186.27</v>
      </c>
      <c r="M2856" s="662">
        <v>186.27</v>
      </c>
      <c r="N2856" s="661">
        <v>1</v>
      </c>
      <c r="O2856" s="744">
        <v>0.5</v>
      </c>
      <c r="P2856" s="662">
        <v>186.27</v>
      </c>
      <c r="Q2856" s="677">
        <v>1</v>
      </c>
      <c r="R2856" s="661">
        <v>1</v>
      </c>
      <c r="S2856" s="677">
        <v>1</v>
      </c>
      <c r="T2856" s="744">
        <v>0.5</v>
      </c>
      <c r="U2856" s="700">
        <v>1</v>
      </c>
    </row>
    <row r="2857" spans="1:21" ht="14.4" customHeight="1" x14ac:dyDescent="0.3">
      <c r="A2857" s="660">
        <v>32</v>
      </c>
      <c r="B2857" s="661" t="s">
        <v>573</v>
      </c>
      <c r="C2857" s="661" t="s">
        <v>3526</v>
      </c>
      <c r="D2857" s="742" t="s">
        <v>5499</v>
      </c>
      <c r="E2857" s="743" t="s">
        <v>3561</v>
      </c>
      <c r="F2857" s="661" t="s">
        <v>3521</v>
      </c>
      <c r="G2857" s="661" t="s">
        <v>3808</v>
      </c>
      <c r="H2857" s="661" t="s">
        <v>574</v>
      </c>
      <c r="I2857" s="661" t="s">
        <v>2658</v>
      </c>
      <c r="J2857" s="661" t="s">
        <v>2659</v>
      </c>
      <c r="K2857" s="661" t="s">
        <v>5471</v>
      </c>
      <c r="L2857" s="662">
        <v>161.91</v>
      </c>
      <c r="M2857" s="662">
        <v>485.73</v>
      </c>
      <c r="N2857" s="661">
        <v>3</v>
      </c>
      <c r="O2857" s="744">
        <v>0.5</v>
      </c>
      <c r="P2857" s="662">
        <v>485.73</v>
      </c>
      <c r="Q2857" s="677">
        <v>1</v>
      </c>
      <c r="R2857" s="661">
        <v>3</v>
      </c>
      <c r="S2857" s="677">
        <v>1</v>
      </c>
      <c r="T2857" s="744">
        <v>0.5</v>
      </c>
      <c r="U2857" s="700">
        <v>1</v>
      </c>
    </row>
    <row r="2858" spans="1:21" ht="14.4" customHeight="1" x14ac:dyDescent="0.3">
      <c r="A2858" s="660">
        <v>32</v>
      </c>
      <c r="B2858" s="661" t="s">
        <v>573</v>
      </c>
      <c r="C2858" s="661" t="s">
        <v>3526</v>
      </c>
      <c r="D2858" s="742" t="s">
        <v>5499</v>
      </c>
      <c r="E2858" s="743" t="s">
        <v>3561</v>
      </c>
      <c r="F2858" s="661" t="s">
        <v>3521</v>
      </c>
      <c r="G2858" s="661" t="s">
        <v>3681</v>
      </c>
      <c r="H2858" s="661" t="s">
        <v>574</v>
      </c>
      <c r="I2858" s="661" t="s">
        <v>1318</v>
      </c>
      <c r="J2858" s="661" t="s">
        <v>1319</v>
      </c>
      <c r="K2858" s="661" t="s">
        <v>5081</v>
      </c>
      <c r="L2858" s="662">
        <v>132</v>
      </c>
      <c r="M2858" s="662">
        <v>132</v>
      </c>
      <c r="N2858" s="661">
        <v>1</v>
      </c>
      <c r="O2858" s="744">
        <v>1</v>
      </c>
      <c r="P2858" s="662">
        <v>132</v>
      </c>
      <c r="Q2858" s="677">
        <v>1</v>
      </c>
      <c r="R2858" s="661">
        <v>1</v>
      </c>
      <c r="S2858" s="677">
        <v>1</v>
      </c>
      <c r="T2858" s="744">
        <v>1</v>
      </c>
      <c r="U2858" s="700">
        <v>1</v>
      </c>
    </row>
    <row r="2859" spans="1:21" ht="14.4" customHeight="1" x14ac:dyDescent="0.3">
      <c r="A2859" s="660">
        <v>32</v>
      </c>
      <c r="B2859" s="661" t="s">
        <v>573</v>
      </c>
      <c r="C2859" s="661" t="s">
        <v>3526</v>
      </c>
      <c r="D2859" s="742" t="s">
        <v>5499</v>
      </c>
      <c r="E2859" s="743" t="s">
        <v>3561</v>
      </c>
      <c r="F2859" s="661" t="s">
        <v>3521</v>
      </c>
      <c r="G2859" s="661" t="s">
        <v>3684</v>
      </c>
      <c r="H2859" s="661" t="s">
        <v>1755</v>
      </c>
      <c r="I2859" s="661" t="s">
        <v>1790</v>
      </c>
      <c r="J2859" s="661" t="s">
        <v>1791</v>
      </c>
      <c r="K2859" s="661" t="s">
        <v>1792</v>
      </c>
      <c r="L2859" s="662">
        <v>31.32</v>
      </c>
      <c r="M2859" s="662">
        <v>31.32</v>
      </c>
      <c r="N2859" s="661">
        <v>1</v>
      </c>
      <c r="O2859" s="744">
        <v>0.5</v>
      </c>
      <c r="P2859" s="662">
        <v>31.32</v>
      </c>
      <c r="Q2859" s="677">
        <v>1</v>
      </c>
      <c r="R2859" s="661">
        <v>1</v>
      </c>
      <c r="S2859" s="677">
        <v>1</v>
      </c>
      <c r="T2859" s="744">
        <v>0.5</v>
      </c>
      <c r="U2859" s="700">
        <v>1</v>
      </c>
    </row>
    <row r="2860" spans="1:21" ht="14.4" customHeight="1" x14ac:dyDescent="0.3">
      <c r="A2860" s="660">
        <v>32</v>
      </c>
      <c r="B2860" s="661" t="s">
        <v>573</v>
      </c>
      <c r="C2860" s="661" t="s">
        <v>3526</v>
      </c>
      <c r="D2860" s="742" t="s">
        <v>5499</v>
      </c>
      <c r="E2860" s="743" t="s">
        <v>3561</v>
      </c>
      <c r="F2860" s="661" t="s">
        <v>3521</v>
      </c>
      <c r="G2860" s="661" t="s">
        <v>3684</v>
      </c>
      <c r="H2860" s="661" t="s">
        <v>1755</v>
      </c>
      <c r="I2860" s="661" t="s">
        <v>1834</v>
      </c>
      <c r="J2860" s="661" t="s">
        <v>1835</v>
      </c>
      <c r="K2860" s="661" t="s">
        <v>3423</v>
      </c>
      <c r="L2860" s="662">
        <v>156.61000000000001</v>
      </c>
      <c r="M2860" s="662">
        <v>469.83000000000004</v>
      </c>
      <c r="N2860" s="661">
        <v>3</v>
      </c>
      <c r="O2860" s="744">
        <v>1.5</v>
      </c>
      <c r="P2860" s="662">
        <v>469.83000000000004</v>
      </c>
      <c r="Q2860" s="677">
        <v>1</v>
      </c>
      <c r="R2860" s="661">
        <v>3</v>
      </c>
      <c r="S2860" s="677">
        <v>1</v>
      </c>
      <c r="T2860" s="744">
        <v>1.5</v>
      </c>
      <c r="U2860" s="700">
        <v>1</v>
      </c>
    </row>
    <row r="2861" spans="1:21" ht="14.4" customHeight="1" x14ac:dyDescent="0.3">
      <c r="A2861" s="660">
        <v>32</v>
      </c>
      <c r="B2861" s="661" t="s">
        <v>573</v>
      </c>
      <c r="C2861" s="661" t="s">
        <v>3526</v>
      </c>
      <c r="D2861" s="742" t="s">
        <v>5499</v>
      </c>
      <c r="E2861" s="743" t="s">
        <v>3561</v>
      </c>
      <c r="F2861" s="661" t="s">
        <v>3521</v>
      </c>
      <c r="G2861" s="661" t="s">
        <v>3685</v>
      </c>
      <c r="H2861" s="661" t="s">
        <v>574</v>
      </c>
      <c r="I2861" s="661" t="s">
        <v>5472</v>
      </c>
      <c r="J2861" s="661" t="s">
        <v>1722</v>
      </c>
      <c r="K2861" s="661" t="s">
        <v>3687</v>
      </c>
      <c r="L2861" s="662">
        <v>50.14</v>
      </c>
      <c r="M2861" s="662">
        <v>50.14</v>
      </c>
      <c r="N2861" s="661">
        <v>1</v>
      </c>
      <c r="O2861" s="744">
        <v>1</v>
      </c>
      <c r="P2861" s="662">
        <v>50.14</v>
      </c>
      <c r="Q2861" s="677">
        <v>1</v>
      </c>
      <c r="R2861" s="661">
        <v>1</v>
      </c>
      <c r="S2861" s="677">
        <v>1</v>
      </c>
      <c r="T2861" s="744">
        <v>1</v>
      </c>
      <c r="U2861" s="700">
        <v>1</v>
      </c>
    </row>
    <row r="2862" spans="1:21" ht="14.4" customHeight="1" x14ac:dyDescent="0.3">
      <c r="A2862" s="660">
        <v>32</v>
      </c>
      <c r="B2862" s="661" t="s">
        <v>573</v>
      </c>
      <c r="C2862" s="661" t="s">
        <v>3526</v>
      </c>
      <c r="D2862" s="742" t="s">
        <v>5499</v>
      </c>
      <c r="E2862" s="743" t="s">
        <v>3561</v>
      </c>
      <c r="F2862" s="661" t="s">
        <v>3521</v>
      </c>
      <c r="G2862" s="661" t="s">
        <v>4846</v>
      </c>
      <c r="H2862" s="661" t="s">
        <v>574</v>
      </c>
      <c r="I2862" s="661" t="s">
        <v>1232</v>
      </c>
      <c r="J2862" s="661" t="s">
        <v>1233</v>
      </c>
      <c r="K2862" s="661" t="s">
        <v>5473</v>
      </c>
      <c r="L2862" s="662">
        <v>264</v>
      </c>
      <c r="M2862" s="662">
        <v>528</v>
      </c>
      <c r="N2862" s="661">
        <v>2</v>
      </c>
      <c r="O2862" s="744">
        <v>0.5</v>
      </c>
      <c r="P2862" s="662">
        <v>528</v>
      </c>
      <c r="Q2862" s="677">
        <v>1</v>
      </c>
      <c r="R2862" s="661">
        <v>2</v>
      </c>
      <c r="S2862" s="677">
        <v>1</v>
      </c>
      <c r="T2862" s="744">
        <v>0.5</v>
      </c>
      <c r="U2862" s="700">
        <v>1</v>
      </c>
    </row>
    <row r="2863" spans="1:21" ht="14.4" customHeight="1" x14ac:dyDescent="0.3">
      <c r="A2863" s="660">
        <v>32</v>
      </c>
      <c r="B2863" s="661" t="s">
        <v>573</v>
      </c>
      <c r="C2863" s="661" t="s">
        <v>3526</v>
      </c>
      <c r="D2863" s="742" t="s">
        <v>5499</v>
      </c>
      <c r="E2863" s="743" t="s">
        <v>3561</v>
      </c>
      <c r="F2863" s="661" t="s">
        <v>3521</v>
      </c>
      <c r="G2863" s="661" t="s">
        <v>4226</v>
      </c>
      <c r="H2863" s="661" t="s">
        <v>574</v>
      </c>
      <c r="I2863" s="661" t="s">
        <v>5085</v>
      </c>
      <c r="J2863" s="661" t="s">
        <v>5086</v>
      </c>
      <c r="K2863" s="661" t="s">
        <v>5087</v>
      </c>
      <c r="L2863" s="662">
        <v>25.12</v>
      </c>
      <c r="M2863" s="662">
        <v>25.12</v>
      </c>
      <c r="N2863" s="661">
        <v>1</v>
      </c>
      <c r="O2863" s="744">
        <v>1</v>
      </c>
      <c r="P2863" s="662">
        <v>25.12</v>
      </c>
      <c r="Q2863" s="677">
        <v>1</v>
      </c>
      <c r="R2863" s="661">
        <v>1</v>
      </c>
      <c r="S2863" s="677">
        <v>1</v>
      </c>
      <c r="T2863" s="744">
        <v>1</v>
      </c>
      <c r="U2863" s="700">
        <v>1</v>
      </c>
    </row>
    <row r="2864" spans="1:21" ht="14.4" customHeight="1" x14ac:dyDescent="0.3">
      <c r="A2864" s="660">
        <v>32</v>
      </c>
      <c r="B2864" s="661" t="s">
        <v>573</v>
      </c>
      <c r="C2864" s="661" t="s">
        <v>3526</v>
      </c>
      <c r="D2864" s="742" t="s">
        <v>5499</v>
      </c>
      <c r="E2864" s="743" t="s">
        <v>3561</v>
      </c>
      <c r="F2864" s="661" t="s">
        <v>3521</v>
      </c>
      <c r="G2864" s="661" t="s">
        <v>4226</v>
      </c>
      <c r="H2864" s="661" t="s">
        <v>574</v>
      </c>
      <c r="I2864" s="661" t="s">
        <v>5088</v>
      </c>
      <c r="J2864" s="661" t="s">
        <v>5089</v>
      </c>
      <c r="K2864" s="661" t="s">
        <v>4974</v>
      </c>
      <c r="L2864" s="662">
        <v>25.12</v>
      </c>
      <c r="M2864" s="662">
        <v>25.12</v>
      </c>
      <c r="N2864" s="661">
        <v>1</v>
      </c>
      <c r="O2864" s="744">
        <v>0.5</v>
      </c>
      <c r="P2864" s="662">
        <v>25.12</v>
      </c>
      <c r="Q2864" s="677">
        <v>1</v>
      </c>
      <c r="R2864" s="661">
        <v>1</v>
      </c>
      <c r="S2864" s="677">
        <v>1</v>
      </c>
      <c r="T2864" s="744">
        <v>0.5</v>
      </c>
      <c r="U2864" s="700">
        <v>1</v>
      </c>
    </row>
    <row r="2865" spans="1:21" ht="14.4" customHeight="1" x14ac:dyDescent="0.3">
      <c r="A2865" s="660">
        <v>32</v>
      </c>
      <c r="B2865" s="661" t="s">
        <v>573</v>
      </c>
      <c r="C2865" s="661" t="s">
        <v>3526</v>
      </c>
      <c r="D2865" s="742" t="s">
        <v>5499</v>
      </c>
      <c r="E2865" s="743" t="s">
        <v>3561</v>
      </c>
      <c r="F2865" s="661" t="s">
        <v>3521</v>
      </c>
      <c r="G2865" s="661" t="s">
        <v>3786</v>
      </c>
      <c r="H2865" s="661" t="s">
        <v>1755</v>
      </c>
      <c r="I2865" s="661" t="s">
        <v>1967</v>
      </c>
      <c r="J2865" s="661" t="s">
        <v>1968</v>
      </c>
      <c r="K2865" s="661" t="s">
        <v>2432</v>
      </c>
      <c r="L2865" s="662">
        <v>1427.23</v>
      </c>
      <c r="M2865" s="662">
        <v>4281.6900000000005</v>
      </c>
      <c r="N2865" s="661">
        <v>3</v>
      </c>
      <c r="O2865" s="744">
        <v>1.5</v>
      </c>
      <c r="P2865" s="662">
        <v>4281.6900000000005</v>
      </c>
      <c r="Q2865" s="677">
        <v>1</v>
      </c>
      <c r="R2865" s="661">
        <v>3</v>
      </c>
      <c r="S2865" s="677">
        <v>1</v>
      </c>
      <c r="T2865" s="744">
        <v>1.5</v>
      </c>
      <c r="U2865" s="700">
        <v>1</v>
      </c>
    </row>
    <row r="2866" spans="1:21" ht="14.4" customHeight="1" x14ac:dyDescent="0.3">
      <c r="A2866" s="660">
        <v>32</v>
      </c>
      <c r="B2866" s="661" t="s">
        <v>573</v>
      </c>
      <c r="C2866" s="661" t="s">
        <v>3526</v>
      </c>
      <c r="D2866" s="742" t="s">
        <v>5499</v>
      </c>
      <c r="E2866" s="743" t="s">
        <v>3561</v>
      </c>
      <c r="F2866" s="661" t="s">
        <v>3521</v>
      </c>
      <c r="G2866" s="661" t="s">
        <v>3904</v>
      </c>
      <c r="H2866" s="661" t="s">
        <v>574</v>
      </c>
      <c r="I2866" s="661" t="s">
        <v>1333</v>
      </c>
      <c r="J2866" s="661" t="s">
        <v>1334</v>
      </c>
      <c r="K2866" s="661" t="s">
        <v>3905</v>
      </c>
      <c r="L2866" s="662">
        <v>32709.68</v>
      </c>
      <c r="M2866" s="662">
        <v>65419.360000000001</v>
      </c>
      <c r="N2866" s="661">
        <v>2</v>
      </c>
      <c r="O2866" s="744">
        <v>1.5</v>
      </c>
      <c r="P2866" s="662">
        <v>65419.360000000001</v>
      </c>
      <c r="Q2866" s="677">
        <v>1</v>
      </c>
      <c r="R2866" s="661">
        <v>2</v>
      </c>
      <c r="S2866" s="677">
        <v>1</v>
      </c>
      <c r="T2866" s="744">
        <v>1.5</v>
      </c>
      <c r="U2866" s="700">
        <v>1</v>
      </c>
    </row>
    <row r="2867" spans="1:21" ht="14.4" customHeight="1" x14ac:dyDescent="0.3">
      <c r="A2867" s="660">
        <v>32</v>
      </c>
      <c r="B2867" s="661" t="s">
        <v>573</v>
      </c>
      <c r="C2867" s="661" t="s">
        <v>3526</v>
      </c>
      <c r="D2867" s="742" t="s">
        <v>5499</v>
      </c>
      <c r="E2867" s="743" t="s">
        <v>3561</v>
      </c>
      <c r="F2867" s="661" t="s">
        <v>3521</v>
      </c>
      <c r="G2867" s="661" t="s">
        <v>4374</v>
      </c>
      <c r="H2867" s="661" t="s">
        <v>574</v>
      </c>
      <c r="I2867" s="661" t="s">
        <v>5474</v>
      </c>
      <c r="J2867" s="661" t="s">
        <v>5475</v>
      </c>
      <c r="K2867" s="661" t="s">
        <v>4611</v>
      </c>
      <c r="L2867" s="662">
        <v>179.6</v>
      </c>
      <c r="M2867" s="662">
        <v>179.6</v>
      </c>
      <c r="N2867" s="661">
        <v>1</v>
      </c>
      <c r="O2867" s="744">
        <v>0.5</v>
      </c>
      <c r="P2867" s="662">
        <v>179.6</v>
      </c>
      <c r="Q2867" s="677">
        <v>1</v>
      </c>
      <c r="R2867" s="661">
        <v>1</v>
      </c>
      <c r="S2867" s="677">
        <v>1</v>
      </c>
      <c r="T2867" s="744">
        <v>0.5</v>
      </c>
      <c r="U2867" s="700">
        <v>1</v>
      </c>
    </row>
    <row r="2868" spans="1:21" ht="14.4" customHeight="1" x14ac:dyDescent="0.3">
      <c r="A2868" s="660">
        <v>32</v>
      </c>
      <c r="B2868" s="661" t="s">
        <v>573</v>
      </c>
      <c r="C2868" s="661" t="s">
        <v>3526</v>
      </c>
      <c r="D2868" s="742" t="s">
        <v>5499</v>
      </c>
      <c r="E2868" s="743" t="s">
        <v>3561</v>
      </c>
      <c r="F2868" s="661" t="s">
        <v>3521</v>
      </c>
      <c r="G2868" s="661" t="s">
        <v>3688</v>
      </c>
      <c r="H2868" s="661" t="s">
        <v>574</v>
      </c>
      <c r="I2868" s="661" t="s">
        <v>5358</v>
      </c>
      <c r="J2868" s="661" t="s">
        <v>1071</v>
      </c>
      <c r="K2868" s="661" t="s">
        <v>1030</v>
      </c>
      <c r="L2868" s="662">
        <v>0</v>
      </c>
      <c r="M2868" s="662">
        <v>0</v>
      </c>
      <c r="N2868" s="661">
        <v>3</v>
      </c>
      <c r="O2868" s="744">
        <v>0.5</v>
      </c>
      <c r="P2868" s="662"/>
      <c r="Q2868" s="677"/>
      <c r="R2868" s="661"/>
      <c r="S2868" s="677">
        <v>0</v>
      </c>
      <c r="T2868" s="744"/>
      <c r="U2868" s="700">
        <v>0</v>
      </c>
    </row>
    <row r="2869" spans="1:21" ht="14.4" customHeight="1" x14ac:dyDescent="0.3">
      <c r="A2869" s="660">
        <v>32</v>
      </c>
      <c r="B2869" s="661" t="s">
        <v>573</v>
      </c>
      <c r="C2869" s="661" t="s">
        <v>3526</v>
      </c>
      <c r="D2869" s="742" t="s">
        <v>5499</v>
      </c>
      <c r="E2869" s="743" t="s">
        <v>3561</v>
      </c>
      <c r="F2869" s="661" t="s">
        <v>3521</v>
      </c>
      <c r="G2869" s="661" t="s">
        <v>3688</v>
      </c>
      <c r="H2869" s="661" t="s">
        <v>574</v>
      </c>
      <c r="I2869" s="661" t="s">
        <v>5359</v>
      </c>
      <c r="J2869" s="661" t="s">
        <v>1071</v>
      </c>
      <c r="K2869" s="661" t="s">
        <v>5360</v>
      </c>
      <c r="L2869" s="662">
        <v>0</v>
      </c>
      <c r="M2869" s="662">
        <v>0</v>
      </c>
      <c r="N2869" s="661">
        <v>1</v>
      </c>
      <c r="O2869" s="744">
        <v>0.5</v>
      </c>
      <c r="P2869" s="662"/>
      <c r="Q2869" s="677"/>
      <c r="R2869" s="661"/>
      <c r="S2869" s="677">
        <v>0</v>
      </c>
      <c r="T2869" s="744"/>
      <c r="U2869" s="700">
        <v>0</v>
      </c>
    </row>
    <row r="2870" spans="1:21" ht="14.4" customHeight="1" x14ac:dyDescent="0.3">
      <c r="A2870" s="660">
        <v>32</v>
      </c>
      <c r="B2870" s="661" t="s">
        <v>573</v>
      </c>
      <c r="C2870" s="661" t="s">
        <v>3526</v>
      </c>
      <c r="D2870" s="742" t="s">
        <v>5499</v>
      </c>
      <c r="E2870" s="743" t="s">
        <v>3561</v>
      </c>
      <c r="F2870" s="661" t="s">
        <v>3521</v>
      </c>
      <c r="G2870" s="661" t="s">
        <v>5476</v>
      </c>
      <c r="H2870" s="661" t="s">
        <v>574</v>
      </c>
      <c r="I2870" s="661" t="s">
        <v>5477</v>
      </c>
      <c r="J2870" s="661" t="s">
        <v>5478</v>
      </c>
      <c r="K2870" s="661" t="s">
        <v>5479</v>
      </c>
      <c r="L2870" s="662">
        <v>0</v>
      </c>
      <c r="M2870" s="662">
        <v>0</v>
      </c>
      <c r="N2870" s="661">
        <v>1</v>
      </c>
      <c r="O2870" s="744">
        <v>0.5</v>
      </c>
      <c r="P2870" s="662">
        <v>0</v>
      </c>
      <c r="Q2870" s="677"/>
      <c r="R2870" s="661">
        <v>1</v>
      </c>
      <c r="S2870" s="677">
        <v>1</v>
      </c>
      <c r="T2870" s="744">
        <v>0.5</v>
      </c>
      <c r="U2870" s="700">
        <v>1</v>
      </c>
    </row>
    <row r="2871" spans="1:21" ht="14.4" customHeight="1" x14ac:dyDescent="0.3">
      <c r="A2871" s="660">
        <v>32</v>
      </c>
      <c r="B2871" s="661" t="s">
        <v>573</v>
      </c>
      <c r="C2871" s="661" t="s">
        <v>3526</v>
      </c>
      <c r="D2871" s="742" t="s">
        <v>5499</v>
      </c>
      <c r="E2871" s="743" t="s">
        <v>3561</v>
      </c>
      <c r="F2871" s="661" t="s">
        <v>3521</v>
      </c>
      <c r="G2871" s="661" t="s">
        <v>3690</v>
      </c>
      <c r="H2871" s="661" t="s">
        <v>1755</v>
      </c>
      <c r="I2871" s="661" t="s">
        <v>2253</v>
      </c>
      <c r="J2871" s="661" t="s">
        <v>2246</v>
      </c>
      <c r="K2871" s="661" t="s">
        <v>3416</v>
      </c>
      <c r="L2871" s="662">
        <v>13849.26</v>
      </c>
      <c r="M2871" s="662">
        <v>83095.56</v>
      </c>
      <c r="N2871" s="661">
        <v>6</v>
      </c>
      <c r="O2871" s="744">
        <v>3</v>
      </c>
      <c r="P2871" s="662">
        <v>83095.56</v>
      </c>
      <c r="Q2871" s="677">
        <v>1</v>
      </c>
      <c r="R2871" s="661">
        <v>6</v>
      </c>
      <c r="S2871" s="677">
        <v>1</v>
      </c>
      <c r="T2871" s="744">
        <v>3</v>
      </c>
      <c r="U2871" s="700">
        <v>1</v>
      </c>
    </row>
    <row r="2872" spans="1:21" ht="14.4" customHeight="1" x14ac:dyDescent="0.3">
      <c r="A2872" s="660">
        <v>32</v>
      </c>
      <c r="B2872" s="661" t="s">
        <v>573</v>
      </c>
      <c r="C2872" s="661" t="s">
        <v>3526</v>
      </c>
      <c r="D2872" s="742" t="s">
        <v>5499</v>
      </c>
      <c r="E2872" s="743" t="s">
        <v>3561</v>
      </c>
      <c r="F2872" s="661" t="s">
        <v>3521</v>
      </c>
      <c r="G2872" s="661" t="s">
        <v>3866</v>
      </c>
      <c r="H2872" s="661" t="s">
        <v>1755</v>
      </c>
      <c r="I2872" s="661" t="s">
        <v>4090</v>
      </c>
      <c r="J2872" s="661" t="s">
        <v>4091</v>
      </c>
      <c r="K2872" s="661" t="s">
        <v>2543</v>
      </c>
      <c r="L2872" s="662">
        <v>184.74</v>
      </c>
      <c r="M2872" s="662">
        <v>369.48</v>
      </c>
      <c r="N2872" s="661">
        <v>2</v>
      </c>
      <c r="O2872" s="744">
        <v>1</v>
      </c>
      <c r="P2872" s="662">
        <v>184.74</v>
      </c>
      <c r="Q2872" s="677">
        <v>0.5</v>
      </c>
      <c r="R2872" s="661">
        <v>1</v>
      </c>
      <c r="S2872" s="677">
        <v>0.5</v>
      </c>
      <c r="T2872" s="744">
        <v>0.5</v>
      </c>
      <c r="U2872" s="700">
        <v>0.5</v>
      </c>
    </row>
    <row r="2873" spans="1:21" ht="14.4" customHeight="1" x14ac:dyDescent="0.3">
      <c r="A2873" s="660">
        <v>32</v>
      </c>
      <c r="B2873" s="661" t="s">
        <v>573</v>
      </c>
      <c r="C2873" s="661" t="s">
        <v>3526</v>
      </c>
      <c r="D2873" s="742" t="s">
        <v>5499</v>
      </c>
      <c r="E2873" s="743" t="s">
        <v>3561</v>
      </c>
      <c r="F2873" s="661" t="s">
        <v>3521</v>
      </c>
      <c r="G2873" s="661" t="s">
        <v>3952</v>
      </c>
      <c r="H2873" s="661" t="s">
        <v>574</v>
      </c>
      <c r="I2873" s="661" t="s">
        <v>5094</v>
      </c>
      <c r="J2873" s="661" t="s">
        <v>3954</v>
      </c>
      <c r="K2873" s="661" t="s">
        <v>4231</v>
      </c>
      <c r="L2873" s="662">
        <v>0</v>
      </c>
      <c r="M2873" s="662">
        <v>0</v>
      </c>
      <c r="N2873" s="661">
        <v>1</v>
      </c>
      <c r="O2873" s="744">
        <v>1</v>
      </c>
      <c r="P2873" s="662">
        <v>0</v>
      </c>
      <c r="Q2873" s="677"/>
      <c r="R2873" s="661">
        <v>1</v>
      </c>
      <c r="S2873" s="677">
        <v>1</v>
      </c>
      <c r="T2873" s="744">
        <v>1</v>
      </c>
      <c r="U2873" s="700">
        <v>1</v>
      </c>
    </row>
    <row r="2874" spans="1:21" ht="14.4" customHeight="1" x14ac:dyDescent="0.3">
      <c r="A2874" s="660">
        <v>32</v>
      </c>
      <c r="B2874" s="661" t="s">
        <v>573</v>
      </c>
      <c r="C2874" s="661" t="s">
        <v>3526</v>
      </c>
      <c r="D2874" s="742" t="s">
        <v>5499</v>
      </c>
      <c r="E2874" s="743" t="s">
        <v>3561</v>
      </c>
      <c r="F2874" s="661" t="s">
        <v>3521</v>
      </c>
      <c r="G2874" s="661" t="s">
        <v>3952</v>
      </c>
      <c r="H2874" s="661" t="s">
        <v>574</v>
      </c>
      <c r="I2874" s="661" t="s">
        <v>5480</v>
      </c>
      <c r="J2874" s="661" t="s">
        <v>1666</v>
      </c>
      <c r="K2874" s="661" t="s">
        <v>3508</v>
      </c>
      <c r="L2874" s="662">
        <v>0</v>
      </c>
      <c r="M2874" s="662">
        <v>0</v>
      </c>
      <c r="N2874" s="661">
        <v>1</v>
      </c>
      <c r="O2874" s="744">
        <v>1</v>
      </c>
      <c r="P2874" s="662">
        <v>0</v>
      </c>
      <c r="Q2874" s="677"/>
      <c r="R2874" s="661">
        <v>1</v>
      </c>
      <c r="S2874" s="677">
        <v>1</v>
      </c>
      <c r="T2874" s="744">
        <v>1</v>
      </c>
      <c r="U2874" s="700">
        <v>1</v>
      </c>
    </row>
    <row r="2875" spans="1:21" ht="14.4" customHeight="1" x14ac:dyDescent="0.3">
      <c r="A2875" s="660">
        <v>32</v>
      </c>
      <c r="B2875" s="661" t="s">
        <v>573</v>
      </c>
      <c r="C2875" s="661" t="s">
        <v>3526</v>
      </c>
      <c r="D2875" s="742" t="s">
        <v>5499</v>
      </c>
      <c r="E2875" s="743" t="s">
        <v>3561</v>
      </c>
      <c r="F2875" s="661" t="s">
        <v>3521</v>
      </c>
      <c r="G2875" s="661" t="s">
        <v>3952</v>
      </c>
      <c r="H2875" s="661" t="s">
        <v>574</v>
      </c>
      <c r="I2875" s="661" t="s">
        <v>4854</v>
      </c>
      <c r="J2875" s="661" t="s">
        <v>1666</v>
      </c>
      <c r="K2875" s="661" t="s">
        <v>4231</v>
      </c>
      <c r="L2875" s="662">
        <v>0</v>
      </c>
      <c r="M2875" s="662">
        <v>0</v>
      </c>
      <c r="N2875" s="661">
        <v>1</v>
      </c>
      <c r="O2875" s="744">
        <v>0.5</v>
      </c>
      <c r="P2875" s="662">
        <v>0</v>
      </c>
      <c r="Q2875" s="677"/>
      <c r="R2875" s="661">
        <v>1</v>
      </c>
      <c r="S2875" s="677">
        <v>1</v>
      </c>
      <c r="T2875" s="744">
        <v>0.5</v>
      </c>
      <c r="U2875" s="700">
        <v>1</v>
      </c>
    </row>
    <row r="2876" spans="1:21" ht="14.4" customHeight="1" x14ac:dyDescent="0.3">
      <c r="A2876" s="660">
        <v>32</v>
      </c>
      <c r="B2876" s="661" t="s">
        <v>573</v>
      </c>
      <c r="C2876" s="661" t="s">
        <v>3526</v>
      </c>
      <c r="D2876" s="742" t="s">
        <v>5499</v>
      </c>
      <c r="E2876" s="743" t="s">
        <v>3561</v>
      </c>
      <c r="F2876" s="661" t="s">
        <v>3521</v>
      </c>
      <c r="G2876" s="661" t="s">
        <v>3952</v>
      </c>
      <c r="H2876" s="661" t="s">
        <v>574</v>
      </c>
      <c r="I2876" s="661" t="s">
        <v>5481</v>
      </c>
      <c r="J2876" s="661" t="s">
        <v>1666</v>
      </c>
      <c r="K2876" s="661" t="s">
        <v>3955</v>
      </c>
      <c r="L2876" s="662">
        <v>0</v>
      </c>
      <c r="M2876" s="662">
        <v>0</v>
      </c>
      <c r="N2876" s="661">
        <v>1</v>
      </c>
      <c r="O2876" s="744">
        <v>1</v>
      </c>
      <c r="P2876" s="662">
        <v>0</v>
      </c>
      <c r="Q2876" s="677"/>
      <c r="R2876" s="661">
        <v>1</v>
      </c>
      <c r="S2876" s="677">
        <v>1</v>
      </c>
      <c r="T2876" s="744">
        <v>1</v>
      </c>
      <c r="U2876" s="700">
        <v>1</v>
      </c>
    </row>
    <row r="2877" spans="1:21" ht="14.4" customHeight="1" x14ac:dyDescent="0.3">
      <c r="A2877" s="660">
        <v>32</v>
      </c>
      <c r="B2877" s="661" t="s">
        <v>573</v>
      </c>
      <c r="C2877" s="661" t="s">
        <v>3526</v>
      </c>
      <c r="D2877" s="742" t="s">
        <v>5499</v>
      </c>
      <c r="E2877" s="743" t="s">
        <v>3561</v>
      </c>
      <c r="F2877" s="661" t="s">
        <v>3521</v>
      </c>
      <c r="G2877" s="661" t="s">
        <v>3709</v>
      </c>
      <c r="H2877" s="661" t="s">
        <v>574</v>
      </c>
      <c r="I2877" s="661" t="s">
        <v>2237</v>
      </c>
      <c r="J2877" s="661" t="s">
        <v>3710</v>
      </c>
      <c r="K2877" s="661" t="s">
        <v>3711</v>
      </c>
      <c r="L2877" s="662">
        <v>10386.950000000001</v>
      </c>
      <c r="M2877" s="662">
        <v>31160.850000000002</v>
      </c>
      <c r="N2877" s="661">
        <v>3</v>
      </c>
      <c r="O2877" s="744">
        <v>1.5</v>
      </c>
      <c r="P2877" s="662">
        <v>31160.850000000002</v>
      </c>
      <c r="Q2877" s="677">
        <v>1</v>
      </c>
      <c r="R2877" s="661">
        <v>3</v>
      </c>
      <c r="S2877" s="677">
        <v>1</v>
      </c>
      <c r="T2877" s="744">
        <v>1.5</v>
      </c>
      <c r="U2877" s="700">
        <v>1</v>
      </c>
    </row>
    <row r="2878" spans="1:21" ht="14.4" customHeight="1" x14ac:dyDescent="0.3">
      <c r="A2878" s="660">
        <v>32</v>
      </c>
      <c r="B2878" s="661" t="s">
        <v>573</v>
      </c>
      <c r="C2878" s="661" t="s">
        <v>3526</v>
      </c>
      <c r="D2878" s="742" t="s">
        <v>5499</v>
      </c>
      <c r="E2878" s="743" t="s">
        <v>3561</v>
      </c>
      <c r="F2878" s="661" t="s">
        <v>3521</v>
      </c>
      <c r="G2878" s="661" t="s">
        <v>3956</v>
      </c>
      <c r="H2878" s="661" t="s">
        <v>574</v>
      </c>
      <c r="I2878" s="661" t="s">
        <v>3957</v>
      </c>
      <c r="J2878" s="661" t="s">
        <v>3958</v>
      </c>
      <c r="K2878" s="661" t="s">
        <v>3959</v>
      </c>
      <c r="L2878" s="662">
        <v>0</v>
      </c>
      <c r="M2878" s="662">
        <v>0</v>
      </c>
      <c r="N2878" s="661">
        <v>1</v>
      </c>
      <c r="O2878" s="744">
        <v>1</v>
      </c>
      <c r="P2878" s="662"/>
      <c r="Q2878" s="677"/>
      <c r="R2878" s="661"/>
      <c r="S2878" s="677">
        <v>0</v>
      </c>
      <c r="T2878" s="744"/>
      <c r="U2878" s="700">
        <v>0</v>
      </c>
    </row>
    <row r="2879" spans="1:21" ht="14.4" customHeight="1" x14ac:dyDescent="0.3">
      <c r="A2879" s="660">
        <v>32</v>
      </c>
      <c r="B2879" s="661" t="s">
        <v>573</v>
      </c>
      <c r="C2879" s="661" t="s">
        <v>3526</v>
      </c>
      <c r="D2879" s="742" t="s">
        <v>5499</v>
      </c>
      <c r="E2879" s="743" t="s">
        <v>3561</v>
      </c>
      <c r="F2879" s="661" t="s">
        <v>3522</v>
      </c>
      <c r="G2879" s="661" t="s">
        <v>3700</v>
      </c>
      <c r="H2879" s="661" t="s">
        <v>574</v>
      </c>
      <c r="I2879" s="661" t="s">
        <v>4856</v>
      </c>
      <c r="J2879" s="661" t="s">
        <v>3702</v>
      </c>
      <c r="K2879" s="661"/>
      <c r="L2879" s="662">
        <v>0</v>
      </c>
      <c r="M2879" s="662">
        <v>0</v>
      </c>
      <c r="N2879" s="661">
        <v>1</v>
      </c>
      <c r="O2879" s="744">
        <v>1</v>
      </c>
      <c r="P2879" s="662"/>
      <c r="Q2879" s="677"/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32</v>
      </c>
      <c r="B2880" s="661" t="s">
        <v>573</v>
      </c>
      <c r="C2880" s="661" t="s">
        <v>3526</v>
      </c>
      <c r="D2880" s="742" t="s">
        <v>5499</v>
      </c>
      <c r="E2880" s="743" t="s">
        <v>3561</v>
      </c>
      <c r="F2880" s="661" t="s">
        <v>3522</v>
      </c>
      <c r="G2880" s="661" t="s">
        <v>3700</v>
      </c>
      <c r="H2880" s="661" t="s">
        <v>574</v>
      </c>
      <c r="I2880" s="661" t="s">
        <v>5173</v>
      </c>
      <c r="J2880" s="661" t="s">
        <v>3702</v>
      </c>
      <c r="K2880" s="661"/>
      <c r="L2880" s="662">
        <v>0</v>
      </c>
      <c r="M2880" s="662">
        <v>0</v>
      </c>
      <c r="N2880" s="661">
        <v>1</v>
      </c>
      <c r="O2880" s="744">
        <v>0.5</v>
      </c>
      <c r="P2880" s="662">
        <v>0</v>
      </c>
      <c r="Q2880" s="677"/>
      <c r="R2880" s="661">
        <v>1</v>
      </c>
      <c r="S2880" s="677">
        <v>1</v>
      </c>
      <c r="T2880" s="744">
        <v>0.5</v>
      </c>
      <c r="U2880" s="700">
        <v>1</v>
      </c>
    </row>
    <row r="2881" spans="1:21" ht="14.4" customHeight="1" x14ac:dyDescent="0.3">
      <c r="A2881" s="660">
        <v>32</v>
      </c>
      <c r="B2881" s="661" t="s">
        <v>573</v>
      </c>
      <c r="C2881" s="661" t="s">
        <v>3526</v>
      </c>
      <c r="D2881" s="742" t="s">
        <v>5499</v>
      </c>
      <c r="E2881" s="743" t="s">
        <v>3561</v>
      </c>
      <c r="F2881" s="661" t="s">
        <v>3523</v>
      </c>
      <c r="G2881" s="661" t="s">
        <v>3960</v>
      </c>
      <c r="H2881" s="661" t="s">
        <v>574</v>
      </c>
      <c r="I2881" s="661" t="s">
        <v>3961</v>
      </c>
      <c r="J2881" s="661" t="s">
        <v>3962</v>
      </c>
      <c r="K2881" s="661" t="s">
        <v>3963</v>
      </c>
      <c r="L2881" s="662">
        <v>1000</v>
      </c>
      <c r="M2881" s="662">
        <v>1000</v>
      </c>
      <c r="N2881" s="661">
        <v>1</v>
      </c>
      <c r="O2881" s="744">
        <v>1</v>
      </c>
      <c r="P2881" s="662"/>
      <c r="Q2881" s="677">
        <v>0</v>
      </c>
      <c r="R2881" s="661"/>
      <c r="S2881" s="677">
        <v>0</v>
      </c>
      <c r="T2881" s="744"/>
      <c r="U2881" s="700">
        <v>0</v>
      </c>
    </row>
    <row r="2882" spans="1:21" ht="14.4" customHeight="1" x14ac:dyDescent="0.3">
      <c r="A2882" s="660">
        <v>32</v>
      </c>
      <c r="B2882" s="661" t="s">
        <v>573</v>
      </c>
      <c r="C2882" s="661" t="s">
        <v>3528</v>
      </c>
      <c r="D2882" s="742" t="s">
        <v>5500</v>
      </c>
      <c r="E2882" s="743" t="s">
        <v>3538</v>
      </c>
      <c r="F2882" s="661" t="s">
        <v>3521</v>
      </c>
      <c r="G2882" s="661" t="s">
        <v>3569</v>
      </c>
      <c r="H2882" s="661" t="s">
        <v>574</v>
      </c>
      <c r="I2882" s="661" t="s">
        <v>3812</v>
      </c>
      <c r="J2882" s="661" t="s">
        <v>2622</v>
      </c>
      <c r="K2882" s="661" t="s">
        <v>2623</v>
      </c>
      <c r="L2882" s="662">
        <v>462.73</v>
      </c>
      <c r="M2882" s="662">
        <v>462.73</v>
      </c>
      <c r="N2882" s="661">
        <v>1</v>
      </c>
      <c r="O2882" s="744">
        <v>0.5</v>
      </c>
      <c r="P2882" s="662">
        <v>462.73</v>
      </c>
      <c r="Q2882" s="677">
        <v>1</v>
      </c>
      <c r="R2882" s="661">
        <v>1</v>
      </c>
      <c r="S2882" s="677">
        <v>1</v>
      </c>
      <c r="T2882" s="744">
        <v>0.5</v>
      </c>
      <c r="U2882" s="700">
        <v>1</v>
      </c>
    </row>
    <row r="2883" spans="1:21" ht="14.4" customHeight="1" x14ac:dyDescent="0.3">
      <c r="A2883" s="660">
        <v>32</v>
      </c>
      <c r="B2883" s="661" t="s">
        <v>573</v>
      </c>
      <c r="C2883" s="661" t="s">
        <v>3528</v>
      </c>
      <c r="D2883" s="742" t="s">
        <v>5500</v>
      </c>
      <c r="E2883" s="743" t="s">
        <v>3538</v>
      </c>
      <c r="F2883" s="661" t="s">
        <v>3521</v>
      </c>
      <c r="G2883" s="661" t="s">
        <v>3579</v>
      </c>
      <c r="H2883" s="661" t="s">
        <v>574</v>
      </c>
      <c r="I2883" s="661" t="s">
        <v>5155</v>
      </c>
      <c r="J2883" s="661" t="s">
        <v>1013</v>
      </c>
      <c r="K2883" s="661" t="s">
        <v>4707</v>
      </c>
      <c r="L2883" s="662">
        <v>0</v>
      </c>
      <c r="M2883" s="662">
        <v>0</v>
      </c>
      <c r="N2883" s="661">
        <v>1</v>
      </c>
      <c r="O2883" s="744">
        <v>0.5</v>
      </c>
      <c r="P2883" s="662"/>
      <c r="Q2883" s="677"/>
      <c r="R2883" s="661"/>
      <c r="S2883" s="677">
        <v>0</v>
      </c>
      <c r="T2883" s="744"/>
      <c r="U2883" s="700">
        <v>0</v>
      </c>
    </row>
    <row r="2884" spans="1:21" ht="14.4" customHeight="1" x14ac:dyDescent="0.3">
      <c r="A2884" s="660">
        <v>32</v>
      </c>
      <c r="B2884" s="661" t="s">
        <v>573</v>
      </c>
      <c r="C2884" s="661" t="s">
        <v>3528</v>
      </c>
      <c r="D2884" s="742" t="s">
        <v>5500</v>
      </c>
      <c r="E2884" s="743" t="s">
        <v>3538</v>
      </c>
      <c r="F2884" s="661" t="s">
        <v>3521</v>
      </c>
      <c r="G2884" s="661" t="s">
        <v>3814</v>
      </c>
      <c r="H2884" s="661" t="s">
        <v>574</v>
      </c>
      <c r="I2884" s="661" t="s">
        <v>2689</v>
      </c>
      <c r="J2884" s="661" t="s">
        <v>2690</v>
      </c>
      <c r="K2884" s="661" t="s">
        <v>3820</v>
      </c>
      <c r="L2884" s="662">
        <v>1937.84</v>
      </c>
      <c r="M2884" s="662">
        <v>5813.5199999999995</v>
      </c>
      <c r="N2884" s="661">
        <v>3</v>
      </c>
      <c r="O2884" s="744">
        <v>0.5</v>
      </c>
      <c r="P2884" s="662">
        <v>5813.5199999999995</v>
      </c>
      <c r="Q2884" s="677">
        <v>1</v>
      </c>
      <c r="R2884" s="661">
        <v>3</v>
      </c>
      <c r="S2884" s="677">
        <v>1</v>
      </c>
      <c r="T2884" s="744">
        <v>0.5</v>
      </c>
      <c r="U2884" s="700">
        <v>1</v>
      </c>
    </row>
    <row r="2885" spans="1:21" ht="14.4" customHeight="1" x14ac:dyDescent="0.3">
      <c r="A2885" s="660">
        <v>32</v>
      </c>
      <c r="B2885" s="661" t="s">
        <v>573</v>
      </c>
      <c r="C2885" s="661" t="s">
        <v>3528</v>
      </c>
      <c r="D2885" s="742" t="s">
        <v>5500</v>
      </c>
      <c r="E2885" s="743" t="s">
        <v>3538</v>
      </c>
      <c r="F2885" s="661" t="s">
        <v>3521</v>
      </c>
      <c r="G2885" s="661" t="s">
        <v>3605</v>
      </c>
      <c r="H2885" s="661" t="s">
        <v>574</v>
      </c>
      <c r="I2885" s="661" t="s">
        <v>2218</v>
      </c>
      <c r="J2885" s="661" t="s">
        <v>2219</v>
      </c>
      <c r="K2885" s="661" t="s">
        <v>3414</v>
      </c>
      <c r="L2885" s="662">
        <v>2991.23</v>
      </c>
      <c r="M2885" s="662">
        <v>14956.15</v>
      </c>
      <c r="N2885" s="661">
        <v>5</v>
      </c>
      <c r="O2885" s="744">
        <v>2.5</v>
      </c>
      <c r="P2885" s="662">
        <v>14956.15</v>
      </c>
      <c r="Q2885" s="677">
        <v>1</v>
      </c>
      <c r="R2885" s="661">
        <v>5</v>
      </c>
      <c r="S2885" s="677">
        <v>1</v>
      </c>
      <c r="T2885" s="744">
        <v>2.5</v>
      </c>
      <c r="U2885" s="700">
        <v>1</v>
      </c>
    </row>
    <row r="2886" spans="1:21" ht="14.4" customHeight="1" x14ac:dyDescent="0.3">
      <c r="A2886" s="660">
        <v>32</v>
      </c>
      <c r="B2886" s="661" t="s">
        <v>573</v>
      </c>
      <c r="C2886" s="661" t="s">
        <v>3528</v>
      </c>
      <c r="D2886" s="742" t="s">
        <v>5500</v>
      </c>
      <c r="E2886" s="743" t="s">
        <v>3538</v>
      </c>
      <c r="F2886" s="661" t="s">
        <v>3521</v>
      </c>
      <c r="G2886" s="661" t="s">
        <v>3695</v>
      </c>
      <c r="H2886" s="661" t="s">
        <v>574</v>
      </c>
      <c r="I2886" s="661" t="s">
        <v>981</v>
      </c>
      <c r="J2886" s="661" t="s">
        <v>982</v>
      </c>
      <c r="K2886" s="661" t="s">
        <v>983</v>
      </c>
      <c r="L2886" s="662">
        <v>33</v>
      </c>
      <c r="M2886" s="662">
        <v>33</v>
      </c>
      <c r="N2886" s="661">
        <v>1</v>
      </c>
      <c r="O2886" s="744">
        <v>0.5</v>
      </c>
      <c r="P2886" s="662">
        <v>33</v>
      </c>
      <c r="Q2886" s="677">
        <v>1</v>
      </c>
      <c r="R2886" s="661">
        <v>1</v>
      </c>
      <c r="S2886" s="677">
        <v>1</v>
      </c>
      <c r="T2886" s="744">
        <v>0.5</v>
      </c>
      <c r="U2886" s="700">
        <v>1</v>
      </c>
    </row>
    <row r="2887" spans="1:21" ht="14.4" customHeight="1" x14ac:dyDescent="0.3">
      <c r="A2887" s="660">
        <v>32</v>
      </c>
      <c r="B2887" s="661" t="s">
        <v>573</v>
      </c>
      <c r="C2887" s="661" t="s">
        <v>3528</v>
      </c>
      <c r="D2887" s="742" t="s">
        <v>5500</v>
      </c>
      <c r="E2887" s="743" t="s">
        <v>3538</v>
      </c>
      <c r="F2887" s="661" t="s">
        <v>3521</v>
      </c>
      <c r="G2887" s="661" t="s">
        <v>3632</v>
      </c>
      <c r="H2887" s="661" t="s">
        <v>574</v>
      </c>
      <c r="I2887" s="661" t="s">
        <v>862</v>
      </c>
      <c r="J2887" s="661" t="s">
        <v>3633</v>
      </c>
      <c r="K2887" s="661" t="s">
        <v>3634</v>
      </c>
      <c r="L2887" s="662">
        <v>88.76</v>
      </c>
      <c r="M2887" s="662">
        <v>532.56000000000006</v>
      </c>
      <c r="N2887" s="661">
        <v>6</v>
      </c>
      <c r="O2887" s="744">
        <v>2.5</v>
      </c>
      <c r="P2887" s="662">
        <v>266.28000000000003</v>
      </c>
      <c r="Q2887" s="677">
        <v>0.5</v>
      </c>
      <c r="R2887" s="661">
        <v>3</v>
      </c>
      <c r="S2887" s="677">
        <v>0.5</v>
      </c>
      <c r="T2887" s="744">
        <v>2</v>
      </c>
      <c r="U2887" s="700">
        <v>0.8</v>
      </c>
    </row>
    <row r="2888" spans="1:21" ht="14.4" customHeight="1" x14ac:dyDescent="0.3">
      <c r="A2888" s="660">
        <v>32</v>
      </c>
      <c r="B2888" s="661" t="s">
        <v>573</v>
      </c>
      <c r="C2888" s="661" t="s">
        <v>3528</v>
      </c>
      <c r="D2888" s="742" t="s">
        <v>5500</v>
      </c>
      <c r="E2888" s="743" t="s">
        <v>3538</v>
      </c>
      <c r="F2888" s="661" t="s">
        <v>3521</v>
      </c>
      <c r="G2888" s="661" t="s">
        <v>3635</v>
      </c>
      <c r="H2888" s="661" t="s">
        <v>574</v>
      </c>
      <c r="I2888" s="661" t="s">
        <v>893</v>
      </c>
      <c r="J2888" s="661" t="s">
        <v>3636</v>
      </c>
      <c r="K2888" s="661" t="s">
        <v>3637</v>
      </c>
      <c r="L2888" s="662">
        <v>0</v>
      </c>
      <c r="M2888" s="662">
        <v>0</v>
      </c>
      <c r="N2888" s="661">
        <v>1</v>
      </c>
      <c r="O2888" s="744">
        <v>0.5</v>
      </c>
      <c r="P2888" s="662">
        <v>0</v>
      </c>
      <c r="Q2888" s="677"/>
      <c r="R2888" s="661">
        <v>1</v>
      </c>
      <c r="S2888" s="677">
        <v>1</v>
      </c>
      <c r="T2888" s="744">
        <v>0.5</v>
      </c>
      <c r="U2888" s="700">
        <v>1</v>
      </c>
    </row>
    <row r="2889" spans="1:21" ht="14.4" customHeight="1" x14ac:dyDescent="0.3">
      <c r="A2889" s="660">
        <v>32</v>
      </c>
      <c r="B2889" s="661" t="s">
        <v>573</v>
      </c>
      <c r="C2889" s="661" t="s">
        <v>3528</v>
      </c>
      <c r="D2889" s="742" t="s">
        <v>5500</v>
      </c>
      <c r="E2889" s="743" t="s">
        <v>3538</v>
      </c>
      <c r="F2889" s="661" t="s">
        <v>3521</v>
      </c>
      <c r="G2889" s="661" t="s">
        <v>4270</v>
      </c>
      <c r="H2889" s="661" t="s">
        <v>1755</v>
      </c>
      <c r="I2889" s="661" t="s">
        <v>4271</v>
      </c>
      <c r="J2889" s="661" t="s">
        <v>4272</v>
      </c>
      <c r="K2889" s="661" t="s">
        <v>4273</v>
      </c>
      <c r="L2889" s="662">
        <v>247.78</v>
      </c>
      <c r="M2889" s="662">
        <v>247.78</v>
      </c>
      <c r="N2889" s="661">
        <v>1</v>
      </c>
      <c r="O2889" s="744">
        <v>0.5</v>
      </c>
      <c r="P2889" s="662">
        <v>247.78</v>
      </c>
      <c r="Q2889" s="677">
        <v>1</v>
      </c>
      <c r="R2889" s="661">
        <v>1</v>
      </c>
      <c r="S2889" s="677">
        <v>1</v>
      </c>
      <c r="T2889" s="744">
        <v>0.5</v>
      </c>
      <c r="U2889" s="700">
        <v>1</v>
      </c>
    </row>
    <row r="2890" spans="1:21" ht="14.4" customHeight="1" x14ac:dyDescent="0.3">
      <c r="A2890" s="660">
        <v>32</v>
      </c>
      <c r="B2890" s="661" t="s">
        <v>573</v>
      </c>
      <c r="C2890" s="661" t="s">
        <v>3528</v>
      </c>
      <c r="D2890" s="742" t="s">
        <v>5500</v>
      </c>
      <c r="E2890" s="743" t="s">
        <v>3538</v>
      </c>
      <c r="F2890" s="661" t="s">
        <v>3521</v>
      </c>
      <c r="G2890" s="661" t="s">
        <v>3851</v>
      </c>
      <c r="H2890" s="661" t="s">
        <v>574</v>
      </c>
      <c r="I2890" s="661" t="s">
        <v>2079</v>
      </c>
      <c r="J2890" s="661" t="s">
        <v>692</v>
      </c>
      <c r="K2890" s="661" t="s">
        <v>3803</v>
      </c>
      <c r="L2890" s="662">
        <v>30.17</v>
      </c>
      <c r="M2890" s="662">
        <v>60.34</v>
      </c>
      <c r="N2890" s="661">
        <v>2</v>
      </c>
      <c r="O2890" s="744">
        <v>0.5</v>
      </c>
      <c r="P2890" s="662">
        <v>60.34</v>
      </c>
      <c r="Q2890" s="677">
        <v>1</v>
      </c>
      <c r="R2890" s="661">
        <v>2</v>
      </c>
      <c r="S2890" s="677">
        <v>1</v>
      </c>
      <c r="T2890" s="744">
        <v>0.5</v>
      </c>
      <c r="U2890" s="700">
        <v>1</v>
      </c>
    </row>
    <row r="2891" spans="1:21" ht="14.4" customHeight="1" x14ac:dyDescent="0.3">
      <c r="A2891" s="660">
        <v>32</v>
      </c>
      <c r="B2891" s="661" t="s">
        <v>573</v>
      </c>
      <c r="C2891" s="661" t="s">
        <v>3528</v>
      </c>
      <c r="D2891" s="742" t="s">
        <v>5500</v>
      </c>
      <c r="E2891" s="743" t="s">
        <v>3538</v>
      </c>
      <c r="F2891" s="661" t="s">
        <v>3521</v>
      </c>
      <c r="G2891" s="661" t="s">
        <v>3647</v>
      </c>
      <c r="H2891" s="661" t="s">
        <v>1755</v>
      </c>
      <c r="I2891" s="661" t="s">
        <v>1927</v>
      </c>
      <c r="J2891" s="661" t="s">
        <v>1781</v>
      </c>
      <c r="K2891" s="661" t="s">
        <v>1928</v>
      </c>
      <c r="L2891" s="662">
        <v>543.39</v>
      </c>
      <c r="M2891" s="662">
        <v>1630.17</v>
      </c>
      <c r="N2891" s="661">
        <v>3</v>
      </c>
      <c r="O2891" s="744">
        <v>0.5</v>
      </c>
      <c r="P2891" s="662">
        <v>1630.17</v>
      </c>
      <c r="Q2891" s="677">
        <v>1</v>
      </c>
      <c r="R2891" s="661">
        <v>3</v>
      </c>
      <c r="S2891" s="677">
        <v>1</v>
      </c>
      <c r="T2891" s="744">
        <v>0.5</v>
      </c>
      <c r="U2891" s="700">
        <v>1</v>
      </c>
    </row>
    <row r="2892" spans="1:21" ht="14.4" customHeight="1" x14ac:dyDescent="0.3">
      <c r="A2892" s="660">
        <v>32</v>
      </c>
      <c r="B2892" s="661" t="s">
        <v>573</v>
      </c>
      <c r="C2892" s="661" t="s">
        <v>3528</v>
      </c>
      <c r="D2892" s="742" t="s">
        <v>5500</v>
      </c>
      <c r="E2892" s="743" t="s">
        <v>3538</v>
      </c>
      <c r="F2892" s="661" t="s">
        <v>3521</v>
      </c>
      <c r="G2892" s="661" t="s">
        <v>3647</v>
      </c>
      <c r="H2892" s="661" t="s">
        <v>1755</v>
      </c>
      <c r="I2892" s="661" t="s">
        <v>1780</v>
      </c>
      <c r="J2892" s="661" t="s">
        <v>1781</v>
      </c>
      <c r="K2892" s="661" t="s">
        <v>1782</v>
      </c>
      <c r="L2892" s="662">
        <v>815.1</v>
      </c>
      <c r="M2892" s="662">
        <v>1630.2</v>
      </c>
      <c r="N2892" s="661">
        <v>2</v>
      </c>
      <c r="O2892" s="744">
        <v>0.5</v>
      </c>
      <c r="P2892" s="662">
        <v>1630.2</v>
      </c>
      <c r="Q2892" s="677">
        <v>1</v>
      </c>
      <c r="R2892" s="661">
        <v>2</v>
      </c>
      <c r="S2892" s="677">
        <v>1</v>
      </c>
      <c r="T2892" s="744">
        <v>0.5</v>
      </c>
      <c r="U2892" s="700">
        <v>1</v>
      </c>
    </row>
    <row r="2893" spans="1:21" ht="14.4" customHeight="1" x14ac:dyDescent="0.3">
      <c r="A2893" s="660">
        <v>32</v>
      </c>
      <c r="B2893" s="661" t="s">
        <v>573</v>
      </c>
      <c r="C2893" s="661" t="s">
        <v>3528</v>
      </c>
      <c r="D2893" s="742" t="s">
        <v>5500</v>
      </c>
      <c r="E2893" s="743" t="s">
        <v>3538</v>
      </c>
      <c r="F2893" s="661" t="s">
        <v>3521</v>
      </c>
      <c r="G2893" s="661" t="s">
        <v>3647</v>
      </c>
      <c r="H2893" s="661" t="s">
        <v>1755</v>
      </c>
      <c r="I2893" s="661" t="s">
        <v>1787</v>
      </c>
      <c r="J2893" s="661" t="s">
        <v>1781</v>
      </c>
      <c r="K2893" s="661" t="s">
        <v>1788</v>
      </c>
      <c r="L2893" s="662">
        <v>1154.68</v>
      </c>
      <c r="M2893" s="662">
        <v>3464.04</v>
      </c>
      <c r="N2893" s="661">
        <v>3</v>
      </c>
      <c r="O2893" s="744">
        <v>0.5</v>
      </c>
      <c r="P2893" s="662">
        <v>3464.04</v>
      </c>
      <c r="Q2893" s="677">
        <v>1</v>
      </c>
      <c r="R2893" s="661">
        <v>3</v>
      </c>
      <c r="S2893" s="677">
        <v>1</v>
      </c>
      <c r="T2893" s="744">
        <v>0.5</v>
      </c>
      <c r="U2893" s="700">
        <v>1</v>
      </c>
    </row>
    <row r="2894" spans="1:21" ht="14.4" customHeight="1" x14ac:dyDescent="0.3">
      <c r="A2894" s="660">
        <v>32</v>
      </c>
      <c r="B2894" s="661" t="s">
        <v>573</v>
      </c>
      <c r="C2894" s="661" t="s">
        <v>3528</v>
      </c>
      <c r="D2894" s="742" t="s">
        <v>5500</v>
      </c>
      <c r="E2894" s="743" t="s">
        <v>3538</v>
      </c>
      <c r="F2894" s="661" t="s">
        <v>3521</v>
      </c>
      <c r="G2894" s="661" t="s">
        <v>3647</v>
      </c>
      <c r="H2894" s="661" t="s">
        <v>1755</v>
      </c>
      <c r="I2894" s="661" t="s">
        <v>2882</v>
      </c>
      <c r="J2894" s="661" t="s">
        <v>2883</v>
      </c>
      <c r="K2894" s="661" t="s">
        <v>1782</v>
      </c>
      <c r="L2894" s="662">
        <v>1385.62</v>
      </c>
      <c r="M2894" s="662">
        <v>2771.24</v>
      </c>
      <c r="N2894" s="661">
        <v>2</v>
      </c>
      <c r="O2894" s="744">
        <v>1</v>
      </c>
      <c r="P2894" s="662">
        <v>2771.24</v>
      </c>
      <c r="Q2894" s="677">
        <v>1</v>
      </c>
      <c r="R2894" s="661">
        <v>2</v>
      </c>
      <c r="S2894" s="677">
        <v>1</v>
      </c>
      <c r="T2894" s="744">
        <v>1</v>
      </c>
      <c r="U2894" s="700">
        <v>1</v>
      </c>
    </row>
    <row r="2895" spans="1:21" ht="14.4" customHeight="1" x14ac:dyDescent="0.3">
      <c r="A2895" s="660">
        <v>32</v>
      </c>
      <c r="B2895" s="661" t="s">
        <v>573</v>
      </c>
      <c r="C2895" s="661" t="s">
        <v>3528</v>
      </c>
      <c r="D2895" s="742" t="s">
        <v>5500</v>
      </c>
      <c r="E2895" s="743" t="s">
        <v>3538</v>
      </c>
      <c r="F2895" s="661" t="s">
        <v>3521</v>
      </c>
      <c r="G2895" s="661" t="s">
        <v>3652</v>
      </c>
      <c r="H2895" s="661" t="s">
        <v>574</v>
      </c>
      <c r="I2895" s="661" t="s">
        <v>2100</v>
      </c>
      <c r="J2895" s="661" t="s">
        <v>2101</v>
      </c>
      <c r="K2895" s="661" t="s">
        <v>3653</v>
      </c>
      <c r="L2895" s="662">
        <v>66.819999999999993</v>
      </c>
      <c r="M2895" s="662">
        <v>66.819999999999993</v>
      </c>
      <c r="N2895" s="661">
        <v>1</v>
      </c>
      <c r="O2895" s="744">
        <v>0.5</v>
      </c>
      <c r="P2895" s="662">
        <v>66.819999999999993</v>
      </c>
      <c r="Q2895" s="677">
        <v>1</v>
      </c>
      <c r="R2895" s="661">
        <v>1</v>
      </c>
      <c r="S2895" s="677">
        <v>1</v>
      </c>
      <c r="T2895" s="744">
        <v>0.5</v>
      </c>
      <c r="U2895" s="700">
        <v>1</v>
      </c>
    </row>
    <row r="2896" spans="1:21" ht="14.4" customHeight="1" x14ac:dyDescent="0.3">
      <c r="A2896" s="660">
        <v>32</v>
      </c>
      <c r="B2896" s="661" t="s">
        <v>573</v>
      </c>
      <c r="C2896" s="661" t="s">
        <v>3528</v>
      </c>
      <c r="D2896" s="742" t="s">
        <v>5500</v>
      </c>
      <c r="E2896" s="743" t="s">
        <v>3538</v>
      </c>
      <c r="F2896" s="661" t="s">
        <v>3521</v>
      </c>
      <c r="G2896" s="661" t="s">
        <v>3654</v>
      </c>
      <c r="H2896" s="661" t="s">
        <v>574</v>
      </c>
      <c r="I2896" s="661" t="s">
        <v>3655</v>
      </c>
      <c r="J2896" s="661" t="s">
        <v>3656</v>
      </c>
      <c r="K2896" s="661" t="s">
        <v>3657</v>
      </c>
      <c r="L2896" s="662">
        <v>57.64</v>
      </c>
      <c r="M2896" s="662">
        <v>115.28</v>
      </c>
      <c r="N2896" s="661">
        <v>2</v>
      </c>
      <c r="O2896" s="744">
        <v>1</v>
      </c>
      <c r="P2896" s="662">
        <v>115.28</v>
      </c>
      <c r="Q2896" s="677">
        <v>1</v>
      </c>
      <c r="R2896" s="661">
        <v>2</v>
      </c>
      <c r="S2896" s="677">
        <v>1</v>
      </c>
      <c r="T2896" s="744">
        <v>1</v>
      </c>
      <c r="U2896" s="700">
        <v>1</v>
      </c>
    </row>
    <row r="2897" spans="1:21" ht="14.4" customHeight="1" x14ac:dyDescent="0.3">
      <c r="A2897" s="660">
        <v>32</v>
      </c>
      <c r="B2897" s="661" t="s">
        <v>573</v>
      </c>
      <c r="C2897" s="661" t="s">
        <v>3528</v>
      </c>
      <c r="D2897" s="742" t="s">
        <v>5500</v>
      </c>
      <c r="E2897" s="743" t="s">
        <v>3538</v>
      </c>
      <c r="F2897" s="661" t="s">
        <v>3521</v>
      </c>
      <c r="G2897" s="661" t="s">
        <v>3654</v>
      </c>
      <c r="H2897" s="661" t="s">
        <v>574</v>
      </c>
      <c r="I2897" s="661" t="s">
        <v>3703</v>
      </c>
      <c r="J2897" s="661" t="s">
        <v>3656</v>
      </c>
      <c r="K2897" s="661" t="s">
        <v>760</v>
      </c>
      <c r="L2897" s="662">
        <v>301.2</v>
      </c>
      <c r="M2897" s="662">
        <v>301.2</v>
      </c>
      <c r="N2897" s="661">
        <v>1</v>
      </c>
      <c r="O2897" s="744">
        <v>0.5</v>
      </c>
      <c r="P2897" s="662"/>
      <c r="Q2897" s="677">
        <v>0</v>
      </c>
      <c r="R2897" s="661"/>
      <c r="S2897" s="677">
        <v>0</v>
      </c>
      <c r="T2897" s="744"/>
      <c r="U2897" s="700">
        <v>0</v>
      </c>
    </row>
    <row r="2898" spans="1:21" ht="14.4" customHeight="1" x14ac:dyDescent="0.3">
      <c r="A2898" s="660">
        <v>32</v>
      </c>
      <c r="B2898" s="661" t="s">
        <v>573</v>
      </c>
      <c r="C2898" s="661" t="s">
        <v>3528</v>
      </c>
      <c r="D2898" s="742" t="s">
        <v>5500</v>
      </c>
      <c r="E2898" s="743" t="s">
        <v>3538</v>
      </c>
      <c r="F2898" s="661" t="s">
        <v>3521</v>
      </c>
      <c r="G2898" s="661" t="s">
        <v>3654</v>
      </c>
      <c r="H2898" s="661" t="s">
        <v>574</v>
      </c>
      <c r="I2898" s="661" t="s">
        <v>758</v>
      </c>
      <c r="J2898" s="661" t="s">
        <v>759</v>
      </c>
      <c r="K2898" s="661" t="s">
        <v>760</v>
      </c>
      <c r="L2898" s="662">
        <v>301.2</v>
      </c>
      <c r="M2898" s="662">
        <v>301.2</v>
      </c>
      <c r="N2898" s="661">
        <v>1</v>
      </c>
      <c r="O2898" s="744">
        <v>0.5</v>
      </c>
      <c r="P2898" s="662">
        <v>301.2</v>
      </c>
      <c r="Q2898" s="677">
        <v>1</v>
      </c>
      <c r="R2898" s="661">
        <v>1</v>
      </c>
      <c r="S2898" s="677">
        <v>1</v>
      </c>
      <c r="T2898" s="744">
        <v>0.5</v>
      </c>
      <c r="U2898" s="700">
        <v>1</v>
      </c>
    </row>
    <row r="2899" spans="1:21" ht="14.4" customHeight="1" x14ac:dyDescent="0.3">
      <c r="A2899" s="660">
        <v>32</v>
      </c>
      <c r="B2899" s="661" t="s">
        <v>573</v>
      </c>
      <c r="C2899" s="661" t="s">
        <v>3528</v>
      </c>
      <c r="D2899" s="742" t="s">
        <v>5500</v>
      </c>
      <c r="E2899" s="743" t="s">
        <v>3538</v>
      </c>
      <c r="F2899" s="661" t="s">
        <v>3521</v>
      </c>
      <c r="G2899" s="661" t="s">
        <v>3662</v>
      </c>
      <c r="H2899" s="661" t="s">
        <v>574</v>
      </c>
      <c r="I2899" s="661" t="s">
        <v>1160</v>
      </c>
      <c r="J2899" s="661" t="s">
        <v>3663</v>
      </c>
      <c r="K2899" s="661" t="s">
        <v>3664</v>
      </c>
      <c r="L2899" s="662">
        <v>99.11</v>
      </c>
      <c r="M2899" s="662">
        <v>297.33</v>
      </c>
      <c r="N2899" s="661">
        <v>3</v>
      </c>
      <c r="O2899" s="744">
        <v>1</v>
      </c>
      <c r="P2899" s="662">
        <v>198.22</v>
      </c>
      <c r="Q2899" s="677">
        <v>0.66666666666666674</v>
      </c>
      <c r="R2899" s="661">
        <v>2</v>
      </c>
      <c r="S2899" s="677">
        <v>0.66666666666666663</v>
      </c>
      <c r="T2899" s="744">
        <v>0.5</v>
      </c>
      <c r="U2899" s="700">
        <v>0.5</v>
      </c>
    </row>
    <row r="2900" spans="1:21" ht="14.4" customHeight="1" x14ac:dyDescent="0.3">
      <c r="A2900" s="660">
        <v>32</v>
      </c>
      <c r="B2900" s="661" t="s">
        <v>573</v>
      </c>
      <c r="C2900" s="661" t="s">
        <v>3528</v>
      </c>
      <c r="D2900" s="742" t="s">
        <v>5500</v>
      </c>
      <c r="E2900" s="743" t="s">
        <v>3538</v>
      </c>
      <c r="F2900" s="661" t="s">
        <v>3521</v>
      </c>
      <c r="G2900" s="661" t="s">
        <v>5482</v>
      </c>
      <c r="H2900" s="661" t="s">
        <v>574</v>
      </c>
      <c r="I2900" s="661" t="s">
        <v>5483</v>
      </c>
      <c r="J2900" s="661" t="s">
        <v>2766</v>
      </c>
      <c r="K2900" s="661" t="s">
        <v>4834</v>
      </c>
      <c r="L2900" s="662">
        <v>0</v>
      </c>
      <c r="M2900" s="662">
        <v>0</v>
      </c>
      <c r="N2900" s="661">
        <v>1</v>
      </c>
      <c r="O2900" s="744">
        <v>0.5</v>
      </c>
      <c r="P2900" s="662">
        <v>0</v>
      </c>
      <c r="Q2900" s="677"/>
      <c r="R2900" s="661">
        <v>1</v>
      </c>
      <c r="S2900" s="677">
        <v>1</v>
      </c>
      <c r="T2900" s="744">
        <v>0.5</v>
      </c>
      <c r="U2900" s="700">
        <v>1</v>
      </c>
    </row>
    <row r="2901" spans="1:21" ht="14.4" customHeight="1" x14ac:dyDescent="0.3">
      <c r="A2901" s="660">
        <v>32</v>
      </c>
      <c r="B2901" s="661" t="s">
        <v>573</v>
      </c>
      <c r="C2901" s="661" t="s">
        <v>3528</v>
      </c>
      <c r="D2901" s="742" t="s">
        <v>5500</v>
      </c>
      <c r="E2901" s="743" t="s">
        <v>3538</v>
      </c>
      <c r="F2901" s="661" t="s">
        <v>3521</v>
      </c>
      <c r="G2901" s="661" t="s">
        <v>3677</v>
      </c>
      <c r="H2901" s="661" t="s">
        <v>574</v>
      </c>
      <c r="I2901" s="661" t="s">
        <v>2120</v>
      </c>
      <c r="J2901" s="661" t="s">
        <v>2121</v>
      </c>
      <c r="K2901" s="661" t="s">
        <v>3680</v>
      </c>
      <c r="L2901" s="662">
        <v>51.21</v>
      </c>
      <c r="M2901" s="662">
        <v>204.84</v>
      </c>
      <c r="N2901" s="661">
        <v>4</v>
      </c>
      <c r="O2901" s="744">
        <v>2</v>
      </c>
      <c r="P2901" s="662">
        <v>204.84</v>
      </c>
      <c r="Q2901" s="677">
        <v>1</v>
      </c>
      <c r="R2901" s="661">
        <v>4</v>
      </c>
      <c r="S2901" s="677">
        <v>1</v>
      </c>
      <c r="T2901" s="744">
        <v>2</v>
      </c>
      <c r="U2901" s="700">
        <v>1</v>
      </c>
    </row>
    <row r="2902" spans="1:21" ht="14.4" customHeight="1" x14ac:dyDescent="0.3">
      <c r="A2902" s="660">
        <v>32</v>
      </c>
      <c r="B2902" s="661" t="s">
        <v>573</v>
      </c>
      <c r="C2902" s="661" t="s">
        <v>3528</v>
      </c>
      <c r="D2902" s="742" t="s">
        <v>5500</v>
      </c>
      <c r="E2902" s="743" t="s">
        <v>3538</v>
      </c>
      <c r="F2902" s="661" t="s">
        <v>3521</v>
      </c>
      <c r="G2902" s="661" t="s">
        <v>4580</v>
      </c>
      <c r="H2902" s="661" t="s">
        <v>1755</v>
      </c>
      <c r="I2902" s="661" t="s">
        <v>1769</v>
      </c>
      <c r="J2902" s="661" t="s">
        <v>1770</v>
      </c>
      <c r="K2902" s="661" t="s">
        <v>3374</v>
      </c>
      <c r="L2902" s="662">
        <v>131.54</v>
      </c>
      <c r="M2902" s="662">
        <v>131.54</v>
      </c>
      <c r="N2902" s="661">
        <v>1</v>
      </c>
      <c r="O2902" s="744">
        <v>0.5</v>
      </c>
      <c r="P2902" s="662">
        <v>131.54</v>
      </c>
      <c r="Q2902" s="677">
        <v>1</v>
      </c>
      <c r="R2902" s="661">
        <v>1</v>
      </c>
      <c r="S2902" s="677">
        <v>1</v>
      </c>
      <c r="T2902" s="744">
        <v>0.5</v>
      </c>
      <c r="U2902" s="700">
        <v>1</v>
      </c>
    </row>
    <row r="2903" spans="1:21" ht="14.4" customHeight="1" x14ac:dyDescent="0.3">
      <c r="A2903" s="660">
        <v>32</v>
      </c>
      <c r="B2903" s="661" t="s">
        <v>573</v>
      </c>
      <c r="C2903" s="661" t="s">
        <v>3528</v>
      </c>
      <c r="D2903" s="742" t="s">
        <v>5500</v>
      </c>
      <c r="E2903" s="743" t="s">
        <v>3538</v>
      </c>
      <c r="F2903" s="661" t="s">
        <v>3521</v>
      </c>
      <c r="G2903" s="661" t="s">
        <v>3786</v>
      </c>
      <c r="H2903" s="661" t="s">
        <v>1755</v>
      </c>
      <c r="I2903" s="661" t="s">
        <v>1967</v>
      </c>
      <c r="J2903" s="661" t="s">
        <v>1968</v>
      </c>
      <c r="K2903" s="661" t="s">
        <v>2432</v>
      </c>
      <c r="L2903" s="662">
        <v>1427.23</v>
      </c>
      <c r="M2903" s="662">
        <v>2854.46</v>
      </c>
      <c r="N2903" s="661">
        <v>2</v>
      </c>
      <c r="O2903" s="744">
        <v>1</v>
      </c>
      <c r="P2903" s="662">
        <v>2854.46</v>
      </c>
      <c r="Q2903" s="677">
        <v>1</v>
      </c>
      <c r="R2903" s="661">
        <v>2</v>
      </c>
      <c r="S2903" s="677">
        <v>1</v>
      </c>
      <c r="T2903" s="744">
        <v>1</v>
      </c>
      <c r="U2903" s="700">
        <v>1</v>
      </c>
    </row>
    <row r="2904" spans="1:21" ht="14.4" customHeight="1" x14ac:dyDescent="0.3">
      <c r="A2904" s="660">
        <v>32</v>
      </c>
      <c r="B2904" s="661" t="s">
        <v>573</v>
      </c>
      <c r="C2904" s="661" t="s">
        <v>3528</v>
      </c>
      <c r="D2904" s="742" t="s">
        <v>5500</v>
      </c>
      <c r="E2904" s="743" t="s">
        <v>3538</v>
      </c>
      <c r="F2904" s="661" t="s">
        <v>3521</v>
      </c>
      <c r="G2904" s="661" t="s">
        <v>3904</v>
      </c>
      <c r="H2904" s="661" t="s">
        <v>574</v>
      </c>
      <c r="I2904" s="661" t="s">
        <v>1333</v>
      </c>
      <c r="J2904" s="661" t="s">
        <v>1334</v>
      </c>
      <c r="K2904" s="661" t="s">
        <v>3905</v>
      </c>
      <c r="L2904" s="662">
        <v>32709.68</v>
      </c>
      <c r="M2904" s="662">
        <v>32709.68</v>
      </c>
      <c r="N2904" s="661">
        <v>1</v>
      </c>
      <c r="O2904" s="744">
        <v>0.5</v>
      </c>
      <c r="P2904" s="662">
        <v>32709.68</v>
      </c>
      <c r="Q2904" s="677">
        <v>1</v>
      </c>
      <c r="R2904" s="661">
        <v>1</v>
      </c>
      <c r="S2904" s="677">
        <v>1</v>
      </c>
      <c r="T2904" s="744">
        <v>0.5</v>
      </c>
      <c r="U2904" s="700">
        <v>1</v>
      </c>
    </row>
    <row r="2905" spans="1:21" ht="14.4" customHeight="1" x14ac:dyDescent="0.3">
      <c r="A2905" s="660">
        <v>32</v>
      </c>
      <c r="B2905" s="661" t="s">
        <v>573</v>
      </c>
      <c r="C2905" s="661" t="s">
        <v>3528</v>
      </c>
      <c r="D2905" s="742" t="s">
        <v>5500</v>
      </c>
      <c r="E2905" s="743" t="s">
        <v>3542</v>
      </c>
      <c r="F2905" s="661" t="s">
        <v>3521</v>
      </c>
      <c r="G2905" s="661" t="s">
        <v>3569</v>
      </c>
      <c r="H2905" s="661" t="s">
        <v>574</v>
      </c>
      <c r="I2905" s="661" t="s">
        <v>3691</v>
      </c>
      <c r="J2905" s="661" t="s">
        <v>2622</v>
      </c>
      <c r="K2905" s="661" t="s">
        <v>3692</v>
      </c>
      <c r="L2905" s="662">
        <v>0</v>
      </c>
      <c r="M2905" s="662">
        <v>0</v>
      </c>
      <c r="N2905" s="661">
        <v>1</v>
      </c>
      <c r="O2905" s="744">
        <v>0.5</v>
      </c>
      <c r="P2905" s="662">
        <v>0</v>
      </c>
      <c r="Q2905" s="677"/>
      <c r="R2905" s="661">
        <v>1</v>
      </c>
      <c r="S2905" s="677">
        <v>1</v>
      </c>
      <c r="T2905" s="744">
        <v>0.5</v>
      </c>
      <c r="U2905" s="700">
        <v>1</v>
      </c>
    </row>
    <row r="2906" spans="1:21" ht="14.4" customHeight="1" x14ac:dyDescent="0.3">
      <c r="A2906" s="660">
        <v>32</v>
      </c>
      <c r="B2906" s="661" t="s">
        <v>573</v>
      </c>
      <c r="C2906" s="661" t="s">
        <v>3528</v>
      </c>
      <c r="D2906" s="742" t="s">
        <v>5500</v>
      </c>
      <c r="E2906" s="743" t="s">
        <v>3542</v>
      </c>
      <c r="F2906" s="661" t="s">
        <v>3521</v>
      </c>
      <c r="G2906" s="661" t="s">
        <v>3571</v>
      </c>
      <c r="H2906" s="661" t="s">
        <v>574</v>
      </c>
      <c r="I2906" s="661" t="s">
        <v>3573</v>
      </c>
      <c r="J2906" s="661" t="s">
        <v>684</v>
      </c>
      <c r="K2906" s="661" t="s">
        <v>3574</v>
      </c>
      <c r="L2906" s="662">
        <v>135.25</v>
      </c>
      <c r="M2906" s="662">
        <v>135.25</v>
      </c>
      <c r="N2906" s="661">
        <v>1</v>
      </c>
      <c r="O2906" s="744">
        <v>1</v>
      </c>
      <c r="P2906" s="662"/>
      <c r="Q2906" s="677">
        <v>0</v>
      </c>
      <c r="R2906" s="661"/>
      <c r="S2906" s="677">
        <v>0</v>
      </c>
      <c r="T2906" s="744"/>
      <c r="U2906" s="700">
        <v>0</v>
      </c>
    </row>
    <row r="2907" spans="1:21" ht="14.4" customHeight="1" x14ac:dyDescent="0.3">
      <c r="A2907" s="660">
        <v>32</v>
      </c>
      <c r="B2907" s="661" t="s">
        <v>573</v>
      </c>
      <c r="C2907" s="661" t="s">
        <v>3528</v>
      </c>
      <c r="D2907" s="742" t="s">
        <v>5500</v>
      </c>
      <c r="E2907" s="743" t="s">
        <v>3542</v>
      </c>
      <c r="F2907" s="661" t="s">
        <v>3521</v>
      </c>
      <c r="G2907" s="661" t="s">
        <v>3582</v>
      </c>
      <c r="H2907" s="661" t="s">
        <v>1755</v>
      </c>
      <c r="I2907" s="661" t="s">
        <v>3052</v>
      </c>
      <c r="J2907" s="661" t="s">
        <v>3483</v>
      </c>
      <c r="K2907" s="661" t="s">
        <v>3386</v>
      </c>
      <c r="L2907" s="662">
        <v>145.02000000000001</v>
      </c>
      <c r="M2907" s="662">
        <v>145.02000000000001</v>
      </c>
      <c r="N2907" s="661">
        <v>1</v>
      </c>
      <c r="O2907" s="744">
        <v>0.5</v>
      </c>
      <c r="P2907" s="662">
        <v>145.02000000000001</v>
      </c>
      <c r="Q2907" s="677">
        <v>1</v>
      </c>
      <c r="R2907" s="661">
        <v>1</v>
      </c>
      <c r="S2907" s="677">
        <v>1</v>
      </c>
      <c r="T2907" s="744">
        <v>0.5</v>
      </c>
      <c r="U2907" s="700">
        <v>1</v>
      </c>
    </row>
    <row r="2908" spans="1:21" ht="14.4" customHeight="1" x14ac:dyDescent="0.3">
      <c r="A2908" s="660">
        <v>32</v>
      </c>
      <c r="B2908" s="661" t="s">
        <v>573</v>
      </c>
      <c r="C2908" s="661" t="s">
        <v>3528</v>
      </c>
      <c r="D2908" s="742" t="s">
        <v>5500</v>
      </c>
      <c r="E2908" s="743" t="s">
        <v>3542</v>
      </c>
      <c r="F2908" s="661" t="s">
        <v>3521</v>
      </c>
      <c r="G2908" s="661" t="s">
        <v>3588</v>
      </c>
      <c r="H2908" s="661" t="s">
        <v>1755</v>
      </c>
      <c r="I2908" s="661" t="s">
        <v>2872</v>
      </c>
      <c r="J2908" s="661" t="s">
        <v>1952</v>
      </c>
      <c r="K2908" s="661" t="s">
        <v>3496</v>
      </c>
      <c r="L2908" s="662">
        <v>264</v>
      </c>
      <c r="M2908" s="662">
        <v>264</v>
      </c>
      <c r="N2908" s="661">
        <v>1</v>
      </c>
      <c r="O2908" s="744">
        <v>0.5</v>
      </c>
      <c r="P2908" s="662">
        <v>264</v>
      </c>
      <c r="Q2908" s="677">
        <v>1</v>
      </c>
      <c r="R2908" s="661">
        <v>1</v>
      </c>
      <c r="S2908" s="677">
        <v>1</v>
      </c>
      <c r="T2908" s="744">
        <v>0.5</v>
      </c>
      <c r="U2908" s="700">
        <v>1</v>
      </c>
    </row>
    <row r="2909" spans="1:21" ht="14.4" customHeight="1" x14ac:dyDescent="0.3">
      <c r="A2909" s="660">
        <v>32</v>
      </c>
      <c r="B2909" s="661" t="s">
        <v>573</v>
      </c>
      <c r="C2909" s="661" t="s">
        <v>3528</v>
      </c>
      <c r="D2909" s="742" t="s">
        <v>5500</v>
      </c>
      <c r="E2909" s="743" t="s">
        <v>3542</v>
      </c>
      <c r="F2909" s="661" t="s">
        <v>3521</v>
      </c>
      <c r="G2909" s="661" t="s">
        <v>3589</v>
      </c>
      <c r="H2909" s="661" t="s">
        <v>574</v>
      </c>
      <c r="I2909" s="661" t="s">
        <v>3593</v>
      </c>
      <c r="J2909" s="661" t="s">
        <v>3591</v>
      </c>
      <c r="K2909" s="661" t="s">
        <v>2916</v>
      </c>
      <c r="L2909" s="662">
        <v>0</v>
      </c>
      <c r="M2909" s="662">
        <v>0</v>
      </c>
      <c r="N2909" s="661">
        <v>1</v>
      </c>
      <c r="O2909" s="744">
        <v>1</v>
      </c>
      <c r="P2909" s="662">
        <v>0</v>
      </c>
      <c r="Q2909" s="677"/>
      <c r="R2909" s="661">
        <v>1</v>
      </c>
      <c r="S2909" s="677">
        <v>1</v>
      </c>
      <c r="T2909" s="744">
        <v>1</v>
      </c>
      <c r="U2909" s="700">
        <v>1</v>
      </c>
    </row>
    <row r="2910" spans="1:21" ht="14.4" customHeight="1" x14ac:dyDescent="0.3">
      <c r="A2910" s="660">
        <v>32</v>
      </c>
      <c r="B2910" s="661" t="s">
        <v>573</v>
      </c>
      <c r="C2910" s="661" t="s">
        <v>3528</v>
      </c>
      <c r="D2910" s="742" t="s">
        <v>5500</v>
      </c>
      <c r="E2910" s="743" t="s">
        <v>3542</v>
      </c>
      <c r="F2910" s="661" t="s">
        <v>3521</v>
      </c>
      <c r="G2910" s="661" t="s">
        <v>3605</v>
      </c>
      <c r="H2910" s="661" t="s">
        <v>574</v>
      </c>
      <c r="I2910" s="661" t="s">
        <v>2218</v>
      </c>
      <c r="J2910" s="661" t="s">
        <v>2219</v>
      </c>
      <c r="K2910" s="661" t="s">
        <v>3414</v>
      </c>
      <c r="L2910" s="662">
        <v>2991.23</v>
      </c>
      <c r="M2910" s="662">
        <v>2991.23</v>
      </c>
      <c r="N2910" s="661">
        <v>1</v>
      </c>
      <c r="O2910" s="744">
        <v>0.5</v>
      </c>
      <c r="P2910" s="662">
        <v>2991.23</v>
      </c>
      <c r="Q2910" s="677">
        <v>1</v>
      </c>
      <c r="R2910" s="661">
        <v>1</v>
      </c>
      <c r="S2910" s="677">
        <v>1</v>
      </c>
      <c r="T2910" s="744">
        <v>0.5</v>
      </c>
      <c r="U2910" s="700">
        <v>1</v>
      </c>
    </row>
    <row r="2911" spans="1:21" ht="14.4" customHeight="1" x14ac:dyDescent="0.3">
      <c r="A2911" s="660">
        <v>32</v>
      </c>
      <c r="B2911" s="661" t="s">
        <v>573</v>
      </c>
      <c r="C2911" s="661" t="s">
        <v>3528</v>
      </c>
      <c r="D2911" s="742" t="s">
        <v>5500</v>
      </c>
      <c r="E2911" s="743" t="s">
        <v>3542</v>
      </c>
      <c r="F2911" s="661" t="s">
        <v>3521</v>
      </c>
      <c r="G2911" s="661" t="s">
        <v>3605</v>
      </c>
      <c r="H2911" s="661" t="s">
        <v>574</v>
      </c>
      <c r="I2911" s="661" t="s">
        <v>3728</v>
      </c>
      <c r="J2911" s="661" t="s">
        <v>2219</v>
      </c>
      <c r="K2911" s="661" t="s">
        <v>3729</v>
      </c>
      <c r="L2911" s="662">
        <v>748.21</v>
      </c>
      <c r="M2911" s="662">
        <v>748.21</v>
      </c>
      <c r="N2911" s="661">
        <v>1</v>
      </c>
      <c r="O2911" s="744">
        <v>0.5</v>
      </c>
      <c r="P2911" s="662">
        <v>748.21</v>
      </c>
      <c r="Q2911" s="677">
        <v>1</v>
      </c>
      <c r="R2911" s="661">
        <v>1</v>
      </c>
      <c r="S2911" s="677">
        <v>1</v>
      </c>
      <c r="T2911" s="744">
        <v>0.5</v>
      </c>
      <c r="U2911" s="700">
        <v>1</v>
      </c>
    </row>
    <row r="2912" spans="1:21" ht="14.4" customHeight="1" x14ac:dyDescent="0.3">
      <c r="A2912" s="660">
        <v>32</v>
      </c>
      <c r="B2912" s="661" t="s">
        <v>573</v>
      </c>
      <c r="C2912" s="661" t="s">
        <v>3528</v>
      </c>
      <c r="D2912" s="742" t="s">
        <v>5500</v>
      </c>
      <c r="E2912" s="743" t="s">
        <v>3542</v>
      </c>
      <c r="F2912" s="661" t="s">
        <v>3521</v>
      </c>
      <c r="G2912" s="661" t="s">
        <v>4390</v>
      </c>
      <c r="H2912" s="661" t="s">
        <v>574</v>
      </c>
      <c r="I2912" s="661" t="s">
        <v>4391</v>
      </c>
      <c r="J2912" s="661" t="s">
        <v>4392</v>
      </c>
      <c r="K2912" s="661" t="s">
        <v>1018</v>
      </c>
      <c r="L2912" s="662">
        <v>0</v>
      </c>
      <c r="M2912" s="662">
        <v>0</v>
      </c>
      <c r="N2912" s="661">
        <v>1</v>
      </c>
      <c r="O2912" s="744">
        <v>0.5</v>
      </c>
      <c r="P2912" s="662"/>
      <c r="Q2912" s="677"/>
      <c r="R2912" s="661"/>
      <c r="S2912" s="677">
        <v>0</v>
      </c>
      <c r="T2912" s="744"/>
      <c r="U2912" s="700">
        <v>0</v>
      </c>
    </row>
    <row r="2913" spans="1:21" ht="14.4" customHeight="1" x14ac:dyDescent="0.3">
      <c r="A2913" s="660">
        <v>32</v>
      </c>
      <c r="B2913" s="661" t="s">
        <v>573</v>
      </c>
      <c r="C2913" s="661" t="s">
        <v>3528</v>
      </c>
      <c r="D2913" s="742" t="s">
        <v>5500</v>
      </c>
      <c r="E2913" s="743" t="s">
        <v>3542</v>
      </c>
      <c r="F2913" s="661" t="s">
        <v>3521</v>
      </c>
      <c r="G2913" s="661" t="s">
        <v>3695</v>
      </c>
      <c r="H2913" s="661" t="s">
        <v>574</v>
      </c>
      <c r="I2913" s="661" t="s">
        <v>981</v>
      </c>
      <c r="J2913" s="661" t="s">
        <v>982</v>
      </c>
      <c r="K2913" s="661" t="s">
        <v>983</v>
      </c>
      <c r="L2913" s="662">
        <v>33</v>
      </c>
      <c r="M2913" s="662">
        <v>33</v>
      </c>
      <c r="N2913" s="661">
        <v>1</v>
      </c>
      <c r="O2913" s="744">
        <v>0.5</v>
      </c>
      <c r="P2913" s="662"/>
      <c r="Q2913" s="677">
        <v>0</v>
      </c>
      <c r="R2913" s="661"/>
      <c r="S2913" s="677">
        <v>0</v>
      </c>
      <c r="T2913" s="744"/>
      <c r="U2913" s="700">
        <v>0</v>
      </c>
    </row>
    <row r="2914" spans="1:21" ht="14.4" customHeight="1" x14ac:dyDescent="0.3">
      <c r="A2914" s="660">
        <v>32</v>
      </c>
      <c r="B2914" s="661" t="s">
        <v>573</v>
      </c>
      <c r="C2914" s="661" t="s">
        <v>3528</v>
      </c>
      <c r="D2914" s="742" t="s">
        <v>5500</v>
      </c>
      <c r="E2914" s="743" t="s">
        <v>3542</v>
      </c>
      <c r="F2914" s="661" t="s">
        <v>3521</v>
      </c>
      <c r="G2914" s="661" t="s">
        <v>3647</v>
      </c>
      <c r="H2914" s="661" t="s">
        <v>1755</v>
      </c>
      <c r="I2914" s="661" t="s">
        <v>1784</v>
      </c>
      <c r="J2914" s="661" t="s">
        <v>1781</v>
      </c>
      <c r="K2914" s="661" t="s">
        <v>1785</v>
      </c>
      <c r="L2914" s="662">
        <v>923.74</v>
      </c>
      <c r="M2914" s="662">
        <v>2771.2200000000003</v>
      </c>
      <c r="N2914" s="661">
        <v>3</v>
      </c>
      <c r="O2914" s="744">
        <v>1</v>
      </c>
      <c r="P2914" s="662">
        <v>2771.2200000000003</v>
      </c>
      <c r="Q2914" s="677">
        <v>1</v>
      </c>
      <c r="R2914" s="661">
        <v>3</v>
      </c>
      <c r="S2914" s="677">
        <v>1</v>
      </c>
      <c r="T2914" s="744">
        <v>1</v>
      </c>
      <c r="U2914" s="700">
        <v>1</v>
      </c>
    </row>
    <row r="2915" spans="1:21" ht="14.4" customHeight="1" x14ac:dyDescent="0.3">
      <c r="A2915" s="660">
        <v>32</v>
      </c>
      <c r="B2915" s="661" t="s">
        <v>573</v>
      </c>
      <c r="C2915" s="661" t="s">
        <v>3528</v>
      </c>
      <c r="D2915" s="742" t="s">
        <v>5500</v>
      </c>
      <c r="E2915" s="743" t="s">
        <v>3542</v>
      </c>
      <c r="F2915" s="661" t="s">
        <v>3521</v>
      </c>
      <c r="G2915" s="661" t="s">
        <v>3652</v>
      </c>
      <c r="H2915" s="661" t="s">
        <v>574</v>
      </c>
      <c r="I2915" s="661" t="s">
        <v>3807</v>
      </c>
      <c r="J2915" s="661" t="s">
        <v>2101</v>
      </c>
      <c r="K2915" s="661" t="s">
        <v>3416</v>
      </c>
      <c r="L2915" s="662">
        <v>0</v>
      </c>
      <c r="M2915" s="662">
        <v>0</v>
      </c>
      <c r="N2915" s="661">
        <v>2</v>
      </c>
      <c r="O2915" s="744">
        <v>0.5</v>
      </c>
      <c r="P2915" s="662">
        <v>0</v>
      </c>
      <c r="Q2915" s="677"/>
      <c r="R2915" s="661">
        <v>2</v>
      </c>
      <c r="S2915" s="677">
        <v>1</v>
      </c>
      <c r="T2915" s="744">
        <v>0.5</v>
      </c>
      <c r="U2915" s="700">
        <v>1</v>
      </c>
    </row>
    <row r="2916" spans="1:21" ht="14.4" customHeight="1" x14ac:dyDescent="0.3">
      <c r="A2916" s="660">
        <v>32</v>
      </c>
      <c r="B2916" s="661" t="s">
        <v>573</v>
      </c>
      <c r="C2916" s="661" t="s">
        <v>3528</v>
      </c>
      <c r="D2916" s="742" t="s">
        <v>5500</v>
      </c>
      <c r="E2916" s="743" t="s">
        <v>3542</v>
      </c>
      <c r="F2916" s="661" t="s">
        <v>3521</v>
      </c>
      <c r="G2916" s="661" t="s">
        <v>3654</v>
      </c>
      <c r="H2916" s="661" t="s">
        <v>574</v>
      </c>
      <c r="I2916" s="661" t="s">
        <v>3703</v>
      </c>
      <c r="J2916" s="661" t="s">
        <v>3656</v>
      </c>
      <c r="K2916" s="661" t="s">
        <v>760</v>
      </c>
      <c r="L2916" s="662">
        <v>301.2</v>
      </c>
      <c r="M2916" s="662">
        <v>602.4</v>
      </c>
      <c r="N2916" s="661">
        <v>2</v>
      </c>
      <c r="O2916" s="744">
        <v>1</v>
      </c>
      <c r="P2916" s="662">
        <v>602.4</v>
      </c>
      <c r="Q2916" s="677">
        <v>1</v>
      </c>
      <c r="R2916" s="661">
        <v>2</v>
      </c>
      <c r="S2916" s="677">
        <v>1</v>
      </c>
      <c r="T2916" s="744">
        <v>1</v>
      </c>
      <c r="U2916" s="700">
        <v>1</v>
      </c>
    </row>
    <row r="2917" spans="1:21" ht="14.4" customHeight="1" x14ac:dyDescent="0.3">
      <c r="A2917" s="660">
        <v>32</v>
      </c>
      <c r="B2917" s="661" t="s">
        <v>573</v>
      </c>
      <c r="C2917" s="661" t="s">
        <v>3528</v>
      </c>
      <c r="D2917" s="742" t="s">
        <v>5500</v>
      </c>
      <c r="E2917" s="743" t="s">
        <v>3542</v>
      </c>
      <c r="F2917" s="661" t="s">
        <v>3521</v>
      </c>
      <c r="G2917" s="661" t="s">
        <v>3672</v>
      </c>
      <c r="H2917" s="661" t="s">
        <v>574</v>
      </c>
      <c r="I2917" s="661" t="s">
        <v>817</v>
      </c>
      <c r="J2917" s="661" t="s">
        <v>3673</v>
      </c>
      <c r="K2917" s="661" t="s">
        <v>3674</v>
      </c>
      <c r="L2917" s="662">
        <v>0</v>
      </c>
      <c r="M2917" s="662">
        <v>0</v>
      </c>
      <c r="N2917" s="661">
        <v>2</v>
      </c>
      <c r="O2917" s="744">
        <v>1</v>
      </c>
      <c r="P2917" s="662">
        <v>0</v>
      </c>
      <c r="Q2917" s="677"/>
      <c r="R2917" s="661">
        <v>2</v>
      </c>
      <c r="S2917" s="677">
        <v>1</v>
      </c>
      <c r="T2917" s="744">
        <v>1</v>
      </c>
      <c r="U2917" s="700">
        <v>1</v>
      </c>
    </row>
    <row r="2918" spans="1:21" ht="14.4" customHeight="1" x14ac:dyDescent="0.3">
      <c r="A2918" s="660">
        <v>32</v>
      </c>
      <c r="B2918" s="661" t="s">
        <v>573</v>
      </c>
      <c r="C2918" s="661" t="s">
        <v>3528</v>
      </c>
      <c r="D2918" s="742" t="s">
        <v>5500</v>
      </c>
      <c r="E2918" s="743" t="s">
        <v>3542</v>
      </c>
      <c r="F2918" s="661" t="s">
        <v>3521</v>
      </c>
      <c r="G2918" s="661" t="s">
        <v>3677</v>
      </c>
      <c r="H2918" s="661" t="s">
        <v>574</v>
      </c>
      <c r="I2918" s="661" t="s">
        <v>2082</v>
      </c>
      <c r="J2918" s="661" t="s">
        <v>2083</v>
      </c>
      <c r="K2918" s="661" t="s">
        <v>3678</v>
      </c>
      <c r="L2918" s="662">
        <v>22.44</v>
      </c>
      <c r="M2918" s="662">
        <v>134.64000000000001</v>
      </c>
      <c r="N2918" s="661">
        <v>6</v>
      </c>
      <c r="O2918" s="744">
        <v>1</v>
      </c>
      <c r="P2918" s="662">
        <v>134.64000000000001</v>
      </c>
      <c r="Q2918" s="677">
        <v>1</v>
      </c>
      <c r="R2918" s="661">
        <v>6</v>
      </c>
      <c r="S2918" s="677">
        <v>1</v>
      </c>
      <c r="T2918" s="744">
        <v>1</v>
      </c>
      <c r="U2918" s="700">
        <v>1</v>
      </c>
    </row>
    <row r="2919" spans="1:21" ht="14.4" customHeight="1" x14ac:dyDescent="0.3">
      <c r="A2919" s="660">
        <v>32</v>
      </c>
      <c r="B2919" s="661" t="s">
        <v>573</v>
      </c>
      <c r="C2919" s="661" t="s">
        <v>3528</v>
      </c>
      <c r="D2919" s="742" t="s">
        <v>5500</v>
      </c>
      <c r="E2919" s="743" t="s">
        <v>3542</v>
      </c>
      <c r="F2919" s="661" t="s">
        <v>3521</v>
      </c>
      <c r="G2919" s="661" t="s">
        <v>3677</v>
      </c>
      <c r="H2919" s="661" t="s">
        <v>574</v>
      </c>
      <c r="I2919" s="661" t="s">
        <v>3037</v>
      </c>
      <c r="J2919" s="661" t="s">
        <v>2121</v>
      </c>
      <c r="K2919" s="661" t="s">
        <v>3679</v>
      </c>
      <c r="L2919" s="662">
        <v>25.6</v>
      </c>
      <c r="M2919" s="662">
        <v>25.6</v>
      </c>
      <c r="N2919" s="661">
        <v>1</v>
      </c>
      <c r="O2919" s="744">
        <v>1</v>
      </c>
      <c r="P2919" s="662">
        <v>25.6</v>
      </c>
      <c r="Q2919" s="677">
        <v>1</v>
      </c>
      <c r="R2919" s="661">
        <v>1</v>
      </c>
      <c r="S2919" s="677">
        <v>1</v>
      </c>
      <c r="T2919" s="744">
        <v>1</v>
      </c>
      <c r="U2919" s="700">
        <v>1</v>
      </c>
    </row>
    <row r="2920" spans="1:21" ht="14.4" customHeight="1" x14ac:dyDescent="0.3">
      <c r="A2920" s="660">
        <v>32</v>
      </c>
      <c r="B2920" s="661" t="s">
        <v>573</v>
      </c>
      <c r="C2920" s="661" t="s">
        <v>3528</v>
      </c>
      <c r="D2920" s="742" t="s">
        <v>5500</v>
      </c>
      <c r="E2920" s="743" t="s">
        <v>3542</v>
      </c>
      <c r="F2920" s="661" t="s">
        <v>3521</v>
      </c>
      <c r="G2920" s="661" t="s">
        <v>3786</v>
      </c>
      <c r="H2920" s="661" t="s">
        <v>1755</v>
      </c>
      <c r="I2920" s="661" t="s">
        <v>1967</v>
      </c>
      <c r="J2920" s="661" t="s">
        <v>1968</v>
      </c>
      <c r="K2920" s="661" t="s">
        <v>2432</v>
      </c>
      <c r="L2920" s="662">
        <v>1427.23</v>
      </c>
      <c r="M2920" s="662">
        <v>9990.61</v>
      </c>
      <c r="N2920" s="661">
        <v>7</v>
      </c>
      <c r="O2920" s="744">
        <v>1.5</v>
      </c>
      <c r="P2920" s="662">
        <v>9990.61</v>
      </c>
      <c r="Q2920" s="677">
        <v>1</v>
      </c>
      <c r="R2920" s="661">
        <v>7</v>
      </c>
      <c r="S2920" s="677">
        <v>1</v>
      </c>
      <c r="T2920" s="744">
        <v>1.5</v>
      </c>
      <c r="U2920" s="700">
        <v>1</v>
      </c>
    </row>
    <row r="2921" spans="1:21" ht="14.4" customHeight="1" x14ac:dyDescent="0.3">
      <c r="A2921" s="660">
        <v>32</v>
      </c>
      <c r="B2921" s="661" t="s">
        <v>573</v>
      </c>
      <c r="C2921" s="661" t="s">
        <v>3528</v>
      </c>
      <c r="D2921" s="742" t="s">
        <v>5500</v>
      </c>
      <c r="E2921" s="743" t="s">
        <v>3542</v>
      </c>
      <c r="F2921" s="661" t="s">
        <v>3521</v>
      </c>
      <c r="G2921" s="661" t="s">
        <v>3690</v>
      </c>
      <c r="H2921" s="661" t="s">
        <v>1755</v>
      </c>
      <c r="I2921" s="661" t="s">
        <v>2253</v>
      </c>
      <c r="J2921" s="661" t="s">
        <v>2246</v>
      </c>
      <c r="K2921" s="661" t="s">
        <v>3416</v>
      </c>
      <c r="L2921" s="662">
        <v>13849.26</v>
      </c>
      <c r="M2921" s="662">
        <v>41547.78</v>
      </c>
      <c r="N2921" s="661">
        <v>3</v>
      </c>
      <c r="O2921" s="744">
        <v>0.5</v>
      </c>
      <c r="P2921" s="662">
        <v>41547.78</v>
      </c>
      <c r="Q2921" s="677">
        <v>1</v>
      </c>
      <c r="R2921" s="661">
        <v>3</v>
      </c>
      <c r="S2921" s="677">
        <v>1</v>
      </c>
      <c r="T2921" s="744">
        <v>0.5</v>
      </c>
      <c r="U2921" s="700">
        <v>1</v>
      </c>
    </row>
    <row r="2922" spans="1:21" ht="14.4" customHeight="1" x14ac:dyDescent="0.3">
      <c r="A2922" s="660">
        <v>32</v>
      </c>
      <c r="B2922" s="661" t="s">
        <v>573</v>
      </c>
      <c r="C2922" s="661" t="s">
        <v>3528</v>
      </c>
      <c r="D2922" s="742" t="s">
        <v>5500</v>
      </c>
      <c r="E2922" s="743" t="s">
        <v>3550</v>
      </c>
      <c r="F2922" s="661" t="s">
        <v>3521</v>
      </c>
      <c r="G2922" s="661" t="s">
        <v>3571</v>
      </c>
      <c r="H2922" s="661" t="s">
        <v>574</v>
      </c>
      <c r="I2922" s="661" t="s">
        <v>683</v>
      </c>
      <c r="J2922" s="661" t="s">
        <v>684</v>
      </c>
      <c r="K2922" s="661" t="s">
        <v>3572</v>
      </c>
      <c r="L2922" s="662">
        <v>40.58</v>
      </c>
      <c r="M2922" s="662">
        <v>81.16</v>
      </c>
      <c r="N2922" s="661">
        <v>2</v>
      </c>
      <c r="O2922" s="744">
        <v>1</v>
      </c>
      <c r="P2922" s="662">
        <v>40.58</v>
      </c>
      <c r="Q2922" s="677">
        <v>0.5</v>
      </c>
      <c r="R2922" s="661">
        <v>1</v>
      </c>
      <c r="S2922" s="677">
        <v>0.5</v>
      </c>
      <c r="T2922" s="744">
        <v>0.5</v>
      </c>
      <c r="U2922" s="700">
        <v>0.5</v>
      </c>
    </row>
    <row r="2923" spans="1:21" ht="14.4" customHeight="1" x14ac:dyDescent="0.3">
      <c r="A2923" s="660">
        <v>32</v>
      </c>
      <c r="B2923" s="661" t="s">
        <v>573</v>
      </c>
      <c r="C2923" s="661" t="s">
        <v>3528</v>
      </c>
      <c r="D2923" s="742" t="s">
        <v>5500</v>
      </c>
      <c r="E2923" s="743" t="s">
        <v>3550</v>
      </c>
      <c r="F2923" s="661" t="s">
        <v>3521</v>
      </c>
      <c r="G2923" s="661" t="s">
        <v>3579</v>
      </c>
      <c r="H2923" s="661" t="s">
        <v>574</v>
      </c>
      <c r="I2923" s="661" t="s">
        <v>4734</v>
      </c>
      <c r="J2923" s="661" t="s">
        <v>1013</v>
      </c>
      <c r="K2923" s="661" t="s">
        <v>4573</v>
      </c>
      <c r="L2923" s="662">
        <v>0</v>
      </c>
      <c r="M2923" s="662">
        <v>0</v>
      </c>
      <c r="N2923" s="661">
        <v>1</v>
      </c>
      <c r="O2923" s="744">
        <v>0.5</v>
      </c>
      <c r="P2923" s="662">
        <v>0</v>
      </c>
      <c r="Q2923" s="677"/>
      <c r="R2923" s="661">
        <v>1</v>
      </c>
      <c r="S2923" s="677">
        <v>1</v>
      </c>
      <c r="T2923" s="744">
        <v>0.5</v>
      </c>
      <c r="U2923" s="700">
        <v>1</v>
      </c>
    </row>
    <row r="2924" spans="1:21" ht="14.4" customHeight="1" x14ac:dyDescent="0.3">
      <c r="A2924" s="660">
        <v>32</v>
      </c>
      <c r="B2924" s="661" t="s">
        <v>573</v>
      </c>
      <c r="C2924" s="661" t="s">
        <v>3528</v>
      </c>
      <c r="D2924" s="742" t="s">
        <v>5500</v>
      </c>
      <c r="E2924" s="743" t="s">
        <v>3550</v>
      </c>
      <c r="F2924" s="661" t="s">
        <v>3521</v>
      </c>
      <c r="G2924" s="661" t="s">
        <v>3579</v>
      </c>
      <c r="H2924" s="661" t="s">
        <v>574</v>
      </c>
      <c r="I2924" s="661" t="s">
        <v>5484</v>
      </c>
      <c r="J2924" s="661" t="s">
        <v>1013</v>
      </c>
      <c r="K2924" s="661" t="s">
        <v>5485</v>
      </c>
      <c r="L2924" s="662">
        <v>0</v>
      </c>
      <c r="M2924" s="662">
        <v>0</v>
      </c>
      <c r="N2924" s="661">
        <v>1</v>
      </c>
      <c r="O2924" s="744">
        <v>0.5</v>
      </c>
      <c r="P2924" s="662">
        <v>0</v>
      </c>
      <c r="Q2924" s="677"/>
      <c r="R2924" s="661">
        <v>1</v>
      </c>
      <c r="S2924" s="677">
        <v>1</v>
      </c>
      <c r="T2924" s="744">
        <v>0.5</v>
      </c>
      <c r="U2924" s="700">
        <v>1</v>
      </c>
    </row>
    <row r="2925" spans="1:21" ht="14.4" customHeight="1" x14ac:dyDescent="0.3">
      <c r="A2925" s="660">
        <v>32</v>
      </c>
      <c r="B2925" s="661" t="s">
        <v>573</v>
      </c>
      <c r="C2925" s="661" t="s">
        <v>3528</v>
      </c>
      <c r="D2925" s="742" t="s">
        <v>5500</v>
      </c>
      <c r="E2925" s="743" t="s">
        <v>3550</v>
      </c>
      <c r="F2925" s="661" t="s">
        <v>3521</v>
      </c>
      <c r="G2925" s="661" t="s">
        <v>3582</v>
      </c>
      <c r="H2925" s="661" t="s">
        <v>1755</v>
      </c>
      <c r="I2925" s="661" t="s">
        <v>2158</v>
      </c>
      <c r="J2925" s="661" t="s">
        <v>617</v>
      </c>
      <c r="K2925" s="661" t="s">
        <v>3387</v>
      </c>
      <c r="L2925" s="662">
        <v>154.36000000000001</v>
      </c>
      <c r="M2925" s="662">
        <v>308.72000000000003</v>
      </c>
      <c r="N2925" s="661">
        <v>2</v>
      </c>
      <c r="O2925" s="744">
        <v>1</v>
      </c>
      <c r="P2925" s="662">
        <v>154.36000000000001</v>
      </c>
      <c r="Q2925" s="677">
        <v>0.5</v>
      </c>
      <c r="R2925" s="661">
        <v>1</v>
      </c>
      <c r="S2925" s="677">
        <v>0.5</v>
      </c>
      <c r="T2925" s="744">
        <v>0.5</v>
      </c>
      <c r="U2925" s="700">
        <v>0.5</v>
      </c>
    </row>
    <row r="2926" spans="1:21" ht="14.4" customHeight="1" x14ac:dyDescent="0.3">
      <c r="A2926" s="660">
        <v>32</v>
      </c>
      <c r="B2926" s="661" t="s">
        <v>573</v>
      </c>
      <c r="C2926" s="661" t="s">
        <v>3528</v>
      </c>
      <c r="D2926" s="742" t="s">
        <v>5500</v>
      </c>
      <c r="E2926" s="743" t="s">
        <v>3550</v>
      </c>
      <c r="F2926" s="661" t="s">
        <v>3521</v>
      </c>
      <c r="G2926" s="661" t="s">
        <v>3583</v>
      </c>
      <c r="H2926" s="661" t="s">
        <v>574</v>
      </c>
      <c r="I2926" s="661" t="s">
        <v>886</v>
      </c>
      <c r="J2926" s="661" t="s">
        <v>3584</v>
      </c>
      <c r="K2926" s="661" t="s">
        <v>3585</v>
      </c>
      <c r="L2926" s="662">
        <v>0</v>
      </c>
      <c r="M2926" s="662">
        <v>0</v>
      </c>
      <c r="N2926" s="661">
        <v>2</v>
      </c>
      <c r="O2926" s="744">
        <v>1.5</v>
      </c>
      <c r="P2926" s="662">
        <v>0</v>
      </c>
      <c r="Q2926" s="677"/>
      <c r="R2926" s="661">
        <v>1</v>
      </c>
      <c r="S2926" s="677">
        <v>0.5</v>
      </c>
      <c r="T2926" s="744">
        <v>0.5</v>
      </c>
      <c r="U2926" s="700">
        <v>0.33333333333333331</v>
      </c>
    </row>
    <row r="2927" spans="1:21" ht="14.4" customHeight="1" x14ac:dyDescent="0.3">
      <c r="A2927" s="660">
        <v>32</v>
      </c>
      <c r="B2927" s="661" t="s">
        <v>573</v>
      </c>
      <c r="C2927" s="661" t="s">
        <v>3528</v>
      </c>
      <c r="D2927" s="742" t="s">
        <v>5500</v>
      </c>
      <c r="E2927" s="743" t="s">
        <v>3550</v>
      </c>
      <c r="F2927" s="661" t="s">
        <v>3521</v>
      </c>
      <c r="G2927" s="661" t="s">
        <v>3583</v>
      </c>
      <c r="H2927" s="661" t="s">
        <v>574</v>
      </c>
      <c r="I2927" s="661" t="s">
        <v>4242</v>
      </c>
      <c r="J2927" s="661" t="s">
        <v>3584</v>
      </c>
      <c r="K2927" s="661" t="s">
        <v>3585</v>
      </c>
      <c r="L2927" s="662">
        <v>0</v>
      </c>
      <c r="M2927" s="662">
        <v>0</v>
      </c>
      <c r="N2927" s="661">
        <v>1</v>
      </c>
      <c r="O2927" s="744">
        <v>0.5</v>
      </c>
      <c r="P2927" s="662"/>
      <c r="Q2927" s="677"/>
      <c r="R2927" s="661"/>
      <c r="S2927" s="677">
        <v>0</v>
      </c>
      <c r="T2927" s="744"/>
      <c r="U2927" s="700">
        <v>0</v>
      </c>
    </row>
    <row r="2928" spans="1:21" ht="14.4" customHeight="1" x14ac:dyDescent="0.3">
      <c r="A2928" s="660">
        <v>32</v>
      </c>
      <c r="B2928" s="661" t="s">
        <v>573</v>
      </c>
      <c r="C2928" s="661" t="s">
        <v>3528</v>
      </c>
      <c r="D2928" s="742" t="s">
        <v>5500</v>
      </c>
      <c r="E2928" s="743" t="s">
        <v>3550</v>
      </c>
      <c r="F2928" s="661" t="s">
        <v>3521</v>
      </c>
      <c r="G2928" s="661" t="s">
        <v>3796</v>
      </c>
      <c r="H2928" s="661" t="s">
        <v>574</v>
      </c>
      <c r="I2928" s="661" t="s">
        <v>2093</v>
      </c>
      <c r="J2928" s="661" t="s">
        <v>2094</v>
      </c>
      <c r="K2928" s="661" t="s">
        <v>3392</v>
      </c>
      <c r="L2928" s="662">
        <v>66.819999999999993</v>
      </c>
      <c r="M2928" s="662">
        <v>66.819999999999993</v>
      </c>
      <c r="N2928" s="661">
        <v>1</v>
      </c>
      <c r="O2928" s="744">
        <v>1</v>
      </c>
      <c r="P2928" s="662"/>
      <c r="Q2928" s="677">
        <v>0</v>
      </c>
      <c r="R2928" s="661"/>
      <c r="S2928" s="677">
        <v>0</v>
      </c>
      <c r="T2928" s="744"/>
      <c r="U2928" s="700">
        <v>0</v>
      </c>
    </row>
    <row r="2929" spans="1:21" ht="14.4" customHeight="1" x14ac:dyDescent="0.3">
      <c r="A2929" s="660">
        <v>32</v>
      </c>
      <c r="B2929" s="661" t="s">
        <v>573</v>
      </c>
      <c r="C2929" s="661" t="s">
        <v>3528</v>
      </c>
      <c r="D2929" s="742" t="s">
        <v>5500</v>
      </c>
      <c r="E2929" s="743" t="s">
        <v>3550</v>
      </c>
      <c r="F2929" s="661" t="s">
        <v>3521</v>
      </c>
      <c r="G2929" s="661" t="s">
        <v>3588</v>
      </c>
      <c r="H2929" s="661" t="s">
        <v>1755</v>
      </c>
      <c r="I2929" s="661" t="s">
        <v>1877</v>
      </c>
      <c r="J2929" s="661" t="s">
        <v>1878</v>
      </c>
      <c r="K2929" s="661" t="s">
        <v>3441</v>
      </c>
      <c r="L2929" s="662">
        <v>65.989999999999995</v>
      </c>
      <c r="M2929" s="662">
        <v>131.97999999999999</v>
      </c>
      <c r="N2929" s="661">
        <v>2</v>
      </c>
      <c r="O2929" s="744">
        <v>1.5</v>
      </c>
      <c r="P2929" s="662">
        <v>131.97999999999999</v>
      </c>
      <c r="Q2929" s="677">
        <v>1</v>
      </c>
      <c r="R2929" s="661">
        <v>2</v>
      </c>
      <c r="S2929" s="677">
        <v>1</v>
      </c>
      <c r="T2929" s="744">
        <v>1.5</v>
      </c>
      <c r="U2929" s="700">
        <v>1</v>
      </c>
    </row>
    <row r="2930" spans="1:21" ht="14.4" customHeight="1" x14ac:dyDescent="0.3">
      <c r="A2930" s="660">
        <v>32</v>
      </c>
      <c r="B2930" s="661" t="s">
        <v>573</v>
      </c>
      <c r="C2930" s="661" t="s">
        <v>3528</v>
      </c>
      <c r="D2930" s="742" t="s">
        <v>5500</v>
      </c>
      <c r="E2930" s="743" t="s">
        <v>3550</v>
      </c>
      <c r="F2930" s="661" t="s">
        <v>3521</v>
      </c>
      <c r="G2930" s="661" t="s">
        <v>3588</v>
      </c>
      <c r="H2930" s="661" t="s">
        <v>1755</v>
      </c>
      <c r="I2930" s="661" t="s">
        <v>1951</v>
      </c>
      <c r="J2930" s="661" t="s">
        <v>1952</v>
      </c>
      <c r="K2930" s="661" t="s">
        <v>3442</v>
      </c>
      <c r="L2930" s="662">
        <v>132</v>
      </c>
      <c r="M2930" s="662">
        <v>132</v>
      </c>
      <c r="N2930" s="661">
        <v>1</v>
      </c>
      <c r="O2930" s="744">
        <v>0.5</v>
      </c>
      <c r="P2930" s="662">
        <v>132</v>
      </c>
      <c r="Q2930" s="677">
        <v>1</v>
      </c>
      <c r="R2930" s="661">
        <v>1</v>
      </c>
      <c r="S2930" s="677">
        <v>1</v>
      </c>
      <c r="T2930" s="744">
        <v>0.5</v>
      </c>
      <c r="U2930" s="700">
        <v>1</v>
      </c>
    </row>
    <row r="2931" spans="1:21" ht="14.4" customHeight="1" x14ac:dyDescent="0.3">
      <c r="A2931" s="660">
        <v>32</v>
      </c>
      <c r="B2931" s="661" t="s">
        <v>573</v>
      </c>
      <c r="C2931" s="661" t="s">
        <v>3528</v>
      </c>
      <c r="D2931" s="742" t="s">
        <v>5500</v>
      </c>
      <c r="E2931" s="743" t="s">
        <v>3550</v>
      </c>
      <c r="F2931" s="661" t="s">
        <v>3521</v>
      </c>
      <c r="G2931" s="661" t="s">
        <v>3605</v>
      </c>
      <c r="H2931" s="661" t="s">
        <v>574</v>
      </c>
      <c r="I2931" s="661" t="s">
        <v>2218</v>
      </c>
      <c r="J2931" s="661" t="s">
        <v>2219</v>
      </c>
      <c r="K2931" s="661" t="s">
        <v>3414</v>
      </c>
      <c r="L2931" s="662">
        <v>2991.23</v>
      </c>
      <c r="M2931" s="662">
        <v>23929.84</v>
      </c>
      <c r="N2931" s="661">
        <v>8</v>
      </c>
      <c r="O2931" s="744">
        <v>4</v>
      </c>
      <c r="P2931" s="662">
        <v>14956.15</v>
      </c>
      <c r="Q2931" s="677">
        <v>0.625</v>
      </c>
      <c r="R2931" s="661">
        <v>5</v>
      </c>
      <c r="S2931" s="677">
        <v>0.625</v>
      </c>
      <c r="T2931" s="744">
        <v>2.5</v>
      </c>
      <c r="U2931" s="700">
        <v>0.625</v>
      </c>
    </row>
    <row r="2932" spans="1:21" ht="14.4" customHeight="1" x14ac:dyDescent="0.3">
      <c r="A2932" s="660">
        <v>32</v>
      </c>
      <c r="B2932" s="661" t="s">
        <v>573</v>
      </c>
      <c r="C2932" s="661" t="s">
        <v>3528</v>
      </c>
      <c r="D2932" s="742" t="s">
        <v>5500</v>
      </c>
      <c r="E2932" s="743" t="s">
        <v>3550</v>
      </c>
      <c r="F2932" s="661" t="s">
        <v>3521</v>
      </c>
      <c r="G2932" s="661" t="s">
        <v>3737</v>
      </c>
      <c r="H2932" s="661" t="s">
        <v>574</v>
      </c>
      <c r="I2932" s="661" t="s">
        <v>1060</v>
      </c>
      <c r="J2932" s="661" t="s">
        <v>1061</v>
      </c>
      <c r="K2932" s="661" t="s">
        <v>3738</v>
      </c>
      <c r="L2932" s="662">
        <v>420.07</v>
      </c>
      <c r="M2932" s="662">
        <v>420.07</v>
      </c>
      <c r="N2932" s="661">
        <v>1</v>
      </c>
      <c r="O2932" s="744">
        <v>0.5</v>
      </c>
      <c r="P2932" s="662">
        <v>420.07</v>
      </c>
      <c r="Q2932" s="677">
        <v>1</v>
      </c>
      <c r="R2932" s="661">
        <v>1</v>
      </c>
      <c r="S2932" s="677">
        <v>1</v>
      </c>
      <c r="T2932" s="744">
        <v>0.5</v>
      </c>
      <c r="U2932" s="700">
        <v>1</v>
      </c>
    </row>
    <row r="2933" spans="1:21" ht="14.4" customHeight="1" x14ac:dyDescent="0.3">
      <c r="A2933" s="660">
        <v>32</v>
      </c>
      <c r="B2933" s="661" t="s">
        <v>573</v>
      </c>
      <c r="C2933" s="661" t="s">
        <v>3528</v>
      </c>
      <c r="D2933" s="742" t="s">
        <v>5500</v>
      </c>
      <c r="E2933" s="743" t="s">
        <v>3550</v>
      </c>
      <c r="F2933" s="661" t="s">
        <v>3521</v>
      </c>
      <c r="G2933" s="661" t="s">
        <v>4021</v>
      </c>
      <c r="H2933" s="661" t="s">
        <v>574</v>
      </c>
      <c r="I2933" s="661" t="s">
        <v>1380</v>
      </c>
      <c r="J2933" s="661" t="s">
        <v>1381</v>
      </c>
      <c r="K2933" s="661" t="s">
        <v>4022</v>
      </c>
      <c r="L2933" s="662">
        <v>0</v>
      </c>
      <c r="M2933" s="662">
        <v>0</v>
      </c>
      <c r="N2933" s="661">
        <v>1</v>
      </c>
      <c r="O2933" s="744">
        <v>0.5</v>
      </c>
      <c r="P2933" s="662">
        <v>0</v>
      </c>
      <c r="Q2933" s="677"/>
      <c r="R2933" s="661">
        <v>1</v>
      </c>
      <c r="S2933" s="677">
        <v>1</v>
      </c>
      <c r="T2933" s="744">
        <v>0.5</v>
      </c>
      <c r="U2933" s="700">
        <v>1</v>
      </c>
    </row>
    <row r="2934" spans="1:21" ht="14.4" customHeight="1" x14ac:dyDescent="0.3">
      <c r="A2934" s="660">
        <v>32</v>
      </c>
      <c r="B2934" s="661" t="s">
        <v>573</v>
      </c>
      <c r="C2934" s="661" t="s">
        <v>3528</v>
      </c>
      <c r="D2934" s="742" t="s">
        <v>5500</v>
      </c>
      <c r="E2934" s="743" t="s">
        <v>3550</v>
      </c>
      <c r="F2934" s="661" t="s">
        <v>3521</v>
      </c>
      <c r="G2934" s="661" t="s">
        <v>3840</v>
      </c>
      <c r="H2934" s="661" t="s">
        <v>574</v>
      </c>
      <c r="I2934" s="661" t="s">
        <v>1117</v>
      </c>
      <c r="J2934" s="661" t="s">
        <v>1118</v>
      </c>
      <c r="K2934" s="661" t="s">
        <v>1119</v>
      </c>
      <c r="L2934" s="662">
        <v>0</v>
      </c>
      <c r="M2934" s="662">
        <v>0</v>
      </c>
      <c r="N2934" s="661">
        <v>1</v>
      </c>
      <c r="O2934" s="744">
        <v>0.5</v>
      </c>
      <c r="P2934" s="662">
        <v>0</v>
      </c>
      <c r="Q2934" s="677"/>
      <c r="R2934" s="661">
        <v>1</v>
      </c>
      <c r="S2934" s="677">
        <v>1</v>
      </c>
      <c r="T2934" s="744">
        <v>0.5</v>
      </c>
      <c r="U2934" s="700">
        <v>1</v>
      </c>
    </row>
    <row r="2935" spans="1:21" ht="14.4" customHeight="1" x14ac:dyDescent="0.3">
      <c r="A2935" s="660">
        <v>32</v>
      </c>
      <c r="B2935" s="661" t="s">
        <v>573</v>
      </c>
      <c r="C2935" s="661" t="s">
        <v>3528</v>
      </c>
      <c r="D2935" s="742" t="s">
        <v>5500</v>
      </c>
      <c r="E2935" s="743" t="s">
        <v>3550</v>
      </c>
      <c r="F2935" s="661" t="s">
        <v>3521</v>
      </c>
      <c r="G2935" s="661" t="s">
        <v>3635</v>
      </c>
      <c r="H2935" s="661" t="s">
        <v>574</v>
      </c>
      <c r="I2935" s="661" t="s">
        <v>751</v>
      </c>
      <c r="J2935" s="661" t="s">
        <v>3759</v>
      </c>
      <c r="K2935" s="661" t="s">
        <v>3760</v>
      </c>
      <c r="L2935" s="662">
        <v>0</v>
      </c>
      <c r="M2935" s="662">
        <v>0</v>
      </c>
      <c r="N2935" s="661">
        <v>2</v>
      </c>
      <c r="O2935" s="744">
        <v>1.5</v>
      </c>
      <c r="P2935" s="662">
        <v>0</v>
      </c>
      <c r="Q2935" s="677"/>
      <c r="R2935" s="661">
        <v>2</v>
      </c>
      <c r="S2935" s="677">
        <v>1</v>
      </c>
      <c r="T2935" s="744">
        <v>1.5</v>
      </c>
      <c r="U2935" s="700">
        <v>1</v>
      </c>
    </row>
    <row r="2936" spans="1:21" ht="14.4" customHeight="1" x14ac:dyDescent="0.3">
      <c r="A2936" s="660">
        <v>32</v>
      </c>
      <c r="B2936" s="661" t="s">
        <v>573</v>
      </c>
      <c r="C2936" s="661" t="s">
        <v>3528</v>
      </c>
      <c r="D2936" s="742" t="s">
        <v>5500</v>
      </c>
      <c r="E2936" s="743" t="s">
        <v>3550</v>
      </c>
      <c r="F2936" s="661" t="s">
        <v>3521</v>
      </c>
      <c r="G2936" s="661" t="s">
        <v>3647</v>
      </c>
      <c r="H2936" s="661" t="s">
        <v>1755</v>
      </c>
      <c r="I2936" s="661" t="s">
        <v>1780</v>
      </c>
      <c r="J2936" s="661" t="s">
        <v>1781</v>
      </c>
      <c r="K2936" s="661" t="s">
        <v>1782</v>
      </c>
      <c r="L2936" s="662">
        <v>815.1</v>
      </c>
      <c r="M2936" s="662">
        <v>815.1</v>
      </c>
      <c r="N2936" s="661">
        <v>1</v>
      </c>
      <c r="O2936" s="744">
        <v>0.5</v>
      </c>
      <c r="P2936" s="662">
        <v>815.1</v>
      </c>
      <c r="Q2936" s="677">
        <v>1</v>
      </c>
      <c r="R2936" s="661">
        <v>1</v>
      </c>
      <c r="S2936" s="677">
        <v>1</v>
      </c>
      <c r="T2936" s="744">
        <v>0.5</v>
      </c>
      <c r="U2936" s="700">
        <v>1</v>
      </c>
    </row>
    <row r="2937" spans="1:21" ht="14.4" customHeight="1" x14ac:dyDescent="0.3">
      <c r="A2937" s="660">
        <v>32</v>
      </c>
      <c r="B2937" s="661" t="s">
        <v>573</v>
      </c>
      <c r="C2937" s="661" t="s">
        <v>3528</v>
      </c>
      <c r="D2937" s="742" t="s">
        <v>5500</v>
      </c>
      <c r="E2937" s="743" t="s">
        <v>3550</v>
      </c>
      <c r="F2937" s="661" t="s">
        <v>3521</v>
      </c>
      <c r="G2937" s="661" t="s">
        <v>3647</v>
      </c>
      <c r="H2937" s="661" t="s">
        <v>1755</v>
      </c>
      <c r="I2937" s="661" t="s">
        <v>1787</v>
      </c>
      <c r="J2937" s="661" t="s">
        <v>1781</v>
      </c>
      <c r="K2937" s="661" t="s">
        <v>1788</v>
      </c>
      <c r="L2937" s="662">
        <v>1154.68</v>
      </c>
      <c r="M2937" s="662">
        <v>2309.36</v>
      </c>
      <c r="N2937" s="661">
        <v>2</v>
      </c>
      <c r="O2937" s="744">
        <v>1</v>
      </c>
      <c r="P2937" s="662">
        <v>2309.36</v>
      </c>
      <c r="Q2937" s="677">
        <v>1</v>
      </c>
      <c r="R2937" s="661">
        <v>2</v>
      </c>
      <c r="S2937" s="677">
        <v>1</v>
      </c>
      <c r="T2937" s="744">
        <v>1</v>
      </c>
      <c r="U2937" s="700">
        <v>1</v>
      </c>
    </row>
    <row r="2938" spans="1:21" ht="14.4" customHeight="1" x14ac:dyDescent="0.3">
      <c r="A2938" s="660">
        <v>32</v>
      </c>
      <c r="B2938" s="661" t="s">
        <v>573</v>
      </c>
      <c r="C2938" s="661" t="s">
        <v>3528</v>
      </c>
      <c r="D2938" s="742" t="s">
        <v>5500</v>
      </c>
      <c r="E2938" s="743" t="s">
        <v>3550</v>
      </c>
      <c r="F2938" s="661" t="s">
        <v>3521</v>
      </c>
      <c r="G2938" s="661" t="s">
        <v>3654</v>
      </c>
      <c r="H2938" s="661" t="s">
        <v>574</v>
      </c>
      <c r="I2938" s="661" t="s">
        <v>3655</v>
      </c>
      <c r="J2938" s="661" t="s">
        <v>3656</v>
      </c>
      <c r="K2938" s="661" t="s">
        <v>3657</v>
      </c>
      <c r="L2938" s="662">
        <v>93.71</v>
      </c>
      <c r="M2938" s="662">
        <v>93.71</v>
      </c>
      <c r="N2938" s="661">
        <v>1</v>
      </c>
      <c r="O2938" s="744">
        <v>0.5</v>
      </c>
      <c r="P2938" s="662"/>
      <c r="Q2938" s="677">
        <v>0</v>
      </c>
      <c r="R2938" s="661"/>
      <c r="S2938" s="677">
        <v>0</v>
      </c>
      <c r="T2938" s="744"/>
      <c r="U2938" s="700">
        <v>0</v>
      </c>
    </row>
    <row r="2939" spans="1:21" ht="14.4" customHeight="1" x14ac:dyDescent="0.3">
      <c r="A2939" s="660">
        <v>32</v>
      </c>
      <c r="B2939" s="661" t="s">
        <v>573</v>
      </c>
      <c r="C2939" s="661" t="s">
        <v>3528</v>
      </c>
      <c r="D2939" s="742" t="s">
        <v>5500</v>
      </c>
      <c r="E2939" s="743" t="s">
        <v>3550</v>
      </c>
      <c r="F2939" s="661" t="s">
        <v>3521</v>
      </c>
      <c r="G2939" s="661" t="s">
        <v>3654</v>
      </c>
      <c r="H2939" s="661" t="s">
        <v>574</v>
      </c>
      <c r="I2939" s="661" t="s">
        <v>3703</v>
      </c>
      <c r="J2939" s="661" t="s">
        <v>3656</v>
      </c>
      <c r="K2939" s="661" t="s">
        <v>760</v>
      </c>
      <c r="L2939" s="662">
        <v>301.2</v>
      </c>
      <c r="M2939" s="662">
        <v>602.4</v>
      </c>
      <c r="N2939" s="661">
        <v>2</v>
      </c>
      <c r="O2939" s="744">
        <v>1.5</v>
      </c>
      <c r="P2939" s="662">
        <v>602.4</v>
      </c>
      <c r="Q2939" s="677">
        <v>1</v>
      </c>
      <c r="R2939" s="661">
        <v>2</v>
      </c>
      <c r="S2939" s="677">
        <v>1</v>
      </c>
      <c r="T2939" s="744">
        <v>1.5</v>
      </c>
      <c r="U2939" s="700">
        <v>1</v>
      </c>
    </row>
    <row r="2940" spans="1:21" ht="14.4" customHeight="1" x14ac:dyDescent="0.3">
      <c r="A2940" s="660">
        <v>32</v>
      </c>
      <c r="B2940" s="661" t="s">
        <v>573</v>
      </c>
      <c r="C2940" s="661" t="s">
        <v>3528</v>
      </c>
      <c r="D2940" s="742" t="s">
        <v>5500</v>
      </c>
      <c r="E2940" s="743" t="s">
        <v>3550</v>
      </c>
      <c r="F2940" s="661" t="s">
        <v>3521</v>
      </c>
      <c r="G2940" s="661" t="s">
        <v>4984</v>
      </c>
      <c r="H2940" s="661" t="s">
        <v>574</v>
      </c>
      <c r="I2940" s="661" t="s">
        <v>5486</v>
      </c>
      <c r="J2940" s="661" t="s">
        <v>5487</v>
      </c>
      <c r="K2940" s="661" t="s">
        <v>1852</v>
      </c>
      <c r="L2940" s="662">
        <v>161.44</v>
      </c>
      <c r="M2940" s="662">
        <v>161.44</v>
      </c>
      <c r="N2940" s="661">
        <v>1</v>
      </c>
      <c r="O2940" s="744">
        <v>0.5</v>
      </c>
      <c r="P2940" s="662"/>
      <c r="Q2940" s="677">
        <v>0</v>
      </c>
      <c r="R2940" s="661"/>
      <c r="S2940" s="677">
        <v>0</v>
      </c>
      <c r="T2940" s="744"/>
      <c r="U2940" s="700">
        <v>0</v>
      </c>
    </row>
    <row r="2941" spans="1:21" ht="14.4" customHeight="1" x14ac:dyDescent="0.3">
      <c r="A2941" s="660">
        <v>32</v>
      </c>
      <c r="B2941" s="661" t="s">
        <v>573</v>
      </c>
      <c r="C2941" s="661" t="s">
        <v>3528</v>
      </c>
      <c r="D2941" s="742" t="s">
        <v>5500</v>
      </c>
      <c r="E2941" s="743" t="s">
        <v>3550</v>
      </c>
      <c r="F2941" s="661" t="s">
        <v>3521</v>
      </c>
      <c r="G2941" s="661" t="s">
        <v>4208</v>
      </c>
      <c r="H2941" s="661" t="s">
        <v>574</v>
      </c>
      <c r="I2941" s="661" t="s">
        <v>2116</v>
      </c>
      <c r="J2941" s="661" t="s">
        <v>2117</v>
      </c>
      <c r="K2941" s="661" t="s">
        <v>5126</v>
      </c>
      <c r="L2941" s="662">
        <v>194.49</v>
      </c>
      <c r="M2941" s="662">
        <v>194.49</v>
      </c>
      <c r="N2941" s="661">
        <v>1</v>
      </c>
      <c r="O2941" s="744">
        <v>1</v>
      </c>
      <c r="P2941" s="662">
        <v>194.49</v>
      </c>
      <c r="Q2941" s="677">
        <v>1</v>
      </c>
      <c r="R2941" s="661">
        <v>1</v>
      </c>
      <c r="S2941" s="677">
        <v>1</v>
      </c>
      <c r="T2941" s="744">
        <v>1</v>
      </c>
      <c r="U2941" s="700">
        <v>1</v>
      </c>
    </row>
    <row r="2942" spans="1:21" ht="14.4" customHeight="1" x14ac:dyDescent="0.3">
      <c r="A2942" s="660">
        <v>32</v>
      </c>
      <c r="B2942" s="661" t="s">
        <v>573</v>
      </c>
      <c r="C2942" s="661" t="s">
        <v>3528</v>
      </c>
      <c r="D2942" s="742" t="s">
        <v>5500</v>
      </c>
      <c r="E2942" s="743" t="s">
        <v>3550</v>
      </c>
      <c r="F2942" s="661" t="s">
        <v>3521</v>
      </c>
      <c r="G2942" s="661" t="s">
        <v>3858</v>
      </c>
      <c r="H2942" s="661" t="s">
        <v>574</v>
      </c>
      <c r="I2942" s="661" t="s">
        <v>919</v>
      </c>
      <c r="J2942" s="661" t="s">
        <v>3859</v>
      </c>
      <c r="K2942" s="661" t="s">
        <v>3860</v>
      </c>
      <c r="L2942" s="662">
        <v>0</v>
      </c>
      <c r="M2942" s="662">
        <v>0</v>
      </c>
      <c r="N2942" s="661">
        <v>1</v>
      </c>
      <c r="O2942" s="744">
        <v>1</v>
      </c>
      <c r="P2942" s="662">
        <v>0</v>
      </c>
      <c r="Q2942" s="677"/>
      <c r="R2942" s="661">
        <v>1</v>
      </c>
      <c r="S2942" s="677">
        <v>1</v>
      </c>
      <c r="T2942" s="744">
        <v>1</v>
      </c>
      <c r="U2942" s="700">
        <v>1</v>
      </c>
    </row>
    <row r="2943" spans="1:21" ht="14.4" customHeight="1" x14ac:dyDescent="0.3">
      <c r="A2943" s="660">
        <v>32</v>
      </c>
      <c r="B2943" s="661" t="s">
        <v>573</v>
      </c>
      <c r="C2943" s="661" t="s">
        <v>3528</v>
      </c>
      <c r="D2943" s="742" t="s">
        <v>5500</v>
      </c>
      <c r="E2943" s="743" t="s">
        <v>3550</v>
      </c>
      <c r="F2943" s="661" t="s">
        <v>3521</v>
      </c>
      <c r="G2943" s="661" t="s">
        <v>3705</v>
      </c>
      <c r="H2943" s="661" t="s">
        <v>1755</v>
      </c>
      <c r="I2943" s="661" t="s">
        <v>2950</v>
      </c>
      <c r="J2943" s="661" t="s">
        <v>3497</v>
      </c>
      <c r="K2943" s="661" t="s">
        <v>3228</v>
      </c>
      <c r="L2943" s="662">
        <v>123.2</v>
      </c>
      <c r="M2943" s="662">
        <v>123.2</v>
      </c>
      <c r="N2943" s="661">
        <v>1</v>
      </c>
      <c r="O2943" s="744">
        <v>0.5</v>
      </c>
      <c r="P2943" s="662">
        <v>123.2</v>
      </c>
      <c r="Q2943" s="677">
        <v>1</v>
      </c>
      <c r="R2943" s="661">
        <v>1</v>
      </c>
      <c r="S2943" s="677">
        <v>1</v>
      </c>
      <c r="T2943" s="744">
        <v>0.5</v>
      </c>
      <c r="U2943" s="700">
        <v>1</v>
      </c>
    </row>
    <row r="2944" spans="1:21" ht="14.4" customHeight="1" x14ac:dyDescent="0.3">
      <c r="A2944" s="660">
        <v>32</v>
      </c>
      <c r="B2944" s="661" t="s">
        <v>573</v>
      </c>
      <c r="C2944" s="661" t="s">
        <v>3528</v>
      </c>
      <c r="D2944" s="742" t="s">
        <v>5500</v>
      </c>
      <c r="E2944" s="743" t="s">
        <v>3550</v>
      </c>
      <c r="F2944" s="661" t="s">
        <v>3521</v>
      </c>
      <c r="G2944" s="661" t="s">
        <v>3677</v>
      </c>
      <c r="H2944" s="661" t="s">
        <v>574</v>
      </c>
      <c r="I2944" s="661" t="s">
        <v>2082</v>
      </c>
      <c r="J2944" s="661" t="s">
        <v>2083</v>
      </c>
      <c r="K2944" s="661" t="s">
        <v>3678</v>
      </c>
      <c r="L2944" s="662">
        <v>22.44</v>
      </c>
      <c r="M2944" s="662">
        <v>157.08000000000001</v>
      </c>
      <c r="N2944" s="661">
        <v>7</v>
      </c>
      <c r="O2944" s="744">
        <v>4.5</v>
      </c>
      <c r="P2944" s="662">
        <v>112.2</v>
      </c>
      <c r="Q2944" s="677">
        <v>0.7142857142857143</v>
      </c>
      <c r="R2944" s="661">
        <v>5</v>
      </c>
      <c r="S2944" s="677">
        <v>0.7142857142857143</v>
      </c>
      <c r="T2944" s="744">
        <v>3</v>
      </c>
      <c r="U2944" s="700">
        <v>0.66666666666666663</v>
      </c>
    </row>
    <row r="2945" spans="1:21" ht="14.4" customHeight="1" x14ac:dyDescent="0.3">
      <c r="A2945" s="660">
        <v>32</v>
      </c>
      <c r="B2945" s="661" t="s">
        <v>573</v>
      </c>
      <c r="C2945" s="661" t="s">
        <v>3528</v>
      </c>
      <c r="D2945" s="742" t="s">
        <v>5500</v>
      </c>
      <c r="E2945" s="743" t="s">
        <v>3550</v>
      </c>
      <c r="F2945" s="661" t="s">
        <v>3521</v>
      </c>
      <c r="G2945" s="661" t="s">
        <v>4284</v>
      </c>
      <c r="H2945" s="661" t="s">
        <v>574</v>
      </c>
      <c r="I2945" s="661" t="s">
        <v>3021</v>
      </c>
      <c r="J2945" s="661" t="s">
        <v>3022</v>
      </c>
      <c r="K2945" s="661" t="s">
        <v>4285</v>
      </c>
      <c r="L2945" s="662">
        <v>186.27</v>
      </c>
      <c r="M2945" s="662">
        <v>186.27</v>
      </c>
      <c r="N2945" s="661">
        <v>1</v>
      </c>
      <c r="O2945" s="744">
        <v>1</v>
      </c>
      <c r="P2945" s="662"/>
      <c r="Q2945" s="677">
        <v>0</v>
      </c>
      <c r="R2945" s="661"/>
      <c r="S2945" s="677">
        <v>0</v>
      </c>
      <c r="T2945" s="744"/>
      <c r="U2945" s="700">
        <v>0</v>
      </c>
    </row>
    <row r="2946" spans="1:21" ht="14.4" customHeight="1" x14ac:dyDescent="0.3">
      <c r="A2946" s="660">
        <v>32</v>
      </c>
      <c r="B2946" s="661" t="s">
        <v>573</v>
      </c>
      <c r="C2946" s="661" t="s">
        <v>3528</v>
      </c>
      <c r="D2946" s="742" t="s">
        <v>5500</v>
      </c>
      <c r="E2946" s="743" t="s">
        <v>3550</v>
      </c>
      <c r="F2946" s="661" t="s">
        <v>3521</v>
      </c>
      <c r="G2946" s="661" t="s">
        <v>4337</v>
      </c>
      <c r="H2946" s="661" t="s">
        <v>574</v>
      </c>
      <c r="I2946" s="661" t="s">
        <v>2787</v>
      </c>
      <c r="J2946" s="661" t="s">
        <v>2788</v>
      </c>
      <c r="K2946" s="661" t="s">
        <v>4338</v>
      </c>
      <c r="L2946" s="662">
        <v>5354.94</v>
      </c>
      <c r="M2946" s="662">
        <v>5354.94</v>
      </c>
      <c r="N2946" s="661">
        <v>1</v>
      </c>
      <c r="O2946" s="744">
        <v>1</v>
      </c>
      <c r="P2946" s="662">
        <v>5354.94</v>
      </c>
      <c r="Q2946" s="677">
        <v>1</v>
      </c>
      <c r="R2946" s="661">
        <v>1</v>
      </c>
      <c r="S2946" s="677">
        <v>1</v>
      </c>
      <c r="T2946" s="744">
        <v>1</v>
      </c>
      <c r="U2946" s="700">
        <v>1</v>
      </c>
    </row>
    <row r="2947" spans="1:21" ht="14.4" customHeight="1" x14ac:dyDescent="0.3">
      <c r="A2947" s="660">
        <v>32</v>
      </c>
      <c r="B2947" s="661" t="s">
        <v>573</v>
      </c>
      <c r="C2947" s="661" t="s">
        <v>3528</v>
      </c>
      <c r="D2947" s="742" t="s">
        <v>5500</v>
      </c>
      <c r="E2947" s="743" t="s">
        <v>3550</v>
      </c>
      <c r="F2947" s="661" t="s">
        <v>3521</v>
      </c>
      <c r="G2947" s="661" t="s">
        <v>3786</v>
      </c>
      <c r="H2947" s="661" t="s">
        <v>1755</v>
      </c>
      <c r="I2947" s="661" t="s">
        <v>1967</v>
      </c>
      <c r="J2947" s="661" t="s">
        <v>1968</v>
      </c>
      <c r="K2947" s="661" t="s">
        <v>2432</v>
      </c>
      <c r="L2947" s="662">
        <v>1427.23</v>
      </c>
      <c r="M2947" s="662">
        <v>11417.84</v>
      </c>
      <c r="N2947" s="661">
        <v>8</v>
      </c>
      <c r="O2947" s="744">
        <v>4</v>
      </c>
      <c r="P2947" s="662">
        <v>7136.15</v>
      </c>
      <c r="Q2947" s="677">
        <v>0.625</v>
      </c>
      <c r="R2947" s="661">
        <v>5</v>
      </c>
      <c r="S2947" s="677">
        <v>0.625</v>
      </c>
      <c r="T2947" s="744">
        <v>2.5</v>
      </c>
      <c r="U2947" s="700">
        <v>0.625</v>
      </c>
    </row>
    <row r="2948" spans="1:21" ht="14.4" customHeight="1" x14ac:dyDescent="0.3">
      <c r="A2948" s="660">
        <v>32</v>
      </c>
      <c r="B2948" s="661" t="s">
        <v>573</v>
      </c>
      <c r="C2948" s="661" t="s">
        <v>3528</v>
      </c>
      <c r="D2948" s="742" t="s">
        <v>5500</v>
      </c>
      <c r="E2948" s="743" t="s">
        <v>3550</v>
      </c>
      <c r="F2948" s="661" t="s">
        <v>3521</v>
      </c>
      <c r="G2948" s="661" t="s">
        <v>3904</v>
      </c>
      <c r="H2948" s="661" t="s">
        <v>574</v>
      </c>
      <c r="I2948" s="661" t="s">
        <v>1333</v>
      </c>
      <c r="J2948" s="661" t="s">
        <v>1334</v>
      </c>
      <c r="K2948" s="661" t="s">
        <v>3905</v>
      </c>
      <c r="L2948" s="662">
        <v>32709.68</v>
      </c>
      <c r="M2948" s="662">
        <v>32709.68</v>
      </c>
      <c r="N2948" s="661">
        <v>1</v>
      </c>
      <c r="O2948" s="744">
        <v>1</v>
      </c>
      <c r="P2948" s="662">
        <v>32709.68</v>
      </c>
      <c r="Q2948" s="677">
        <v>1</v>
      </c>
      <c r="R2948" s="661">
        <v>1</v>
      </c>
      <c r="S2948" s="677">
        <v>1</v>
      </c>
      <c r="T2948" s="744">
        <v>1</v>
      </c>
      <c r="U2948" s="700">
        <v>1</v>
      </c>
    </row>
    <row r="2949" spans="1:21" ht="14.4" customHeight="1" x14ac:dyDescent="0.3">
      <c r="A2949" s="660">
        <v>32</v>
      </c>
      <c r="B2949" s="661" t="s">
        <v>573</v>
      </c>
      <c r="C2949" s="661" t="s">
        <v>3528</v>
      </c>
      <c r="D2949" s="742" t="s">
        <v>5500</v>
      </c>
      <c r="E2949" s="743" t="s">
        <v>3553</v>
      </c>
      <c r="F2949" s="661" t="s">
        <v>3521</v>
      </c>
      <c r="G2949" s="661" t="s">
        <v>3571</v>
      </c>
      <c r="H2949" s="661" t="s">
        <v>574</v>
      </c>
      <c r="I2949" s="661" t="s">
        <v>3693</v>
      </c>
      <c r="J2949" s="661" t="s">
        <v>3575</v>
      </c>
      <c r="K2949" s="661" t="s">
        <v>3694</v>
      </c>
      <c r="L2949" s="662">
        <v>0</v>
      </c>
      <c r="M2949" s="662">
        <v>0</v>
      </c>
      <c r="N2949" s="661">
        <v>1</v>
      </c>
      <c r="O2949" s="744">
        <v>0.5</v>
      </c>
      <c r="P2949" s="662">
        <v>0</v>
      </c>
      <c r="Q2949" s="677"/>
      <c r="R2949" s="661">
        <v>1</v>
      </c>
      <c r="S2949" s="677">
        <v>1</v>
      </c>
      <c r="T2949" s="744">
        <v>0.5</v>
      </c>
      <c r="U2949" s="700">
        <v>1</v>
      </c>
    </row>
    <row r="2950" spans="1:21" ht="14.4" customHeight="1" x14ac:dyDescent="0.3">
      <c r="A2950" s="660">
        <v>32</v>
      </c>
      <c r="B2950" s="661" t="s">
        <v>573</v>
      </c>
      <c r="C2950" s="661" t="s">
        <v>3528</v>
      </c>
      <c r="D2950" s="742" t="s">
        <v>5500</v>
      </c>
      <c r="E2950" s="743" t="s">
        <v>3553</v>
      </c>
      <c r="F2950" s="661" t="s">
        <v>3521</v>
      </c>
      <c r="G2950" s="661" t="s">
        <v>3571</v>
      </c>
      <c r="H2950" s="661" t="s">
        <v>574</v>
      </c>
      <c r="I2950" s="661" t="s">
        <v>3573</v>
      </c>
      <c r="J2950" s="661" t="s">
        <v>684</v>
      </c>
      <c r="K2950" s="661" t="s">
        <v>3574</v>
      </c>
      <c r="L2950" s="662">
        <v>135.25</v>
      </c>
      <c r="M2950" s="662">
        <v>135.25</v>
      </c>
      <c r="N2950" s="661">
        <v>1</v>
      </c>
      <c r="O2950" s="744">
        <v>0.5</v>
      </c>
      <c r="P2950" s="662">
        <v>135.25</v>
      </c>
      <c r="Q2950" s="677">
        <v>1</v>
      </c>
      <c r="R2950" s="661">
        <v>1</v>
      </c>
      <c r="S2950" s="677">
        <v>1</v>
      </c>
      <c r="T2950" s="744">
        <v>0.5</v>
      </c>
      <c r="U2950" s="700">
        <v>1</v>
      </c>
    </row>
    <row r="2951" spans="1:21" ht="14.4" customHeight="1" x14ac:dyDescent="0.3">
      <c r="A2951" s="660">
        <v>32</v>
      </c>
      <c r="B2951" s="661" t="s">
        <v>573</v>
      </c>
      <c r="C2951" s="661" t="s">
        <v>3528</v>
      </c>
      <c r="D2951" s="742" t="s">
        <v>5500</v>
      </c>
      <c r="E2951" s="743" t="s">
        <v>3553</v>
      </c>
      <c r="F2951" s="661" t="s">
        <v>3521</v>
      </c>
      <c r="G2951" s="661" t="s">
        <v>3579</v>
      </c>
      <c r="H2951" s="661" t="s">
        <v>574</v>
      </c>
      <c r="I2951" s="661" t="s">
        <v>2542</v>
      </c>
      <c r="J2951" s="661" t="s">
        <v>1013</v>
      </c>
      <c r="K2951" s="661" t="s">
        <v>2543</v>
      </c>
      <c r="L2951" s="662">
        <v>194.24</v>
      </c>
      <c r="M2951" s="662">
        <v>194.24</v>
      </c>
      <c r="N2951" s="661">
        <v>1</v>
      </c>
      <c r="O2951" s="744">
        <v>0.5</v>
      </c>
      <c r="P2951" s="662">
        <v>194.24</v>
      </c>
      <c r="Q2951" s="677">
        <v>1</v>
      </c>
      <c r="R2951" s="661">
        <v>1</v>
      </c>
      <c r="S2951" s="677">
        <v>1</v>
      </c>
      <c r="T2951" s="744">
        <v>0.5</v>
      </c>
      <c r="U2951" s="700">
        <v>1</v>
      </c>
    </row>
    <row r="2952" spans="1:21" ht="14.4" customHeight="1" x14ac:dyDescent="0.3">
      <c r="A2952" s="660">
        <v>32</v>
      </c>
      <c r="B2952" s="661" t="s">
        <v>573</v>
      </c>
      <c r="C2952" s="661" t="s">
        <v>3528</v>
      </c>
      <c r="D2952" s="742" t="s">
        <v>5500</v>
      </c>
      <c r="E2952" s="743" t="s">
        <v>3553</v>
      </c>
      <c r="F2952" s="661" t="s">
        <v>3521</v>
      </c>
      <c r="G2952" s="661" t="s">
        <v>3579</v>
      </c>
      <c r="H2952" s="661" t="s">
        <v>574</v>
      </c>
      <c r="I2952" s="661" t="s">
        <v>3580</v>
      </c>
      <c r="J2952" s="661" t="s">
        <v>1013</v>
      </c>
      <c r="K2952" s="661" t="s">
        <v>3581</v>
      </c>
      <c r="L2952" s="662">
        <v>0</v>
      </c>
      <c r="M2952" s="662">
        <v>0</v>
      </c>
      <c r="N2952" s="661">
        <v>1</v>
      </c>
      <c r="O2952" s="744">
        <v>0.5</v>
      </c>
      <c r="P2952" s="662">
        <v>0</v>
      </c>
      <c r="Q2952" s="677"/>
      <c r="R2952" s="661">
        <v>1</v>
      </c>
      <c r="S2952" s="677">
        <v>1</v>
      </c>
      <c r="T2952" s="744">
        <v>0.5</v>
      </c>
      <c r="U2952" s="700">
        <v>1</v>
      </c>
    </row>
    <row r="2953" spans="1:21" ht="14.4" customHeight="1" x14ac:dyDescent="0.3">
      <c r="A2953" s="660">
        <v>32</v>
      </c>
      <c r="B2953" s="661" t="s">
        <v>573</v>
      </c>
      <c r="C2953" s="661" t="s">
        <v>3528</v>
      </c>
      <c r="D2953" s="742" t="s">
        <v>5500</v>
      </c>
      <c r="E2953" s="743" t="s">
        <v>3553</v>
      </c>
      <c r="F2953" s="661" t="s">
        <v>3521</v>
      </c>
      <c r="G2953" s="661" t="s">
        <v>3922</v>
      </c>
      <c r="H2953" s="661" t="s">
        <v>574</v>
      </c>
      <c r="I2953" s="661" t="s">
        <v>5488</v>
      </c>
      <c r="J2953" s="661" t="s">
        <v>5489</v>
      </c>
      <c r="K2953" s="661" t="s">
        <v>5490</v>
      </c>
      <c r="L2953" s="662">
        <v>0</v>
      </c>
      <c r="M2953" s="662">
        <v>0</v>
      </c>
      <c r="N2953" s="661">
        <v>1</v>
      </c>
      <c r="O2953" s="744">
        <v>0.5</v>
      </c>
      <c r="P2953" s="662"/>
      <c r="Q2953" s="677"/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32</v>
      </c>
      <c r="B2954" s="661" t="s">
        <v>573</v>
      </c>
      <c r="C2954" s="661" t="s">
        <v>3528</v>
      </c>
      <c r="D2954" s="742" t="s">
        <v>5500</v>
      </c>
      <c r="E2954" s="743" t="s">
        <v>3553</v>
      </c>
      <c r="F2954" s="661" t="s">
        <v>3521</v>
      </c>
      <c r="G2954" s="661" t="s">
        <v>3583</v>
      </c>
      <c r="H2954" s="661" t="s">
        <v>574</v>
      </c>
      <c r="I2954" s="661" t="s">
        <v>886</v>
      </c>
      <c r="J2954" s="661" t="s">
        <v>3584</v>
      </c>
      <c r="K2954" s="661" t="s">
        <v>3585</v>
      </c>
      <c r="L2954" s="662">
        <v>0</v>
      </c>
      <c r="M2954" s="662">
        <v>0</v>
      </c>
      <c r="N2954" s="661">
        <v>3</v>
      </c>
      <c r="O2954" s="744">
        <v>1</v>
      </c>
      <c r="P2954" s="662">
        <v>0</v>
      </c>
      <c r="Q2954" s="677"/>
      <c r="R2954" s="661">
        <v>2</v>
      </c>
      <c r="S2954" s="677">
        <v>0.66666666666666663</v>
      </c>
      <c r="T2954" s="744">
        <v>0.5</v>
      </c>
      <c r="U2954" s="700">
        <v>0.5</v>
      </c>
    </row>
    <row r="2955" spans="1:21" ht="14.4" customHeight="1" x14ac:dyDescent="0.3">
      <c r="A2955" s="660">
        <v>32</v>
      </c>
      <c r="B2955" s="661" t="s">
        <v>573</v>
      </c>
      <c r="C2955" s="661" t="s">
        <v>3528</v>
      </c>
      <c r="D2955" s="742" t="s">
        <v>5500</v>
      </c>
      <c r="E2955" s="743" t="s">
        <v>3553</v>
      </c>
      <c r="F2955" s="661" t="s">
        <v>3521</v>
      </c>
      <c r="G2955" s="661" t="s">
        <v>3586</v>
      </c>
      <c r="H2955" s="661" t="s">
        <v>574</v>
      </c>
      <c r="I2955" s="661" t="s">
        <v>2089</v>
      </c>
      <c r="J2955" s="661" t="s">
        <v>2090</v>
      </c>
      <c r="K2955" s="661" t="s">
        <v>3392</v>
      </c>
      <c r="L2955" s="662">
        <v>170.52</v>
      </c>
      <c r="M2955" s="662">
        <v>170.52</v>
      </c>
      <c r="N2955" s="661">
        <v>1</v>
      </c>
      <c r="O2955" s="744">
        <v>0.5</v>
      </c>
      <c r="P2955" s="662">
        <v>170.52</v>
      </c>
      <c r="Q2955" s="677">
        <v>1</v>
      </c>
      <c r="R2955" s="661">
        <v>1</v>
      </c>
      <c r="S2955" s="677">
        <v>1</v>
      </c>
      <c r="T2955" s="744">
        <v>0.5</v>
      </c>
      <c r="U2955" s="700">
        <v>1</v>
      </c>
    </row>
    <row r="2956" spans="1:21" ht="14.4" customHeight="1" x14ac:dyDescent="0.3">
      <c r="A2956" s="660">
        <v>32</v>
      </c>
      <c r="B2956" s="661" t="s">
        <v>573</v>
      </c>
      <c r="C2956" s="661" t="s">
        <v>3528</v>
      </c>
      <c r="D2956" s="742" t="s">
        <v>5500</v>
      </c>
      <c r="E2956" s="743" t="s">
        <v>3553</v>
      </c>
      <c r="F2956" s="661" t="s">
        <v>3521</v>
      </c>
      <c r="G2956" s="661" t="s">
        <v>3588</v>
      </c>
      <c r="H2956" s="661" t="s">
        <v>1755</v>
      </c>
      <c r="I2956" s="661" t="s">
        <v>1877</v>
      </c>
      <c r="J2956" s="661" t="s">
        <v>1878</v>
      </c>
      <c r="K2956" s="661" t="s">
        <v>3441</v>
      </c>
      <c r="L2956" s="662">
        <v>65.989999999999995</v>
      </c>
      <c r="M2956" s="662">
        <v>65.989999999999995</v>
      </c>
      <c r="N2956" s="661">
        <v>1</v>
      </c>
      <c r="O2956" s="744">
        <v>0.5</v>
      </c>
      <c r="P2956" s="662">
        <v>65.989999999999995</v>
      </c>
      <c r="Q2956" s="677">
        <v>1</v>
      </c>
      <c r="R2956" s="661">
        <v>1</v>
      </c>
      <c r="S2956" s="677">
        <v>1</v>
      </c>
      <c r="T2956" s="744">
        <v>0.5</v>
      </c>
      <c r="U2956" s="700">
        <v>1</v>
      </c>
    </row>
    <row r="2957" spans="1:21" ht="14.4" customHeight="1" x14ac:dyDescent="0.3">
      <c r="A2957" s="660">
        <v>32</v>
      </c>
      <c r="B2957" s="661" t="s">
        <v>573</v>
      </c>
      <c r="C2957" s="661" t="s">
        <v>3528</v>
      </c>
      <c r="D2957" s="742" t="s">
        <v>5500</v>
      </c>
      <c r="E2957" s="743" t="s">
        <v>3553</v>
      </c>
      <c r="F2957" s="661" t="s">
        <v>3521</v>
      </c>
      <c r="G2957" s="661" t="s">
        <v>3588</v>
      </c>
      <c r="H2957" s="661" t="s">
        <v>1755</v>
      </c>
      <c r="I2957" s="661" t="s">
        <v>2872</v>
      </c>
      <c r="J2957" s="661" t="s">
        <v>1952</v>
      </c>
      <c r="K2957" s="661" t="s">
        <v>3496</v>
      </c>
      <c r="L2957" s="662">
        <v>264</v>
      </c>
      <c r="M2957" s="662">
        <v>528</v>
      </c>
      <c r="N2957" s="661">
        <v>2</v>
      </c>
      <c r="O2957" s="744">
        <v>1.5</v>
      </c>
      <c r="P2957" s="662">
        <v>528</v>
      </c>
      <c r="Q2957" s="677">
        <v>1</v>
      </c>
      <c r="R2957" s="661">
        <v>2</v>
      </c>
      <c r="S2957" s="677">
        <v>1</v>
      </c>
      <c r="T2957" s="744">
        <v>1.5</v>
      </c>
      <c r="U2957" s="700">
        <v>1</v>
      </c>
    </row>
    <row r="2958" spans="1:21" ht="14.4" customHeight="1" x14ac:dyDescent="0.3">
      <c r="A2958" s="660">
        <v>32</v>
      </c>
      <c r="B2958" s="661" t="s">
        <v>573</v>
      </c>
      <c r="C2958" s="661" t="s">
        <v>3528</v>
      </c>
      <c r="D2958" s="742" t="s">
        <v>5500</v>
      </c>
      <c r="E2958" s="743" t="s">
        <v>3553</v>
      </c>
      <c r="F2958" s="661" t="s">
        <v>3521</v>
      </c>
      <c r="G2958" s="661" t="s">
        <v>3814</v>
      </c>
      <c r="H2958" s="661" t="s">
        <v>574</v>
      </c>
      <c r="I2958" s="661" t="s">
        <v>2689</v>
      </c>
      <c r="J2958" s="661" t="s">
        <v>2690</v>
      </c>
      <c r="K2958" s="661" t="s">
        <v>3820</v>
      </c>
      <c r="L2958" s="662">
        <v>1937.84</v>
      </c>
      <c r="M2958" s="662">
        <v>1937.84</v>
      </c>
      <c r="N2958" s="661">
        <v>1</v>
      </c>
      <c r="O2958" s="744">
        <v>1</v>
      </c>
      <c r="P2958" s="662"/>
      <c r="Q2958" s="677">
        <v>0</v>
      </c>
      <c r="R2958" s="661"/>
      <c r="S2958" s="677">
        <v>0</v>
      </c>
      <c r="T2958" s="744"/>
      <c r="U2958" s="700">
        <v>0</v>
      </c>
    </row>
    <row r="2959" spans="1:21" ht="14.4" customHeight="1" x14ac:dyDescent="0.3">
      <c r="A2959" s="660">
        <v>32</v>
      </c>
      <c r="B2959" s="661" t="s">
        <v>573</v>
      </c>
      <c r="C2959" s="661" t="s">
        <v>3528</v>
      </c>
      <c r="D2959" s="742" t="s">
        <v>5500</v>
      </c>
      <c r="E2959" s="743" t="s">
        <v>3553</v>
      </c>
      <c r="F2959" s="661" t="s">
        <v>3521</v>
      </c>
      <c r="G2959" s="661" t="s">
        <v>3605</v>
      </c>
      <c r="H2959" s="661" t="s">
        <v>574</v>
      </c>
      <c r="I2959" s="661" t="s">
        <v>2218</v>
      </c>
      <c r="J2959" s="661" t="s">
        <v>2219</v>
      </c>
      <c r="K2959" s="661" t="s">
        <v>3414</v>
      </c>
      <c r="L2959" s="662">
        <v>2991.23</v>
      </c>
      <c r="M2959" s="662">
        <v>20938.61</v>
      </c>
      <c r="N2959" s="661">
        <v>7</v>
      </c>
      <c r="O2959" s="744">
        <v>4.5</v>
      </c>
      <c r="P2959" s="662">
        <v>17947.38</v>
      </c>
      <c r="Q2959" s="677">
        <v>0.85714285714285721</v>
      </c>
      <c r="R2959" s="661">
        <v>6</v>
      </c>
      <c r="S2959" s="677">
        <v>0.8571428571428571</v>
      </c>
      <c r="T2959" s="744">
        <v>3.5</v>
      </c>
      <c r="U2959" s="700">
        <v>0.77777777777777779</v>
      </c>
    </row>
    <row r="2960" spans="1:21" ht="14.4" customHeight="1" x14ac:dyDescent="0.3">
      <c r="A2960" s="660">
        <v>32</v>
      </c>
      <c r="B2960" s="661" t="s">
        <v>573</v>
      </c>
      <c r="C2960" s="661" t="s">
        <v>3528</v>
      </c>
      <c r="D2960" s="742" t="s">
        <v>5500</v>
      </c>
      <c r="E2960" s="743" t="s">
        <v>3553</v>
      </c>
      <c r="F2960" s="661" t="s">
        <v>3521</v>
      </c>
      <c r="G2960" s="661" t="s">
        <v>3610</v>
      </c>
      <c r="H2960" s="661" t="s">
        <v>574</v>
      </c>
      <c r="I2960" s="661" t="s">
        <v>934</v>
      </c>
      <c r="J2960" s="661" t="s">
        <v>3612</v>
      </c>
      <c r="K2960" s="661" t="s">
        <v>3614</v>
      </c>
      <c r="L2960" s="662">
        <v>63.7</v>
      </c>
      <c r="M2960" s="662">
        <v>63.7</v>
      </c>
      <c r="N2960" s="661">
        <v>1</v>
      </c>
      <c r="O2960" s="744">
        <v>0.5</v>
      </c>
      <c r="P2960" s="662"/>
      <c r="Q2960" s="677">
        <v>0</v>
      </c>
      <c r="R2960" s="661"/>
      <c r="S2960" s="677">
        <v>0</v>
      </c>
      <c r="T2960" s="744"/>
      <c r="U2960" s="700">
        <v>0</v>
      </c>
    </row>
    <row r="2961" spans="1:21" ht="14.4" customHeight="1" x14ac:dyDescent="0.3">
      <c r="A2961" s="660">
        <v>32</v>
      </c>
      <c r="B2961" s="661" t="s">
        <v>573</v>
      </c>
      <c r="C2961" s="661" t="s">
        <v>3528</v>
      </c>
      <c r="D2961" s="742" t="s">
        <v>5500</v>
      </c>
      <c r="E2961" s="743" t="s">
        <v>3553</v>
      </c>
      <c r="F2961" s="661" t="s">
        <v>3521</v>
      </c>
      <c r="G2961" s="661" t="s">
        <v>4000</v>
      </c>
      <c r="H2961" s="661" t="s">
        <v>574</v>
      </c>
      <c r="I2961" s="661" t="s">
        <v>858</v>
      </c>
      <c r="J2961" s="661" t="s">
        <v>859</v>
      </c>
      <c r="K2961" s="661" t="s">
        <v>4001</v>
      </c>
      <c r="L2961" s="662">
        <v>156.77000000000001</v>
      </c>
      <c r="M2961" s="662">
        <v>470.31000000000006</v>
      </c>
      <c r="N2961" s="661">
        <v>3</v>
      </c>
      <c r="O2961" s="744">
        <v>0.5</v>
      </c>
      <c r="P2961" s="662"/>
      <c r="Q2961" s="677">
        <v>0</v>
      </c>
      <c r="R2961" s="661"/>
      <c r="S2961" s="677">
        <v>0</v>
      </c>
      <c r="T2961" s="744"/>
      <c r="U2961" s="700">
        <v>0</v>
      </c>
    </row>
    <row r="2962" spans="1:21" ht="14.4" customHeight="1" x14ac:dyDescent="0.3">
      <c r="A2962" s="660">
        <v>32</v>
      </c>
      <c r="B2962" s="661" t="s">
        <v>573</v>
      </c>
      <c r="C2962" s="661" t="s">
        <v>3528</v>
      </c>
      <c r="D2962" s="742" t="s">
        <v>5500</v>
      </c>
      <c r="E2962" s="743" t="s">
        <v>3553</v>
      </c>
      <c r="F2962" s="661" t="s">
        <v>3521</v>
      </c>
      <c r="G2962" s="661" t="s">
        <v>3695</v>
      </c>
      <c r="H2962" s="661" t="s">
        <v>574</v>
      </c>
      <c r="I2962" s="661" t="s">
        <v>981</v>
      </c>
      <c r="J2962" s="661" t="s">
        <v>982</v>
      </c>
      <c r="K2962" s="661" t="s">
        <v>983</v>
      </c>
      <c r="L2962" s="662">
        <v>33</v>
      </c>
      <c r="M2962" s="662">
        <v>33</v>
      </c>
      <c r="N2962" s="661">
        <v>1</v>
      </c>
      <c r="O2962" s="744">
        <v>1</v>
      </c>
      <c r="P2962" s="662">
        <v>33</v>
      </c>
      <c r="Q2962" s="677">
        <v>1</v>
      </c>
      <c r="R2962" s="661">
        <v>1</v>
      </c>
      <c r="S2962" s="677">
        <v>1</v>
      </c>
      <c r="T2962" s="744">
        <v>1</v>
      </c>
      <c r="U2962" s="700">
        <v>1</v>
      </c>
    </row>
    <row r="2963" spans="1:21" ht="14.4" customHeight="1" x14ac:dyDescent="0.3">
      <c r="A2963" s="660">
        <v>32</v>
      </c>
      <c r="B2963" s="661" t="s">
        <v>573</v>
      </c>
      <c r="C2963" s="661" t="s">
        <v>3528</v>
      </c>
      <c r="D2963" s="742" t="s">
        <v>5500</v>
      </c>
      <c r="E2963" s="743" t="s">
        <v>3553</v>
      </c>
      <c r="F2963" s="661" t="s">
        <v>3521</v>
      </c>
      <c r="G2963" s="661" t="s">
        <v>3695</v>
      </c>
      <c r="H2963" s="661" t="s">
        <v>574</v>
      </c>
      <c r="I2963" s="661" t="s">
        <v>3696</v>
      </c>
      <c r="J2963" s="661" t="s">
        <v>3697</v>
      </c>
      <c r="K2963" s="661" t="s">
        <v>3698</v>
      </c>
      <c r="L2963" s="662">
        <v>55.01</v>
      </c>
      <c r="M2963" s="662">
        <v>55.01</v>
      </c>
      <c r="N2963" s="661">
        <v>1</v>
      </c>
      <c r="O2963" s="744">
        <v>0.5</v>
      </c>
      <c r="P2963" s="662"/>
      <c r="Q2963" s="677">
        <v>0</v>
      </c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32</v>
      </c>
      <c r="B2964" s="661" t="s">
        <v>573</v>
      </c>
      <c r="C2964" s="661" t="s">
        <v>3528</v>
      </c>
      <c r="D2964" s="742" t="s">
        <v>5500</v>
      </c>
      <c r="E2964" s="743" t="s">
        <v>3553</v>
      </c>
      <c r="F2964" s="661" t="s">
        <v>3521</v>
      </c>
      <c r="G2964" s="661" t="s">
        <v>3632</v>
      </c>
      <c r="H2964" s="661" t="s">
        <v>574</v>
      </c>
      <c r="I2964" s="661" t="s">
        <v>862</v>
      </c>
      <c r="J2964" s="661" t="s">
        <v>3633</v>
      </c>
      <c r="K2964" s="661" t="s">
        <v>3634</v>
      </c>
      <c r="L2964" s="662">
        <v>88.76</v>
      </c>
      <c r="M2964" s="662">
        <v>177.52</v>
      </c>
      <c r="N2964" s="661">
        <v>2</v>
      </c>
      <c r="O2964" s="744">
        <v>1</v>
      </c>
      <c r="P2964" s="662">
        <v>177.52</v>
      </c>
      <c r="Q2964" s="677">
        <v>1</v>
      </c>
      <c r="R2964" s="661">
        <v>2</v>
      </c>
      <c r="S2964" s="677">
        <v>1</v>
      </c>
      <c r="T2964" s="744">
        <v>1</v>
      </c>
      <c r="U2964" s="700">
        <v>1</v>
      </c>
    </row>
    <row r="2965" spans="1:21" ht="14.4" customHeight="1" x14ac:dyDescent="0.3">
      <c r="A2965" s="660">
        <v>32</v>
      </c>
      <c r="B2965" s="661" t="s">
        <v>573</v>
      </c>
      <c r="C2965" s="661" t="s">
        <v>3528</v>
      </c>
      <c r="D2965" s="742" t="s">
        <v>5500</v>
      </c>
      <c r="E2965" s="743" t="s">
        <v>3553</v>
      </c>
      <c r="F2965" s="661" t="s">
        <v>3521</v>
      </c>
      <c r="G2965" s="661" t="s">
        <v>5491</v>
      </c>
      <c r="H2965" s="661" t="s">
        <v>574</v>
      </c>
      <c r="I2965" s="661" t="s">
        <v>5492</v>
      </c>
      <c r="J2965" s="661" t="s">
        <v>5493</v>
      </c>
      <c r="K2965" s="661" t="s">
        <v>5494</v>
      </c>
      <c r="L2965" s="662">
        <v>0</v>
      </c>
      <c r="M2965" s="662">
        <v>0</v>
      </c>
      <c r="N2965" s="661">
        <v>2</v>
      </c>
      <c r="O2965" s="744">
        <v>0.5</v>
      </c>
      <c r="P2965" s="662">
        <v>0</v>
      </c>
      <c r="Q2965" s="677"/>
      <c r="R2965" s="661">
        <v>2</v>
      </c>
      <c r="S2965" s="677">
        <v>1</v>
      </c>
      <c r="T2965" s="744">
        <v>0.5</v>
      </c>
      <c r="U2965" s="700">
        <v>1</v>
      </c>
    </row>
    <row r="2966" spans="1:21" ht="14.4" customHeight="1" x14ac:dyDescent="0.3">
      <c r="A2966" s="660">
        <v>32</v>
      </c>
      <c r="B2966" s="661" t="s">
        <v>573</v>
      </c>
      <c r="C2966" s="661" t="s">
        <v>3528</v>
      </c>
      <c r="D2966" s="742" t="s">
        <v>5500</v>
      </c>
      <c r="E2966" s="743" t="s">
        <v>3553</v>
      </c>
      <c r="F2966" s="661" t="s">
        <v>3521</v>
      </c>
      <c r="G2966" s="661" t="s">
        <v>3844</v>
      </c>
      <c r="H2966" s="661" t="s">
        <v>574</v>
      </c>
      <c r="I2966" s="661" t="s">
        <v>4331</v>
      </c>
      <c r="J2966" s="661" t="s">
        <v>2539</v>
      </c>
      <c r="K2966" s="661" t="s">
        <v>2540</v>
      </c>
      <c r="L2966" s="662">
        <v>27.5</v>
      </c>
      <c r="M2966" s="662">
        <v>55</v>
      </c>
      <c r="N2966" s="661">
        <v>2</v>
      </c>
      <c r="O2966" s="744">
        <v>1.5</v>
      </c>
      <c r="P2966" s="662">
        <v>27.5</v>
      </c>
      <c r="Q2966" s="677">
        <v>0.5</v>
      </c>
      <c r="R2966" s="661">
        <v>1</v>
      </c>
      <c r="S2966" s="677">
        <v>0.5</v>
      </c>
      <c r="T2966" s="744">
        <v>0.5</v>
      </c>
      <c r="U2966" s="700">
        <v>0.33333333333333331</v>
      </c>
    </row>
    <row r="2967" spans="1:21" ht="14.4" customHeight="1" x14ac:dyDescent="0.3">
      <c r="A2967" s="660">
        <v>32</v>
      </c>
      <c r="B2967" s="661" t="s">
        <v>573</v>
      </c>
      <c r="C2967" s="661" t="s">
        <v>3528</v>
      </c>
      <c r="D2967" s="742" t="s">
        <v>5500</v>
      </c>
      <c r="E2967" s="743" t="s">
        <v>3553</v>
      </c>
      <c r="F2967" s="661" t="s">
        <v>3521</v>
      </c>
      <c r="G2967" s="661" t="s">
        <v>3844</v>
      </c>
      <c r="H2967" s="661" t="s">
        <v>574</v>
      </c>
      <c r="I2967" s="661" t="s">
        <v>4953</v>
      </c>
      <c r="J2967" s="661" t="s">
        <v>3846</v>
      </c>
      <c r="K2967" s="661" t="s">
        <v>4954</v>
      </c>
      <c r="L2967" s="662">
        <v>38.04</v>
      </c>
      <c r="M2967" s="662">
        <v>38.04</v>
      </c>
      <c r="N2967" s="661">
        <v>1</v>
      </c>
      <c r="O2967" s="744">
        <v>0.5</v>
      </c>
      <c r="P2967" s="662">
        <v>38.04</v>
      </c>
      <c r="Q2967" s="677">
        <v>1</v>
      </c>
      <c r="R2967" s="661">
        <v>1</v>
      </c>
      <c r="S2967" s="677">
        <v>1</v>
      </c>
      <c r="T2967" s="744">
        <v>0.5</v>
      </c>
      <c r="U2967" s="700">
        <v>1</v>
      </c>
    </row>
    <row r="2968" spans="1:21" ht="14.4" customHeight="1" x14ac:dyDescent="0.3">
      <c r="A2968" s="660">
        <v>32</v>
      </c>
      <c r="B2968" s="661" t="s">
        <v>573</v>
      </c>
      <c r="C2968" s="661" t="s">
        <v>3528</v>
      </c>
      <c r="D2968" s="742" t="s">
        <v>5500</v>
      </c>
      <c r="E2968" s="743" t="s">
        <v>3553</v>
      </c>
      <c r="F2968" s="661" t="s">
        <v>3521</v>
      </c>
      <c r="G2968" s="661" t="s">
        <v>3647</v>
      </c>
      <c r="H2968" s="661" t="s">
        <v>1755</v>
      </c>
      <c r="I2968" s="661" t="s">
        <v>1780</v>
      </c>
      <c r="J2968" s="661" t="s">
        <v>1781</v>
      </c>
      <c r="K2968" s="661" t="s">
        <v>1782</v>
      </c>
      <c r="L2968" s="662">
        <v>815.1</v>
      </c>
      <c r="M2968" s="662">
        <v>815.1</v>
      </c>
      <c r="N2968" s="661">
        <v>1</v>
      </c>
      <c r="O2968" s="744">
        <v>0.5</v>
      </c>
      <c r="P2968" s="662">
        <v>815.1</v>
      </c>
      <c r="Q2968" s="677">
        <v>1</v>
      </c>
      <c r="R2968" s="661">
        <v>1</v>
      </c>
      <c r="S2968" s="677">
        <v>1</v>
      </c>
      <c r="T2968" s="744">
        <v>0.5</v>
      </c>
      <c r="U2968" s="700">
        <v>1</v>
      </c>
    </row>
    <row r="2969" spans="1:21" ht="14.4" customHeight="1" x14ac:dyDescent="0.3">
      <c r="A2969" s="660">
        <v>32</v>
      </c>
      <c r="B2969" s="661" t="s">
        <v>573</v>
      </c>
      <c r="C2969" s="661" t="s">
        <v>3528</v>
      </c>
      <c r="D2969" s="742" t="s">
        <v>5500</v>
      </c>
      <c r="E2969" s="743" t="s">
        <v>3553</v>
      </c>
      <c r="F2969" s="661" t="s">
        <v>3521</v>
      </c>
      <c r="G2969" s="661" t="s">
        <v>3647</v>
      </c>
      <c r="H2969" s="661" t="s">
        <v>1755</v>
      </c>
      <c r="I2969" s="661" t="s">
        <v>1784</v>
      </c>
      <c r="J2969" s="661" t="s">
        <v>1781</v>
      </c>
      <c r="K2969" s="661" t="s">
        <v>1785</v>
      </c>
      <c r="L2969" s="662">
        <v>923.74</v>
      </c>
      <c r="M2969" s="662">
        <v>2771.2200000000003</v>
      </c>
      <c r="N2969" s="661">
        <v>3</v>
      </c>
      <c r="O2969" s="744">
        <v>1</v>
      </c>
      <c r="P2969" s="662">
        <v>2771.2200000000003</v>
      </c>
      <c r="Q2969" s="677">
        <v>1</v>
      </c>
      <c r="R2969" s="661">
        <v>3</v>
      </c>
      <c r="S2969" s="677">
        <v>1</v>
      </c>
      <c r="T2969" s="744">
        <v>1</v>
      </c>
      <c r="U2969" s="700">
        <v>1</v>
      </c>
    </row>
    <row r="2970" spans="1:21" ht="14.4" customHeight="1" x14ac:dyDescent="0.3">
      <c r="A2970" s="660">
        <v>32</v>
      </c>
      <c r="B2970" s="661" t="s">
        <v>573</v>
      </c>
      <c r="C2970" s="661" t="s">
        <v>3528</v>
      </c>
      <c r="D2970" s="742" t="s">
        <v>5500</v>
      </c>
      <c r="E2970" s="743" t="s">
        <v>3553</v>
      </c>
      <c r="F2970" s="661" t="s">
        <v>3521</v>
      </c>
      <c r="G2970" s="661" t="s">
        <v>3654</v>
      </c>
      <c r="H2970" s="661" t="s">
        <v>574</v>
      </c>
      <c r="I2970" s="661" t="s">
        <v>3703</v>
      </c>
      <c r="J2970" s="661" t="s">
        <v>3656</v>
      </c>
      <c r="K2970" s="661" t="s">
        <v>760</v>
      </c>
      <c r="L2970" s="662">
        <v>301.2</v>
      </c>
      <c r="M2970" s="662">
        <v>301.2</v>
      </c>
      <c r="N2970" s="661">
        <v>1</v>
      </c>
      <c r="O2970" s="744">
        <v>0.5</v>
      </c>
      <c r="P2970" s="662">
        <v>301.2</v>
      </c>
      <c r="Q2970" s="677">
        <v>1</v>
      </c>
      <c r="R2970" s="661">
        <v>1</v>
      </c>
      <c r="S2970" s="677">
        <v>1</v>
      </c>
      <c r="T2970" s="744">
        <v>0.5</v>
      </c>
      <c r="U2970" s="700">
        <v>1</v>
      </c>
    </row>
    <row r="2971" spans="1:21" ht="14.4" customHeight="1" x14ac:dyDescent="0.3">
      <c r="A2971" s="660">
        <v>32</v>
      </c>
      <c r="B2971" s="661" t="s">
        <v>573</v>
      </c>
      <c r="C2971" s="661" t="s">
        <v>3528</v>
      </c>
      <c r="D2971" s="742" t="s">
        <v>5500</v>
      </c>
      <c r="E2971" s="743" t="s">
        <v>3553</v>
      </c>
      <c r="F2971" s="661" t="s">
        <v>3521</v>
      </c>
      <c r="G2971" s="661" t="s">
        <v>3654</v>
      </c>
      <c r="H2971" s="661" t="s">
        <v>574</v>
      </c>
      <c r="I2971" s="661" t="s">
        <v>3703</v>
      </c>
      <c r="J2971" s="661" t="s">
        <v>3656</v>
      </c>
      <c r="K2971" s="661" t="s">
        <v>760</v>
      </c>
      <c r="L2971" s="662">
        <v>185.26</v>
      </c>
      <c r="M2971" s="662">
        <v>185.26</v>
      </c>
      <c r="N2971" s="661">
        <v>1</v>
      </c>
      <c r="O2971" s="744">
        <v>0.5</v>
      </c>
      <c r="P2971" s="662">
        <v>185.26</v>
      </c>
      <c r="Q2971" s="677">
        <v>1</v>
      </c>
      <c r="R2971" s="661">
        <v>1</v>
      </c>
      <c r="S2971" s="677">
        <v>1</v>
      </c>
      <c r="T2971" s="744">
        <v>0.5</v>
      </c>
      <c r="U2971" s="700">
        <v>1</v>
      </c>
    </row>
    <row r="2972" spans="1:21" ht="14.4" customHeight="1" x14ac:dyDescent="0.3">
      <c r="A2972" s="660">
        <v>32</v>
      </c>
      <c r="B2972" s="661" t="s">
        <v>573</v>
      </c>
      <c r="C2972" s="661" t="s">
        <v>3528</v>
      </c>
      <c r="D2972" s="742" t="s">
        <v>5500</v>
      </c>
      <c r="E2972" s="743" t="s">
        <v>3553</v>
      </c>
      <c r="F2972" s="661" t="s">
        <v>3521</v>
      </c>
      <c r="G2972" s="661" t="s">
        <v>3654</v>
      </c>
      <c r="H2972" s="661" t="s">
        <v>574</v>
      </c>
      <c r="I2972" s="661" t="s">
        <v>758</v>
      </c>
      <c r="J2972" s="661" t="s">
        <v>759</v>
      </c>
      <c r="K2972" s="661" t="s">
        <v>760</v>
      </c>
      <c r="L2972" s="662">
        <v>185.26</v>
      </c>
      <c r="M2972" s="662">
        <v>185.26</v>
      </c>
      <c r="N2972" s="661">
        <v>1</v>
      </c>
      <c r="O2972" s="744">
        <v>0.5</v>
      </c>
      <c r="P2972" s="662">
        <v>185.26</v>
      </c>
      <c r="Q2972" s="677">
        <v>1</v>
      </c>
      <c r="R2972" s="661">
        <v>1</v>
      </c>
      <c r="S2972" s="677">
        <v>1</v>
      </c>
      <c r="T2972" s="744">
        <v>0.5</v>
      </c>
      <c r="U2972" s="700">
        <v>1</v>
      </c>
    </row>
    <row r="2973" spans="1:21" ht="14.4" customHeight="1" x14ac:dyDescent="0.3">
      <c r="A2973" s="660">
        <v>32</v>
      </c>
      <c r="B2973" s="661" t="s">
        <v>573</v>
      </c>
      <c r="C2973" s="661" t="s">
        <v>3528</v>
      </c>
      <c r="D2973" s="742" t="s">
        <v>5500</v>
      </c>
      <c r="E2973" s="743" t="s">
        <v>3553</v>
      </c>
      <c r="F2973" s="661" t="s">
        <v>3521</v>
      </c>
      <c r="G2973" s="661" t="s">
        <v>4460</v>
      </c>
      <c r="H2973" s="661" t="s">
        <v>574</v>
      </c>
      <c r="I2973" s="661" t="s">
        <v>707</v>
      </c>
      <c r="J2973" s="661" t="s">
        <v>4461</v>
      </c>
      <c r="K2973" s="661" t="s">
        <v>2216</v>
      </c>
      <c r="L2973" s="662">
        <v>0</v>
      </c>
      <c r="M2973" s="662">
        <v>0</v>
      </c>
      <c r="N2973" s="661">
        <v>1</v>
      </c>
      <c r="O2973" s="744">
        <v>1</v>
      </c>
      <c r="P2973" s="662">
        <v>0</v>
      </c>
      <c r="Q2973" s="677"/>
      <c r="R2973" s="661">
        <v>1</v>
      </c>
      <c r="S2973" s="677">
        <v>1</v>
      </c>
      <c r="T2973" s="744">
        <v>1</v>
      </c>
      <c r="U2973" s="700">
        <v>1</v>
      </c>
    </row>
    <row r="2974" spans="1:21" ht="14.4" customHeight="1" x14ac:dyDescent="0.3">
      <c r="A2974" s="660">
        <v>32</v>
      </c>
      <c r="B2974" s="661" t="s">
        <v>573</v>
      </c>
      <c r="C2974" s="661" t="s">
        <v>3528</v>
      </c>
      <c r="D2974" s="742" t="s">
        <v>5500</v>
      </c>
      <c r="E2974" s="743" t="s">
        <v>3553</v>
      </c>
      <c r="F2974" s="661" t="s">
        <v>3521</v>
      </c>
      <c r="G2974" s="661" t="s">
        <v>3662</v>
      </c>
      <c r="H2974" s="661" t="s">
        <v>574</v>
      </c>
      <c r="I2974" s="661" t="s">
        <v>1160</v>
      </c>
      <c r="J2974" s="661" t="s">
        <v>3663</v>
      </c>
      <c r="K2974" s="661" t="s">
        <v>3664</v>
      </c>
      <c r="L2974" s="662">
        <v>99.11</v>
      </c>
      <c r="M2974" s="662">
        <v>297.33</v>
      </c>
      <c r="N2974" s="661">
        <v>3</v>
      </c>
      <c r="O2974" s="744">
        <v>1</v>
      </c>
      <c r="P2974" s="662">
        <v>297.33</v>
      </c>
      <c r="Q2974" s="677">
        <v>1</v>
      </c>
      <c r="R2974" s="661">
        <v>3</v>
      </c>
      <c r="S2974" s="677">
        <v>1</v>
      </c>
      <c r="T2974" s="744">
        <v>1</v>
      </c>
      <c r="U2974" s="700">
        <v>1</v>
      </c>
    </row>
    <row r="2975" spans="1:21" ht="14.4" customHeight="1" x14ac:dyDescent="0.3">
      <c r="A2975" s="660">
        <v>32</v>
      </c>
      <c r="B2975" s="661" t="s">
        <v>573</v>
      </c>
      <c r="C2975" s="661" t="s">
        <v>3528</v>
      </c>
      <c r="D2975" s="742" t="s">
        <v>5500</v>
      </c>
      <c r="E2975" s="743" t="s">
        <v>3553</v>
      </c>
      <c r="F2975" s="661" t="s">
        <v>3521</v>
      </c>
      <c r="G2975" s="661" t="s">
        <v>4066</v>
      </c>
      <c r="H2975" s="661" t="s">
        <v>1755</v>
      </c>
      <c r="I2975" s="661" t="s">
        <v>4335</v>
      </c>
      <c r="J2975" s="661" t="s">
        <v>4336</v>
      </c>
      <c r="K2975" s="661" t="s">
        <v>3471</v>
      </c>
      <c r="L2975" s="662">
        <v>160.1</v>
      </c>
      <c r="M2975" s="662">
        <v>320.2</v>
      </c>
      <c r="N2975" s="661">
        <v>2</v>
      </c>
      <c r="O2975" s="744">
        <v>0.5</v>
      </c>
      <c r="P2975" s="662">
        <v>320.2</v>
      </c>
      <c r="Q2975" s="677">
        <v>1</v>
      </c>
      <c r="R2975" s="661">
        <v>2</v>
      </c>
      <c r="S2975" s="677">
        <v>1</v>
      </c>
      <c r="T2975" s="744">
        <v>0.5</v>
      </c>
      <c r="U2975" s="700">
        <v>1</v>
      </c>
    </row>
    <row r="2976" spans="1:21" ht="14.4" customHeight="1" x14ac:dyDescent="0.3">
      <c r="A2976" s="660">
        <v>32</v>
      </c>
      <c r="B2976" s="661" t="s">
        <v>573</v>
      </c>
      <c r="C2976" s="661" t="s">
        <v>3528</v>
      </c>
      <c r="D2976" s="742" t="s">
        <v>5500</v>
      </c>
      <c r="E2976" s="743" t="s">
        <v>3553</v>
      </c>
      <c r="F2976" s="661" t="s">
        <v>3521</v>
      </c>
      <c r="G2976" s="661" t="s">
        <v>3892</v>
      </c>
      <c r="H2976" s="661" t="s">
        <v>574</v>
      </c>
      <c r="I2976" s="661" t="s">
        <v>5495</v>
      </c>
      <c r="J2976" s="661" t="s">
        <v>5290</v>
      </c>
      <c r="K2976" s="661" t="s">
        <v>1014</v>
      </c>
      <c r="L2976" s="662">
        <v>0</v>
      </c>
      <c r="M2976" s="662">
        <v>0</v>
      </c>
      <c r="N2976" s="661">
        <v>1</v>
      </c>
      <c r="O2976" s="744">
        <v>0.5</v>
      </c>
      <c r="P2976" s="662"/>
      <c r="Q2976" s="677"/>
      <c r="R2976" s="661"/>
      <c r="S2976" s="677">
        <v>0</v>
      </c>
      <c r="T2976" s="744"/>
      <c r="U2976" s="700">
        <v>0</v>
      </c>
    </row>
    <row r="2977" spans="1:21" ht="14.4" customHeight="1" x14ac:dyDescent="0.3">
      <c r="A2977" s="660">
        <v>32</v>
      </c>
      <c r="B2977" s="661" t="s">
        <v>573</v>
      </c>
      <c r="C2977" s="661" t="s">
        <v>3528</v>
      </c>
      <c r="D2977" s="742" t="s">
        <v>5500</v>
      </c>
      <c r="E2977" s="743" t="s">
        <v>3553</v>
      </c>
      <c r="F2977" s="661" t="s">
        <v>3521</v>
      </c>
      <c r="G2977" s="661" t="s">
        <v>5403</v>
      </c>
      <c r="H2977" s="661" t="s">
        <v>574</v>
      </c>
      <c r="I2977" s="661" t="s">
        <v>5496</v>
      </c>
      <c r="J2977" s="661" t="s">
        <v>2144</v>
      </c>
      <c r="K2977" s="661" t="s">
        <v>4069</v>
      </c>
      <c r="L2977" s="662">
        <v>0</v>
      </c>
      <c r="M2977" s="662">
        <v>0</v>
      </c>
      <c r="N2977" s="661">
        <v>2</v>
      </c>
      <c r="O2977" s="744">
        <v>0.5</v>
      </c>
      <c r="P2977" s="662"/>
      <c r="Q2977" s="677"/>
      <c r="R2977" s="661"/>
      <c r="S2977" s="677">
        <v>0</v>
      </c>
      <c r="T2977" s="744"/>
      <c r="U2977" s="700">
        <v>0</v>
      </c>
    </row>
    <row r="2978" spans="1:21" ht="14.4" customHeight="1" x14ac:dyDescent="0.3">
      <c r="A2978" s="660">
        <v>32</v>
      </c>
      <c r="B2978" s="661" t="s">
        <v>573</v>
      </c>
      <c r="C2978" s="661" t="s">
        <v>3528</v>
      </c>
      <c r="D2978" s="742" t="s">
        <v>5500</v>
      </c>
      <c r="E2978" s="743" t="s">
        <v>3553</v>
      </c>
      <c r="F2978" s="661" t="s">
        <v>3521</v>
      </c>
      <c r="G2978" s="661" t="s">
        <v>3675</v>
      </c>
      <c r="H2978" s="661" t="s">
        <v>574</v>
      </c>
      <c r="I2978" s="661" t="s">
        <v>3947</v>
      </c>
      <c r="J2978" s="661" t="s">
        <v>767</v>
      </c>
      <c r="K2978" s="661" t="s">
        <v>3617</v>
      </c>
      <c r="L2978" s="662">
        <v>30.47</v>
      </c>
      <c r="M2978" s="662">
        <v>60.94</v>
      </c>
      <c r="N2978" s="661">
        <v>2</v>
      </c>
      <c r="O2978" s="744">
        <v>0.5</v>
      </c>
      <c r="P2978" s="662"/>
      <c r="Q2978" s="677">
        <v>0</v>
      </c>
      <c r="R2978" s="661"/>
      <c r="S2978" s="677">
        <v>0</v>
      </c>
      <c r="T2978" s="744"/>
      <c r="U2978" s="700">
        <v>0</v>
      </c>
    </row>
    <row r="2979" spans="1:21" ht="14.4" customHeight="1" x14ac:dyDescent="0.3">
      <c r="A2979" s="660">
        <v>32</v>
      </c>
      <c r="B2979" s="661" t="s">
        <v>573</v>
      </c>
      <c r="C2979" s="661" t="s">
        <v>3528</v>
      </c>
      <c r="D2979" s="742" t="s">
        <v>5500</v>
      </c>
      <c r="E2979" s="743" t="s">
        <v>3553</v>
      </c>
      <c r="F2979" s="661" t="s">
        <v>3521</v>
      </c>
      <c r="G2979" s="661" t="s">
        <v>3677</v>
      </c>
      <c r="H2979" s="661" t="s">
        <v>574</v>
      </c>
      <c r="I2979" s="661" t="s">
        <v>2082</v>
      </c>
      <c r="J2979" s="661" t="s">
        <v>2083</v>
      </c>
      <c r="K2979" s="661" t="s">
        <v>3678</v>
      </c>
      <c r="L2979" s="662">
        <v>22.44</v>
      </c>
      <c r="M2979" s="662">
        <v>179.52</v>
      </c>
      <c r="N2979" s="661">
        <v>8</v>
      </c>
      <c r="O2979" s="744">
        <v>2.5</v>
      </c>
      <c r="P2979" s="662">
        <v>179.52</v>
      </c>
      <c r="Q2979" s="677">
        <v>1</v>
      </c>
      <c r="R2979" s="661">
        <v>8</v>
      </c>
      <c r="S2979" s="677">
        <v>1</v>
      </c>
      <c r="T2979" s="744">
        <v>2.5</v>
      </c>
      <c r="U2979" s="700">
        <v>1</v>
      </c>
    </row>
    <row r="2980" spans="1:21" ht="14.4" customHeight="1" x14ac:dyDescent="0.3">
      <c r="A2980" s="660">
        <v>32</v>
      </c>
      <c r="B2980" s="661" t="s">
        <v>573</v>
      </c>
      <c r="C2980" s="661" t="s">
        <v>3528</v>
      </c>
      <c r="D2980" s="742" t="s">
        <v>5500</v>
      </c>
      <c r="E2980" s="743" t="s">
        <v>3553</v>
      </c>
      <c r="F2980" s="661" t="s">
        <v>3521</v>
      </c>
      <c r="G2980" s="661" t="s">
        <v>4337</v>
      </c>
      <c r="H2980" s="661" t="s">
        <v>574</v>
      </c>
      <c r="I2980" s="661" t="s">
        <v>2787</v>
      </c>
      <c r="J2980" s="661" t="s">
        <v>2788</v>
      </c>
      <c r="K2980" s="661" t="s">
        <v>4338</v>
      </c>
      <c r="L2980" s="662">
        <v>5354.94</v>
      </c>
      <c r="M2980" s="662">
        <v>5354.94</v>
      </c>
      <c r="N2980" s="661">
        <v>1</v>
      </c>
      <c r="O2980" s="744">
        <v>1</v>
      </c>
      <c r="P2980" s="662">
        <v>5354.94</v>
      </c>
      <c r="Q2980" s="677">
        <v>1</v>
      </c>
      <c r="R2980" s="661">
        <v>1</v>
      </c>
      <c r="S2980" s="677">
        <v>1</v>
      </c>
      <c r="T2980" s="744">
        <v>1</v>
      </c>
      <c r="U2980" s="700">
        <v>1</v>
      </c>
    </row>
    <row r="2981" spans="1:21" ht="14.4" customHeight="1" x14ac:dyDescent="0.3">
      <c r="A2981" s="660">
        <v>32</v>
      </c>
      <c r="B2981" s="661" t="s">
        <v>573</v>
      </c>
      <c r="C2981" s="661" t="s">
        <v>3528</v>
      </c>
      <c r="D2981" s="742" t="s">
        <v>5500</v>
      </c>
      <c r="E2981" s="743" t="s">
        <v>3553</v>
      </c>
      <c r="F2981" s="661" t="s">
        <v>3521</v>
      </c>
      <c r="G2981" s="661" t="s">
        <v>5168</v>
      </c>
      <c r="H2981" s="661" t="s">
        <v>574</v>
      </c>
      <c r="I2981" s="661" t="s">
        <v>1288</v>
      </c>
      <c r="J2981" s="661" t="s">
        <v>1289</v>
      </c>
      <c r="K2981" s="661" t="s">
        <v>5497</v>
      </c>
      <c r="L2981" s="662">
        <v>86.72</v>
      </c>
      <c r="M2981" s="662">
        <v>86.72</v>
      </c>
      <c r="N2981" s="661">
        <v>1</v>
      </c>
      <c r="O2981" s="744">
        <v>1</v>
      </c>
      <c r="P2981" s="662">
        <v>86.72</v>
      </c>
      <c r="Q2981" s="677">
        <v>1</v>
      </c>
      <c r="R2981" s="661">
        <v>1</v>
      </c>
      <c r="S2981" s="677">
        <v>1</v>
      </c>
      <c r="T2981" s="744">
        <v>1</v>
      </c>
      <c r="U2981" s="700">
        <v>1</v>
      </c>
    </row>
    <row r="2982" spans="1:21" ht="14.4" customHeight="1" x14ac:dyDescent="0.3">
      <c r="A2982" s="660">
        <v>32</v>
      </c>
      <c r="B2982" s="661" t="s">
        <v>573</v>
      </c>
      <c r="C2982" s="661" t="s">
        <v>3528</v>
      </c>
      <c r="D2982" s="742" t="s">
        <v>5500</v>
      </c>
      <c r="E2982" s="743" t="s">
        <v>3553</v>
      </c>
      <c r="F2982" s="661" t="s">
        <v>3521</v>
      </c>
      <c r="G2982" s="661" t="s">
        <v>3786</v>
      </c>
      <c r="H2982" s="661" t="s">
        <v>1755</v>
      </c>
      <c r="I2982" s="661" t="s">
        <v>1967</v>
      </c>
      <c r="J2982" s="661" t="s">
        <v>1968</v>
      </c>
      <c r="K2982" s="661" t="s">
        <v>2432</v>
      </c>
      <c r="L2982" s="662">
        <v>1427.23</v>
      </c>
      <c r="M2982" s="662">
        <v>8563.3799999999992</v>
      </c>
      <c r="N2982" s="661">
        <v>6</v>
      </c>
      <c r="O2982" s="744">
        <v>2</v>
      </c>
      <c r="P2982" s="662">
        <v>8563.3799999999992</v>
      </c>
      <c r="Q2982" s="677">
        <v>1</v>
      </c>
      <c r="R2982" s="661">
        <v>6</v>
      </c>
      <c r="S2982" s="677">
        <v>1</v>
      </c>
      <c r="T2982" s="744">
        <v>2</v>
      </c>
      <c r="U2982" s="700">
        <v>1</v>
      </c>
    </row>
    <row r="2983" spans="1:21" ht="14.4" customHeight="1" x14ac:dyDescent="0.3">
      <c r="A2983" s="660">
        <v>32</v>
      </c>
      <c r="B2983" s="661" t="s">
        <v>573</v>
      </c>
      <c r="C2983" s="661" t="s">
        <v>3528</v>
      </c>
      <c r="D2983" s="742" t="s">
        <v>5500</v>
      </c>
      <c r="E2983" s="743" t="s">
        <v>3553</v>
      </c>
      <c r="F2983" s="661" t="s">
        <v>3521</v>
      </c>
      <c r="G2983" s="661" t="s">
        <v>3690</v>
      </c>
      <c r="H2983" s="661" t="s">
        <v>1755</v>
      </c>
      <c r="I2983" s="661" t="s">
        <v>2253</v>
      </c>
      <c r="J2983" s="661" t="s">
        <v>2246</v>
      </c>
      <c r="K2983" s="661" t="s">
        <v>3416</v>
      </c>
      <c r="L2983" s="662">
        <v>13849.26</v>
      </c>
      <c r="M2983" s="662">
        <v>13849.26</v>
      </c>
      <c r="N2983" s="661">
        <v>1</v>
      </c>
      <c r="O2983" s="744">
        <v>0.5</v>
      </c>
      <c r="P2983" s="662">
        <v>13849.26</v>
      </c>
      <c r="Q2983" s="677">
        <v>1</v>
      </c>
      <c r="R2983" s="661">
        <v>1</v>
      </c>
      <c r="S2983" s="677">
        <v>1</v>
      </c>
      <c r="T2983" s="744">
        <v>0.5</v>
      </c>
      <c r="U2983" s="700">
        <v>1</v>
      </c>
    </row>
    <row r="2984" spans="1:21" ht="14.4" customHeight="1" x14ac:dyDescent="0.3">
      <c r="A2984" s="660">
        <v>32</v>
      </c>
      <c r="B2984" s="661" t="s">
        <v>573</v>
      </c>
      <c r="C2984" s="661" t="s">
        <v>3528</v>
      </c>
      <c r="D2984" s="742" t="s">
        <v>5500</v>
      </c>
      <c r="E2984" s="743" t="s">
        <v>3553</v>
      </c>
      <c r="F2984" s="661" t="s">
        <v>3521</v>
      </c>
      <c r="G2984" s="661" t="s">
        <v>3709</v>
      </c>
      <c r="H2984" s="661" t="s">
        <v>574</v>
      </c>
      <c r="I2984" s="661" t="s">
        <v>2237</v>
      </c>
      <c r="J2984" s="661" t="s">
        <v>3710</v>
      </c>
      <c r="K2984" s="661" t="s">
        <v>3711</v>
      </c>
      <c r="L2984" s="662">
        <v>10386.950000000001</v>
      </c>
      <c r="M2984" s="662">
        <v>31160.850000000002</v>
      </c>
      <c r="N2984" s="661">
        <v>3</v>
      </c>
      <c r="O2984" s="744">
        <v>0.5</v>
      </c>
      <c r="P2984" s="662">
        <v>31160.850000000002</v>
      </c>
      <c r="Q2984" s="677">
        <v>1</v>
      </c>
      <c r="R2984" s="661">
        <v>3</v>
      </c>
      <c r="S2984" s="677">
        <v>1</v>
      </c>
      <c r="T2984" s="744">
        <v>0.5</v>
      </c>
      <c r="U2984" s="700">
        <v>1</v>
      </c>
    </row>
    <row r="2985" spans="1:21" ht="14.4" customHeight="1" x14ac:dyDescent="0.3">
      <c r="A2985" s="660">
        <v>32</v>
      </c>
      <c r="B2985" s="661" t="s">
        <v>573</v>
      </c>
      <c r="C2985" s="661" t="s">
        <v>3528</v>
      </c>
      <c r="D2985" s="742" t="s">
        <v>5500</v>
      </c>
      <c r="E2985" s="743" t="s">
        <v>3559</v>
      </c>
      <c r="F2985" s="661" t="s">
        <v>3521</v>
      </c>
      <c r="G2985" s="661" t="s">
        <v>3605</v>
      </c>
      <c r="H2985" s="661" t="s">
        <v>574</v>
      </c>
      <c r="I2985" s="661" t="s">
        <v>2218</v>
      </c>
      <c r="J2985" s="661" t="s">
        <v>2219</v>
      </c>
      <c r="K2985" s="661" t="s">
        <v>3414</v>
      </c>
      <c r="L2985" s="662">
        <v>2991.23</v>
      </c>
      <c r="M2985" s="662">
        <v>2991.23</v>
      </c>
      <c r="N2985" s="661">
        <v>1</v>
      </c>
      <c r="O2985" s="744">
        <v>1</v>
      </c>
      <c r="P2985" s="662">
        <v>2991.23</v>
      </c>
      <c r="Q2985" s="677">
        <v>1</v>
      </c>
      <c r="R2985" s="661">
        <v>1</v>
      </c>
      <c r="S2985" s="677">
        <v>1</v>
      </c>
      <c r="T2985" s="744">
        <v>1</v>
      </c>
      <c r="U2985" s="700">
        <v>1</v>
      </c>
    </row>
    <row r="2986" spans="1:21" ht="14.4" customHeight="1" x14ac:dyDescent="0.3">
      <c r="A2986" s="660">
        <v>32</v>
      </c>
      <c r="B2986" s="661" t="s">
        <v>573</v>
      </c>
      <c r="C2986" s="661" t="s">
        <v>3530</v>
      </c>
      <c r="D2986" s="742" t="s">
        <v>5501</v>
      </c>
      <c r="E2986" s="743" t="s">
        <v>3540</v>
      </c>
      <c r="F2986" s="661" t="s">
        <v>3521</v>
      </c>
      <c r="G2986" s="661" t="s">
        <v>3579</v>
      </c>
      <c r="H2986" s="661" t="s">
        <v>574</v>
      </c>
      <c r="I2986" s="661" t="s">
        <v>3921</v>
      </c>
      <c r="J2986" s="661" t="s">
        <v>1013</v>
      </c>
      <c r="K2986" s="661" t="s">
        <v>1014</v>
      </c>
      <c r="L2986" s="662">
        <v>0</v>
      </c>
      <c r="M2986" s="662">
        <v>0</v>
      </c>
      <c r="N2986" s="661">
        <v>1</v>
      </c>
      <c r="O2986" s="744">
        <v>0.5</v>
      </c>
      <c r="P2986" s="662">
        <v>0</v>
      </c>
      <c r="Q2986" s="677"/>
      <c r="R2986" s="661">
        <v>1</v>
      </c>
      <c r="S2986" s="677">
        <v>1</v>
      </c>
      <c r="T2986" s="744">
        <v>0.5</v>
      </c>
      <c r="U2986" s="700">
        <v>1</v>
      </c>
    </row>
    <row r="2987" spans="1:21" ht="14.4" customHeight="1" x14ac:dyDescent="0.3">
      <c r="A2987" s="660">
        <v>32</v>
      </c>
      <c r="B2987" s="661" t="s">
        <v>573</v>
      </c>
      <c r="C2987" s="661" t="s">
        <v>3530</v>
      </c>
      <c r="D2987" s="742" t="s">
        <v>5501</v>
      </c>
      <c r="E2987" s="743" t="s">
        <v>3540</v>
      </c>
      <c r="F2987" s="661" t="s">
        <v>3521</v>
      </c>
      <c r="G2987" s="661" t="s">
        <v>3814</v>
      </c>
      <c r="H2987" s="661" t="s">
        <v>574</v>
      </c>
      <c r="I2987" s="661" t="s">
        <v>2689</v>
      </c>
      <c r="J2987" s="661" t="s">
        <v>2690</v>
      </c>
      <c r="K2987" s="661" t="s">
        <v>3820</v>
      </c>
      <c r="L2987" s="662">
        <v>1937.84</v>
      </c>
      <c r="M2987" s="662">
        <v>1937.84</v>
      </c>
      <c r="N2987" s="661">
        <v>1</v>
      </c>
      <c r="O2987" s="744">
        <v>0.5</v>
      </c>
      <c r="P2987" s="662">
        <v>1937.84</v>
      </c>
      <c r="Q2987" s="677">
        <v>1</v>
      </c>
      <c r="R2987" s="661">
        <v>1</v>
      </c>
      <c r="S2987" s="677">
        <v>1</v>
      </c>
      <c r="T2987" s="744">
        <v>0.5</v>
      </c>
      <c r="U2987" s="700">
        <v>1</v>
      </c>
    </row>
    <row r="2988" spans="1:21" ht="14.4" customHeight="1" x14ac:dyDescent="0.3">
      <c r="A2988" s="660">
        <v>32</v>
      </c>
      <c r="B2988" s="661" t="s">
        <v>573</v>
      </c>
      <c r="C2988" s="661" t="s">
        <v>3530</v>
      </c>
      <c r="D2988" s="742" t="s">
        <v>5501</v>
      </c>
      <c r="E2988" s="743" t="s">
        <v>3540</v>
      </c>
      <c r="F2988" s="661" t="s">
        <v>3521</v>
      </c>
      <c r="G2988" s="661" t="s">
        <v>3632</v>
      </c>
      <c r="H2988" s="661" t="s">
        <v>574</v>
      </c>
      <c r="I2988" s="661" t="s">
        <v>862</v>
      </c>
      <c r="J2988" s="661" t="s">
        <v>3633</v>
      </c>
      <c r="K2988" s="661" t="s">
        <v>3634</v>
      </c>
      <c r="L2988" s="662">
        <v>88.76</v>
      </c>
      <c r="M2988" s="662">
        <v>177.52</v>
      </c>
      <c r="N2988" s="661">
        <v>2</v>
      </c>
      <c r="O2988" s="744">
        <v>1</v>
      </c>
      <c r="P2988" s="662">
        <v>177.52</v>
      </c>
      <c r="Q2988" s="677">
        <v>1</v>
      </c>
      <c r="R2988" s="661">
        <v>2</v>
      </c>
      <c r="S2988" s="677">
        <v>1</v>
      </c>
      <c r="T2988" s="744">
        <v>1</v>
      </c>
      <c r="U2988" s="700">
        <v>1</v>
      </c>
    </row>
    <row r="2989" spans="1:21" ht="14.4" customHeight="1" x14ac:dyDescent="0.3">
      <c r="A2989" s="660">
        <v>32</v>
      </c>
      <c r="B2989" s="661" t="s">
        <v>573</v>
      </c>
      <c r="C2989" s="661" t="s">
        <v>3530</v>
      </c>
      <c r="D2989" s="742" t="s">
        <v>5501</v>
      </c>
      <c r="E2989" s="743" t="s">
        <v>3540</v>
      </c>
      <c r="F2989" s="661" t="s">
        <v>3521</v>
      </c>
      <c r="G2989" s="661" t="s">
        <v>3635</v>
      </c>
      <c r="H2989" s="661" t="s">
        <v>574</v>
      </c>
      <c r="I2989" s="661" t="s">
        <v>751</v>
      </c>
      <c r="J2989" s="661" t="s">
        <v>3759</v>
      </c>
      <c r="K2989" s="661" t="s">
        <v>3760</v>
      </c>
      <c r="L2989" s="662">
        <v>0</v>
      </c>
      <c r="M2989" s="662">
        <v>0</v>
      </c>
      <c r="N2989" s="661">
        <v>1</v>
      </c>
      <c r="O2989" s="744">
        <v>1</v>
      </c>
      <c r="P2989" s="662">
        <v>0</v>
      </c>
      <c r="Q2989" s="677"/>
      <c r="R2989" s="661">
        <v>1</v>
      </c>
      <c r="S2989" s="677">
        <v>1</v>
      </c>
      <c r="T2989" s="744">
        <v>1</v>
      </c>
      <c r="U2989" s="700">
        <v>1</v>
      </c>
    </row>
    <row r="2990" spans="1:21" ht="14.4" customHeight="1" x14ac:dyDescent="0.3">
      <c r="A2990" s="660">
        <v>32</v>
      </c>
      <c r="B2990" s="661" t="s">
        <v>573</v>
      </c>
      <c r="C2990" s="661" t="s">
        <v>3530</v>
      </c>
      <c r="D2990" s="742" t="s">
        <v>5501</v>
      </c>
      <c r="E2990" s="743" t="s">
        <v>3540</v>
      </c>
      <c r="F2990" s="661" t="s">
        <v>3521</v>
      </c>
      <c r="G2990" s="661" t="s">
        <v>3635</v>
      </c>
      <c r="H2990" s="661" t="s">
        <v>574</v>
      </c>
      <c r="I2990" s="661" t="s">
        <v>893</v>
      </c>
      <c r="J2990" s="661" t="s">
        <v>3636</v>
      </c>
      <c r="K2990" s="661" t="s">
        <v>3637</v>
      </c>
      <c r="L2990" s="662">
        <v>0</v>
      </c>
      <c r="M2990" s="662">
        <v>0</v>
      </c>
      <c r="N2990" s="661">
        <v>1</v>
      </c>
      <c r="O2990" s="744">
        <v>0.5</v>
      </c>
      <c r="P2990" s="662">
        <v>0</v>
      </c>
      <c r="Q2990" s="677"/>
      <c r="R2990" s="661">
        <v>1</v>
      </c>
      <c r="S2990" s="677">
        <v>1</v>
      </c>
      <c r="T2990" s="744">
        <v>0.5</v>
      </c>
      <c r="U2990" s="700">
        <v>1</v>
      </c>
    </row>
    <row r="2991" spans="1:21" ht="14.4" customHeight="1" x14ac:dyDescent="0.3">
      <c r="A2991" s="660">
        <v>32</v>
      </c>
      <c r="B2991" s="661" t="s">
        <v>573</v>
      </c>
      <c r="C2991" s="661" t="s">
        <v>3530</v>
      </c>
      <c r="D2991" s="742" t="s">
        <v>5501</v>
      </c>
      <c r="E2991" s="743" t="s">
        <v>3540</v>
      </c>
      <c r="F2991" s="661" t="s">
        <v>3521</v>
      </c>
      <c r="G2991" s="661" t="s">
        <v>3647</v>
      </c>
      <c r="H2991" s="661" t="s">
        <v>1755</v>
      </c>
      <c r="I2991" s="661" t="s">
        <v>2882</v>
      </c>
      <c r="J2991" s="661" t="s">
        <v>2883</v>
      </c>
      <c r="K2991" s="661" t="s">
        <v>1782</v>
      </c>
      <c r="L2991" s="662">
        <v>1385.62</v>
      </c>
      <c r="M2991" s="662">
        <v>2771.24</v>
      </c>
      <c r="N2991" s="661">
        <v>2</v>
      </c>
      <c r="O2991" s="744">
        <v>0.5</v>
      </c>
      <c r="P2991" s="662">
        <v>2771.24</v>
      </c>
      <c r="Q2991" s="677">
        <v>1</v>
      </c>
      <c r="R2991" s="661">
        <v>2</v>
      </c>
      <c r="S2991" s="677">
        <v>1</v>
      </c>
      <c r="T2991" s="744">
        <v>0.5</v>
      </c>
      <c r="U2991" s="700">
        <v>1</v>
      </c>
    </row>
    <row r="2992" spans="1:21" ht="14.4" customHeight="1" x14ac:dyDescent="0.3">
      <c r="A2992" s="660">
        <v>32</v>
      </c>
      <c r="B2992" s="661" t="s">
        <v>573</v>
      </c>
      <c r="C2992" s="661" t="s">
        <v>3530</v>
      </c>
      <c r="D2992" s="742" t="s">
        <v>5501</v>
      </c>
      <c r="E2992" s="743" t="s">
        <v>3540</v>
      </c>
      <c r="F2992" s="661" t="s">
        <v>3521</v>
      </c>
      <c r="G2992" s="661" t="s">
        <v>3654</v>
      </c>
      <c r="H2992" s="661" t="s">
        <v>574</v>
      </c>
      <c r="I2992" s="661" t="s">
        <v>3703</v>
      </c>
      <c r="J2992" s="661" t="s">
        <v>3656</v>
      </c>
      <c r="K2992" s="661" t="s">
        <v>760</v>
      </c>
      <c r="L2992" s="662">
        <v>301.2</v>
      </c>
      <c r="M2992" s="662">
        <v>301.2</v>
      </c>
      <c r="N2992" s="661">
        <v>1</v>
      </c>
      <c r="O2992" s="744">
        <v>0.5</v>
      </c>
      <c r="P2992" s="662">
        <v>301.2</v>
      </c>
      <c r="Q2992" s="677">
        <v>1</v>
      </c>
      <c r="R2992" s="661">
        <v>1</v>
      </c>
      <c r="S2992" s="677">
        <v>1</v>
      </c>
      <c r="T2992" s="744">
        <v>0.5</v>
      </c>
      <c r="U2992" s="700">
        <v>1</v>
      </c>
    </row>
    <row r="2993" spans="1:21" ht="14.4" customHeight="1" x14ac:dyDescent="0.3">
      <c r="A2993" s="660">
        <v>32</v>
      </c>
      <c r="B2993" s="661" t="s">
        <v>573</v>
      </c>
      <c r="C2993" s="661" t="s">
        <v>3530</v>
      </c>
      <c r="D2993" s="742" t="s">
        <v>5501</v>
      </c>
      <c r="E2993" s="743" t="s">
        <v>3540</v>
      </c>
      <c r="F2993" s="661" t="s">
        <v>3521</v>
      </c>
      <c r="G2993" s="661" t="s">
        <v>3662</v>
      </c>
      <c r="H2993" s="661" t="s">
        <v>574</v>
      </c>
      <c r="I2993" s="661" t="s">
        <v>647</v>
      </c>
      <c r="J2993" s="661" t="s">
        <v>3704</v>
      </c>
      <c r="K2993" s="661" t="s">
        <v>3646</v>
      </c>
      <c r="L2993" s="662">
        <v>24.78</v>
      </c>
      <c r="M2993" s="662">
        <v>49.56</v>
      </c>
      <c r="N2993" s="661">
        <v>2</v>
      </c>
      <c r="O2993" s="744">
        <v>0.5</v>
      </c>
      <c r="P2993" s="662">
        <v>49.56</v>
      </c>
      <c r="Q2993" s="677">
        <v>1</v>
      </c>
      <c r="R2993" s="661">
        <v>2</v>
      </c>
      <c r="S2993" s="677">
        <v>1</v>
      </c>
      <c r="T2993" s="744">
        <v>0.5</v>
      </c>
      <c r="U2993" s="700">
        <v>1</v>
      </c>
    </row>
    <row r="2994" spans="1:21" ht="14.4" customHeight="1" x14ac:dyDescent="0.3">
      <c r="A2994" s="660">
        <v>32</v>
      </c>
      <c r="B2994" s="661" t="s">
        <v>573</v>
      </c>
      <c r="C2994" s="661" t="s">
        <v>3530</v>
      </c>
      <c r="D2994" s="742" t="s">
        <v>5501</v>
      </c>
      <c r="E2994" s="743" t="s">
        <v>3540</v>
      </c>
      <c r="F2994" s="661" t="s">
        <v>3521</v>
      </c>
      <c r="G2994" s="661" t="s">
        <v>3677</v>
      </c>
      <c r="H2994" s="661" t="s">
        <v>574</v>
      </c>
      <c r="I2994" s="661" t="s">
        <v>2120</v>
      </c>
      <c r="J2994" s="661" t="s">
        <v>2121</v>
      </c>
      <c r="K2994" s="661" t="s">
        <v>3680</v>
      </c>
      <c r="L2994" s="662">
        <v>51.21</v>
      </c>
      <c r="M2994" s="662">
        <v>102.42</v>
      </c>
      <c r="N2994" s="661">
        <v>2</v>
      </c>
      <c r="O2994" s="744">
        <v>1</v>
      </c>
      <c r="P2994" s="662">
        <v>102.42</v>
      </c>
      <c r="Q2994" s="677">
        <v>1</v>
      </c>
      <c r="R2994" s="661">
        <v>2</v>
      </c>
      <c r="S2994" s="677">
        <v>1</v>
      </c>
      <c r="T2994" s="744">
        <v>1</v>
      </c>
      <c r="U2994" s="700">
        <v>1</v>
      </c>
    </row>
    <row r="2995" spans="1:21" ht="14.4" customHeight="1" x14ac:dyDescent="0.3">
      <c r="A2995" s="660">
        <v>32</v>
      </c>
      <c r="B2995" s="661" t="s">
        <v>573</v>
      </c>
      <c r="C2995" s="661" t="s">
        <v>3530</v>
      </c>
      <c r="D2995" s="742" t="s">
        <v>5501</v>
      </c>
      <c r="E2995" s="743" t="s">
        <v>3540</v>
      </c>
      <c r="F2995" s="661" t="s">
        <v>3521</v>
      </c>
      <c r="G2995" s="661" t="s">
        <v>3786</v>
      </c>
      <c r="H2995" s="661" t="s">
        <v>1755</v>
      </c>
      <c r="I2995" s="661" t="s">
        <v>1967</v>
      </c>
      <c r="J2995" s="661" t="s">
        <v>1968</v>
      </c>
      <c r="K2995" s="661" t="s">
        <v>2432</v>
      </c>
      <c r="L2995" s="662">
        <v>1427.23</v>
      </c>
      <c r="M2995" s="662">
        <v>2854.46</v>
      </c>
      <c r="N2995" s="661">
        <v>2</v>
      </c>
      <c r="O2995" s="744">
        <v>1</v>
      </c>
      <c r="P2995" s="662">
        <v>2854.46</v>
      </c>
      <c r="Q2995" s="677">
        <v>1</v>
      </c>
      <c r="R2995" s="661">
        <v>2</v>
      </c>
      <c r="S2995" s="677">
        <v>1</v>
      </c>
      <c r="T2995" s="744">
        <v>1</v>
      </c>
      <c r="U2995" s="700">
        <v>1</v>
      </c>
    </row>
    <row r="2996" spans="1:21" ht="14.4" customHeight="1" x14ac:dyDescent="0.3">
      <c r="A2996" s="660">
        <v>32</v>
      </c>
      <c r="B2996" s="661" t="s">
        <v>573</v>
      </c>
      <c r="C2996" s="661" t="s">
        <v>3530</v>
      </c>
      <c r="D2996" s="742" t="s">
        <v>5501</v>
      </c>
      <c r="E2996" s="743" t="s">
        <v>3540</v>
      </c>
      <c r="F2996" s="661" t="s">
        <v>3521</v>
      </c>
      <c r="G2996" s="661" t="s">
        <v>3690</v>
      </c>
      <c r="H2996" s="661" t="s">
        <v>1755</v>
      </c>
      <c r="I2996" s="661" t="s">
        <v>2253</v>
      </c>
      <c r="J2996" s="661" t="s">
        <v>2246</v>
      </c>
      <c r="K2996" s="661" t="s">
        <v>3416</v>
      </c>
      <c r="L2996" s="662">
        <v>13849.26</v>
      </c>
      <c r="M2996" s="662">
        <v>13849.26</v>
      </c>
      <c r="N2996" s="661">
        <v>1</v>
      </c>
      <c r="O2996" s="744">
        <v>0.5</v>
      </c>
      <c r="P2996" s="662">
        <v>13849.26</v>
      </c>
      <c r="Q2996" s="677">
        <v>1</v>
      </c>
      <c r="R2996" s="661">
        <v>1</v>
      </c>
      <c r="S2996" s="677">
        <v>1</v>
      </c>
      <c r="T2996" s="744">
        <v>0.5</v>
      </c>
      <c r="U2996" s="700">
        <v>1</v>
      </c>
    </row>
    <row r="2997" spans="1:21" ht="14.4" customHeight="1" x14ac:dyDescent="0.3">
      <c r="A2997" s="660">
        <v>32</v>
      </c>
      <c r="B2997" s="661" t="s">
        <v>573</v>
      </c>
      <c r="C2997" s="661" t="s">
        <v>3530</v>
      </c>
      <c r="D2997" s="742" t="s">
        <v>5501</v>
      </c>
      <c r="E2997" s="743" t="s">
        <v>3540</v>
      </c>
      <c r="F2997" s="661" t="s">
        <v>3521</v>
      </c>
      <c r="G2997" s="661" t="s">
        <v>3709</v>
      </c>
      <c r="H2997" s="661" t="s">
        <v>574</v>
      </c>
      <c r="I2997" s="661" t="s">
        <v>2237</v>
      </c>
      <c r="J2997" s="661" t="s">
        <v>3710</v>
      </c>
      <c r="K2997" s="661" t="s">
        <v>3711</v>
      </c>
      <c r="L2997" s="662">
        <v>10386.950000000001</v>
      </c>
      <c r="M2997" s="662">
        <v>10386.950000000001</v>
      </c>
      <c r="N2997" s="661">
        <v>1</v>
      </c>
      <c r="O2997" s="744">
        <v>0.5</v>
      </c>
      <c r="P2997" s="662">
        <v>10386.950000000001</v>
      </c>
      <c r="Q2997" s="677">
        <v>1</v>
      </c>
      <c r="R2997" s="661">
        <v>1</v>
      </c>
      <c r="S2997" s="677">
        <v>1</v>
      </c>
      <c r="T2997" s="744">
        <v>0.5</v>
      </c>
      <c r="U2997" s="700">
        <v>1</v>
      </c>
    </row>
    <row r="2998" spans="1:21" ht="14.4" customHeight="1" x14ac:dyDescent="0.3">
      <c r="A2998" s="660">
        <v>32</v>
      </c>
      <c r="B2998" s="661" t="s">
        <v>573</v>
      </c>
      <c r="C2998" s="661" t="s">
        <v>3530</v>
      </c>
      <c r="D2998" s="742" t="s">
        <v>5501</v>
      </c>
      <c r="E2998" s="743" t="s">
        <v>3549</v>
      </c>
      <c r="F2998" s="661" t="s">
        <v>3521</v>
      </c>
      <c r="G2998" s="661" t="s">
        <v>3588</v>
      </c>
      <c r="H2998" s="661" t="s">
        <v>1755</v>
      </c>
      <c r="I2998" s="661" t="s">
        <v>1951</v>
      </c>
      <c r="J2998" s="661" t="s">
        <v>1952</v>
      </c>
      <c r="K2998" s="661" t="s">
        <v>3442</v>
      </c>
      <c r="L2998" s="662">
        <v>132</v>
      </c>
      <c r="M2998" s="662">
        <v>132</v>
      </c>
      <c r="N2998" s="661">
        <v>1</v>
      </c>
      <c r="O2998" s="744">
        <v>0.5</v>
      </c>
      <c r="P2998" s="662">
        <v>132</v>
      </c>
      <c r="Q2998" s="677">
        <v>1</v>
      </c>
      <c r="R2998" s="661">
        <v>1</v>
      </c>
      <c r="S2998" s="677">
        <v>1</v>
      </c>
      <c r="T2998" s="744">
        <v>0.5</v>
      </c>
      <c r="U2998" s="700">
        <v>1</v>
      </c>
    </row>
    <row r="2999" spans="1:21" ht="14.4" customHeight="1" x14ac:dyDescent="0.3">
      <c r="A2999" s="660">
        <v>32</v>
      </c>
      <c r="B2999" s="661" t="s">
        <v>573</v>
      </c>
      <c r="C2999" s="661" t="s">
        <v>3530</v>
      </c>
      <c r="D2999" s="742" t="s">
        <v>5501</v>
      </c>
      <c r="E2999" s="743" t="s">
        <v>3549</v>
      </c>
      <c r="F2999" s="661" t="s">
        <v>3521</v>
      </c>
      <c r="G2999" s="661" t="s">
        <v>3814</v>
      </c>
      <c r="H2999" s="661" t="s">
        <v>574</v>
      </c>
      <c r="I2999" s="661" t="s">
        <v>1322</v>
      </c>
      <c r="J2999" s="661" t="s">
        <v>4113</v>
      </c>
      <c r="K2999" s="661" t="s">
        <v>4114</v>
      </c>
      <c r="L2999" s="662">
        <v>484.46</v>
      </c>
      <c r="M2999" s="662">
        <v>484.46</v>
      </c>
      <c r="N2999" s="661">
        <v>1</v>
      </c>
      <c r="O2999" s="744">
        <v>0.5</v>
      </c>
      <c r="P2999" s="662">
        <v>484.46</v>
      </c>
      <c r="Q2999" s="677">
        <v>1</v>
      </c>
      <c r="R2999" s="661">
        <v>1</v>
      </c>
      <c r="S2999" s="677">
        <v>1</v>
      </c>
      <c r="T2999" s="744">
        <v>0.5</v>
      </c>
      <c r="U2999" s="700">
        <v>1</v>
      </c>
    </row>
    <row r="3000" spans="1:21" ht="14.4" customHeight="1" x14ac:dyDescent="0.3">
      <c r="A3000" s="660">
        <v>32</v>
      </c>
      <c r="B3000" s="661" t="s">
        <v>573</v>
      </c>
      <c r="C3000" s="661" t="s">
        <v>3530</v>
      </c>
      <c r="D3000" s="742" t="s">
        <v>5501</v>
      </c>
      <c r="E3000" s="743" t="s">
        <v>3549</v>
      </c>
      <c r="F3000" s="661" t="s">
        <v>3521</v>
      </c>
      <c r="G3000" s="661" t="s">
        <v>3814</v>
      </c>
      <c r="H3000" s="661" t="s">
        <v>574</v>
      </c>
      <c r="I3000" s="661" t="s">
        <v>2689</v>
      </c>
      <c r="J3000" s="661" t="s">
        <v>2690</v>
      </c>
      <c r="K3000" s="661" t="s">
        <v>3820</v>
      </c>
      <c r="L3000" s="662">
        <v>1937.84</v>
      </c>
      <c r="M3000" s="662">
        <v>11627.039999999999</v>
      </c>
      <c r="N3000" s="661">
        <v>6</v>
      </c>
      <c r="O3000" s="744">
        <v>3</v>
      </c>
      <c r="P3000" s="662">
        <v>11627.039999999999</v>
      </c>
      <c r="Q3000" s="677">
        <v>1</v>
      </c>
      <c r="R3000" s="661">
        <v>6</v>
      </c>
      <c r="S3000" s="677">
        <v>1</v>
      </c>
      <c r="T3000" s="744">
        <v>3</v>
      </c>
      <c r="U3000" s="700">
        <v>1</v>
      </c>
    </row>
    <row r="3001" spans="1:21" ht="14.4" customHeight="1" x14ac:dyDescent="0.3">
      <c r="A3001" s="660">
        <v>32</v>
      </c>
      <c r="B3001" s="661" t="s">
        <v>573</v>
      </c>
      <c r="C3001" s="661" t="s">
        <v>3530</v>
      </c>
      <c r="D3001" s="742" t="s">
        <v>5501</v>
      </c>
      <c r="E3001" s="743" t="s">
        <v>3549</v>
      </c>
      <c r="F3001" s="661" t="s">
        <v>3521</v>
      </c>
      <c r="G3001" s="661" t="s">
        <v>3605</v>
      </c>
      <c r="H3001" s="661" t="s">
        <v>574</v>
      </c>
      <c r="I3001" s="661" t="s">
        <v>2218</v>
      </c>
      <c r="J3001" s="661" t="s">
        <v>2219</v>
      </c>
      <c r="K3001" s="661" t="s">
        <v>3414</v>
      </c>
      <c r="L3001" s="662">
        <v>2991.23</v>
      </c>
      <c r="M3001" s="662">
        <v>14956.15</v>
      </c>
      <c r="N3001" s="661">
        <v>5</v>
      </c>
      <c r="O3001" s="744">
        <v>2.5</v>
      </c>
      <c r="P3001" s="662">
        <v>14956.15</v>
      </c>
      <c r="Q3001" s="677">
        <v>1</v>
      </c>
      <c r="R3001" s="661">
        <v>5</v>
      </c>
      <c r="S3001" s="677">
        <v>1</v>
      </c>
      <c r="T3001" s="744">
        <v>2.5</v>
      </c>
      <c r="U3001" s="700">
        <v>1</v>
      </c>
    </row>
    <row r="3002" spans="1:21" ht="14.4" customHeight="1" x14ac:dyDescent="0.3">
      <c r="A3002" s="660">
        <v>32</v>
      </c>
      <c r="B3002" s="661" t="s">
        <v>573</v>
      </c>
      <c r="C3002" s="661" t="s">
        <v>3530</v>
      </c>
      <c r="D3002" s="742" t="s">
        <v>5501</v>
      </c>
      <c r="E3002" s="743" t="s">
        <v>3549</v>
      </c>
      <c r="F3002" s="661" t="s">
        <v>3521</v>
      </c>
      <c r="G3002" s="661" t="s">
        <v>4000</v>
      </c>
      <c r="H3002" s="661" t="s">
        <v>574</v>
      </c>
      <c r="I3002" s="661" t="s">
        <v>858</v>
      </c>
      <c r="J3002" s="661" t="s">
        <v>859</v>
      </c>
      <c r="K3002" s="661" t="s">
        <v>4001</v>
      </c>
      <c r="L3002" s="662">
        <v>156.77000000000001</v>
      </c>
      <c r="M3002" s="662">
        <v>156.77000000000001</v>
      </c>
      <c r="N3002" s="661">
        <v>1</v>
      </c>
      <c r="O3002" s="744">
        <v>0.5</v>
      </c>
      <c r="P3002" s="662">
        <v>156.77000000000001</v>
      </c>
      <c r="Q3002" s="677">
        <v>1</v>
      </c>
      <c r="R3002" s="661">
        <v>1</v>
      </c>
      <c r="S3002" s="677">
        <v>1</v>
      </c>
      <c r="T3002" s="744">
        <v>0.5</v>
      </c>
      <c r="U3002" s="700">
        <v>1</v>
      </c>
    </row>
    <row r="3003" spans="1:21" ht="14.4" customHeight="1" x14ac:dyDescent="0.3">
      <c r="A3003" s="660">
        <v>32</v>
      </c>
      <c r="B3003" s="661" t="s">
        <v>573</v>
      </c>
      <c r="C3003" s="661" t="s">
        <v>3530</v>
      </c>
      <c r="D3003" s="742" t="s">
        <v>5501</v>
      </c>
      <c r="E3003" s="743" t="s">
        <v>3549</v>
      </c>
      <c r="F3003" s="661" t="s">
        <v>3521</v>
      </c>
      <c r="G3003" s="661" t="s">
        <v>4390</v>
      </c>
      <c r="H3003" s="661" t="s">
        <v>574</v>
      </c>
      <c r="I3003" s="661" t="s">
        <v>5156</v>
      </c>
      <c r="J3003" s="661" t="s">
        <v>4392</v>
      </c>
      <c r="K3003" s="661" t="s">
        <v>4507</v>
      </c>
      <c r="L3003" s="662">
        <v>140.72</v>
      </c>
      <c r="M3003" s="662">
        <v>140.72</v>
      </c>
      <c r="N3003" s="661">
        <v>1</v>
      </c>
      <c r="O3003" s="744">
        <v>0.5</v>
      </c>
      <c r="P3003" s="662">
        <v>140.72</v>
      </c>
      <c r="Q3003" s="677">
        <v>1</v>
      </c>
      <c r="R3003" s="661">
        <v>1</v>
      </c>
      <c r="S3003" s="677">
        <v>1</v>
      </c>
      <c r="T3003" s="744">
        <v>0.5</v>
      </c>
      <c r="U3003" s="700">
        <v>1</v>
      </c>
    </row>
    <row r="3004" spans="1:21" ht="14.4" customHeight="1" x14ac:dyDescent="0.3">
      <c r="A3004" s="660">
        <v>32</v>
      </c>
      <c r="B3004" s="661" t="s">
        <v>573</v>
      </c>
      <c r="C3004" s="661" t="s">
        <v>3530</v>
      </c>
      <c r="D3004" s="742" t="s">
        <v>5501</v>
      </c>
      <c r="E3004" s="743" t="s">
        <v>3549</v>
      </c>
      <c r="F3004" s="661" t="s">
        <v>3521</v>
      </c>
      <c r="G3004" s="661" t="s">
        <v>3635</v>
      </c>
      <c r="H3004" s="661" t="s">
        <v>574</v>
      </c>
      <c r="I3004" s="661" t="s">
        <v>751</v>
      </c>
      <c r="J3004" s="661" t="s">
        <v>3759</v>
      </c>
      <c r="K3004" s="661" t="s">
        <v>3760</v>
      </c>
      <c r="L3004" s="662">
        <v>0</v>
      </c>
      <c r="M3004" s="662">
        <v>0</v>
      </c>
      <c r="N3004" s="661">
        <v>6</v>
      </c>
      <c r="O3004" s="744">
        <v>3</v>
      </c>
      <c r="P3004" s="662">
        <v>0</v>
      </c>
      <c r="Q3004" s="677"/>
      <c r="R3004" s="661">
        <v>6</v>
      </c>
      <c r="S3004" s="677">
        <v>1</v>
      </c>
      <c r="T3004" s="744">
        <v>3</v>
      </c>
      <c r="U3004" s="700">
        <v>1</v>
      </c>
    </row>
    <row r="3005" spans="1:21" ht="14.4" customHeight="1" x14ac:dyDescent="0.3">
      <c r="A3005" s="660">
        <v>32</v>
      </c>
      <c r="B3005" s="661" t="s">
        <v>573</v>
      </c>
      <c r="C3005" s="661" t="s">
        <v>3530</v>
      </c>
      <c r="D3005" s="742" t="s">
        <v>5501</v>
      </c>
      <c r="E3005" s="743" t="s">
        <v>3549</v>
      </c>
      <c r="F3005" s="661" t="s">
        <v>3521</v>
      </c>
      <c r="G3005" s="661" t="s">
        <v>3851</v>
      </c>
      <c r="H3005" s="661" t="s">
        <v>574</v>
      </c>
      <c r="I3005" s="661" t="s">
        <v>2079</v>
      </c>
      <c r="J3005" s="661" t="s">
        <v>692</v>
      </c>
      <c r="K3005" s="661" t="s">
        <v>3803</v>
      </c>
      <c r="L3005" s="662">
        <v>30.17</v>
      </c>
      <c r="M3005" s="662">
        <v>30.17</v>
      </c>
      <c r="N3005" s="661">
        <v>1</v>
      </c>
      <c r="O3005" s="744">
        <v>1</v>
      </c>
      <c r="P3005" s="662">
        <v>30.17</v>
      </c>
      <c r="Q3005" s="677">
        <v>1</v>
      </c>
      <c r="R3005" s="661">
        <v>1</v>
      </c>
      <c r="S3005" s="677">
        <v>1</v>
      </c>
      <c r="T3005" s="744">
        <v>1</v>
      </c>
      <c r="U3005" s="700">
        <v>1</v>
      </c>
    </row>
    <row r="3006" spans="1:21" ht="14.4" customHeight="1" x14ac:dyDescent="0.3">
      <c r="A3006" s="660">
        <v>32</v>
      </c>
      <c r="B3006" s="661" t="s">
        <v>573</v>
      </c>
      <c r="C3006" s="661" t="s">
        <v>3530</v>
      </c>
      <c r="D3006" s="742" t="s">
        <v>5501</v>
      </c>
      <c r="E3006" s="743" t="s">
        <v>3549</v>
      </c>
      <c r="F3006" s="661" t="s">
        <v>3521</v>
      </c>
      <c r="G3006" s="661" t="s">
        <v>3647</v>
      </c>
      <c r="H3006" s="661" t="s">
        <v>1755</v>
      </c>
      <c r="I3006" s="661" t="s">
        <v>2882</v>
      </c>
      <c r="J3006" s="661" t="s">
        <v>2883</v>
      </c>
      <c r="K3006" s="661" t="s">
        <v>1782</v>
      </c>
      <c r="L3006" s="662">
        <v>1385.62</v>
      </c>
      <c r="M3006" s="662">
        <v>1385.62</v>
      </c>
      <c r="N3006" s="661">
        <v>1</v>
      </c>
      <c r="O3006" s="744">
        <v>0.5</v>
      </c>
      <c r="P3006" s="662">
        <v>1385.62</v>
      </c>
      <c r="Q3006" s="677">
        <v>1</v>
      </c>
      <c r="R3006" s="661">
        <v>1</v>
      </c>
      <c r="S3006" s="677">
        <v>1</v>
      </c>
      <c r="T3006" s="744">
        <v>0.5</v>
      </c>
      <c r="U3006" s="700">
        <v>1</v>
      </c>
    </row>
    <row r="3007" spans="1:21" ht="14.4" customHeight="1" x14ac:dyDescent="0.3">
      <c r="A3007" s="660">
        <v>32</v>
      </c>
      <c r="B3007" s="661" t="s">
        <v>573</v>
      </c>
      <c r="C3007" s="661" t="s">
        <v>3530</v>
      </c>
      <c r="D3007" s="742" t="s">
        <v>5501</v>
      </c>
      <c r="E3007" s="743" t="s">
        <v>3549</v>
      </c>
      <c r="F3007" s="661" t="s">
        <v>3521</v>
      </c>
      <c r="G3007" s="661" t="s">
        <v>3654</v>
      </c>
      <c r="H3007" s="661" t="s">
        <v>574</v>
      </c>
      <c r="I3007" s="661" t="s">
        <v>3943</v>
      </c>
      <c r="J3007" s="661" t="s">
        <v>759</v>
      </c>
      <c r="K3007" s="661" t="s">
        <v>3657</v>
      </c>
      <c r="L3007" s="662">
        <v>93.71</v>
      </c>
      <c r="M3007" s="662">
        <v>281.13</v>
      </c>
      <c r="N3007" s="661">
        <v>3</v>
      </c>
      <c r="O3007" s="744">
        <v>1.5</v>
      </c>
      <c r="P3007" s="662">
        <v>281.13</v>
      </c>
      <c r="Q3007" s="677">
        <v>1</v>
      </c>
      <c r="R3007" s="661">
        <v>3</v>
      </c>
      <c r="S3007" s="677">
        <v>1</v>
      </c>
      <c r="T3007" s="744">
        <v>1.5</v>
      </c>
      <c r="U3007" s="700">
        <v>1</v>
      </c>
    </row>
    <row r="3008" spans="1:21" ht="14.4" customHeight="1" x14ac:dyDescent="0.3">
      <c r="A3008" s="660">
        <v>32</v>
      </c>
      <c r="B3008" s="661" t="s">
        <v>573</v>
      </c>
      <c r="C3008" s="661" t="s">
        <v>3530</v>
      </c>
      <c r="D3008" s="742" t="s">
        <v>5501</v>
      </c>
      <c r="E3008" s="743" t="s">
        <v>3549</v>
      </c>
      <c r="F3008" s="661" t="s">
        <v>3521</v>
      </c>
      <c r="G3008" s="661" t="s">
        <v>3654</v>
      </c>
      <c r="H3008" s="661" t="s">
        <v>574</v>
      </c>
      <c r="I3008" s="661" t="s">
        <v>3943</v>
      </c>
      <c r="J3008" s="661" t="s">
        <v>759</v>
      </c>
      <c r="K3008" s="661" t="s">
        <v>3657</v>
      </c>
      <c r="L3008" s="662">
        <v>57.64</v>
      </c>
      <c r="M3008" s="662">
        <v>115.28</v>
      </c>
      <c r="N3008" s="661">
        <v>2</v>
      </c>
      <c r="O3008" s="744">
        <v>1</v>
      </c>
      <c r="P3008" s="662">
        <v>115.28</v>
      </c>
      <c r="Q3008" s="677">
        <v>1</v>
      </c>
      <c r="R3008" s="661">
        <v>2</v>
      </c>
      <c r="S3008" s="677">
        <v>1</v>
      </c>
      <c r="T3008" s="744">
        <v>1</v>
      </c>
      <c r="U3008" s="700">
        <v>1</v>
      </c>
    </row>
    <row r="3009" spans="1:21" ht="14.4" customHeight="1" x14ac:dyDescent="0.3">
      <c r="A3009" s="660">
        <v>32</v>
      </c>
      <c r="B3009" s="661" t="s">
        <v>573</v>
      </c>
      <c r="C3009" s="661" t="s">
        <v>3530</v>
      </c>
      <c r="D3009" s="742" t="s">
        <v>5501</v>
      </c>
      <c r="E3009" s="743" t="s">
        <v>3549</v>
      </c>
      <c r="F3009" s="661" t="s">
        <v>3521</v>
      </c>
      <c r="G3009" s="661" t="s">
        <v>3654</v>
      </c>
      <c r="H3009" s="661" t="s">
        <v>574</v>
      </c>
      <c r="I3009" s="661" t="s">
        <v>758</v>
      </c>
      <c r="J3009" s="661" t="s">
        <v>759</v>
      </c>
      <c r="K3009" s="661" t="s">
        <v>760</v>
      </c>
      <c r="L3009" s="662">
        <v>301.2</v>
      </c>
      <c r="M3009" s="662">
        <v>301.2</v>
      </c>
      <c r="N3009" s="661">
        <v>1</v>
      </c>
      <c r="O3009" s="744">
        <v>0.5</v>
      </c>
      <c r="P3009" s="662">
        <v>301.2</v>
      </c>
      <c r="Q3009" s="677">
        <v>1</v>
      </c>
      <c r="R3009" s="661">
        <v>1</v>
      </c>
      <c r="S3009" s="677">
        <v>1</v>
      </c>
      <c r="T3009" s="744">
        <v>0.5</v>
      </c>
      <c r="U3009" s="700">
        <v>1</v>
      </c>
    </row>
    <row r="3010" spans="1:21" ht="14.4" customHeight="1" x14ac:dyDescent="0.3">
      <c r="A3010" s="660">
        <v>32</v>
      </c>
      <c r="B3010" s="661" t="s">
        <v>573</v>
      </c>
      <c r="C3010" s="661" t="s">
        <v>3530</v>
      </c>
      <c r="D3010" s="742" t="s">
        <v>5501</v>
      </c>
      <c r="E3010" s="743" t="s">
        <v>3549</v>
      </c>
      <c r="F3010" s="661" t="s">
        <v>3521</v>
      </c>
      <c r="G3010" s="661" t="s">
        <v>4203</v>
      </c>
      <c r="H3010" s="661" t="s">
        <v>574</v>
      </c>
      <c r="I3010" s="661" t="s">
        <v>4204</v>
      </c>
      <c r="J3010" s="661" t="s">
        <v>1633</v>
      </c>
      <c r="K3010" s="661" t="s">
        <v>1274</v>
      </c>
      <c r="L3010" s="662">
        <v>54.23</v>
      </c>
      <c r="M3010" s="662">
        <v>54.23</v>
      </c>
      <c r="N3010" s="661">
        <v>1</v>
      </c>
      <c r="O3010" s="744">
        <v>1</v>
      </c>
      <c r="P3010" s="662">
        <v>54.23</v>
      </c>
      <c r="Q3010" s="677">
        <v>1</v>
      </c>
      <c r="R3010" s="661">
        <v>1</v>
      </c>
      <c r="S3010" s="677">
        <v>1</v>
      </c>
      <c r="T3010" s="744">
        <v>1</v>
      </c>
      <c r="U3010" s="700">
        <v>1</v>
      </c>
    </row>
    <row r="3011" spans="1:21" ht="14.4" customHeight="1" x14ac:dyDescent="0.3">
      <c r="A3011" s="660">
        <v>32</v>
      </c>
      <c r="B3011" s="661" t="s">
        <v>573</v>
      </c>
      <c r="C3011" s="661" t="s">
        <v>3530</v>
      </c>
      <c r="D3011" s="742" t="s">
        <v>5501</v>
      </c>
      <c r="E3011" s="743" t="s">
        <v>3549</v>
      </c>
      <c r="F3011" s="661" t="s">
        <v>3521</v>
      </c>
      <c r="G3011" s="661" t="s">
        <v>3677</v>
      </c>
      <c r="H3011" s="661" t="s">
        <v>574</v>
      </c>
      <c r="I3011" s="661" t="s">
        <v>2082</v>
      </c>
      <c r="J3011" s="661" t="s">
        <v>2083</v>
      </c>
      <c r="K3011" s="661" t="s">
        <v>3678</v>
      </c>
      <c r="L3011" s="662">
        <v>22.44</v>
      </c>
      <c r="M3011" s="662">
        <v>67.320000000000007</v>
      </c>
      <c r="N3011" s="661">
        <v>3</v>
      </c>
      <c r="O3011" s="744">
        <v>1.5</v>
      </c>
      <c r="P3011" s="662">
        <v>67.320000000000007</v>
      </c>
      <c r="Q3011" s="677">
        <v>1</v>
      </c>
      <c r="R3011" s="661">
        <v>3</v>
      </c>
      <c r="S3011" s="677">
        <v>1</v>
      </c>
      <c r="T3011" s="744">
        <v>1.5</v>
      </c>
      <c r="U3011" s="700">
        <v>1</v>
      </c>
    </row>
    <row r="3012" spans="1:21" ht="14.4" customHeight="1" x14ac:dyDescent="0.3">
      <c r="A3012" s="660">
        <v>32</v>
      </c>
      <c r="B3012" s="661" t="s">
        <v>573</v>
      </c>
      <c r="C3012" s="661" t="s">
        <v>3530</v>
      </c>
      <c r="D3012" s="742" t="s">
        <v>5501</v>
      </c>
      <c r="E3012" s="743" t="s">
        <v>3549</v>
      </c>
      <c r="F3012" s="661" t="s">
        <v>3521</v>
      </c>
      <c r="G3012" s="661" t="s">
        <v>3677</v>
      </c>
      <c r="H3012" s="661" t="s">
        <v>574</v>
      </c>
      <c r="I3012" s="661" t="s">
        <v>2120</v>
      </c>
      <c r="J3012" s="661" t="s">
        <v>2121</v>
      </c>
      <c r="K3012" s="661" t="s">
        <v>3680</v>
      </c>
      <c r="L3012" s="662">
        <v>51.21</v>
      </c>
      <c r="M3012" s="662">
        <v>204.84</v>
      </c>
      <c r="N3012" s="661">
        <v>4</v>
      </c>
      <c r="O3012" s="744">
        <v>2</v>
      </c>
      <c r="P3012" s="662">
        <v>204.84</v>
      </c>
      <c r="Q3012" s="677">
        <v>1</v>
      </c>
      <c r="R3012" s="661">
        <v>4</v>
      </c>
      <c r="S3012" s="677">
        <v>1</v>
      </c>
      <c r="T3012" s="744">
        <v>2</v>
      </c>
      <c r="U3012" s="700">
        <v>1</v>
      </c>
    </row>
    <row r="3013" spans="1:21" ht="14.4" customHeight="1" x14ac:dyDescent="0.3">
      <c r="A3013" s="660">
        <v>32</v>
      </c>
      <c r="B3013" s="661" t="s">
        <v>573</v>
      </c>
      <c r="C3013" s="661" t="s">
        <v>3530</v>
      </c>
      <c r="D3013" s="742" t="s">
        <v>5501</v>
      </c>
      <c r="E3013" s="743" t="s">
        <v>3549</v>
      </c>
      <c r="F3013" s="661" t="s">
        <v>3521</v>
      </c>
      <c r="G3013" s="661" t="s">
        <v>4228</v>
      </c>
      <c r="H3013" s="661" t="s">
        <v>574</v>
      </c>
      <c r="I3013" s="661" t="s">
        <v>747</v>
      </c>
      <c r="J3013" s="661" t="s">
        <v>748</v>
      </c>
      <c r="K3013" s="661" t="s">
        <v>749</v>
      </c>
      <c r="L3013" s="662">
        <v>79.069999999999993</v>
      </c>
      <c r="M3013" s="662">
        <v>79.069999999999993</v>
      </c>
      <c r="N3013" s="661">
        <v>1</v>
      </c>
      <c r="O3013" s="744">
        <v>1</v>
      </c>
      <c r="P3013" s="662">
        <v>79.069999999999993</v>
      </c>
      <c r="Q3013" s="677">
        <v>1</v>
      </c>
      <c r="R3013" s="661">
        <v>1</v>
      </c>
      <c r="S3013" s="677">
        <v>1</v>
      </c>
      <c r="T3013" s="744">
        <v>1</v>
      </c>
      <c r="U3013" s="700">
        <v>1</v>
      </c>
    </row>
    <row r="3014" spans="1:21" ht="14.4" customHeight="1" x14ac:dyDescent="0.3">
      <c r="A3014" s="660">
        <v>32</v>
      </c>
      <c r="B3014" s="661" t="s">
        <v>573</v>
      </c>
      <c r="C3014" s="661" t="s">
        <v>3530</v>
      </c>
      <c r="D3014" s="742" t="s">
        <v>5501</v>
      </c>
      <c r="E3014" s="743" t="s">
        <v>3549</v>
      </c>
      <c r="F3014" s="661" t="s">
        <v>3521</v>
      </c>
      <c r="G3014" s="661" t="s">
        <v>3786</v>
      </c>
      <c r="H3014" s="661" t="s">
        <v>1755</v>
      </c>
      <c r="I3014" s="661" t="s">
        <v>1967</v>
      </c>
      <c r="J3014" s="661" t="s">
        <v>1968</v>
      </c>
      <c r="K3014" s="661" t="s">
        <v>2432</v>
      </c>
      <c r="L3014" s="662">
        <v>1427.23</v>
      </c>
      <c r="M3014" s="662">
        <v>8563.3799999999992</v>
      </c>
      <c r="N3014" s="661">
        <v>6</v>
      </c>
      <c r="O3014" s="744">
        <v>3</v>
      </c>
      <c r="P3014" s="662">
        <v>8563.3799999999992</v>
      </c>
      <c r="Q3014" s="677">
        <v>1</v>
      </c>
      <c r="R3014" s="661">
        <v>6</v>
      </c>
      <c r="S3014" s="677">
        <v>1</v>
      </c>
      <c r="T3014" s="744">
        <v>3</v>
      </c>
      <c r="U3014" s="700">
        <v>1</v>
      </c>
    </row>
    <row r="3015" spans="1:21" ht="14.4" customHeight="1" x14ac:dyDescent="0.3">
      <c r="A3015" s="660">
        <v>32</v>
      </c>
      <c r="B3015" s="661" t="s">
        <v>573</v>
      </c>
      <c r="C3015" s="661" t="s">
        <v>3530</v>
      </c>
      <c r="D3015" s="742" t="s">
        <v>5501</v>
      </c>
      <c r="E3015" s="743" t="s">
        <v>3549</v>
      </c>
      <c r="F3015" s="661" t="s">
        <v>3521</v>
      </c>
      <c r="G3015" s="661" t="s">
        <v>3709</v>
      </c>
      <c r="H3015" s="661" t="s">
        <v>574</v>
      </c>
      <c r="I3015" s="661" t="s">
        <v>2237</v>
      </c>
      <c r="J3015" s="661" t="s">
        <v>3710</v>
      </c>
      <c r="K3015" s="661" t="s">
        <v>3711</v>
      </c>
      <c r="L3015" s="662">
        <v>10386.950000000001</v>
      </c>
      <c r="M3015" s="662">
        <v>31160.850000000002</v>
      </c>
      <c r="N3015" s="661">
        <v>3</v>
      </c>
      <c r="O3015" s="744">
        <v>1.5</v>
      </c>
      <c r="P3015" s="662">
        <v>31160.850000000002</v>
      </c>
      <c r="Q3015" s="677">
        <v>1</v>
      </c>
      <c r="R3015" s="661">
        <v>3</v>
      </c>
      <c r="S3015" s="677">
        <v>1</v>
      </c>
      <c r="T3015" s="744">
        <v>1.5</v>
      </c>
      <c r="U3015" s="700">
        <v>1</v>
      </c>
    </row>
    <row r="3016" spans="1:21" ht="14.4" customHeight="1" x14ac:dyDescent="0.3">
      <c r="A3016" s="660">
        <v>32</v>
      </c>
      <c r="B3016" s="661" t="s">
        <v>573</v>
      </c>
      <c r="C3016" s="661" t="s">
        <v>3530</v>
      </c>
      <c r="D3016" s="742" t="s">
        <v>5501</v>
      </c>
      <c r="E3016" s="743" t="s">
        <v>3552</v>
      </c>
      <c r="F3016" s="661" t="s">
        <v>3521</v>
      </c>
      <c r="G3016" s="661" t="s">
        <v>3814</v>
      </c>
      <c r="H3016" s="661" t="s">
        <v>574</v>
      </c>
      <c r="I3016" s="661" t="s">
        <v>2689</v>
      </c>
      <c r="J3016" s="661" t="s">
        <v>2690</v>
      </c>
      <c r="K3016" s="661" t="s">
        <v>3820</v>
      </c>
      <c r="L3016" s="662">
        <v>1937.84</v>
      </c>
      <c r="M3016" s="662">
        <v>5813.5199999999995</v>
      </c>
      <c r="N3016" s="661">
        <v>3</v>
      </c>
      <c r="O3016" s="744">
        <v>1.5</v>
      </c>
      <c r="P3016" s="662">
        <v>5813.5199999999995</v>
      </c>
      <c r="Q3016" s="677">
        <v>1</v>
      </c>
      <c r="R3016" s="661">
        <v>3</v>
      </c>
      <c r="S3016" s="677">
        <v>1</v>
      </c>
      <c r="T3016" s="744">
        <v>1.5</v>
      </c>
      <c r="U3016" s="700">
        <v>1</v>
      </c>
    </row>
    <row r="3017" spans="1:21" ht="14.4" customHeight="1" x14ac:dyDescent="0.3">
      <c r="A3017" s="660">
        <v>32</v>
      </c>
      <c r="B3017" s="661" t="s">
        <v>573</v>
      </c>
      <c r="C3017" s="661" t="s">
        <v>3530</v>
      </c>
      <c r="D3017" s="742" t="s">
        <v>5501</v>
      </c>
      <c r="E3017" s="743" t="s">
        <v>3552</v>
      </c>
      <c r="F3017" s="661" t="s">
        <v>3521</v>
      </c>
      <c r="G3017" s="661" t="s">
        <v>3605</v>
      </c>
      <c r="H3017" s="661" t="s">
        <v>574</v>
      </c>
      <c r="I3017" s="661" t="s">
        <v>2218</v>
      </c>
      <c r="J3017" s="661" t="s">
        <v>2219</v>
      </c>
      <c r="K3017" s="661" t="s">
        <v>3414</v>
      </c>
      <c r="L3017" s="662">
        <v>2991.23</v>
      </c>
      <c r="M3017" s="662">
        <v>5982.46</v>
      </c>
      <c r="N3017" s="661">
        <v>2</v>
      </c>
      <c r="O3017" s="744">
        <v>1</v>
      </c>
      <c r="P3017" s="662">
        <v>5982.46</v>
      </c>
      <c r="Q3017" s="677">
        <v>1</v>
      </c>
      <c r="R3017" s="661">
        <v>2</v>
      </c>
      <c r="S3017" s="677">
        <v>1</v>
      </c>
      <c r="T3017" s="744">
        <v>1</v>
      </c>
      <c r="U3017" s="700">
        <v>1</v>
      </c>
    </row>
    <row r="3018" spans="1:21" ht="14.4" customHeight="1" x14ac:dyDescent="0.3">
      <c r="A3018" s="660">
        <v>32</v>
      </c>
      <c r="B3018" s="661" t="s">
        <v>573</v>
      </c>
      <c r="C3018" s="661" t="s">
        <v>3530</v>
      </c>
      <c r="D3018" s="742" t="s">
        <v>5501</v>
      </c>
      <c r="E3018" s="743" t="s">
        <v>3552</v>
      </c>
      <c r="F3018" s="661" t="s">
        <v>3521</v>
      </c>
      <c r="G3018" s="661" t="s">
        <v>3635</v>
      </c>
      <c r="H3018" s="661" t="s">
        <v>574</v>
      </c>
      <c r="I3018" s="661" t="s">
        <v>893</v>
      </c>
      <c r="J3018" s="661" t="s">
        <v>3636</v>
      </c>
      <c r="K3018" s="661" t="s">
        <v>3637</v>
      </c>
      <c r="L3018" s="662">
        <v>0</v>
      </c>
      <c r="M3018" s="662">
        <v>0</v>
      </c>
      <c r="N3018" s="661">
        <v>3</v>
      </c>
      <c r="O3018" s="744">
        <v>2</v>
      </c>
      <c r="P3018" s="662">
        <v>0</v>
      </c>
      <c r="Q3018" s="677"/>
      <c r="R3018" s="661">
        <v>3</v>
      </c>
      <c r="S3018" s="677">
        <v>1</v>
      </c>
      <c r="T3018" s="744">
        <v>2</v>
      </c>
      <c r="U3018" s="700">
        <v>1</v>
      </c>
    </row>
    <row r="3019" spans="1:21" ht="14.4" customHeight="1" x14ac:dyDescent="0.3">
      <c r="A3019" s="660">
        <v>32</v>
      </c>
      <c r="B3019" s="661" t="s">
        <v>573</v>
      </c>
      <c r="C3019" s="661" t="s">
        <v>3530</v>
      </c>
      <c r="D3019" s="742" t="s">
        <v>5501</v>
      </c>
      <c r="E3019" s="743" t="s">
        <v>3552</v>
      </c>
      <c r="F3019" s="661" t="s">
        <v>3521</v>
      </c>
      <c r="G3019" s="661" t="s">
        <v>3654</v>
      </c>
      <c r="H3019" s="661" t="s">
        <v>574</v>
      </c>
      <c r="I3019" s="661" t="s">
        <v>3703</v>
      </c>
      <c r="J3019" s="661" t="s">
        <v>3656</v>
      </c>
      <c r="K3019" s="661" t="s">
        <v>760</v>
      </c>
      <c r="L3019" s="662">
        <v>185.26</v>
      </c>
      <c r="M3019" s="662">
        <v>185.26</v>
      </c>
      <c r="N3019" s="661">
        <v>1</v>
      </c>
      <c r="O3019" s="744">
        <v>0.5</v>
      </c>
      <c r="P3019" s="662">
        <v>185.26</v>
      </c>
      <c r="Q3019" s="677">
        <v>1</v>
      </c>
      <c r="R3019" s="661">
        <v>1</v>
      </c>
      <c r="S3019" s="677">
        <v>1</v>
      </c>
      <c r="T3019" s="744">
        <v>0.5</v>
      </c>
      <c r="U3019" s="700">
        <v>1</v>
      </c>
    </row>
    <row r="3020" spans="1:21" ht="14.4" customHeight="1" x14ac:dyDescent="0.3">
      <c r="A3020" s="660">
        <v>32</v>
      </c>
      <c r="B3020" s="661" t="s">
        <v>573</v>
      </c>
      <c r="C3020" s="661" t="s">
        <v>3530</v>
      </c>
      <c r="D3020" s="742" t="s">
        <v>5501</v>
      </c>
      <c r="E3020" s="743" t="s">
        <v>3552</v>
      </c>
      <c r="F3020" s="661" t="s">
        <v>3521</v>
      </c>
      <c r="G3020" s="661" t="s">
        <v>4208</v>
      </c>
      <c r="H3020" s="661" t="s">
        <v>574</v>
      </c>
      <c r="I3020" s="661" t="s">
        <v>2116</v>
      </c>
      <c r="J3020" s="661" t="s">
        <v>2117</v>
      </c>
      <c r="K3020" s="661" t="s">
        <v>5126</v>
      </c>
      <c r="L3020" s="662">
        <v>194.49</v>
      </c>
      <c r="M3020" s="662">
        <v>194.49</v>
      </c>
      <c r="N3020" s="661">
        <v>1</v>
      </c>
      <c r="O3020" s="744">
        <v>0.5</v>
      </c>
      <c r="P3020" s="662">
        <v>194.49</v>
      </c>
      <c r="Q3020" s="677">
        <v>1</v>
      </c>
      <c r="R3020" s="661">
        <v>1</v>
      </c>
      <c r="S3020" s="677">
        <v>1</v>
      </c>
      <c r="T3020" s="744">
        <v>0.5</v>
      </c>
      <c r="U3020" s="700">
        <v>1</v>
      </c>
    </row>
    <row r="3021" spans="1:21" ht="14.4" customHeight="1" x14ac:dyDescent="0.3">
      <c r="A3021" s="660">
        <v>32</v>
      </c>
      <c r="B3021" s="661" t="s">
        <v>573</v>
      </c>
      <c r="C3021" s="661" t="s">
        <v>3530</v>
      </c>
      <c r="D3021" s="742" t="s">
        <v>5501</v>
      </c>
      <c r="E3021" s="743" t="s">
        <v>3552</v>
      </c>
      <c r="F3021" s="661" t="s">
        <v>3521</v>
      </c>
      <c r="G3021" s="661" t="s">
        <v>3677</v>
      </c>
      <c r="H3021" s="661" t="s">
        <v>574</v>
      </c>
      <c r="I3021" s="661" t="s">
        <v>2086</v>
      </c>
      <c r="J3021" s="661" t="s">
        <v>2087</v>
      </c>
      <c r="K3021" s="661" t="s">
        <v>3678</v>
      </c>
      <c r="L3021" s="662">
        <v>22.44</v>
      </c>
      <c r="M3021" s="662">
        <v>44.88</v>
      </c>
      <c r="N3021" s="661">
        <v>2</v>
      </c>
      <c r="O3021" s="744">
        <v>0.5</v>
      </c>
      <c r="P3021" s="662">
        <v>44.88</v>
      </c>
      <c r="Q3021" s="677">
        <v>1</v>
      </c>
      <c r="R3021" s="661">
        <v>2</v>
      </c>
      <c r="S3021" s="677">
        <v>1</v>
      </c>
      <c r="T3021" s="744">
        <v>0.5</v>
      </c>
      <c r="U3021" s="700">
        <v>1</v>
      </c>
    </row>
    <row r="3022" spans="1:21" ht="14.4" customHeight="1" x14ac:dyDescent="0.3">
      <c r="A3022" s="660">
        <v>32</v>
      </c>
      <c r="B3022" s="661" t="s">
        <v>573</v>
      </c>
      <c r="C3022" s="661" t="s">
        <v>3530</v>
      </c>
      <c r="D3022" s="742" t="s">
        <v>5501</v>
      </c>
      <c r="E3022" s="743" t="s">
        <v>3552</v>
      </c>
      <c r="F3022" s="661" t="s">
        <v>3521</v>
      </c>
      <c r="G3022" s="661" t="s">
        <v>3677</v>
      </c>
      <c r="H3022" s="661" t="s">
        <v>574</v>
      </c>
      <c r="I3022" s="661" t="s">
        <v>2120</v>
      </c>
      <c r="J3022" s="661" t="s">
        <v>2121</v>
      </c>
      <c r="K3022" s="661" t="s">
        <v>3680</v>
      </c>
      <c r="L3022" s="662">
        <v>51.21</v>
      </c>
      <c r="M3022" s="662">
        <v>153.63</v>
      </c>
      <c r="N3022" s="661">
        <v>3</v>
      </c>
      <c r="O3022" s="744">
        <v>1</v>
      </c>
      <c r="P3022" s="662">
        <v>153.63</v>
      </c>
      <c r="Q3022" s="677">
        <v>1</v>
      </c>
      <c r="R3022" s="661">
        <v>3</v>
      </c>
      <c r="S3022" s="677">
        <v>1</v>
      </c>
      <c r="T3022" s="744">
        <v>1</v>
      </c>
      <c r="U3022" s="700">
        <v>1</v>
      </c>
    </row>
    <row r="3023" spans="1:21" ht="14.4" customHeight="1" x14ac:dyDescent="0.3">
      <c r="A3023" s="660">
        <v>32</v>
      </c>
      <c r="B3023" s="661" t="s">
        <v>573</v>
      </c>
      <c r="C3023" s="661" t="s">
        <v>3530</v>
      </c>
      <c r="D3023" s="742" t="s">
        <v>5501</v>
      </c>
      <c r="E3023" s="743" t="s">
        <v>3552</v>
      </c>
      <c r="F3023" s="661" t="s">
        <v>3521</v>
      </c>
      <c r="G3023" s="661" t="s">
        <v>3786</v>
      </c>
      <c r="H3023" s="661" t="s">
        <v>1755</v>
      </c>
      <c r="I3023" s="661" t="s">
        <v>1967</v>
      </c>
      <c r="J3023" s="661" t="s">
        <v>1968</v>
      </c>
      <c r="K3023" s="661" t="s">
        <v>2432</v>
      </c>
      <c r="L3023" s="662">
        <v>1427.23</v>
      </c>
      <c r="M3023" s="662">
        <v>2854.46</v>
      </c>
      <c r="N3023" s="661">
        <v>2</v>
      </c>
      <c r="O3023" s="744">
        <v>1</v>
      </c>
      <c r="P3023" s="662">
        <v>2854.46</v>
      </c>
      <c r="Q3023" s="677">
        <v>1</v>
      </c>
      <c r="R3023" s="661">
        <v>2</v>
      </c>
      <c r="S3023" s="677">
        <v>1</v>
      </c>
      <c r="T3023" s="744">
        <v>1</v>
      </c>
      <c r="U3023" s="700">
        <v>1</v>
      </c>
    </row>
    <row r="3024" spans="1:21" ht="14.4" customHeight="1" x14ac:dyDescent="0.3">
      <c r="A3024" s="660">
        <v>32</v>
      </c>
      <c r="B3024" s="661" t="s">
        <v>573</v>
      </c>
      <c r="C3024" s="661" t="s">
        <v>3530</v>
      </c>
      <c r="D3024" s="742" t="s">
        <v>5501</v>
      </c>
      <c r="E3024" s="743" t="s">
        <v>3552</v>
      </c>
      <c r="F3024" s="661" t="s">
        <v>3521</v>
      </c>
      <c r="G3024" s="661" t="s">
        <v>3904</v>
      </c>
      <c r="H3024" s="661" t="s">
        <v>574</v>
      </c>
      <c r="I3024" s="661" t="s">
        <v>1333</v>
      </c>
      <c r="J3024" s="661" t="s">
        <v>1334</v>
      </c>
      <c r="K3024" s="661" t="s">
        <v>3905</v>
      </c>
      <c r="L3024" s="662">
        <v>32709.68</v>
      </c>
      <c r="M3024" s="662">
        <v>32709.68</v>
      </c>
      <c r="N3024" s="661">
        <v>1</v>
      </c>
      <c r="O3024" s="744">
        <v>0.5</v>
      </c>
      <c r="P3024" s="662">
        <v>32709.68</v>
      </c>
      <c r="Q3024" s="677">
        <v>1</v>
      </c>
      <c r="R3024" s="661">
        <v>1</v>
      </c>
      <c r="S3024" s="677">
        <v>1</v>
      </c>
      <c r="T3024" s="744">
        <v>0.5</v>
      </c>
      <c r="U3024" s="700">
        <v>1</v>
      </c>
    </row>
    <row r="3025" spans="1:21" ht="14.4" customHeight="1" x14ac:dyDescent="0.3">
      <c r="A3025" s="660">
        <v>32</v>
      </c>
      <c r="B3025" s="661" t="s">
        <v>573</v>
      </c>
      <c r="C3025" s="661" t="s">
        <v>3530</v>
      </c>
      <c r="D3025" s="742" t="s">
        <v>5501</v>
      </c>
      <c r="E3025" s="743" t="s">
        <v>3552</v>
      </c>
      <c r="F3025" s="661" t="s">
        <v>3521</v>
      </c>
      <c r="G3025" s="661" t="s">
        <v>3690</v>
      </c>
      <c r="H3025" s="661" t="s">
        <v>1755</v>
      </c>
      <c r="I3025" s="661" t="s">
        <v>2253</v>
      </c>
      <c r="J3025" s="661" t="s">
        <v>2246</v>
      </c>
      <c r="K3025" s="661" t="s">
        <v>3416</v>
      </c>
      <c r="L3025" s="662">
        <v>13849.26</v>
      </c>
      <c r="M3025" s="662">
        <v>27698.52</v>
      </c>
      <c r="N3025" s="661">
        <v>2</v>
      </c>
      <c r="O3025" s="744">
        <v>0.5</v>
      </c>
      <c r="P3025" s="662">
        <v>27698.52</v>
      </c>
      <c r="Q3025" s="677">
        <v>1</v>
      </c>
      <c r="R3025" s="661">
        <v>2</v>
      </c>
      <c r="S3025" s="677">
        <v>1</v>
      </c>
      <c r="T3025" s="744">
        <v>0.5</v>
      </c>
      <c r="U3025" s="700">
        <v>1</v>
      </c>
    </row>
    <row r="3026" spans="1:21" ht="14.4" customHeight="1" x14ac:dyDescent="0.3">
      <c r="A3026" s="660">
        <v>32</v>
      </c>
      <c r="B3026" s="661" t="s">
        <v>573</v>
      </c>
      <c r="C3026" s="661" t="s">
        <v>3530</v>
      </c>
      <c r="D3026" s="742" t="s">
        <v>5501</v>
      </c>
      <c r="E3026" s="743" t="s">
        <v>3558</v>
      </c>
      <c r="F3026" s="661" t="s">
        <v>3521</v>
      </c>
      <c r="G3026" s="661" t="s">
        <v>3571</v>
      </c>
      <c r="H3026" s="661" t="s">
        <v>574</v>
      </c>
      <c r="I3026" s="661" t="s">
        <v>3573</v>
      </c>
      <c r="J3026" s="661" t="s">
        <v>684</v>
      </c>
      <c r="K3026" s="661" t="s">
        <v>3574</v>
      </c>
      <c r="L3026" s="662">
        <v>135.25</v>
      </c>
      <c r="M3026" s="662">
        <v>135.25</v>
      </c>
      <c r="N3026" s="661">
        <v>1</v>
      </c>
      <c r="O3026" s="744">
        <v>0.5</v>
      </c>
      <c r="P3026" s="662">
        <v>135.25</v>
      </c>
      <c r="Q3026" s="677">
        <v>1</v>
      </c>
      <c r="R3026" s="661">
        <v>1</v>
      </c>
      <c r="S3026" s="677">
        <v>1</v>
      </c>
      <c r="T3026" s="744">
        <v>0.5</v>
      </c>
      <c r="U3026" s="700">
        <v>1</v>
      </c>
    </row>
    <row r="3027" spans="1:21" ht="14.4" customHeight="1" x14ac:dyDescent="0.3">
      <c r="A3027" s="660">
        <v>32</v>
      </c>
      <c r="B3027" s="661" t="s">
        <v>573</v>
      </c>
      <c r="C3027" s="661" t="s">
        <v>3530</v>
      </c>
      <c r="D3027" s="742" t="s">
        <v>5501</v>
      </c>
      <c r="E3027" s="743" t="s">
        <v>3558</v>
      </c>
      <c r="F3027" s="661" t="s">
        <v>3521</v>
      </c>
      <c r="G3027" s="661" t="s">
        <v>3814</v>
      </c>
      <c r="H3027" s="661" t="s">
        <v>574</v>
      </c>
      <c r="I3027" s="661" t="s">
        <v>2689</v>
      </c>
      <c r="J3027" s="661" t="s">
        <v>2690</v>
      </c>
      <c r="K3027" s="661" t="s">
        <v>3820</v>
      </c>
      <c r="L3027" s="662">
        <v>1937.84</v>
      </c>
      <c r="M3027" s="662">
        <v>1937.84</v>
      </c>
      <c r="N3027" s="661">
        <v>1</v>
      </c>
      <c r="O3027" s="744">
        <v>0.5</v>
      </c>
      <c r="P3027" s="662">
        <v>1937.84</v>
      </c>
      <c r="Q3027" s="677">
        <v>1</v>
      </c>
      <c r="R3027" s="661">
        <v>1</v>
      </c>
      <c r="S3027" s="677">
        <v>1</v>
      </c>
      <c r="T3027" s="744">
        <v>0.5</v>
      </c>
      <c r="U3027" s="700">
        <v>1</v>
      </c>
    </row>
    <row r="3028" spans="1:21" ht="14.4" customHeight="1" x14ac:dyDescent="0.3">
      <c r="A3028" s="660">
        <v>32</v>
      </c>
      <c r="B3028" s="661" t="s">
        <v>573</v>
      </c>
      <c r="C3028" s="661" t="s">
        <v>3530</v>
      </c>
      <c r="D3028" s="742" t="s">
        <v>5501</v>
      </c>
      <c r="E3028" s="743" t="s">
        <v>3558</v>
      </c>
      <c r="F3028" s="661" t="s">
        <v>3521</v>
      </c>
      <c r="G3028" s="661" t="s">
        <v>3600</v>
      </c>
      <c r="H3028" s="661" t="s">
        <v>574</v>
      </c>
      <c r="I3028" s="661" t="s">
        <v>3601</v>
      </c>
      <c r="J3028" s="661" t="s">
        <v>3602</v>
      </c>
      <c r="K3028" s="661" t="s">
        <v>1667</v>
      </c>
      <c r="L3028" s="662">
        <v>12596.28</v>
      </c>
      <c r="M3028" s="662">
        <v>12596.28</v>
      </c>
      <c r="N3028" s="661">
        <v>1</v>
      </c>
      <c r="O3028" s="744">
        <v>0.5</v>
      </c>
      <c r="P3028" s="662">
        <v>12596.28</v>
      </c>
      <c r="Q3028" s="677">
        <v>1</v>
      </c>
      <c r="R3028" s="661">
        <v>1</v>
      </c>
      <c r="S3028" s="677">
        <v>1</v>
      </c>
      <c r="T3028" s="744">
        <v>0.5</v>
      </c>
      <c r="U3028" s="700">
        <v>1</v>
      </c>
    </row>
    <row r="3029" spans="1:21" ht="14.4" customHeight="1" x14ac:dyDescent="0.3">
      <c r="A3029" s="660">
        <v>32</v>
      </c>
      <c r="B3029" s="661" t="s">
        <v>573</v>
      </c>
      <c r="C3029" s="661" t="s">
        <v>3530</v>
      </c>
      <c r="D3029" s="742" t="s">
        <v>5501</v>
      </c>
      <c r="E3029" s="743" t="s">
        <v>3558</v>
      </c>
      <c r="F3029" s="661" t="s">
        <v>3521</v>
      </c>
      <c r="G3029" s="661" t="s">
        <v>3605</v>
      </c>
      <c r="H3029" s="661" t="s">
        <v>574</v>
      </c>
      <c r="I3029" s="661" t="s">
        <v>2218</v>
      </c>
      <c r="J3029" s="661" t="s">
        <v>2219</v>
      </c>
      <c r="K3029" s="661" t="s">
        <v>3414</v>
      </c>
      <c r="L3029" s="662">
        <v>2991.23</v>
      </c>
      <c r="M3029" s="662">
        <v>2991.23</v>
      </c>
      <c r="N3029" s="661">
        <v>1</v>
      </c>
      <c r="O3029" s="744">
        <v>1</v>
      </c>
      <c r="P3029" s="662">
        <v>2991.23</v>
      </c>
      <c r="Q3029" s="677">
        <v>1</v>
      </c>
      <c r="R3029" s="661">
        <v>1</v>
      </c>
      <c r="S3029" s="677">
        <v>1</v>
      </c>
      <c r="T3029" s="744">
        <v>1</v>
      </c>
      <c r="U3029" s="700">
        <v>1</v>
      </c>
    </row>
    <row r="3030" spans="1:21" ht="14.4" customHeight="1" x14ac:dyDescent="0.3">
      <c r="A3030" s="660">
        <v>32</v>
      </c>
      <c r="B3030" s="661" t="s">
        <v>573</v>
      </c>
      <c r="C3030" s="661" t="s">
        <v>3530</v>
      </c>
      <c r="D3030" s="742" t="s">
        <v>5501</v>
      </c>
      <c r="E3030" s="743" t="s">
        <v>3558</v>
      </c>
      <c r="F3030" s="661" t="s">
        <v>3521</v>
      </c>
      <c r="G3030" s="661" t="s">
        <v>3635</v>
      </c>
      <c r="H3030" s="661" t="s">
        <v>574</v>
      </c>
      <c r="I3030" s="661" t="s">
        <v>751</v>
      </c>
      <c r="J3030" s="661" t="s">
        <v>3759</v>
      </c>
      <c r="K3030" s="661" t="s">
        <v>3760</v>
      </c>
      <c r="L3030" s="662">
        <v>0</v>
      </c>
      <c r="M3030" s="662">
        <v>0</v>
      </c>
      <c r="N3030" s="661">
        <v>1</v>
      </c>
      <c r="O3030" s="744">
        <v>1</v>
      </c>
      <c r="P3030" s="662">
        <v>0</v>
      </c>
      <c r="Q3030" s="677"/>
      <c r="R3030" s="661">
        <v>1</v>
      </c>
      <c r="S3030" s="677">
        <v>1</v>
      </c>
      <c r="T3030" s="744">
        <v>1</v>
      </c>
      <c r="U3030" s="700">
        <v>1</v>
      </c>
    </row>
    <row r="3031" spans="1:21" ht="14.4" customHeight="1" x14ac:dyDescent="0.3">
      <c r="A3031" s="660">
        <v>32</v>
      </c>
      <c r="B3031" s="661" t="s">
        <v>573</v>
      </c>
      <c r="C3031" s="661" t="s">
        <v>3530</v>
      </c>
      <c r="D3031" s="742" t="s">
        <v>5501</v>
      </c>
      <c r="E3031" s="743" t="s">
        <v>3558</v>
      </c>
      <c r="F3031" s="661" t="s">
        <v>3521</v>
      </c>
      <c r="G3031" s="661" t="s">
        <v>3654</v>
      </c>
      <c r="H3031" s="661" t="s">
        <v>574</v>
      </c>
      <c r="I3031" s="661" t="s">
        <v>3703</v>
      </c>
      <c r="J3031" s="661" t="s">
        <v>3656</v>
      </c>
      <c r="K3031" s="661" t="s">
        <v>760</v>
      </c>
      <c r="L3031" s="662">
        <v>185.26</v>
      </c>
      <c r="M3031" s="662">
        <v>185.26</v>
      </c>
      <c r="N3031" s="661">
        <v>1</v>
      </c>
      <c r="O3031" s="744">
        <v>0.5</v>
      </c>
      <c r="P3031" s="662">
        <v>185.26</v>
      </c>
      <c r="Q3031" s="677">
        <v>1</v>
      </c>
      <c r="R3031" s="661">
        <v>1</v>
      </c>
      <c r="S3031" s="677">
        <v>1</v>
      </c>
      <c r="T3031" s="744">
        <v>0.5</v>
      </c>
      <c r="U3031" s="700">
        <v>1</v>
      </c>
    </row>
    <row r="3032" spans="1:21" ht="14.4" customHeight="1" x14ac:dyDescent="0.3">
      <c r="A3032" s="660">
        <v>32</v>
      </c>
      <c r="B3032" s="661" t="s">
        <v>573</v>
      </c>
      <c r="C3032" s="661" t="s">
        <v>3530</v>
      </c>
      <c r="D3032" s="742" t="s">
        <v>5501</v>
      </c>
      <c r="E3032" s="743" t="s">
        <v>3558</v>
      </c>
      <c r="F3032" s="661" t="s">
        <v>3521</v>
      </c>
      <c r="G3032" s="661" t="s">
        <v>3677</v>
      </c>
      <c r="H3032" s="661" t="s">
        <v>574</v>
      </c>
      <c r="I3032" s="661" t="s">
        <v>2120</v>
      </c>
      <c r="J3032" s="661" t="s">
        <v>2121</v>
      </c>
      <c r="K3032" s="661" t="s">
        <v>3680</v>
      </c>
      <c r="L3032" s="662">
        <v>51.21</v>
      </c>
      <c r="M3032" s="662">
        <v>102.42</v>
      </c>
      <c r="N3032" s="661">
        <v>2</v>
      </c>
      <c r="O3032" s="744">
        <v>0.5</v>
      </c>
      <c r="P3032" s="662">
        <v>102.42</v>
      </c>
      <c r="Q3032" s="677">
        <v>1</v>
      </c>
      <c r="R3032" s="661">
        <v>2</v>
      </c>
      <c r="S3032" s="677">
        <v>1</v>
      </c>
      <c r="T3032" s="744">
        <v>0.5</v>
      </c>
      <c r="U3032" s="700">
        <v>1</v>
      </c>
    </row>
    <row r="3033" spans="1:21" ht="14.4" customHeight="1" thickBot="1" x14ac:dyDescent="0.35">
      <c r="A3033" s="666">
        <v>32</v>
      </c>
      <c r="B3033" s="667" t="s">
        <v>573</v>
      </c>
      <c r="C3033" s="667" t="s">
        <v>3530</v>
      </c>
      <c r="D3033" s="745" t="s">
        <v>5501</v>
      </c>
      <c r="E3033" s="746" t="s">
        <v>3558</v>
      </c>
      <c r="F3033" s="667" t="s">
        <v>3521</v>
      </c>
      <c r="G3033" s="667" t="s">
        <v>3786</v>
      </c>
      <c r="H3033" s="667" t="s">
        <v>1755</v>
      </c>
      <c r="I3033" s="667" t="s">
        <v>1967</v>
      </c>
      <c r="J3033" s="667" t="s">
        <v>1968</v>
      </c>
      <c r="K3033" s="667" t="s">
        <v>2432</v>
      </c>
      <c r="L3033" s="668">
        <v>1427.23</v>
      </c>
      <c r="M3033" s="668">
        <v>2854.46</v>
      </c>
      <c r="N3033" s="667">
        <v>2</v>
      </c>
      <c r="O3033" s="747">
        <v>0.5</v>
      </c>
      <c r="P3033" s="668">
        <v>2854.46</v>
      </c>
      <c r="Q3033" s="678">
        <v>1</v>
      </c>
      <c r="R3033" s="667">
        <v>2</v>
      </c>
      <c r="S3033" s="678">
        <v>1</v>
      </c>
      <c r="T3033" s="747">
        <v>0.5</v>
      </c>
      <c r="U3033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5503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3545</v>
      </c>
      <c r="B5" s="229">
        <v>5544.0599999999995</v>
      </c>
      <c r="C5" s="741">
        <v>0.12525425049901212</v>
      </c>
      <c r="D5" s="229">
        <v>38718.390000000007</v>
      </c>
      <c r="E5" s="741">
        <v>0.87474574950098793</v>
      </c>
      <c r="F5" s="749">
        <v>44262.450000000004</v>
      </c>
    </row>
    <row r="6" spans="1:6" ht="14.4" customHeight="1" x14ac:dyDescent="0.3">
      <c r="A6" s="687" t="s">
        <v>3546</v>
      </c>
      <c r="B6" s="664">
        <v>4453.3900000000012</v>
      </c>
      <c r="C6" s="677">
        <v>1.3035474196368118E-2</v>
      </c>
      <c r="D6" s="664">
        <v>337182.82000000012</v>
      </c>
      <c r="E6" s="677">
        <v>0.98696452580363181</v>
      </c>
      <c r="F6" s="665">
        <v>341636.21000000014</v>
      </c>
    </row>
    <row r="7" spans="1:6" ht="14.4" customHeight="1" x14ac:dyDescent="0.3">
      <c r="A7" s="687" t="s">
        <v>3542</v>
      </c>
      <c r="B7" s="664">
        <v>3503.5599999999995</v>
      </c>
      <c r="C7" s="677">
        <v>1.3981131004046691E-2</v>
      </c>
      <c r="D7" s="664">
        <v>247088.47000000006</v>
      </c>
      <c r="E7" s="677">
        <v>0.98601886899595337</v>
      </c>
      <c r="F7" s="665">
        <v>250592.03000000006</v>
      </c>
    </row>
    <row r="8" spans="1:6" ht="14.4" customHeight="1" x14ac:dyDescent="0.3">
      <c r="A8" s="687" t="s">
        <v>3552</v>
      </c>
      <c r="B8" s="664">
        <v>2776.3799999999997</v>
      </c>
      <c r="C8" s="677">
        <v>1.1342439978883725E-2</v>
      </c>
      <c r="D8" s="664">
        <v>242001.63999999996</v>
      </c>
      <c r="E8" s="677">
        <v>0.98865756002111627</v>
      </c>
      <c r="F8" s="665">
        <v>244778.01999999996</v>
      </c>
    </row>
    <row r="9" spans="1:6" ht="14.4" customHeight="1" x14ac:dyDescent="0.3">
      <c r="A9" s="687" t="s">
        <v>3551</v>
      </c>
      <c r="B9" s="664">
        <v>1927.78</v>
      </c>
      <c r="C9" s="677">
        <v>2.8263489769369703E-2</v>
      </c>
      <c r="D9" s="664">
        <v>66279.649999999994</v>
      </c>
      <c r="E9" s="677">
        <v>0.97173651023063035</v>
      </c>
      <c r="F9" s="665">
        <v>68207.429999999993</v>
      </c>
    </row>
    <row r="10" spans="1:6" ht="14.4" customHeight="1" x14ac:dyDescent="0.3">
      <c r="A10" s="687" t="s">
        <v>3536</v>
      </c>
      <c r="B10" s="664">
        <v>1359.73</v>
      </c>
      <c r="C10" s="677">
        <v>4.7792340972710326E-3</v>
      </c>
      <c r="D10" s="664">
        <v>283148.2</v>
      </c>
      <c r="E10" s="677">
        <v>0.99522076590272901</v>
      </c>
      <c r="F10" s="665">
        <v>284507.93</v>
      </c>
    </row>
    <row r="11" spans="1:6" ht="14.4" customHeight="1" x14ac:dyDescent="0.3">
      <c r="A11" s="687" t="s">
        <v>3556</v>
      </c>
      <c r="B11" s="664">
        <v>1339.7399999999998</v>
      </c>
      <c r="C11" s="677">
        <v>6.8104908012572322E-3</v>
      </c>
      <c r="D11" s="664">
        <v>195377.3600000001</v>
      </c>
      <c r="E11" s="677">
        <v>0.99318950919874283</v>
      </c>
      <c r="F11" s="665">
        <v>196717.10000000009</v>
      </c>
    </row>
    <row r="12" spans="1:6" ht="14.4" customHeight="1" x14ac:dyDescent="0.3">
      <c r="A12" s="687" t="s">
        <v>3557</v>
      </c>
      <c r="B12" s="664">
        <v>1227.22</v>
      </c>
      <c r="C12" s="677">
        <v>4.3190817455253425E-2</v>
      </c>
      <c r="D12" s="664">
        <v>27186.690000000002</v>
      </c>
      <c r="E12" s="677">
        <v>0.95680918254474656</v>
      </c>
      <c r="F12" s="665">
        <v>28413.910000000003</v>
      </c>
    </row>
    <row r="13" spans="1:6" ht="14.4" customHeight="1" x14ac:dyDescent="0.3">
      <c r="A13" s="687" t="s">
        <v>3548</v>
      </c>
      <c r="B13" s="664">
        <v>1030.5</v>
      </c>
      <c r="C13" s="677">
        <v>1.079609718729453E-2</v>
      </c>
      <c r="D13" s="664">
        <v>94420.659999999989</v>
      </c>
      <c r="E13" s="677">
        <v>0.98920390281270543</v>
      </c>
      <c r="F13" s="665">
        <v>95451.159999999989</v>
      </c>
    </row>
    <row r="14" spans="1:6" ht="14.4" customHeight="1" x14ac:dyDescent="0.3">
      <c r="A14" s="687" t="s">
        <v>3547</v>
      </c>
      <c r="B14" s="664">
        <v>918.6</v>
      </c>
      <c r="C14" s="677">
        <v>1.4179435773916879E-2</v>
      </c>
      <c r="D14" s="664">
        <v>63865.359999999993</v>
      </c>
      <c r="E14" s="677">
        <v>0.98582056422608311</v>
      </c>
      <c r="F14" s="665">
        <v>64783.959999999992</v>
      </c>
    </row>
    <row r="15" spans="1:6" ht="14.4" customHeight="1" x14ac:dyDescent="0.3">
      <c r="A15" s="687" t="s">
        <v>3541</v>
      </c>
      <c r="B15" s="664">
        <v>683.09</v>
      </c>
      <c r="C15" s="677">
        <v>4.0665647639238573E-3</v>
      </c>
      <c r="D15" s="664">
        <v>167294.07</v>
      </c>
      <c r="E15" s="677">
        <v>0.99593343523607614</v>
      </c>
      <c r="F15" s="665">
        <v>167977.16</v>
      </c>
    </row>
    <row r="16" spans="1:6" ht="14.4" customHeight="1" x14ac:dyDescent="0.3">
      <c r="A16" s="687" t="s">
        <v>3535</v>
      </c>
      <c r="B16" s="664">
        <v>411.96999999999997</v>
      </c>
      <c r="C16" s="677">
        <v>4.3816559887932026E-3</v>
      </c>
      <c r="D16" s="664">
        <v>93609.560000000041</v>
      </c>
      <c r="E16" s="677">
        <v>0.99561834401120675</v>
      </c>
      <c r="F16" s="665">
        <v>94021.530000000042</v>
      </c>
    </row>
    <row r="17" spans="1:6" ht="14.4" customHeight="1" x14ac:dyDescent="0.3">
      <c r="A17" s="687" t="s">
        <v>3538</v>
      </c>
      <c r="B17" s="664">
        <v>320.2</v>
      </c>
      <c r="C17" s="677">
        <v>4.8291517885959622E-3</v>
      </c>
      <c r="D17" s="664">
        <v>65985.440000000002</v>
      </c>
      <c r="E17" s="677">
        <v>0.99517084821140411</v>
      </c>
      <c r="F17" s="665">
        <v>66305.64</v>
      </c>
    </row>
    <row r="18" spans="1:6" ht="14.4" customHeight="1" x14ac:dyDescent="0.3">
      <c r="A18" s="687" t="s">
        <v>3558</v>
      </c>
      <c r="B18" s="664">
        <v>313.49</v>
      </c>
      <c r="C18" s="677">
        <v>1.0717551875802347E-3</v>
      </c>
      <c r="D18" s="664">
        <v>292188.01</v>
      </c>
      <c r="E18" s="677">
        <v>0.99892824481241982</v>
      </c>
      <c r="F18" s="665">
        <v>292501.5</v>
      </c>
    </row>
    <row r="19" spans="1:6" ht="14.4" customHeight="1" x14ac:dyDescent="0.3">
      <c r="A19" s="687" t="s">
        <v>3549</v>
      </c>
      <c r="B19" s="664">
        <v>223.45</v>
      </c>
      <c r="C19" s="677">
        <v>5.2022724792708235E-4</v>
      </c>
      <c r="D19" s="664">
        <v>429300.38</v>
      </c>
      <c r="E19" s="677">
        <v>0.99947977275207289</v>
      </c>
      <c r="F19" s="665">
        <v>429523.83</v>
      </c>
    </row>
    <row r="20" spans="1:6" ht="14.4" customHeight="1" x14ac:dyDescent="0.3">
      <c r="A20" s="687" t="s">
        <v>3550</v>
      </c>
      <c r="B20" s="664">
        <v>161.44</v>
      </c>
      <c r="C20" s="677">
        <v>1.8828622678786773E-3</v>
      </c>
      <c r="D20" s="664">
        <v>85580.360000000015</v>
      </c>
      <c r="E20" s="677">
        <v>0.9981171377321213</v>
      </c>
      <c r="F20" s="665">
        <v>85741.800000000017</v>
      </c>
    </row>
    <row r="21" spans="1:6" ht="14.4" customHeight="1" x14ac:dyDescent="0.3">
      <c r="A21" s="687" t="s">
        <v>3555</v>
      </c>
      <c r="B21" s="664">
        <v>95.76</v>
      </c>
      <c r="C21" s="677">
        <v>1.6689524134191722E-3</v>
      </c>
      <c r="D21" s="664">
        <v>57281.55</v>
      </c>
      <c r="E21" s="677">
        <v>0.99833104758658076</v>
      </c>
      <c r="F21" s="665">
        <v>57377.310000000005</v>
      </c>
    </row>
    <row r="22" spans="1:6" ht="14.4" customHeight="1" x14ac:dyDescent="0.3">
      <c r="A22" s="687" t="s">
        <v>3544</v>
      </c>
      <c r="B22" s="664">
        <v>31.32</v>
      </c>
      <c r="C22" s="677">
        <v>1.7049813872865215E-4</v>
      </c>
      <c r="D22" s="664">
        <v>183665.70000000007</v>
      </c>
      <c r="E22" s="677">
        <v>0.99982950186127129</v>
      </c>
      <c r="F22" s="665">
        <v>183697.02000000008</v>
      </c>
    </row>
    <row r="23" spans="1:6" ht="14.4" customHeight="1" x14ac:dyDescent="0.3">
      <c r="A23" s="687" t="s">
        <v>3561</v>
      </c>
      <c r="B23" s="664"/>
      <c r="C23" s="677">
        <v>0</v>
      </c>
      <c r="D23" s="664">
        <v>151582.22000000003</v>
      </c>
      <c r="E23" s="677">
        <v>1</v>
      </c>
      <c r="F23" s="665">
        <v>151582.22000000003</v>
      </c>
    </row>
    <row r="24" spans="1:6" ht="14.4" customHeight="1" x14ac:dyDescent="0.3">
      <c r="A24" s="687" t="s">
        <v>3560</v>
      </c>
      <c r="B24" s="664"/>
      <c r="C24" s="677">
        <v>0</v>
      </c>
      <c r="D24" s="664">
        <v>21816.520000000004</v>
      </c>
      <c r="E24" s="677">
        <v>1</v>
      </c>
      <c r="F24" s="665">
        <v>21816.520000000004</v>
      </c>
    </row>
    <row r="25" spans="1:6" ht="14.4" customHeight="1" x14ac:dyDescent="0.3">
      <c r="A25" s="687" t="s">
        <v>3543</v>
      </c>
      <c r="B25" s="664"/>
      <c r="C25" s="677">
        <v>0</v>
      </c>
      <c r="D25" s="664">
        <v>46.85</v>
      </c>
      <c r="E25" s="677">
        <v>1</v>
      </c>
      <c r="F25" s="665">
        <v>46.85</v>
      </c>
    </row>
    <row r="26" spans="1:6" ht="14.4" customHeight="1" x14ac:dyDescent="0.3">
      <c r="A26" s="687" t="s">
        <v>3554</v>
      </c>
      <c r="B26" s="664">
        <v>0</v>
      </c>
      <c r="C26" s="677">
        <v>0</v>
      </c>
      <c r="D26" s="664">
        <v>93170.33</v>
      </c>
      <c r="E26" s="677">
        <v>1</v>
      </c>
      <c r="F26" s="665">
        <v>93170.33</v>
      </c>
    </row>
    <row r="27" spans="1:6" ht="14.4" customHeight="1" x14ac:dyDescent="0.3">
      <c r="A27" s="687" t="s">
        <v>3559</v>
      </c>
      <c r="B27" s="664">
        <v>0</v>
      </c>
      <c r="C27" s="677">
        <v>0</v>
      </c>
      <c r="D27" s="664">
        <v>62696.880000000012</v>
      </c>
      <c r="E27" s="677">
        <v>1</v>
      </c>
      <c r="F27" s="665">
        <v>62696.880000000012</v>
      </c>
    </row>
    <row r="28" spans="1:6" ht="14.4" customHeight="1" x14ac:dyDescent="0.3">
      <c r="A28" s="687" t="s">
        <v>3540</v>
      </c>
      <c r="B28" s="664"/>
      <c r="C28" s="677">
        <v>0</v>
      </c>
      <c r="D28" s="664">
        <v>175205.73999999996</v>
      </c>
      <c r="E28" s="677">
        <v>1</v>
      </c>
      <c r="F28" s="665">
        <v>175205.73999999996</v>
      </c>
    </row>
    <row r="29" spans="1:6" ht="14.4" customHeight="1" x14ac:dyDescent="0.3">
      <c r="A29" s="687" t="s">
        <v>3537</v>
      </c>
      <c r="B29" s="664">
        <v>0</v>
      </c>
      <c r="C29" s="677">
        <v>0</v>
      </c>
      <c r="D29" s="664">
        <v>108909.73000000004</v>
      </c>
      <c r="E29" s="677">
        <v>1</v>
      </c>
      <c r="F29" s="665">
        <v>108909.73000000004</v>
      </c>
    </row>
    <row r="30" spans="1:6" ht="14.4" customHeight="1" x14ac:dyDescent="0.3">
      <c r="A30" s="687" t="s">
        <v>3539</v>
      </c>
      <c r="B30" s="664"/>
      <c r="C30" s="677">
        <v>0</v>
      </c>
      <c r="D30" s="664">
        <v>5849.2199999999993</v>
      </c>
      <c r="E30" s="677">
        <v>1</v>
      </c>
      <c r="F30" s="665">
        <v>5849.2199999999993</v>
      </c>
    </row>
    <row r="31" spans="1:6" ht="14.4" customHeight="1" thickBot="1" x14ac:dyDescent="0.35">
      <c r="A31" s="688" t="s">
        <v>3553</v>
      </c>
      <c r="B31" s="679">
        <v>0</v>
      </c>
      <c r="C31" s="680">
        <v>0</v>
      </c>
      <c r="D31" s="679">
        <v>132832.49</v>
      </c>
      <c r="E31" s="680">
        <v>1</v>
      </c>
      <c r="F31" s="681">
        <v>132832.49</v>
      </c>
    </row>
    <row r="32" spans="1:6" ht="14.4" customHeight="1" thickBot="1" x14ac:dyDescent="0.35">
      <c r="A32" s="682" t="s">
        <v>3</v>
      </c>
      <c r="B32" s="683">
        <v>26321.679999999997</v>
      </c>
      <c r="C32" s="684">
        <v>7.0217249320552065E-3</v>
      </c>
      <c r="D32" s="683">
        <v>3722284.290000001</v>
      </c>
      <c r="E32" s="684">
        <v>0.99297827506794489</v>
      </c>
      <c r="F32" s="685">
        <v>3748605.9700000007</v>
      </c>
    </row>
    <row r="33" spans="1:6" ht="14.4" customHeight="1" thickBot="1" x14ac:dyDescent="0.35"/>
    <row r="34" spans="1:6" ht="14.4" customHeight="1" x14ac:dyDescent="0.3">
      <c r="A34" s="750" t="s">
        <v>3312</v>
      </c>
      <c r="B34" s="229">
        <v>4401.41</v>
      </c>
      <c r="C34" s="741">
        <v>7.1895651280192716E-3</v>
      </c>
      <c r="D34" s="229">
        <v>607792.77999999933</v>
      </c>
      <c r="E34" s="741">
        <v>0.99281043487198073</v>
      </c>
      <c r="F34" s="749">
        <v>612194.18999999936</v>
      </c>
    </row>
    <row r="35" spans="1:6" ht="14.4" customHeight="1" x14ac:dyDescent="0.3">
      <c r="A35" s="687" t="s">
        <v>3278</v>
      </c>
      <c r="B35" s="664">
        <v>2881.8599999999997</v>
      </c>
      <c r="C35" s="677">
        <v>0.51429091506113966</v>
      </c>
      <c r="D35" s="664">
        <v>2721.7</v>
      </c>
      <c r="E35" s="677">
        <v>0.48570908493886028</v>
      </c>
      <c r="F35" s="665">
        <v>5603.5599999999995</v>
      </c>
    </row>
    <row r="36" spans="1:6" ht="14.4" customHeight="1" x14ac:dyDescent="0.3">
      <c r="A36" s="687" t="s">
        <v>5504</v>
      </c>
      <c r="B36" s="664">
        <v>2341.86</v>
      </c>
      <c r="C36" s="677">
        <v>1</v>
      </c>
      <c r="D36" s="664"/>
      <c r="E36" s="677">
        <v>0</v>
      </c>
      <c r="F36" s="665">
        <v>2341.86</v>
      </c>
    </row>
    <row r="37" spans="1:6" ht="14.4" customHeight="1" x14ac:dyDescent="0.3">
      <c r="A37" s="687" t="s">
        <v>5505</v>
      </c>
      <c r="B37" s="664">
        <v>2102.31</v>
      </c>
      <c r="C37" s="677">
        <v>0.65217634084373344</v>
      </c>
      <c r="D37" s="664">
        <v>1121.22</v>
      </c>
      <c r="E37" s="677">
        <v>0.34782365915626662</v>
      </c>
      <c r="F37" s="665">
        <v>3223.5299999999997</v>
      </c>
    </row>
    <row r="38" spans="1:6" ht="14.4" customHeight="1" x14ac:dyDescent="0.3">
      <c r="A38" s="687" t="s">
        <v>5506</v>
      </c>
      <c r="B38" s="664">
        <v>1837.2</v>
      </c>
      <c r="C38" s="677">
        <v>0.72324729057833803</v>
      </c>
      <c r="D38" s="664">
        <v>703.01</v>
      </c>
      <c r="E38" s="677">
        <v>0.27675270942166197</v>
      </c>
      <c r="F38" s="665">
        <v>2540.21</v>
      </c>
    </row>
    <row r="39" spans="1:6" ht="14.4" customHeight="1" x14ac:dyDescent="0.3">
      <c r="A39" s="687" t="s">
        <v>3307</v>
      </c>
      <c r="B39" s="664">
        <v>1227.73</v>
      </c>
      <c r="C39" s="677">
        <v>0.39999283242869893</v>
      </c>
      <c r="D39" s="664">
        <v>1841.6499999999999</v>
      </c>
      <c r="E39" s="677">
        <v>0.60000716757130101</v>
      </c>
      <c r="F39" s="665">
        <v>3069.38</v>
      </c>
    </row>
    <row r="40" spans="1:6" ht="14.4" customHeight="1" x14ac:dyDescent="0.3">
      <c r="A40" s="687" t="s">
        <v>3303</v>
      </c>
      <c r="B40" s="664">
        <v>1165.8400000000001</v>
      </c>
      <c r="C40" s="677">
        <v>0.15506635117107129</v>
      </c>
      <c r="D40" s="664">
        <v>6352.4899999999989</v>
      </c>
      <c r="E40" s="677">
        <v>0.84493364882892874</v>
      </c>
      <c r="F40" s="665">
        <v>7518.329999999999</v>
      </c>
    </row>
    <row r="41" spans="1:6" ht="14.4" customHeight="1" x14ac:dyDescent="0.3">
      <c r="A41" s="687" t="s">
        <v>3344</v>
      </c>
      <c r="B41" s="664">
        <v>1029.9000000000001</v>
      </c>
      <c r="C41" s="677">
        <v>0.66265602882511909</v>
      </c>
      <c r="D41" s="664">
        <v>524.29999999999995</v>
      </c>
      <c r="E41" s="677">
        <v>0.33734397117488091</v>
      </c>
      <c r="F41" s="665">
        <v>1554.2</v>
      </c>
    </row>
    <row r="42" spans="1:6" ht="14.4" customHeight="1" x14ac:dyDescent="0.3">
      <c r="A42" s="687" t="s">
        <v>5507</v>
      </c>
      <c r="B42" s="664">
        <v>984.87</v>
      </c>
      <c r="C42" s="677">
        <v>1</v>
      </c>
      <c r="D42" s="664"/>
      <c r="E42" s="677">
        <v>0</v>
      </c>
      <c r="F42" s="665">
        <v>984.87</v>
      </c>
    </row>
    <row r="43" spans="1:6" ht="14.4" customHeight="1" x14ac:dyDescent="0.3">
      <c r="A43" s="687" t="s">
        <v>5508</v>
      </c>
      <c r="B43" s="664">
        <v>848.35</v>
      </c>
      <c r="C43" s="677">
        <v>1</v>
      </c>
      <c r="D43" s="664"/>
      <c r="E43" s="677">
        <v>0</v>
      </c>
      <c r="F43" s="665">
        <v>848.35</v>
      </c>
    </row>
    <row r="44" spans="1:6" ht="14.4" customHeight="1" x14ac:dyDescent="0.3">
      <c r="A44" s="687" t="s">
        <v>5509</v>
      </c>
      <c r="B44" s="664">
        <v>848.35</v>
      </c>
      <c r="C44" s="677">
        <v>1</v>
      </c>
      <c r="D44" s="664"/>
      <c r="E44" s="677">
        <v>0</v>
      </c>
      <c r="F44" s="665">
        <v>848.35</v>
      </c>
    </row>
    <row r="45" spans="1:6" ht="14.4" customHeight="1" x14ac:dyDescent="0.3">
      <c r="A45" s="687" t="s">
        <v>5510</v>
      </c>
      <c r="B45" s="664">
        <v>683.09</v>
      </c>
      <c r="C45" s="677">
        <v>1</v>
      </c>
      <c r="D45" s="664"/>
      <c r="E45" s="677">
        <v>0</v>
      </c>
      <c r="F45" s="665">
        <v>683.09</v>
      </c>
    </row>
    <row r="46" spans="1:6" ht="14.4" customHeight="1" x14ac:dyDescent="0.3">
      <c r="A46" s="687" t="s">
        <v>5511</v>
      </c>
      <c r="B46" s="664">
        <v>494.45000000000005</v>
      </c>
      <c r="C46" s="677">
        <v>0.48485947949557751</v>
      </c>
      <c r="D46" s="664">
        <v>525.33000000000004</v>
      </c>
      <c r="E46" s="677">
        <v>0.51514052050442249</v>
      </c>
      <c r="F46" s="665">
        <v>1019.7800000000001</v>
      </c>
    </row>
    <row r="47" spans="1:6" ht="14.4" customHeight="1" x14ac:dyDescent="0.3">
      <c r="A47" s="687" t="s">
        <v>5512</v>
      </c>
      <c r="B47" s="664">
        <v>476.88</v>
      </c>
      <c r="C47" s="677">
        <v>1</v>
      </c>
      <c r="D47" s="664"/>
      <c r="E47" s="677">
        <v>0</v>
      </c>
      <c r="F47" s="665">
        <v>476.88</v>
      </c>
    </row>
    <row r="48" spans="1:6" ht="14.4" customHeight="1" x14ac:dyDescent="0.3">
      <c r="A48" s="687" t="s">
        <v>3276</v>
      </c>
      <c r="B48" s="664">
        <v>450.12</v>
      </c>
      <c r="C48" s="677">
        <v>1.1820781696854143E-2</v>
      </c>
      <c r="D48" s="664">
        <v>37628.580000000009</v>
      </c>
      <c r="E48" s="677">
        <v>0.98817921830314581</v>
      </c>
      <c r="F48" s="665">
        <v>38078.700000000012</v>
      </c>
    </row>
    <row r="49" spans="1:6" ht="14.4" customHeight="1" x14ac:dyDescent="0.3">
      <c r="A49" s="687" t="s">
        <v>3302</v>
      </c>
      <c r="B49" s="664">
        <v>439.98</v>
      </c>
      <c r="C49" s="677">
        <v>2.5477389815413715E-2</v>
      </c>
      <c r="D49" s="664">
        <v>16829.449999999997</v>
      </c>
      <c r="E49" s="677">
        <v>0.9745226101845863</v>
      </c>
      <c r="F49" s="665">
        <v>17269.429999999997</v>
      </c>
    </row>
    <row r="50" spans="1:6" ht="14.4" customHeight="1" x14ac:dyDescent="0.3">
      <c r="A50" s="687" t="s">
        <v>3305</v>
      </c>
      <c r="B50" s="664">
        <v>416.52</v>
      </c>
      <c r="C50" s="677">
        <v>0.3747739317431325</v>
      </c>
      <c r="D50" s="664">
        <v>694.87</v>
      </c>
      <c r="E50" s="677">
        <v>0.62522606825686755</v>
      </c>
      <c r="F50" s="665">
        <v>1111.3899999999999</v>
      </c>
    </row>
    <row r="51" spans="1:6" ht="14.4" customHeight="1" x14ac:dyDescent="0.3">
      <c r="A51" s="687" t="s">
        <v>3321</v>
      </c>
      <c r="B51" s="664">
        <v>407.17</v>
      </c>
      <c r="C51" s="677">
        <v>3.6941470854280026E-2</v>
      </c>
      <c r="D51" s="664">
        <v>10614.859999999999</v>
      </c>
      <c r="E51" s="677">
        <v>0.96305852914571999</v>
      </c>
      <c r="F51" s="665">
        <v>11022.029999999999</v>
      </c>
    </row>
    <row r="52" spans="1:6" ht="14.4" customHeight="1" x14ac:dyDescent="0.3">
      <c r="A52" s="687" t="s">
        <v>3311</v>
      </c>
      <c r="B52" s="664">
        <v>373.46</v>
      </c>
      <c r="C52" s="677">
        <v>0.15884479605291141</v>
      </c>
      <c r="D52" s="664">
        <v>1977.64</v>
      </c>
      <c r="E52" s="677">
        <v>0.84115520394708865</v>
      </c>
      <c r="F52" s="665">
        <v>2351.1</v>
      </c>
    </row>
    <row r="53" spans="1:6" ht="14.4" customHeight="1" x14ac:dyDescent="0.3">
      <c r="A53" s="687" t="s">
        <v>5513</v>
      </c>
      <c r="B53" s="664">
        <v>362.4</v>
      </c>
      <c r="C53" s="677">
        <v>1</v>
      </c>
      <c r="D53" s="664"/>
      <c r="E53" s="677">
        <v>0</v>
      </c>
      <c r="F53" s="665">
        <v>362.4</v>
      </c>
    </row>
    <row r="54" spans="1:6" ht="14.4" customHeight="1" x14ac:dyDescent="0.3">
      <c r="A54" s="687" t="s">
        <v>3286</v>
      </c>
      <c r="B54" s="664">
        <v>340.97</v>
      </c>
      <c r="C54" s="677">
        <v>5.4544291141771652E-2</v>
      </c>
      <c r="D54" s="664">
        <v>5910.28</v>
      </c>
      <c r="E54" s="677">
        <v>0.94545570885822827</v>
      </c>
      <c r="F54" s="665">
        <v>6251.25</v>
      </c>
    </row>
    <row r="55" spans="1:6" ht="14.4" customHeight="1" x14ac:dyDescent="0.3">
      <c r="A55" s="687" t="s">
        <v>3296</v>
      </c>
      <c r="B55" s="664">
        <v>332.40999999999997</v>
      </c>
      <c r="C55" s="677">
        <v>0.25268334954998783</v>
      </c>
      <c r="D55" s="664">
        <v>983.11000000000013</v>
      </c>
      <c r="E55" s="677">
        <v>0.74731665045001228</v>
      </c>
      <c r="F55" s="665">
        <v>1315.52</v>
      </c>
    </row>
    <row r="56" spans="1:6" ht="14.4" customHeight="1" x14ac:dyDescent="0.3">
      <c r="A56" s="687" t="s">
        <v>3332</v>
      </c>
      <c r="B56" s="664">
        <v>329.96</v>
      </c>
      <c r="C56" s="677">
        <v>0.21737068170439272</v>
      </c>
      <c r="D56" s="664">
        <v>1188</v>
      </c>
      <c r="E56" s="677">
        <v>0.78262931829560722</v>
      </c>
      <c r="F56" s="665">
        <v>1517.96</v>
      </c>
    </row>
    <row r="57" spans="1:6" ht="14.4" customHeight="1" x14ac:dyDescent="0.3">
      <c r="A57" s="687" t="s">
        <v>3299</v>
      </c>
      <c r="B57" s="664">
        <v>329.88</v>
      </c>
      <c r="C57" s="677">
        <v>0.74998294873252236</v>
      </c>
      <c r="D57" s="664">
        <v>109.97</v>
      </c>
      <c r="E57" s="677">
        <v>0.25001705126747753</v>
      </c>
      <c r="F57" s="665">
        <v>439.85</v>
      </c>
    </row>
    <row r="58" spans="1:6" ht="14.4" customHeight="1" x14ac:dyDescent="0.3">
      <c r="A58" s="687" t="s">
        <v>3335</v>
      </c>
      <c r="B58" s="664">
        <v>308.35000000000002</v>
      </c>
      <c r="C58" s="677">
        <v>3.6392799100182609E-2</v>
      </c>
      <c r="D58" s="664">
        <v>8164.479999999995</v>
      </c>
      <c r="E58" s="677">
        <v>0.96360720089981744</v>
      </c>
      <c r="F58" s="665">
        <v>8472.8299999999945</v>
      </c>
    </row>
    <row r="59" spans="1:6" ht="14.4" customHeight="1" x14ac:dyDescent="0.3">
      <c r="A59" s="687" t="s">
        <v>3287</v>
      </c>
      <c r="B59" s="664">
        <v>238.49</v>
      </c>
      <c r="C59" s="677">
        <v>0.19725404243000702</v>
      </c>
      <c r="D59" s="664">
        <v>970.56000000000017</v>
      </c>
      <c r="E59" s="677">
        <v>0.80274595756999301</v>
      </c>
      <c r="F59" s="665">
        <v>1209.0500000000002</v>
      </c>
    </row>
    <row r="60" spans="1:6" ht="14.4" customHeight="1" x14ac:dyDescent="0.3">
      <c r="A60" s="687" t="s">
        <v>3295</v>
      </c>
      <c r="B60" s="664">
        <v>161.44</v>
      </c>
      <c r="C60" s="677">
        <v>5.3036350794198321E-2</v>
      </c>
      <c r="D60" s="664">
        <v>2882.51</v>
      </c>
      <c r="E60" s="677">
        <v>0.94696364920580167</v>
      </c>
      <c r="F60" s="665">
        <v>3043.9500000000003</v>
      </c>
    </row>
    <row r="61" spans="1:6" ht="14.4" customHeight="1" x14ac:dyDescent="0.3">
      <c r="A61" s="687" t="s">
        <v>3285</v>
      </c>
      <c r="B61" s="664">
        <v>144.81</v>
      </c>
      <c r="C61" s="677">
        <v>6.4285999671489277E-2</v>
      </c>
      <c r="D61" s="664">
        <v>2107.7799999999997</v>
      </c>
      <c r="E61" s="677">
        <v>0.93571400032851071</v>
      </c>
      <c r="F61" s="665">
        <v>2252.5899999999997</v>
      </c>
    </row>
    <row r="62" spans="1:6" ht="14.4" customHeight="1" x14ac:dyDescent="0.3">
      <c r="A62" s="687" t="s">
        <v>3269</v>
      </c>
      <c r="B62" s="664">
        <v>133.63999999999999</v>
      </c>
      <c r="C62" s="677">
        <v>4.9299463623016258E-2</v>
      </c>
      <c r="D62" s="664">
        <v>2577.1399999999994</v>
      </c>
      <c r="E62" s="677">
        <v>0.95070053637698382</v>
      </c>
      <c r="F62" s="665">
        <v>2710.7799999999993</v>
      </c>
    </row>
    <row r="63" spans="1:6" ht="14.4" customHeight="1" x14ac:dyDescent="0.3">
      <c r="A63" s="687" t="s">
        <v>3290</v>
      </c>
      <c r="B63" s="664">
        <v>109.32</v>
      </c>
      <c r="C63" s="677">
        <v>0.44913722267871814</v>
      </c>
      <c r="D63" s="664">
        <v>134.08000000000001</v>
      </c>
      <c r="E63" s="677">
        <v>0.55086277732128186</v>
      </c>
      <c r="F63" s="665">
        <v>243.4</v>
      </c>
    </row>
    <row r="64" spans="1:6" ht="14.4" customHeight="1" x14ac:dyDescent="0.3">
      <c r="A64" s="687" t="s">
        <v>3304</v>
      </c>
      <c r="B64" s="664">
        <v>70.239999999999995</v>
      </c>
      <c r="C64" s="677">
        <v>0.5105764338155121</v>
      </c>
      <c r="D64" s="664">
        <v>67.33</v>
      </c>
      <c r="E64" s="677">
        <v>0.4894235661844879</v>
      </c>
      <c r="F64" s="665">
        <v>137.57</v>
      </c>
    </row>
    <row r="65" spans="1:6" ht="14.4" customHeight="1" x14ac:dyDescent="0.3">
      <c r="A65" s="687" t="s">
        <v>3319</v>
      </c>
      <c r="B65" s="664">
        <v>48.42</v>
      </c>
      <c r="C65" s="677">
        <v>6.896453496652899E-2</v>
      </c>
      <c r="D65" s="664">
        <v>653.67999999999995</v>
      </c>
      <c r="E65" s="677">
        <v>0.93103546503347101</v>
      </c>
      <c r="F65" s="665">
        <v>702.09999999999991</v>
      </c>
    </row>
    <row r="66" spans="1:6" ht="14.4" customHeight="1" x14ac:dyDescent="0.3">
      <c r="A66" s="687" t="s">
        <v>3280</v>
      </c>
      <c r="B66" s="664"/>
      <c r="C66" s="677">
        <v>0</v>
      </c>
      <c r="D66" s="664">
        <v>400.18</v>
      </c>
      <c r="E66" s="677">
        <v>1</v>
      </c>
      <c r="F66" s="665">
        <v>400.18</v>
      </c>
    </row>
    <row r="67" spans="1:6" ht="14.4" customHeight="1" x14ac:dyDescent="0.3">
      <c r="A67" s="687" t="s">
        <v>3300</v>
      </c>
      <c r="B67" s="664"/>
      <c r="C67" s="677">
        <v>0</v>
      </c>
      <c r="D67" s="664">
        <v>30579.900000000009</v>
      </c>
      <c r="E67" s="677">
        <v>1</v>
      </c>
      <c r="F67" s="665">
        <v>30579.900000000009</v>
      </c>
    </row>
    <row r="68" spans="1:6" ht="14.4" customHeight="1" x14ac:dyDescent="0.3">
      <c r="A68" s="687" t="s">
        <v>3294</v>
      </c>
      <c r="B68" s="664"/>
      <c r="C68" s="677">
        <v>0</v>
      </c>
      <c r="D68" s="664">
        <v>508.96</v>
      </c>
      <c r="E68" s="677">
        <v>1</v>
      </c>
      <c r="F68" s="665">
        <v>508.96</v>
      </c>
    </row>
    <row r="69" spans="1:6" ht="14.4" customHeight="1" x14ac:dyDescent="0.3">
      <c r="A69" s="687" t="s">
        <v>5514</v>
      </c>
      <c r="B69" s="664"/>
      <c r="C69" s="677">
        <v>0</v>
      </c>
      <c r="D69" s="664">
        <v>93.71</v>
      </c>
      <c r="E69" s="677">
        <v>1</v>
      </c>
      <c r="F69" s="665">
        <v>93.71</v>
      </c>
    </row>
    <row r="70" spans="1:6" ht="14.4" customHeight="1" x14ac:dyDescent="0.3">
      <c r="A70" s="687" t="s">
        <v>5515</v>
      </c>
      <c r="B70" s="664"/>
      <c r="C70" s="677">
        <v>0</v>
      </c>
      <c r="D70" s="664">
        <v>633.41</v>
      </c>
      <c r="E70" s="677">
        <v>1</v>
      </c>
      <c r="F70" s="665">
        <v>633.41</v>
      </c>
    </row>
    <row r="71" spans="1:6" ht="14.4" customHeight="1" x14ac:dyDescent="0.3">
      <c r="A71" s="687" t="s">
        <v>3268</v>
      </c>
      <c r="B71" s="664"/>
      <c r="C71" s="677">
        <v>0</v>
      </c>
      <c r="D71" s="664">
        <v>63894.299999999988</v>
      </c>
      <c r="E71" s="677">
        <v>1</v>
      </c>
      <c r="F71" s="665">
        <v>63894.299999999988</v>
      </c>
    </row>
    <row r="72" spans="1:6" ht="14.4" customHeight="1" x14ac:dyDescent="0.3">
      <c r="A72" s="687" t="s">
        <v>3340</v>
      </c>
      <c r="B72" s="664">
        <v>0</v>
      </c>
      <c r="C72" s="677"/>
      <c r="D72" s="664">
        <v>0</v>
      </c>
      <c r="E72" s="677"/>
      <c r="F72" s="665">
        <v>0</v>
      </c>
    </row>
    <row r="73" spans="1:6" ht="14.4" customHeight="1" x14ac:dyDescent="0.3">
      <c r="A73" s="687" t="s">
        <v>3333</v>
      </c>
      <c r="B73" s="664">
        <v>0</v>
      </c>
      <c r="C73" s="677">
        <v>0</v>
      </c>
      <c r="D73" s="664">
        <v>2054.8700000000003</v>
      </c>
      <c r="E73" s="677">
        <v>1</v>
      </c>
      <c r="F73" s="665">
        <v>2054.8700000000003</v>
      </c>
    </row>
    <row r="74" spans="1:6" ht="14.4" customHeight="1" x14ac:dyDescent="0.3">
      <c r="A74" s="687" t="s">
        <v>3293</v>
      </c>
      <c r="B74" s="664"/>
      <c r="C74" s="677">
        <v>0</v>
      </c>
      <c r="D74" s="664">
        <v>314.28000000000003</v>
      </c>
      <c r="E74" s="677">
        <v>1</v>
      </c>
      <c r="F74" s="665">
        <v>314.28000000000003</v>
      </c>
    </row>
    <row r="75" spans="1:6" ht="14.4" customHeight="1" x14ac:dyDescent="0.3">
      <c r="A75" s="687" t="s">
        <v>5516</v>
      </c>
      <c r="B75" s="664"/>
      <c r="C75" s="677"/>
      <c r="D75" s="664">
        <v>0</v>
      </c>
      <c r="E75" s="677"/>
      <c r="F75" s="665">
        <v>0</v>
      </c>
    </row>
    <row r="76" spans="1:6" ht="14.4" customHeight="1" x14ac:dyDescent="0.3">
      <c r="A76" s="687" t="s">
        <v>3326</v>
      </c>
      <c r="B76" s="664"/>
      <c r="C76" s="677">
        <v>0</v>
      </c>
      <c r="D76" s="664">
        <v>114930.60000000003</v>
      </c>
      <c r="E76" s="677">
        <v>1</v>
      </c>
      <c r="F76" s="665">
        <v>114930.60000000003</v>
      </c>
    </row>
    <row r="77" spans="1:6" ht="14.4" customHeight="1" x14ac:dyDescent="0.3">
      <c r="A77" s="687" t="s">
        <v>3309</v>
      </c>
      <c r="B77" s="664">
        <v>0</v>
      </c>
      <c r="C77" s="677">
        <v>0</v>
      </c>
      <c r="D77" s="664">
        <v>2316.6800000000003</v>
      </c>
      <c r="E77" s="677">
        <v>1</v>
      </c>
      <c r="F77" s="665">
        <v>2316.6800000000003</v>
      </c>
    </row>
    <row r="78" spans="1:6" ht="14.4" customHeight="1" x14ac:dyDescent="0.3">
      <c r="A78" s="687" t="s">
        <v>3283</v>
      </c>
      <c r="B78" s="664"/>
      <c r="C78" s="677">
        <v>0</v>
      </c>
      <c r="D78" s="664">
        <v>2120.7600000000002</v>
      </c>
      <c r="E78" s="677">
        <v>1</v>
      </c>
      <c r="F78" s="665">
        <v>2120.7600000000002</v>
      </c>
    </row>
    <row r="79" spans="1:6" ht="14.4" customHeight="1" x14ac:dyDescent="0.3">
      <c r="A79" s="687" t="s">
        <v>3323</v>
      </c>
      <c r="B79" s="664"/>
      <c r="C79" s="677"/>
      <c r="D79" s="664">
        <v>0</v>
      </c>
      <c r="E79" s="677"/>
      <c r="F79" s="665">
        <v>0</v>
      </c>
    </row>
    <row r="80" spans="1:6" ht="14.4" customHeight="1" x14ac:dyDescent="0.3">
      <c r="A80" s="687" t="s">
        <v>5517</v>
      </c>
      <c r="B80" s="664"/>
      <c r="C80" s="677">
        <v>0</v>
      </c>
      <c r="D80" s="664">
        <v>318.77</v>
      </c>
      <c r="E80" s="677">
        <v>1</v>
      </c>
      <c r="F80" s="665">
        <v>318.77</v>
      </c>
    </row>
    <row r="81" spans="1:6" ht="14.4" customHeight="1" x14ac:dyDescent="0.3">
      <c r="A81" s="687" t="s">
        <v>3298</v>
      </c>
      <c r="B81" s="664"/>
      <c r="C81" s="677">
        <v>0</v>
      </c>
      <c r="D81" s="664">
        <v>1512.09</v>
      </c>
      <c r="E81" s="677">
        <v>1</v>
      </c>
      <c r="F81" s="665">
        <v>1512.09</v>
      </c>
    </row>
    <row r="82" spans="1:6" ht="14.4" customHeight="1" x14ac:dyDescent="0.3">
      <c r="A82" s="687" t="s">
        <v>3308</v>
      </c>
      <c r="B82" s="664"/>
      <c r="C82" s="677">
        <v>0</v>
      </c>
      <c r="D82" s="664">
        <v>19819.350000000009</v>
      </c>
      <c r="E82" s="677">
        <v>1</v>
      </c>
      <c r="F82" s="665">
        <v>19819.350000000009</v>
      </c>
    </row>
    <row r="83" spans="1:6" ht="14.4" customHeight="1" x14ac:dyDescent="0.3">
      <c r="A83" s="687" t="s">
        <v>3315</v>
      </c>
      <c r="B83" s="664"/>
      <c r="C83" s="677">
        <v>0</v>
      </c>
      <c r="D83" s="664">
        <v>1906.0500000000002</v>
      </c>
      <c r="E83" s="677">
        <v>1</v>
      </c>
      <c r="F83" s="665">
        <v>1906.0500000000002</v>
      </c>
    </row>
    <row r="84" spans="1:6" ht="14.4" customHeight="1" x14ac:dyDescent="0.3">
      <c r="A84" s="687" t="s">
        <v>3339</v>
      </c>
      <c r="B84" s="664"/>
      <c r="C84" s="677">
        <v>0</v>
      </c>
      <c r="D84" s="664">
        <v>803.33000000000015</v>
      </c>
      <c r="E84" s="677">
        <v>1</v>
      </c>
      <c r="F84" s="665">
        <v>803.33000000000015</v>
      </c>
    </row>
    <row r="85" spans="1:6" ht="14.4" customHeight="1" x14ac:dyDescent="0.3">
      <c r="A85" s="687" t="s">
        <v>3275</v>
      </c>
      <c r="B85" s="664">
        <v>0</v>
      </c>
      <c r="C85" s="677">
        <v>0</v>
      </c>
      <c r="D85" s="664">
        <v>4177.7700000000004</v>
      </c>
      <c r="E85" s="677">
        <v>1</v>
      </c>
      <c r="F85" s="665">
        <v>4177.7700000000004</v>
      </c>
    </row>
    <row r="86" spans="1:6" ht="14.4" customHeight="1" x14ac:dyDescent="0.3">
      <c r="A86" s="687" t="s">
        <v>3324</v>
      </c>
      <c r="B86" s="664"/>
      <c r="C86" s="677">
        <v>0</v>
      </c>
      <c r="D86" s="664">
        <v>579.08999999999992</v>
      </c>
      <c r="E86" s="677">
        <v>1</v>
      </c>
      <c r="F86" s="665">
        <v>579.08999999999992</v>
      </c>
    </row>
    <row r="87" spans="1:6" ht="14.4" customHeight="1" x14ac:dyDescent="0.3">
      <c r="A87" s="687" t="s">
        <v>3277</v>
      </c>
      <c r="B87" s="664">
        <v>0</v>
      </c>
      <c r="C87" s="677">
        <v>0</v>
      </c>
      <c r="D87" s="664">
        <v>4305.21</v>
      </c>
      <c r="E87" s="677">
        <v>1</v>
      </c>
      <c r="F87" s="665">
        <v>4305.21</v>
      </c>
    </row>
    <row r="88" spans="1:6" ht="14.4" customHeight="1" x14ac:dyDescent="0.3">
      <c r="A88" s="687" t="s">
        <v>3281</v>
      </c>
      <c r="B88" s="664">
        <v>0</v>
      </c>
      <c r="C88" s="677"/>
      <c r="D88" s="664">
        <v>0</v>
      </c>
      <c r="E88" s="677"/>
      <c r="F88" s="665">
        <v>0</v>
      </c>
    </row>
    <row r="89" spans="1:6" ht="14.4" customHeight="1" x14ac:dyDescent="0.3">
      <c r="A89" s="687" t="s">
        <v>5518</v>
      </c>
      <c r="B89" s="664"/>
      <c r="C89" s="677">
        <v>0</v>
      </c>
      <c r="D89" s="664">
        <v>238.69</v>
      </c>
      <c r="E89" s="677">
        <v>1</v>
      </c>
      <c r="F89" s="665">
        <v>238.69</v>
      </c>
    </row>
    <row r="90" spans="1:6" ht="14.4" customHeight="1" x14ac:dyDescent="0.3">
      <c r="A90" s="687" t="s">
        <v>3320</v>
      </c>
      <c r="B90" s="664"/>
      <c r="C90" s="677">
        <v>0</v>
      </c>
      <c r="D90" s="664">
        <v>45.04</v>
      </c>
      <c r="E90" s="677">
        <v>1</v>
      </c>
      <c r="F90" s="665">
        <v>45.04</v>
      </c>
    </row>
    <row r="91" spans="1:6" ht="14.4" customHeight="1" x14ac:dyDescent="0.3">
      <c r="A91" s="687" t="s">
        <v>3343</v>
      </c>
      <c r="B91" s="664">
        <v>0</v>
      </c>
      <c r="C91" s="677">
        <v>0</v>
      </c>
      <c r="D91" s="664">
        <v>801.8399999999998</v>
      </c>
      <c r="E91" s="677">
        <v>1</v>
      </c>
      <c r="F91" s="665">
        <v>801.8399999999998</v>
      </c>
    </row>
    <row r="92" spans="1:6" ht="14.4" customHeight="1" x14ac:dyDescent="0.3">
      <c r="A92" s="687" t="s">
        <v>5519</v>
      </c>
      <c r="B92" s="664"/>
      <c r="C92" s="677">
        <v>0</v>
      </c>
      <c r="D92" s="664">
        <v>2097.3200000000002</v>
      </c>
      <c r="E92" s="677">
        <v>1</v>
      </c>
      <c r="F92" s="665">
        <v>2097.3200000000002</v>
      </c>
    </row>
    <row r="93" spans="1:6" ht="14.4" customHeight="1" x14ac:dyDescent="0.3">
      <c r="A93" s="687" t="s">
        <v>5520</v>
      </c>
      <c r="B93" s="664"/>
      <c r="C93" s="677">
        <v>0</v>
      </c>
      <c r="D93" s="664">
        <v>7447.0799999999945</v>
      </c>
      <c r="E93" s="677">
        <v>1</v>
      </c>
      <c r="F93" s="665">
        <v>7447.0799999999945</v>
      </c>
    </row>
    <row r="94" spans="1:6" ht="14.4" customHeight="1" x14ac:dyDescent="0.3">
      <c r="A94" s="687" t="s">
        <v>3297</v>
      </c>
      <c r="B94" s="664"/>
      <c r="C94" s="677">
        <v>0</v>
      </c>
      <c r="D94" s="664">
        <v>659.76</v>
      </c>
      <c r="E94" s="677">
        <v>1</v>
      </c>
      <c r="F94" s="665">
        <v>659.76</v>
      </c>
    </row>
    <row r="95" spans="1:6" ht="14.4" customHeight="1" x14ac:dyDescent="0.3">
      <c r="A95" s="687" t="s">
        <v>3270</v>
      </c>
      <c r="B95" s="664">
        <v>0</v>
      </c>
      <c r="C95" s="677">
        <v>0</v>
      </c>
      <c r="D95" s="664">
        <v>387369.92000000027</v>
      </c>
      <c r="E95" s="677">
        <v>1</v>
      </c>
      <c r="F95" s="665">
        <v>387369.92000000027</v>
      </c>
    </row>
    <row r="96" spans="1:6" ht="14.4" customHeight="1" x14ac:dyDescent="0.3">
      <c r="A96" s="687" t="s">
        <v>3334</v>
      </c>
      <c r="B96" s="664"/>
      <c r="C96" s="677">
        <v>0</v>
      </c>
      <c r="D96" s="664">
        <v>778.49999999999989</v>
      </c>
      <c r="E96" s="677">
        <v>1</v>
      </c>
      <c r="F96" s="665">
        <v>778.49999999999989</v>
      </c>
    </row>
    <row r="97" spans="1:6" ht="14.4" customHeight="1" x14ac:dyDescent="0.3">
      <c r="A97" s="687" t="s">
        <v>3273</v>
      </c>
      <c r="B97" s="664">
        <v>0</v>
      </c>
      <c r="C97" s="677">
        <v>0</v>
      </c>
      <c r="D97" s="664">
        <v>398876.76999999996</v>
      </c>
      <c r="E97" s="677">
        <v>1</v>
      </c>
      <c r="F97" s="665">
        <v>398876.76999999996</v>
      </c>
    </row>
    <row r="98" spans="1:6" ht="14.4" customHeight="1" x14ac:dyDescent="0.3">
      <c r="A98" s="687" t="s">
        <v>3289</v>
      </c>
      <c r="B98" s="664"/>
      <c r="C98" s="677">
        <v>0</v>
      </c>
      <c r="D98" s="664">
        <v>4539.0300000000007</v>
      </c>
      <c r="E98" s="677">
        <v>1</v>
      </c>
      <c r="F98" s="665">
        <v>4539.0300000000007</v>
      </c>
    </row>
    <row r="99" spans="1:6" ht="14.4" customHeight="1" x14ac:dyDescent="0.3">
      <c r="A99" s="687" t="s">
        <v>5521</v>
      </c>
      <c r="B99" s="664"/>
      <c r="C99" s="677">
        <v>0</v>
      </c>
      <c r="D99" s="664">
        <v>285570.82999999996</v>
      </c>
      <c r="E99" s="677">
        <v>1</v>
      </c>
      <c r="F99" s="665">
        <v>285570.82999999996</v>
      </c>
    </row>
    <row r="100" spans="1:6" ht="14.4" customHeight="1" x14ac:dyDescent="0.3">
      <c r="A100" s="687" t="s">
        <v>5522</v>
      </c>
      <c r="B100" s="664"/>
      <c r="C100" s="677">
        <v>0</v>
      </c>
      <c r="D100" s="664">
        <v>272.76</v>
      </c>
      <c r="E100" s="677">
        <v>1</v>
      </c>
      <c r="F100" s="665">
        <v>272.76</v>
      </c>
    </row>
    <row r="101" spans="1:6" ht="14.4" customHeight="1" x14ac:dyDescent="0.3">
      <c r="A101" s="687" t="s">
        <v>5523</v>
      </c>
      <c r="B101" s="664">
        <v>0</v>
      </c>
      <c r="C101" s="677">
        <v>0</v>
      </c>
      <c r="D101" s="664">
        <v>193.68</v>
      </c>
      <c r="E101" s="677">
        <v>1</v>
      </c>
      <c r="F101" s="665">
        <v>193.68</v>
      </c>
    </row>
    <row r="102" spans="1:6" ht="14.4" customHeight="1" x14ac:dyDescent="0.3">
      <c r="A102" s="687" t="s">
        <v>3314</v>
      </c>
      <c r="B102" s="664">
        <v>0</v>
      </c>
      <c r="C102" s="677">
        <v>0</v>
      </c>
      <c r="D102" s="664">
        <v>1661911.2000000007</v>
      </c>
      <c r="E102" s="677">
        <v>1</v>
      </c>
      <c r="F102" s="665">
        <v>1661911.2000000007</v>
      </c>
    </row>
    <row r="103" spans="1:6" ht="14.4" customHeight="1" x14ac:dyDescent="0.3">
      <c r="A103" s="687" t="s">
        <v>3301</v>
      </c>
      <c r="B103" s="664">
        <v>0</v>
      </c>
      <c r="C103" s="677">
        <v>0</v>
      </c>
      <c r="D103" s="664">
        <v>440.83000000000004</v>
      </c>
      <c r="E103" s="677">
        <v>1</v>
      </c>
      <c r="F103" s="665">
        <v>440.83000000000004</v>
      </c>
    </row>
    <row r="104" spans="1:6" ht="14.4" customHeight="1" x14ac:dyDescent="0.3">
      <c r="A104" s="687" t="s">
        <v>5524</v>
      </c>
      <c r="B104" s="664"/>
      <c r="C104" s="677">
        <v>0</v>
      </c>
      <c r="D104" s="664">
        <v>4075.33</v>
      </c>
      <c r="E104" s="677">
        <v>1</v>
      </c>
      <c r="F104" s="665">
        <v>4075.33</v>
      </c>
    </row>
    <row r="105" spans="1:6" ht="14.4" customHeight="1" thickBot="1" x14ac:dyDescent="0.35">
      <c r="A105" s="688" t="s">
        <v>5525</v>
      </c>
      <c r="B105" s="679"/>
      <c r="C105" s="680">
        <v>0</v>
      </c>
      <c r="D105" s="679">
        <v>619.6</v>
      </c>
      <c r="E105" s="680">
        <v>1</v>
      </c>
      <c r="F105" s="681">
        <v>619.6</v>
      </c>
    </row>
    <row r="106" spans="1:6" ht="14.4" customHeight="1" thickBot="1" x14ac:dyDescent="0.35">
      <c r="A106" s="682" t="s">
        <v>3</v>
      </c>
      <c r="B106" s="683">
        <v>26321.679999999993</v>
      </c>
      <c r="C106" s="684">
        <v>7.0217249320552056E-3</v>
      </c>
      <c r="D106" s="683">
        <v>3722284.29</v>
      </c>
      <c r="E106" s="684">
        <v>0.99297827506794467</v>
      </c>
      <c r="F106" s="685">
        <v>3748605.9700000007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{AEDDED7C-7D5A-44B0-969A-6EA9695F2446}</x14:id>
        </ext>
      </extLst>
    </cfRule>
  </conditionalFormatting>
  <conditionalFormatting sqref="F34:F10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{79A663D0-BFB3-4148-A18A-4824475CD928}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DDED7C-7D5A-44B0-969A-6EA9695F24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79A663D0-BFB3-4148-A18A-4824475CD9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F34:F105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5549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335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176</v>
      </c>
      <c r="G3" s="47">
        <f>SUBTOTAL(9,G6:G1048576)</f>
        <v>26321.679999999986</v>
      </c>
      <c r="H3" s="48">
        <f>IF(M3=0,0,G3/M3)</f>
        <v>7.0217249320552021E-3</v>
      </c>
      <c r="I3" s="47">
        <f>SUBTOTAL(9,I6:I1048576)</f>
        <v>2969</v>
      </c>
      <c r="J3" s="47">
        <f>SUBTOTAL(9,J6:J1048576)</f>
        <v>3722284.2900000028</v>
      </c>
      <c r="K3" s="48">
        <f>IF(M3=0,0,J3/M3)</f>
        <v>0.99297827506794512</v>
      </c>
      <c r="L3" s="47">
        <f>SUBTOTAL(9,L6:L1048576)</f>
        <v>3145</v>
      </c>
      <c r="M3" s="49">
        <f>SUBTOTAL(9,M6:M1048576)</f>
        <v>3748605.9700000016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3535</v>
      </c>
      <c r="B6" s="736" t="s">
        <v>3346</v>
      </c>
      <c r="C6" s="736" t="s">
        <v>3715</v>
      </c>
      <c r="D6" s="736" t="s">
        <v>3716</v>
      </c>
      <c r="E6" s="736" t="s">
        <v>3717</v>
      </c>
      <c r="F6" s="229"/>
      <c r="G6" s="229"/>
      <c r="H6" s="741">
        <v>0</v>
      </c>
      <c r="I6" s="229">
        <v>1</v>
      </c>
      <c r="J6" s="229">
        <v>46.85</v>
      </c>
      <c r="K6" s="741">
        <v>1</v>
      </c>
      <c r="L6" s="229">
        <v>1</v>
      </c>
      <c r="M6" s="749">
        <v>46.85</v>
      </c>
    </row>
    <row r="7" spans="1:13" ht="14.4" customHeight="1" x14ac:dyDescent="0.3">
      <c r="A7" s="660" t="s">
        <v>3535</v>
      </c>
      <c r="B7" s="661" t="s">
        <v>3346</v>
      </c>
      <c r="C7" s="661" t="s">
        <v>4059</v>
      </c>
      <c r="D7" s="661" t="s">
        <v>3716</v>
      </c>
      <c r="E7" s="661" t="s">
        <v>4060</v>
      </c>
      <c r="F7" s="664"/>
      <c r="G7" s="664"/>
      <c r="H7" s="677"/>
      <c r="I7" s="664">
        <v>1</v>
      </c>
      <c r="J7" s="664">
        <v>0</v>
      </c>
      <c r="K7" s="677"/>
      <c r="L7" s="664">
        <v>1</v>
      </c>
      <c r="M7" s="665">
        <v>0</v>
      </c>
    </row>
    <row r="8" spans="1:13" ht="14.4" customHeight="1" x14ac:dyDescent="0.3">
      <c r="A8" s="660" t="s">
        <v>3535</v>
      </c>
      <c r="B8" s="661" t="s">
        <v>3346</v>
      </c>
      <c r="C8" s="661" t="s">
        <v>3916</v>
      </c>
      <c r="D8" s="661" t="s">
        <v>3716</v>
      </c>
      <c r="E8" s="661" t="s">
        <v>3917</v>
      </c>
      <c r="F8" s="664"/>
      <c r="G8" s="664"/>
      <c r="H8" s="677">
        <v>0</v>
      </c>
      <c r="I8" s="664">
        <v>2</v>
      </c>
      <c r="J8" s="664">
        <v>270.26</v>
      </c>
      <c r="K8" s="677">
        <v>1</v>
      </c>
      <c r="L8" s="664">
        <v>2</v>
      </c>
      <c r="M8" s="665">
        <v>270.26</v>
      </c>
    </row>
    <row r="9" spans="1:13" ht="14.4" customHeight="1" x14ac:dyDescent="0.3">
      <c r="A9" s="660" t="s">
        <v>3535</v>
      </c>
      <c r="B9" s="661" t="s">
        <v>5526</v>
      </c>
      <c r="C9" s="661" t="s">
        <v>4044</v>
      </c>
      <c r="D9" s="661" t="s">
        <v>4045</v>
      </c>
      <c r="E9" s="661" t="s">
        <v>4046</v>
      </c>
      <c r="F9" s="664"/>
      <c r="G9" s="664"/>
      <c r="H9" s="677">
        <v>0</v>
      </c>
      <c r="I9" s="664">
        <v>2</v>
      </c>
      <c r="J9" s="664">
        <v>374.82</v>
      </c>
      <c r="K9" s="677">
        <v>1</v>
      </c>
      <c r="L9" s="664">
        <v>2</v>
      </c>
      <c r="M9" s="665">
        <v>374.82</v>
      </c>
    </row>
    <row r="10" spans="1:13" ht="14.4" customHeight="1" x14ac:dyDescent="0.3">
      <c r="A10" s="660" t="s">
        <v>3535</v>
      </c>
      <c r="B10" s="661" t="s">
        <v>3348</v>
      </c>
      <c r="C10" s="661" t="s">
        <v>2954</v>
      </c>
      <c r="D10" s="661" t="s">
        <v>2955</v>
      </c>
      <c r="E10" s="661" t="s">
        <v>3459</v>
      </c>
      <c r="F10" s="664"/>
      <c r="G10" s="664"/>
      <c r="H10" s="677">
        <v>0</v>
      </c>
      <c r="I10" s="664">
        <v>2</v>
      </c>
      <c r="J10" s="664">
        <v>2600.98</v>
      </c>
      <c r="K10" s="677">
        <v>1</v>
      </c>
      <c r="L10" s="664">
        <v>2</v>
      </c>
      <c r="M10" s="665">
        <v>2600.98</v>
      </c>
    </row>
    <row r="11" spans="1:13" ht="14.4" customHeight="1" x14ac:dyDescent="0.3">
      <c r="A11" s="660" t="s">
        <v>3535</v>
      </c>
      <c r="B11" s="661" t="s">
        <v>3348</v>
      </c>
      <c r="C11" s="661" t="s">
        <v>3659</v>
      </c>
      <c r="D11" s="661" t="s">
        <v>3660</v>
      </c>
      <c r="E11" s="661" t="s">
        <v>3661</v>
      </c>
      <c r="F11" s="664"/>
      <c r="G11" s="664"/>
      <c r="H11" s="677">
        <v>0</v>
      </c>
      <c r="I11" s="664">
        <v>1</v>
      </c>
      <c r="J11" s="664">
        <v>974.8</v>
      </c>
      <c r="K11" s="677">
        <v>1</v>
      </c>
      <c r="L11" s="664">
        <v>1</v>
      </c>
      <c r="M11" s="665">
        <v>974.8</v>
      </c>
    </row>
    <row r="12" spans="1:13" ht="14.4" customHeight="1" x14ac:dyDescent="0.3">
      <c r="A12" s="660" t="s">
        <v>3535</v>
      </c>
      <c r="B12" s="661" t="s">
        <v>5527</v>
      </c>
      <c r="C12" s="661" t="s">
        <v>3867</v>
      </c>
      <c r="D12" s="661" t="s">
        <v>3868</v>
      </c>
      <c r="E12" s="661" t="s">
        <v>3869</v>
      </c>
      <c r="F12" s="664"/>
      <c r="G12" s="664"/>
      <c r="H12" s="677">
        <v>0</v>
      </c>
      <c r="I12" s="664">
        <v>3</v>
      </c>
      <c r="J12" s="664">
        <v>361.83</v>
      </c>
      <c r="K12" s="677">
        <v>1</v>
      </c>
      <c r="L12" s="664">
        <v>3</v>
      </c>
      <c r="M12" s="665">
        <v>361.83</v>
      </c>
    </row>
    <row r="13" spans="1:13" ht="14.4" customHeight="1" x14ac:dyDescent="0.3">
      <c r="A13" s="660" t="s">
        <v>3535</v>
      </c>
      <c r="B13" s="661" t="s">
        <v>5527</v>
      </c>
      <c r="C13" s="661" t="s">
        <v>4090</v>
      </c>
      <c r="D13" s="661" t="s">
        <v>4091</v>
      </c>
      <c r="E13" s="661" t="s">
        <v>2543</v>
      </c>
      <c r="F13" s="664"/>
      <c r="G13" s="664"/>
      <c r="H13" s="677">
        <v>0</v>
      </c>
      <c r="I13" s="664">
        <v>1</v>
      </c>
      <c r="J13" s="664">
        <v>184.74</v>
      </c>
      <c r="K13" s="677">
        <v>1</v>
      </c>
      <c r="L13" s="664">
        <v>1</v>
      </c>
      <c r="M13" s="665">
        <v>184.74</v>
      </c>
    </row>
    <row r="14" spans="1:13" ht="14.4" customHeight="1" x14ac:dyDescent="0.3">
      <c r="A14" s="660" t="s">
        <v>3535</v>
      </c>
      <c r="B14" s="661" t="s">
        <v>3355</v>
      </c>
      <c r="C14" s="661" t="s">
        <v>1924</v>
      </c>
      <c r="D14" s="661" t="s">
        <v>1781</v>
      </c>
      <c r="E14" s="661" t="s">
        <v>1925</v>
      </c>
      <c r="F14" s="664"/>
      <c r="G14" s="664"/>
      <c r="H14" s="677">
        <v>0</v>
      </c>
      <c r="I14" s="664">
        <v>3</v>
      </c>
      <c r="J14" s="664">
        <v>1222.6500000000001</v>
      </c>
      <c r="K14" s="677">
        <v>1</v>
      </c>
      <c r="L14" s="664">
        <v>3</v>
      </c>
      <c r="M14" s="665">
        <v>1222.6500000000001</v>
      </c>
    </row>
    <row r="15" spans="1:13" ht="14.4" customHeight="1" x14ac:dyDescent="0.3">
      <c r="A15" s="660" t="s">
        <v>3535</v>
      </c>
      <c r="B15" s="661" t="s">
        <v>3355</v>
      </c>
      <c r="C15" s="661" t="s">
        <v>1927</v>
      </c>
      <c r="D15" s="661" t="s">
        <v>1781</v>
      </c>
      <c r="E15" s="661" t="s">
        <v>1928</v>
      </c>
      <c r="F15" s="664"/>
      <c r="G15" s="664"/>
      <c r="H15" s="677">
        <v>0</v>
      </c>
      <c r="I15" s="664">
        <v>30</v>
      </c>
      <c r="J15" s="664">
        <v>16301.7</v>
      </c>
      <c r="K15" s="677">
        <v>1</v>
      </c>
      <c r="L15" s="664">
        <v>30</v>
      </c>
      <c r="M15" s="665">
        <v>16301.7</v>
      </c>
    </row>
    <row r="16" spans="1:13" ht="14.4" customHeight="1" x14ac:dyDescent="0.3">
      <c r="A16" s="660" t="s">
        <v>3535</v>
      </c>
      <c r="B16" s="661" t="s">
        <v>3355</v>
      </c>
      <c r="C16" s="661" t="s">
        <v>1780</v>
      </c>
      <c r="D16" s="661" t="s">
        <v>1781</v>
      </c>
      <c r="E16" s="661" t="s">
        <v>1782</v>
      </c>
      <c r="F16" s="664"/>
      <c r="G16" s="664"/>
      <c r="H16" s="677">
        <v>0</v>
      </c>
      <c r="I16" s="664">
        <v>18</v>
      </c>
      <c r="J16" s="664">
        <v>14671.800000000001</v>
      </c>
      <c r="K16" s="677">
        <v>1</v>
      </c>
      <c r="L16" s="664">
        <v>18</v>
      </c>
      <c r="M16" s="665">
        <v>14671.800000000001</v>
      </c>
    </row>
    <row r="17" spans="1:13" ht="14.4" customHeight="1" x14ac:dyDescent="0.3">
      <c r="A17" s="660" t="s">
        <v>3535</v>
      </c>
      <c r="B17" s="661" t="s">
        <v>3355</v>
      </c>
      <c r="C17" s="661" t="s">
        <v>2882</v>
      </c>
      <c r="D17" s="661" t="s">
        <v>2883</v>
      </c>
      <c r="E17" s="661" t="s">
        <v>1782</v>
      </c>
      <c r="F17" s="664"/>
      <c r="G17" s="664"/>
      <c r="H17" s="677">
        <v>0</v>
      </c>
      <c r="I17" s="664">
        <v>7</v>
      </c>
      <c r="J17" s="664">
        <v>9699.34</v>
      </c>
      <c r="K17" s="677">
        <v>1</v>
      </c>
      <c r="L17" s="664">
        <v>7</v>
      </c>
      <c r="M17" s="665">
        <v>9699.34</v>
      </c>
    </row>
    <row r="18" spans="1:13" ht="14.4" customHeight="1" x14ac:dyDescent="0.3">
      <c r="A18" s="660" t="s">
        <v>3535</v>
      </c>
      <c r="B18" s="661" t="s">
        <v>3355</v>
      </c>
      <c r="C18" s="661" t="s">
        <v>2886</v>
      </c>
      <c r="D18" s="661" t="s">
        <v>2883</v>
      </c>
      <c r="E18" s="661" t="s">
        <v>1785</v>
      </c>
      <c r="F18" s="664"/>
      <c r="G18" s="664"/>
      <c r="H18" s="677">
        <v>0</v>
      </c>
      <c r="I18" s="664">
        <v>6</v>
      </c>
      <c r="J18" s="664">
        <v>11084.94</v>
      </c>
      <c r="K18" s="677">
        <v>1</v>
      </c>
      <c r="L18" s="664">
        <v>6</v>
      </c>
      <c r="M18" s="665">
        <v>11084.94</v>
      </c>
    </row>
    <row r="19" spans="1:13" ht="14.4" customHeight="1" x14ac:dyDescent="0.3">
      <c r="A19" s="660" t="s">
        <v>3535</v>
      </c>
      <c r="B19" s="661" t="s">
        <v>3469</v>
      </c>
      <c r="C19" s="661" t="s">
        <v>4067</v>
      </c>
      <c r="D19" s="661" t="s">
        <v>4068</v>
      </c>
      <c r="E19" s="661" t="s">
        <v>4069</v>
      </c>
      <c r="F19" s="664">
        <v>1</v>
      </c>
      <c r="G19" s="664">
        <v>320.20999999999998</v>
      </c>
      <c r="H19" s="677">
        <v>1</v>
      </c>
      <c r="I19" s="664"/>
      <c r="J19" s="664"/>
      <c r="K19" s="677">
        <v>0</v>
      </c>
      <c r="L19" s="664">
        <v>1</v>
      </c>
      <c r="M19" s="665">
        <v>320.20999999999998</v>
      </c>
    </row>
    <row r="20" spans="1:13" ht="14.4" customHeight="1" x14ac:dyDescent="0.3">
      <c r="A20" s="660" t="s">
        <v>3535</v>
      </c>
      <c r="B20" s="661" t="s">
        <v>3356</v>
      </c>
      <c r="C20" s="661" t="s">
        <v>1765</v>
      </c>
      <c r="D20" s="661" t="s">
        <v>1766</v>
      </c>
      <c r="E20" s="661" t="s">
        <v>3357</v>
      </c>
      <c r="F20" s="664"/>
      <c r="G20" s="664"/>
      <c r="H20" s="677">
        <v>0</v>
      </c>
      <c r="I20" s="664">
        <v>2</v>
      </c>
      <c r="J20" s="664">
        <v>144</v>
      </c>
      <c r="K20" s="677">
        <v>1</v>
      </c>
      <c r="L20" s="664">
        <v>2</v>
      </c>
      <c r="M20" s="665">
        <v>144</v>
      </c>
    </row>
    <row r="21" spans="1:13" ht="14.4" customHeight="1" x14ac:dyDescent="0.3">
      <c r="A21" s="660" t="s">
        <v>3535</v>
      </c>
      <c r="B21" s="661" t="s">
        <v>3356</v>
      </c>
      <c r="C21" s="661" t="s">
        <v>3577</v>
      </c>
      <c r="D21" s="661" t="s">
        <v>1766</v>
      </c>
      <c r="E21" s="661" t="s">
        <v>3578</v>
      </c>
      <c r="F21" s="664"/>
      <c r="G21" s="664"/>
      <c r="H21" s="677">
        <v>0</v>
      </c>
      <c r="I21" s="664">
        <v>2</v>
      </c>
      <c r="J21" s="664">
        <v>288.02</v>
      </c>
      <c r="K21" s="677">
        <v>1</v>
      </c>
      <c r="L21" s="664">
        <v>2</v>
      </c>
      <c r="M21" s="665">
        <v>288.02</v>
      </c>
    </row>
    <row r="22" spans="1:13" ht="14.4" customHeight="1" x14ac:dyDescent="0.3">
      <c r="A22" s="660" t="s">
        <v>3535</v>
      </c>
      <c r="B22" s="661" t="s">
        <v>3359</v>
      </c>
      <c r="C22" s="661" t="s">
        <v>3979</v>
      </c>
      <c r="D22" s="661" t="s">
        <v>3980</v>
      </c>
      <c r="E22" s="661" t="s">
        <v>3981</v>
      </c>
      <c r="F22" s="664">
        <v>1</v>
      </c>
      <c r="G22" s="664">
        <v>16.38</v>
      </c>
      <c r="H22" s="677">
        <v>1</v>
      </c>
      <c r="I22" s="664"/>
      <c r="J22" s="664"/>
      <c r="K22" s="677">
        <v>0</v>
      </c>
      <c r="L22" s="664">
        <v>1</v>
      </c>
      <c r="M22" s="665">
        <v>16.38</v>
      </c>
    </row>
    <row r="23" spans="1:13" ht="14.4" customHeight="1" x14ac:dyDescent="0.3">
      <c r="A23" s="660" t="s">
        <v>3535</v>
      </c>
      <c r="B23" s="661" t="s">
        <v>3359</v>
      </c>
      <c r="C23" s="661" t="s">
        <v>1814</v>
      </c>
      <c r="D23" s="661" t="s">
        <v>1815</v>
      </c>
      <c r="E23" s="661" t="s">
        <v>1816</v>
      </c>
      <c r="F23" s="664"/>
      <c r="G23" s="664"/>
      <c r="H23" s="677">
        <v>0</v>
      </c>
      <c r="I23" s="664">
        <v>6</v>
      </c>
      <c r="J23" s="664">
        <v>210.66</v>
      </c>
      <c r="K23" s="677">
        <v>1</v>
      </c>
      <c r="L23" s="664">
        <v>6</v>
      </c>
      <c r="M23" s="665">
        <v>210.66</v>
      </c>
    </row>
    <row r="24" spans="1:13" ht="14.4" customHeight="1" x14ac:dyDescent="0.3">
      <c r="A24" s="660" t="s">
        <v>3535</v>
      </c>
      <c r="B24" s="661" t="s">
        <v>3360</v>
      </c>
      <c r="C24" s="661" t="s">
        <v>4016</v>
      </c>
      <c r="D24" s="661" t="s">
        <v>3625</v>
      </c>
      <c r="E24" s="661" t="s">
        <v>4017</v>
      </c>
      <c r="F24" s="664">
        <v>4</v>
      </c>
      <c r="G24" s="664">
        <v>70.239999999999995</v>
      </c>
      <c r="H24" s="677">
        <v>1</v>
      </c>
      <c r="I24" s="664"/>
      <c r="J24" s="664"/>
      <c r="K24" s="677">
        <v>0</v>
      </c>
      <c r="L24" s="664">
        <v>4</v>
      </c>
      <c r="M24" s="665">
        <v>70.239999999999995</v>
      </c>
    </row>
    <row r="25" spans="1:13" ht="14.4" customHeight="1" x14ac:dyDescent="0.3">
      <c r="A25" s="660" t="s">
        <v>3535</v>
      </c>
      <c r="B25" s="661" t="s">
        <v>3360</v>
      </c>
      <c r="C25" s="661" t="s">
        <v>3624</v>
      </c>
      <c r="D25" s="661" t="s">
        <v>3625</v>
      </c>
      <c r="E25" s="661" t="s">
        <v>3626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3535</v>
      </c>
      <c r="B26" s="661" t="s">
        <v>3365</v>
      </c>
      <c r="C26" s="661" t="s">
        <v>3777</v>
      </c>
      <c r="D26" s="661" t="s">
        <v>1867</v>
      </c>
      <c r="E26" s="661" t="s">
        <v>1938</v>
      </c>
      <c r="F26" s="664"/>
      <c r="G26" s="664"/>
      <c r="H26" s="677">
        <v>0</v>
      </c>
      <c r="I26" s="664">
        <v>1</v>
      </c>
      <c r="J26" s="664">
        <v>144.81</v>
      </c>
      <c r="K26" s="677">
        <v>1</v>
      </c>
      <c r="L26" s="664">
        <v>1</v>
      </c>
      <c r="M26" s="665">
        <v>144.81</v>
      </c>
    </row>
    <row r="27" spans="1:13" ht="14.4" customHeight="1" x14ac:dyDescent="0.3">
      <c r="A27" s="660" t="s">
        <v>3535</v>
      </c>
      <c r="B27" s="661" t="s">
        <v>3366</v>
      </c>
      <c r="C27" s="661" t="s">
        <v>4071</v>
      </c>
      <c r="D27" s="661" t="s">
        <v>3894</v>
      </c>
      <c r="E27" s="661" t="s">
        <v>4072</v>
      </c>
      <c r="F27" s="664"/>
      <c r="G27" s="664"/>
      <c r="H27" s="677">
        <v>0</v>
      </c>
      <c r="I27" s="664">
        <v>1</v>
      </c>
      <c r="J27" s="664">
        <v>24.14</v>
      </c>
      <c r="K27" s="677">
        <v>1</v>
      </c>
      <c r="L27" s="664">
        <v>1</v>
      </c>
      <c r="M27" s="665">
        <v>24.14</v>
      </c>
    </row>
    <row r="28" spans="1:13" ht="14.4" customHeight="1" x14ac:dyDescent="0.3">
      <c r="A28" s="660" t="s">
        <v>3535</v>
      </c>
      <c r="B28" s="661" t="s">
        <v>3366</v>
      </c>
      <c r="C28" s="661" t="s">
        <v>4073</v>
      </c>
      <c r="D28" s="661" t="s">
        <v>3367</v>
      </c>
      <c r="E28" s="661" t="s">
        <v>3897</v>
      </c>
      <c r="F28" s="664"/>
      <c r="G28" s="664"/>
      <c r="H28" s="677">
        <v>0</v>
      </c>
      <c r="I28" s="664">
        <v>1</v>
      </c>
      <c r="J28" s="664">
        <v>80.45</v>
      </c>
      <c r="K28" s="677">
        <v>1</v>
      </c>
      <c r="L28" s="664">
        <v>1</v>
      </c>
      <c r="M28" s="665">
        <v>80.45</v>
      </c>
    </row>
    <row r="29" spans="1:13" ht="14.4" customHeight="1" x14ac:dyDescent="0.3">
      <c r="A29" s="660" t="s">
        <v>3535</v>
      </c>
      <c r="B29" s="661" t="s">
        <v>5528</v>
      </c>
      <c r="C29" s="661" t="s">
        <v>4003</v>
      </c>
      <c r="D29" s="661" t="s">
        <v>4004</v>
      </c>
      <c r="E29" s="661" t="s">
        <v>4005</v>
      </c>
      <c r="F29" s="664"/>
      <c r="G29" s="664"/>
      <c r="H29" s="677">
        <v>0</v>
      </c>
      <c r="I29" s="664">
        <v>1</v>
      </c>
      <c r="J29" s="664">
        <v>238.69</v>
      </c>
      <c r="K29" s="677">
        <v>1</v>
      </c>
      <c r="L29" s="664">
        <v>1</v>
      </c>
      <c r="M29" s="665">
        <v>238.69</v>
      </c>
    </row>
    <row r="30" spans="1:13" ht="14.4" customHeight="1" x14ac:dyDescent="0.3">
      <c r="A30" s="660" t="s">
        <v>3535</v>
      </c>
      <c r="B30" s="661" t="s">
        <v>3369</v>
      </c>
      <c r="C30" s="661" t="s">
        <v>4050</v>
      </c>
      <c r="D30" s="661" t="s">
        <v>1863</v>
      </c>
      <c r="E30" s="661" t="s">
        <v>1864</v>
      </c>
      <c r="F30" s="664"/>
      <c r="G30" s="664"/>
      <c r="H30" s="677">
        <v>0</v>
      </c>
      <c r="I30" s="664">
        <v>1</v>
      </c>
      <c r="J30" s="664">
        <v>54.98</v>
      </c>
      <c r="K30" s="677">
        <v>1</v>
      </c>
      <c r="L30" s="664">
        <v>1</v>
      </c>
      <c r="M30" s="665">
        <v>54.98</v>
      </c>
    </row>
    <row r="31" spans="1:13" ht="14.4" customHeight="1" x14ac:dyDescent="0.3">
      <c r="A31" s="660" t="s">
        <v>3535</v>
      </c>
      <c r="B31" s="661" t="s">
        <v>3372</v>
      </c>
      <c r="C31" s="661" t="s">
        <v>3976</v>
      </c>
      <c r="D31" s="661" t="s">
        <v>3977</v>
      </c>
      <c r="E31" s="661" t="s">
        <v>1919</v>
      </c>
      <c r="F31" s="664"/>
      <c r="G31" s="664"/>
      <c r="H31" s="677">
        <v>0</v>
      </c>
      <c r="I31" s="664">
        <v>1</v>
      </c>
      <c r="J31" s="664">
        <v>176.59</v>
      </c>
      <c r="K31" s="677">
        <v>1</v>
      </c>
      <c r="L31" s="664">
        <v>1</v>
      </c>
      <c r="M31" s="665">
        <v>176.59</v>
      </c>
    </row>
    <row r="32" spans="1:13" ht="14.4" customHeight="1" x14ac:dyDescent="0.3">
      <c r="A32" s="660" t="s">
        <v>3535</v>
      </c>
      <c r="B32" s="661" t="s">
        <v>3372</v>
      </c>
      <c r="C32" s="661" t="s">
        <v>2889</v>
      </c>
      <c r="D32" s="661" t="s">
        <v>3476</v>
      </c>
      <c r="E32" s="661" t="s">
        <v>1916</v>
      </c>
      <c r="F32" s="664"/>
      <c r="G32" s="664"/>
      <c r="H32" s="677">
        <v>0</v>
      </c>
      <c r="I32" s="664">
        <v>1</v>
      </c>
      <c r="J32" s="664">
        <v>62.46</v>
      </c>
      <c r="K32" s="677">
        <v>1</v>
      </c>
      <c r="L32" s="664">
        <v>1</v>
      </c>
      <c r="M32" s="665">
        <v>62.46</v>
      </c>
    </row>
    <row r="33" spans="1:13" ht="14.4" customHeight="1" x14ac:dyDescent="0.3">
      <c r="A33" s="660" t="s">
        <v>3535</v>
      </c>
      <c r="B33" s="661" t="s">
        <v>3372</v>
      </c>
      <c r="C33" s="661" t="s">
        <v>3978</v>
      </c>
      <c r="D33" s="661" t="s">
        <v>3476</v>
      </c>
      <c r="E33" s="661" t="s">
        <v>1669</v>
      </c>
      <c r="F33" s="664"/>
      <c r="G33" s="664"/>
      <c r="H33" s="677">
        <v>0</v>
      </c>
      <c r="I33" s="664">
        <v>1</v>
      </c>
      <c r="J33" s="664">
        <v>208.19</v>
      </c>
      <c r="K33" s="677">
        <v>1</v>
      </c>
      <c r="L33" s="664">
        <v>1</v>
      </c>
      <c r="M33" s="665">
        <v>208.19</v>
      </c>
    </row>
    <row r="34" spans="1:13" ht="14.4" customHeight="1" x14ac:dyDescent="0.3">
      <c r="A34" s="660" t="s">
        <v>3535</v>
      </c>
      <c r="B34" s="661" t="s">
        <v>3381</v>
      </c>
      <c r="C34" s="661" t="s">
        <v>1900</v>
      </c>
      <c r="D34" s="661" t="s">
        <v>3383</v>
      </c>
      <c r="E34" s="661" t="s">
        <v>3384</v>
      </c>
      <c r="F34" s="664"/>
      <c r="G34" s="664"/>
      <c r="H34" s="677">
        <v>0</v>
      </c>
      <c r="I34" s="664">
        <v>1</v>
      </c>
      <c r="J34" s="664">
        <v>48.37</v>
      </c>
      <c r="K34" s="677">
        <v>1</v>
      </c>
      <c r="L34" s="664">
        <v>1</v>
      </c>
      <c r="M34" s="665">
        <v>48.37</v>
      </c>
    </row>
    <row r="35" spans="1:13" ht="14.4" customHeight="1" x14ac:dyDescent="0.3">
      <c r="A35" s="660" t="s">
        <v>3535</v>
      </c>
      <c r="B35" s="661" t="s">
        <v>3385</v>
      </c>
      <c r="C35" s="661" t="s">
        <v>2158</v>
      </c>
      <c r="D35" s="661" t="s">
        <v>617</v>
      </c>
      <c r="E35" s="661" t="s">
        <v>3387</v>
      </c>
      <c r="F35" s="664"/>
      <c r="G35" s="664"/>
      <c r="H35" s="677">
        <v>0</v>
      </c>
      <c r="I35" s="664">
        <v>4</v>
      </c>
      <c r="J35" s="664">
        <v>613.12</v>
      </c>
      <c r="K35" s="677">
        <v>1</v>
      </c>
      <c r="L35" s="664">
        <v>4</v>
      </c>
      <c r="M35" s="665">
        <v>613.12</v>
      </c>
    </row>
    <row r="36" spans="1:13" ht="14.4" customHeight="1" x14ac:dyDescent="0.3">
      <c r="A36" s="660" t="s">
        <v>3535</v>
      </c>
      <c r="B36" s="661" t="s">
        <v>3419</v>
      </c>
      <c r="C36" s="661" t="s">
        <v>1967</v>
      </c>
      <c r="D36" s="661" t="s">
        <v>1968</v>
      </c>
      <c r="E36" s="661" t="s">
        <v>2432</v>
      </c>
      <c r="F36" s="664"/>
      <c r="G36" s="664"/>
      <c r="H36" s="677">
        <v>0</v>
      </c>
      <c r="I36" s="664">
        <v>2</v>
      </c>
      <c r="J36" s="664">
        <v>2854.46</v>
      </c>
      <c r="K36" s="677">
        <v>1</v>
      </c>
      <c r="L36" s="664">
        <v>2</v>
      </c>
      <c r="M36" s="665">
        <v>2854.46</v>
      </c>
    </row>
    <row r="37" spans="1:13" ht="14.4" customHeight="1" x14ac:dyDescent="0.3">
      <c r="A37" s="660" t="s">
        <v>3535</v>
      </c>
      <c r="B37" s="661" t="s">
        <v>5529</v>
      </c>
      <c r="C37" s="661" t="s">
        <v>4009</v>
      </c>
      <c r="D37" s="661" t="s">
        <v>4010</v>
      </c>
      <c r="E37" s="661" t="s">
        <v>4011</v>
      </c>
      <c r="F37" s="664"/>
      <c r="G37" s="664"/>
      <c r="H37" s="677">
        <v>0</v>
      </c>
      <c r="I37" s="664">
        <v>5</v>
      </c>
      <c r="J37" s="664">
        <v>10899.65</v>
      </c>
      <c r="K37" s="677">
        <v>1</v>
      </c>
      <c r="L37" s="664">
        <v>5</v>
      </c>
      <c r="M37" s="665">
        <v>10899.65</v>
      </c>
    </row>
    <row r="38" spans="1:13" ht="14.4" customHeight="1" x14ac:dyDescent="0.3">
      <c r="A38" s="660" t="s">
        <v>3535</v>
      </c>
      <c r="B38" s="661" t="s">
        <v>3493</v>
      </c>
      <c r="C38" s="661" t="s">
        <v>2868</v>
      </c>
      <c r="D38" s="661" t="s">
        <v>2869</v>
      </c>
      <c r="E38" s="661" t="s">
        <v>3495</v>
      </c>
      <c r="F38" s="664"/>
      <c r="G38" s="664"/>
      <c r="H38" s="677">
        <v>0</v>
      </c>
      <c r="I38" s="664">
        <v>1</v>
      </c>
      <c r="J38" s="664">
        <v>48.42</v>
      </c>
      <c r="K38" s="677">
        <v>1</v>
      </c>
      <c r="L38" s="664">
        <v>1</v>
      </c>
      <c r="M38" s="665">
        <v>48.42</v>
      </c>
    </row>
    <row r="39" spans="1:13" ht="14.4" customHeight="1" x14ac:dyDescent="0.3">
      <c r="A39" s="660" t="s">
        <v>3535</v>
      </c>
      <c r="B39" s="661" t="s">
        <v>3493</v>
      </c>
      <c r="C39" s="661" t="s">
        <v>4054</v>
      </c>
      <c r="D39" s="661" t="s">
        <v>2869</v>
      </c>
      <c r="E39" s="661" t="s">
        <v>4055</v>
      </c>
      <c r="F39" s="664">
        <v>2</v>
      </c>
      <c r="G39" s="664">
        <v>0</v>
      </c>
      <c r="H39" s="677"/>
      <c r="I39" s="664"/>
      <c r="J39" s="664"/>
      <c r="K39" s="677"/>
      <c r="L39" s="664">
        <v>2</v>
      </c>
      <c r="M39" s="665">
        <v>0</v>
      </c>
    </row>
    <row r="40" spans="1:13" ht="14.4" customHeight="1" x14ac:dyDescent="0.3">
      <c r="A40" s="660" t="s">
        <v>3535</v>
      </c>
      <c r="B40" s="661" t="s">
        <v>3422</v>
      </c>
      <c r="C40" s="661" t="s">
        <v>1834</v>
      </c>
      <c r="D40" s="661" t="s">
        <v>1835</v>
      </c>
      <c r="E40" s="661" t="s">
        <v>3423</v>
      </c>
      <c r="F40" s="664"/>
      <c r="G40" s="664"/>
      <c r="H40" s="677">
        <v>0</v>
      </c>
      <c r="I40" s="664">
        <v>5</v>
      </c>
      <c r="J40" s="664">
        <v>783.05000000000007</v>
      </c>
      <c r="K40" s="677">
        <v>1</v>
      </c>
      <c r="L40" s="664">
        <v>5</v>
      </c>
      <c r="M40" s="665">
        <v>783.05000000000007</v>
      </c>
    </row>
    <row r="41" spans="1:13" ht="14.4" customHeight="1" x14ac:dyDescent="0.3">
      <c r="A41" s="660" t="s">
        <v>3535</v>
      </c>
      <c r="B41" s="661" t="s">
        <v>3422</v>
      </c>
      <c r="C41" s="661" t="s">
        <v>4086</v>
      </c>
      <c r="D41" s="661" t="s">
        <v>4087</v>
      </c>
      <c r="E41" s="661" t="s">
        <v>4088</v>
      </c>
      <c r="F41" s="664"/>
      <c r="G41" s="664"/>
      <c r="H41" s="677">
        <v>0</v>
      </c>
      <c r="I41" s="664">
        <v>2</v>
      </c>
      <c r="J41" s="664">
        <v>601.36</v>
      </c>
      <c r="K41" s="677">
        <v>1</v>
      </c>
      <c r="L41" s="664">
        <v>2</v>
      </c>
      <c r="M41" s="665">
        <v>601.36</v>
      </c>
    </row>
    <row r="42" spans="1:13" ht="14.4" customHeight="1" x14ac:dyDescent="0.3">
      <c r="A42" s="660" t="s">
        <v>3535</v>
      </c>
      <c r="B42" s="661" t="s">
        <v>5530</v>
      </c>
      <c r="C42" s="661" t="s">
        <v>4080</v>
      </c>
      <c r="D42" s="661" t="s">
        <v>4081</v>
      </c>
      <c r="E42" s="661" t="s">
        <v>4082</v>
      </c>
      <c r="F42" s="664">
        <v>1</v>
      </c>
      <c r="G42" s="664">
        <v>0</v>
      </c>
      <c r="H42" s="677"/>
      <c r="I42" s="664"/>
      <c r="J42" s="664"/>
      <c r="K42" s="677"/>
      <c r="L42" s="664">
        <v>1</v>
      </c>
      <c r="M42" s="665">
        <v>0</v>
      </c>
    </row>
    <row r="43" spans="1:13" ht="14.4" customHeight="1" x14ac:dyDescent="0.3">
      <c r="A43" s="660" t="s">
        <v>3535</v>
      </c>
      <c r="B43" s="661" t="s">
        <v>3427</v>
      </c>
      <c r="C43" s="661" t="s">
        <v>3994</v>
      </c>
      <c r="D43" s="661" t="s">
        <v>3430</v>
      </c>
      <c r="E43" s="661" t="s">
        <v>3995</v>
      </c>
      <c r="F43" s="664"/>
      <c r="G43" s="664"/>
      <c r="H43" s="677">
        <v>0</v>
      </c>
      <c r="I43" s="664">
        <v>2</v>
      </c>
      <c r="J43" s="664">
        <v>1696.98</v>
      </c>
      <c r="K43" s="677">
        <v>1</v>
      </c>
      <c r="L43" s="664">
        <v>2</v>
      </c>
      <c r="M43" s="665">
        <v>1696.98</v>
      </c>
    </row>
    <row r="44" spans="1:13" ht="14.4" customHeight="1" x14ac:dyDescent="0.3">
      <c r="A44" s="660" t="s">
        <v>3535</v>
      </c>
      <c r="B44" s="661" t="s">
        <v>3432</v>
      </c>
      <c r="C44" s="661" t="s">
        <v>3945</v>
      </c>
      <c r="D44" s="661" t="s">
        <v>1882</v>
      </c>
      <c r="E44" s="661" t="s">
        <v>3946</v>
      </c>
      <c r="F44" s="664"/>
      <c r="G44" s="664"/>
      <c r="H44" s="677">
        <v>0</v>
      </c>
      <c r="I44" s="664">
        <v>2</v>
      </c>
      <c r="J44" s="664">
        <v>2572.4</v>
      </c>
      <c r="K44" s="677">
        <v>1</v>
      </c>
      <c r="L44" s="664">
        <v>2</v>
      </c>
      <c r="M44" s="665">
        <v>2572.4</v>
      </c>
    </row>
    <row r="45" spans="1:13" ht="14.4" customHeight="1" x14ac:dyDescent="0.3">
      <c r="A45" s="660" t="s">
        <v>3535</v>
      </c>
      <c r="B45" s="661" t="s">
        <v>3432</v>
      </c>
      <c r="C45" s="661" t="s">
        <v>4063</v>
      </c>
      <c r="D45" s="661" t="s">
        <v>4064</v>
      </c>
      <c r="E45" s="661" t="s">
        <v>4065</v>
      </c>
      <c r="F45" s="664"/>
      <c r="G45" s="664"/>
      <c r="H45" s="677">
        <v>0</v>
      </c>
      <c r="I45" s="664">
        <v>8</v>
      </c>
      <c r="J45" s="664">
        <v>13723.84</v>
      </c>
      <c r="K45" s="677">
        <v>1</v>
      </c>
      <c r="L45" s="664">
        <v>8</v>
      </c>
      <c r="M45" s="665">
        <v>13723.84</v>
      </c>
    </row>
    <row r="46" spans="1:13" ht="14.4" customHeight="1" x14ac:dyDescent="0.3">
      <c r="A46" s="660" t="s">
        <v>3535</v>
      </c>
      <c r="B46" s="661" t="s">
        <v>3434</v>
      </c>
      <c r="C46" s="661" t="s">
        <v>1948</v>
      </c>
      <c r="D46" s="661" t="s">
        <v>3437</v>
      </c>
      <c r="E46" s="661" t="s">
        <v>3438</v>
      </c>
      <c r="F46" s="664"/>
      <c r="G46" s="664"/>
      <c r="H46" s="677">
        <v>0</v>
      </c>
      <c r="I46" s="664">
        <v>1</v>
      </c>
      <c r="J46" s="664">
        <v>10.26</v>
      </c>
      <c r="K46" s="677">
        <v>1</v>
      </c>
      <c r="L46" s="664">
        <v>1</v>
      </c>
      <c r="M46" s="665">
        <v>10.26</v>
      </c>
    </row>
    <row r="47" spans="1:13" ht="14.4" customHeight="1" x14ac:dyDescent="0.3">
      <c r="A47" s="660" t="s">
        <v>3535</v>
      </c>
      <c r="B47" s="661" t="s">
        <v>3434</v>
      </c>
      <c r="C47" s="661" t="s">
        <v>3969</v>
      </c>
      <c r="D47" s="661" t="s">
        <v>3970</v>
      </c>
      <c r="E47" s="661" t="s">
        <v>3436</v>
      </c>
      <c r="F47" s="664">
        <v>1</v>
      </c>
      <c r="G47" s="664">
        <v>5.14</v>
      </c>
      <c r="H47" s="677">
        <v>1</v>
      </c>
      <c r="I47" s="664"/>
      <c r="J47" s="664"/>
      <c r="K47" s="677">
        <v>0</v>
      </c>
      <c r="L47" s="664">
        <v>1</v>
      </c>
      <c r="M47" s="665">
        <v>5.14</v>
      </c>
    </row>
    <row r="48" spans="1:13" ht="14.4" customHeight="1" x14ac:dyDescent="0.3">
      <c r="A48" s="660" t="s">
        <v>3535</v>
      </c>
      <c r="B48" s="661" t="s">
        <v>3440</v>
      </c>
      <c r="C48" s="661" t="s">
        <v>1877</v>
      </c>
      <c r="D48" s="661" t="s">
        <v>1878</v>
      </c>
      <c r="E48" s="661" t="s">
        <v>3441</v>
      </c>
      <c r="F48" s="664"/>
      <c r="G48" s="664"/>
      <c r="H48" s="677">
        <v>0</v>
      </c>
      <c r="I48" s="664">
        <v>5</v>
      </c>
      <c r="J48" s="664">
        <v>329.95</v>
      </c>
      <c r="K48" s="677">
        <v>1</v>
      </c>
      <c r="L48" s="664">
        <v>5</v>
      </c>
      <c r="M48" s="665">
        <v>329.95</v>
      </c>
    </row>
    <row r="49" spans="1:13" ht="14.4" customHeight="1" x14ac:dyDescent="0.3">
      <c r="A49" s="660" t="s">
        <v>3536</v>
      </c>
      <c r="B49" s="661" t="s">
        <v>3346</v>
      </c>
      <c r="C49" s="661" t="s">
        <v>3916</v>
      </c>
      <c r="D49" s="661" t="s">
        <v>3716</v>
      </c>
      <c r="E49" s="661" t="s">
        <v>3917</v>
      </c>
      <c r="F49" s="664"/>
      <c r="G49" s="664"/>
      <c r="H49" s="677">
        <v>0</v>
      </c>
      <c r="I49" s="664">
        <v>1</v>
      </c>
      <c r="J49" s="664">
        <v>167.33</v>
      </c>
      <c r="K49" s="677">
        <v>1</v>
      </c>
      <c r="L49" s="664">
        <v>1</v>
      </c>
      <c r="M49" s="665">
        <v>167.33</v>
      </c>
    </row>
    <row r="50" spans="1:13" ht="14.4" customHeight="1" x14ac:dyDescent="0.3">
      <c r="A50" s="660" t="s">
        <v>3536</v>
      </c>
      <c r="B50" s="661" t="s">
        <v>3346</v>
      </c>
      <c r="C50" s="661" t="s">
        <v>4201</v>
      </c>
      <c r="D50" s="661" t="s">
        <v>3716</v>
      </c>
      <c r="E50" s="661" t="s">
        <v>4202</v>
      </c>
      <c r="F50" s="664"/>
      <c r="G50" s="664"/>
      <c r="H50" s="677">
        <v>0</v>
      </c>
      <c r="I50" s="664">
        <v>1</v>
      </c>
      <c r="J50" s="664">
        <v>23.42</v>
      </c>
      <c r="K50" s="677">
        <v>1</v>
      </c>
      <c r="L50" s="664">
        <v>1</v>
      </c>
      <c r="M50" s="665">
        <v>23.42</v>
      </c>
    </row>
    <row r="51" spans="1:13" ht="14.4" customHeight="1" x14ac:dyDescent="0.3">
      <c r="A51" s="660" t="s">
        <v>3536</v>
      </c>
      <c r="B51" s="661" t="s">
        <v>5527</v>
      </c>
      <c r="C51" s="661" t="s">
        <v>4090</v>
      </c>
      <c r="D51" s="661" t="s">
        <v>4091</v>
      </c>
      <c r="E51" s="661" t="s">
        <v>2543</v>
      </c>
      <c r="F51" s="664"/>
      <c r="G51" s="664"/>
      <c r="H51" s="677">
        <v>0</v>
      </c>
      <c r="I51" s="664">
        <v>1</v>
      </c>
      <c r="J51" s="664">
        <v>184.74</v>
      </c>
      <c r="K51" s="677">
        <v>1</v>
      </c>
      <c r="L51" s="664">
        <v>1</v>
      </c>
      <c r="M51" s="665">
        <v>184.74</v>
      </c>
    </row>
    <row r="52" spans="1:13" ht="14.4" customHeight="1" x14ac:dyDescent="0.3">
      <c r="A52" s="660" t="s">
        <v>3536</v>
      </c>
      <c r="B52" s="661" t="s">
        <v>3355</v>
      </c>
      <c r="C52" s="661" t="s">
        <v>1927</v>
      </c>
      <c r="D52" s="661" t="s">
        <v>1781</v>
      </c>
      <c r="E52" s="661" t="s">
        <v>1928</v>
      </c>
      <c r="F52" s="664"/>
      <c r="G52" s="664"/>
      <c r="H52" s="677">
        <v>0</v>
      </c>
      <c r="I52" s="664">
        <v>2</v>
      </c>
      <c r="J52" s="664">
        <v>1086.78</v>
      </c>
      <c r="K52" s="677">
        <v>1</v>
      </c>
      <c r="L52" s="664">
        <v>2</v>
      </c>
      <c r="M52" s="665">
        <v>1086.78</v>
      </c>
    </row>
    <row r="53" spans="1:13" ht="14.4" customHeight="1" x14ac:dyDescent="0.3">
      <c r="A53" s="660" t="s">
        <v>3536</v>
      </c>
      <c r="B53" s="661" t="s">
        <v>3355</v>
      </c>
      <c r="C53" s="661" t="s">
        <v>1780</v>
      </c>
      <c r="D53" s="661" t="s">
        <v>1781</v>
      </c>
      <c r="E53" s="661" t="s">
        <v>1782</v>
      </c>
      <c r="F53" s="664"/>
      <c r="G53" s="664"/>
      <c r="H53" s="677">
        <v>0</v>
      </c>
      <c r="I53" s="664">
        <v>2</v>
      </c>
      <c r="J53" s="664">
        <v>1630.2</v>
      </c>
      <c r="K53" s="677">
        <v>1</v>
      </c>
      <c r="L53" s="664">
        <v>2</v>
      </c>
      <c r="M53" s="665">
        <v>1630.2</v>
      </c>
    </row>
    <row r="54" spans="1:13" ht="14.4" customHeight="1" x14ac:dyDescent="0.3">
      <c r="A54" s="660" t="s">
        <v>3536</v>
      </c>
      <c r="B54" s="661" t="s">
        <v>3355</v>
      </c>
      <c r="C54" s="661" t="s">
        <v>2886</v>
      </c>
      <c r="D54" s="661" t="s">
        <v>2883</v>
      </c>
      <c r="E54" s="661" t="s">
        <v>1785</v>
      </c>
      <c r="F54" s="664"/>
      <c r="G54" s="664"/>
      <c r="H54" s="677">
        <v>0</v>
      </c>
      <c r="I54" s="664">
        <v>1</v>
      </c>
      <c r="J54" s="664">
        <v>1847.49</v>
      </c>
      <c r="K54" s="677">
        <v>1</v>
      </c>
      <c r="L54" s="664">
        <v>1</v>
      </c>
      <c r="M54" s="665">
        <v>1847.49</v>
      </c>
    </row>
    <row r="55" spans="1:13" ht="14.4" customHeight="1" x14ac:dyDescent="0.3">
      <c r="A55" s="660" t="s">
        <v>3536</v>
      </c>
      <c r="B55" s="661" t="s">
        <v>3355</v>
      </c>
      <c r="C55" s="661" t="s">
        <v>3155</v>
      </c>
      <c r="D55" s="661" t="s">
        <v>2883</v>
      </c>
      <c r="E55" s="661" t="s">
        <v>1788</v>
      </c>
      <c r="F55" s="664"/>
      <c r="G55" s="664"/>
      <c r="H55" s="677">
        <v>0</v>
      </c>
      <c r="I55" s="664">
        <v>4</v>
      </c>
      <c r="J55" s="664">
        <v>9237.44</v>
      </c>
      <c r="K55" s="677">
        <v>1</v>
      </c>
      <c r="L55" s="664">
        <v>4</v>
      </c>
      <c r="M55" s="665">
        <v>9237.44</v>
      </c>
    </row>
    <row r="56" spans="1:13" ht="14.4" customHeight="1" x14ac:dyDescent="0.3">
      <c r="A56" s="660" t="s">
        <v>3536</v>
      </c>
      <c r="B56" s="661" t="s">
        <v>5531</v>
      </c>
      <c r="C56" s="661" t="s">
        <v>4160</v>
      </c>
      <c r="D56" s="661" t="s">
        <v>4161</v>
      </c>
      <c r="E56" s="661" t="s">
        <v>4162</v>
      </c>
      <c r="F56" s="664">
        <v>1</v>
      </c>
      <c r="G56" s="664">
        <v>300.33</v>
      </c>
      <c r="H56" s="677">
        <v>1</v>
      </c>
      <c r="I56" s="664"/>
      <c r="J56" s="664"/>
      <c r="K56" s="677">
        <v>0</v>
      </c>
      <c r="L56" s="664">
        <v>1</v>
      </c>
      <c r="M56" s="665">
        <v>300.33</v>
      </c>
    </row>
    <row r="57" spans="1:13" ht="14.4" customHeight="1" x14ac:dyDescent="0.3">
      <c r="A57" s="660" t="s">
        <v>3536</v>
      </c>
      <c r="B57" s="661" t="s">
        <v>5531</v>
      </c>
      <c r="C57" s="661" t="s">
        <v>4163</v>
      </c>
      <c r="D57" s="661" t="s">
        <v>4161</v>
      </c>
      <c r="E57" s="661" t="s">
        <v>4162</v>
      </c>
      <c r="F57" s="664">
        <v>1</v>
      </c>
      <c r="G57" s="664">
        <v>300.33</v>
      </c>
      <c r="H57" s="677">
        <v>1</v>
      </c>
      <c r="I57" s="664"/>
      <c r="J57" s="664"/>
      <c r="K57" s="677">
        <v>0</v>
      </c>
      <c r="L57" s="664">
        <v>1</v>
      </c>
      <c r="M57" s="665">
        <v>300.33</v>
      </c>
    </row>
    <row r="58" spans="1:13" ht="14.4" customHeight="1" x14ac:dyDescent="0.3">
      <c r="A58" s="660" t="s">
        <v>3536</v>
      </c>
      <c r="B58" s="661" t="s">
        <v>3366</v>
      </c>
      <c r="C58" s="661" t="s">
        <v>4205</v>
      </c>
      <c r="D58" s="661" t="s">
        <v>4206</v>
      </c>
      <c r="E58" s="661" t="s">
        <v>4207</v>
      </c>
      <c r="F58" s="664"/>
      <c r="G58" s="664"/>
      <c r="H58" s="677">
        <v>0</v>
      </c>
      <c r="I58" s="664">
        <v>2</v>
      </c>
      <c r="J58" s="664">
        <v>52.06</v>
      </c>
      <c r="K58" s="677">
        <v>1</v>
      </c>
      <c r="L58" s="664">
        <v>2</v>
      </c>
      <c r="M58" s="665">
        <v>52.06</v>
      </c>
    </row>
    <row r="59" spans="1:13" ht="14.4" customHeight="1" x14ac:dyDescent="0.3">
      <c r="A59" s="660" t="s">
        <v>3536</v>
      </c>
      <c r="B59" s="661" t="s">
        <v>3366</v>
      </c>
      <c r="C59" s="661" t="s">
        <v>3893</v>
      </c>
      <c r="D59" s="661" t="s">
        <v>3894</v>
      </c>
      <c r="E59" s="661" t="s">
        <v>3764</v>
      </c>
      <c r="F59" s="664"/>
      <c r="G59" s="664"/>
      <c r="H59" s="677">
        <v>0</v>
      </c>
      <c r="I59" s="664">
        <v>1</v>
      </c>
      <c r="J59" s="664">
        <v>40.22</v>
      </c>
      <c r="K59" s="677">
        <v>1</v>
      </c>
      <c r="L59" s="664">
        <v>1</v>
      </c>
      <c r="M59" s="665">
        <v>40.22</v>
      </c>
    </row>
    <row r="60" spans="1:13" ht="14.4" customHeight="1" x14ac:dyDescent="0.3">
      <c r="A60" s="660" t="s">
        <v>3536</v>
      </c>
      <c r="B60" s="661" t="s">
        <v>3385</v>
      </c>
      <c r="C60" s="661" t="s">
        <v>2158</v>
      </c>
      <c r="D60" s="661" t="s">
        <v>617</v>
      </c>
      <c r="E60" s="661" t="s">
        <v>3387</v>
      </c>
      <c r="F60" s="664"/>
      <c r="G60" s="664"/>
      <c r="H60" s="677">
        <v>0</v>
      </c>
      <c r="I60" s="664">
        <v>44</v>
      </c>
      <c r="J60" s="664">
        <v>6731.36</v>
      </c>
      <c r="K60" s="677">
        <v>1</v>
      </c>
      <c r="L60" s="664">
        <v>44</v>
      </c>
      <c r="M60" s="665">
        <v>6731.36</v>
      </c>
    </row>
    <row r="61" spans="1:13" ht="14.4" customHeight="1" x14ac:dyDescent="0.3">
      <c r="A61" s="660" t="s">
        <v>3536</v>
      </c>
      <c r="B61" s="661" t="s">
        <v>3396</v>
      </c>
      <c r="C61" s="661" t="s">
        <v>2096</v>
      </c>
      <c r="D61" s="661" t="s">
        <v>2097</v>
      </c>
      <c r="E61" s="661" t="s">
        <v>3016</v>
      </c>
      <c r="F61" s="664"/>
      <c r="G61" s="664"/>
      <c r="H61" s="677">
        <v>0</v>
      </c>
      <c r="I61" s="664">
        <v>3</v>
      </c>
      <c r="J61" s="664">
        <v>335.15999999999997</v>
      </c>
      <c r="K61" s="677">
        <v>1</v>
      </c>
      <c r="L61" s="664">
        <v>3</v>
      </c>
      <c r="M61" s="665">
        <v>335.15999999999997</v>
      </c>
    </row>
    <row r="62" spans="1:13" ht="14.4" customHeight="1" x14ac:dyDescent="0.3">
      <c r="A62" s="660" t="s">
        <v>3536</v>
      </c>
      <c r="B62" s="661" t="s">
        <v>3397</v>
      </c>
      <c r="C62" s="661" t="s">
        <v>2170</v>
      </c>
      <c r="D62" s="661" t="s">
        <v>2171</v>
      </c>
      <c r="E62" s="661" t="s">
        <v>2172</v>
      </c>
      <c r="F62" s="664"/>
      <c r="G62" s="664"/>
      <c r="H62" s="677">
        <v>0</v>
      </c>
      <c r="I62" s="664">
        <v>2</v>
      </c>
      <c r="J62" s="664">
        <v>239.4</v>
      </c>
      <c r="K62" s="677">
        <v>1</v>
      </c>
      <c r="L62" s="664">
        <v>2</v>
      </c>
      <c r="M62" s="665">
        <v>239.4</v>
      </c>
    </row>
    <row r="63" spans="1:13" ht="14.4" customHeight="1" x14ac:dyDescent="0.3">
      <c r="A63" s="660" t="s">
        <v>3536</v>
      </c>
      <c r="B63" s="661" t="s">
        <v>3407</v>
      </c>
      <c r="C63" s="661" t="s">
        <v>2093</v>
      </c>
      <c r="D63" s="661" t="s">
        <v>2094</v>
      </c>
      <c r="E63" s="661" t="s">
        <v>3392</v>
      </c>
      <c r="F63" s="664"/>
      <c r="G63" s="664"/>
      <c r="H63" s="677">
        <v>0</v>
      </c>
      <c r="I63" s="664">
        <v>2</v>
      </c>
      <c r="J63" s="664">
        <v>133.63999999999999</v>
      </c>
      <c r="K63" s="677">
        <v>1</v>
      </c>
      <c r="L63" s="664">
        <v>2</v>
      </c>
      <c r="M63" s="665">
        <v>133.63999999999999</v>
      </c>
    </row>
    <row r="64" spans="1:13" ht="14.4" customHeight="1" x14ac:dyDescent="0.3">
      <c r="A64" s="660" t="s">
        <v>3536</v>
      </c>
      <c r="B64" s="661" t="s">
        <v>3412</v>
      </c>
      <c r="C64" s="661" t="s">
        <v>2218</v>
      </c>
      <c r="D64" s="661" t="s">
        <v>2219</v>
      </c>
      <c r="E64" s="661" t="s">
        <v>3414</v>
      </c>
      <c r="F64" s="664"/>
      <c r="G64" s="664"/>
      <c r="H64" s="677">
        <v>0</v>
      </c>
      <c r="I64" s="664">
        <v>1</v>
      </c>
      <c r="J64" s="664">
        <v>2991.23</v>
      </c>
      <c r="K64" s="677">
        <v>1</v>
      </c>
      <c r="L64" s="664">
        <v>1</v>
      </c>
      <c r="M64" s="665">
        <v>2991.23</v>
      </c>
    </row>
    <row r="65" spans="1:13" ht="14.4" customHeight="1" x14ac:dyDescent="0.3">
      <c r="A65" s="660" t="s">
        <v>3536</v>
      </c>
      <c r="B65" s="661" t="s">
        <v>3419</v>
      </c>
      <c r="C65" s="661" t="s">
        <v>1967</v>
      </c>
      <c r="D65" s="661" t="s">
        <v>1968</v>
      </c>
      <c r="E65" s="661" t="s">
        <v>2432</v>
      </c>
      <c r="F65" s="664"/>
      <c r="G65" s="664"/>
      <c r="H65" s="677">
        <v>0</v>
      </c>
      <c r="I65" s="664">
        <v>18</v>
      </c>
      <c r="J65" s="664">
        <v>25690.14</v>
      </c>
      <c r="K65" s="677">
        <v>1</v>
      </c>
      <c r="L65" s="664">
        <v>18</v>
      </c>
      <c r="M65" s="665">
        <v>25690.14</v>
      </c>
    </row>
    <row r="66" spans="1:13" ht="14.4" customHeight="1" x14ac:dyDescent="0.3">
      <c r="A66" s="660" t="s">
        <v>3536</v>
      </c>
      <c r="B66" s="661" t="s">
        <v>5529</v>
      </c>
      <c r="C66" s="661" t="s">
        <v>4009</v>
      </c>
      <c r="D66" s="661" t="s">
        <v>4010</v>
      </c>
      <c r="E66" s="661" t="s">
        <v>4011</v>
      </c>
      <c r="F66" s="664"/>
      <c r="G66" s="664"/>
      <c r="H66" s="677">
        <v>0</v>
      </c>
      <c r="I66" s="664">
        <v>43</v>
      </c>
      <c r="J66" s="664">
        <v>93736.99</v>
      </c>
      <c r="K66" s="677">
        <v>1</v>
      </c>
      <c r="L66" s="664">
        <v>43</v>
      </c>
      <c r="M66" s="665">
        <v>93736.99</v>
      </c>
    </row>
    <row r="67" spans="1:13" ht="14.4" customHeight="1" x14ac:dyDescent="0.3">
      <c r="A67" s="660" t="s">
        <v>3536</v>
      </c>
      <c r="B67" s="661" t="s">
        <v>3493</v>
      </c>
      <c r="C67" s="661" t="s">
        <v>4192</v>
      </c>
      <c r="D67" s="661" t="s">
        <v>2869</v>
      </c>
      <c r="E67" s="661" t="s">
        <v>3883</v>
      </c>
      <c r="F67" s="664"/>
      <c r="G67" s="664"/>
      <c r="H67" s="677"/>
      <c r="I67" s="664">
        <v>1</v>
      </c>
      <c r="J67" s="664">
        <v>0</v>
      </c>
      <c r="K67" s="677"/>
      <c r="L67" s="664">
        <v>1</v>
      </c>
      <c r="M67" s="665">
        <v>0</v>
      </c>
    </row>
    <row r="68" spans="1:13" ht="14.4" customHeight="1" x14ac:dyDescent="0.3">
      <c r="A68" s="660" t="s">
        <v>3536</v>
      </c>
      <c r="B68" s="661" t="s">
        <v>3493</v>
      </c>
      <c r="C68" s="661" t="s">
        <v>4195</v>
      </c>
      <c r="D68" s="661" t="s">
        <v>4196</v>
      </c>
      <c r="E68" s="661" t="s">
        <v>4197</v>
      </c>
      <c r="F68" s="664">
        <v>1</v>
      </c>
      <c r="G68" s="664">
        <v>48.42</v>
      </c>
      <c r="H68" s="677">
        <v>1</v>
      </c>
      <c r="I68" s="664"/>
      <c r="J68" s="664"/>
      <c r="K68" s="677">
        <v>0</v>
      </c>
      <c r="L68" s="664">
        <v>1</v>
      </c>
      <c r="M68" s="665">
        <v>48.42</v>
      </c>
    </row>
    <row r="69" spans="1:13" ht="14.4" customHeight="1" x14ac:dyDescent="0.3">
      <c r="A69" s="660" t="s">
        <v>3536</v>
      </c>
      <c r="B69" s="661" t="s">
        <v>3422</v>
      </c>
      <c r="C69" s="661" t="s">
        <v>4223</v>
      </c>
      <c r="D69" s="661" t="s">
        <v>4224</v>
      </c>
      <c r="E69" s="661" t="s">
        <v>4225</v>
      </c>
      <c r="F69" s="664">
        <v>1</v>
      </c>
      <c r="G69" s="664">
        <v>375.85</v>
      </c>
      <c r="H69" s="677">
        <v>1</v>
      </c>
      <c r="I69" s="664"/>
      <c r="J69" s="664"/>
      <c r="K69" s="677">
        <v>0</v>
      </c>
      <c r="L69" s="664">
        <v>1</v>
      </c>
      <c r="M69" s="665">
        <v>375.85</v>
      </c>
    </row>
    <row r="70" spans="1:13" ht="14.4" customHeight="1" x14ac:dyDescent="0.3">
      <c r="A70" s="660" t="s">
        <v>3536</v>
      </c>
      <c r="B70" s="661" t="s">
        <v>5530</v>
      </c>
      <c r="C70" s="661" t="s">
        <v>4216</v>
      </c>
      <c r="D70" s="661" t="s">
        <v>4217</v>
      </c>
      <c r="E70" s="661" t="s">
        <v>4218</v>
      </c>
      <c r="F70" s="664">
        <v>1</v>
      </c>
      <c r="G70" s="664">
        <v>90.6</v>
      </c>
      <c r="H70" s="677">
        <v>1</v>
      </c>
      <c r="I70" s="664"/>
      <c r="J70" s="664"/>
      <c r="K70" s="677">
        <v>0</v>
      </c>
      <c r="L70" s="664">
        <v>1</v>
      </c>
      <c r="M70" s="665">
        <v>90.6</v>
      </c>
    </row>
    <row r="71" spans="1:13" ht="14.4" customHeight="1" x14ac:dyDescent="0.3">
      <c r="A71" s="660" t="s">
        <v>3536</v>
      </c>
      <c r="B71" s="661" t="s">
        <v>3434</v>
      </c>
      <c r="C71" s="661" t="s">
        <v>4102</v>
      </c>
      <c r="D71" s="661" t="s">
        <v>4103</v>
      </c>
      <c r="E71" s="661" t="s">
        <v>3438</v>
      </c>
      <c r="F71" s="664">
        <v>2</v>
      </c>
      <c r="G71" s="664">
        <v>20.52</v>
      </c>
      <c r="H71" s="677">
        <v>1</v>
      </c>
      <c r="I71" s="664"/>
      <c r="J71" s="664"/>
      <c r="K71" s="677">
        <v>0</v>
      </c>
      <c r="L71" s="664">
        <v>2</v>
      </c>
      <c r="M71" s="665">
        <v>20.52</v>
      </c>
    </row>
    <row r="72" spans="1:13" ht="14.4" customHeight="1" x14ac:dyDescent="0.3">
      <c r="A72" s="660" t="s">
        <v>3536</v>
      </c>
      <c r="B72" s="661" t="s">
        <v>3434</v>
      </c>
      <c r="C72" s="661" t="s">
        <v>4104</v>
      </c>
      <c r="D72" s="661" t="s">
        <v>4105</v>
      </c>
      <c r="E72" s="661" t="s">
        <v>3669</v>
      </c>
      <c r="F72" s="664">
        <v>1</v>
      </c>
      <c r="G72" s="664">
        <v>16.920000000000002</v>
      </c>
      <c r="H72" s="677">
        <v>1</v>
      </c>
      <c r="I72" s="664"/>
      <c r="J72" s="664"/>
      <c r="K72" s="677">
        <v>0</v>
      </c>
      <c r="L72" s="664">
        <v>1</v>
      </c>
      <c r="M72" s="665">
        <v>16.920000000000002</v>
      </c>
    </row>
    <row r="73" spans="1:13" ht="14.4" customHeight="1" x14ac:dyDescent="0.3">
      <c r="A73" s="660" t="s">
        <v>3536</v>
      </c>
      <c r="B73" s="661" t="s">
        <v>3440</v>
      </c>
      <c r="C73" s="661" t="s">
        <v>4107</v>
      </c>
      <c r="D73" s="661" t="s">
        <v>1952</v>
      </c>
      <c r="E73" s="661" t="s">
        <v>2873</v>
      </c>
      <c r="F73" s="664"/>
      <c r="G73" s="664"/>
      <c r="H73" s="677">
        <v>0</v>
      </c>
      <c r="I73" s="664">
        <v>2</v>
      </c>
      <c r="J73" s="664">
        <v>528</v>
      </c>
      <c r="K73" s="677">
        <v>1</v>
      </c>
      <c r="L73" s="664">
        <v>2</v>
      </c>
      <c r="M73" s="665">
        <v>528</v>
      </c>
    </row>
    <row r="74" spans="1:13" ht="14.4" customHeight="1" x14ac:dyDescent="0.3">
      <c r="A74" s="660" t="s">
        <v>3536</v>
      </c>
      <c r="B74" s="661" t="s">
        <v>3440</v>
      </c>
      <c r="C74" s="661" t="s">
        <v>4108</v>
      </c>
      <c r="D74" s="661" t="s">
        <v>4109</v>
      </c>
      <c r="E74" s="661" t="s">
        <v>4110</v>
      </c>
      <c r="F74" s="664">
        <v>1</v>
      </c>
      <c r="G74" s="664">
        <v>0</v>
      </c>
      <c r="H74" s="677"/>
      <c r="I74" s="664"/>
      <c r="J74" s="664"/>
      <c r="K74" s="677"/>
      <c r="L74" s="664">
        <v>1</v>
      </c>
      <c r="M74" s="665">
        <v>0</v>
      </c>
    </row>
    <row r="75" spans="1:13" ht="14.4" customHeight="1" x14ac:dyDescent="0.3">
      <c r="A75" s="660" t="s">
        <v>3536</v>
      </c>
      <c r="B75" s="661" t="s">
        <v>3444</v>
      </c>
      <c r="C75" s="661" t="s">
        <v>4130</v>
      </c>
      <c r="D75" s="661" t="s">
        <v>4131</v>
      </c>
      <c r="E75" s="661" t="s">
        <v>1916</v>
      </c>
      <c r="F75" s="664">
        <v>1</v>
      </c>
      <c r="G75" s="664">
        <v>206.76</v>
      </c>
      <c r="H75" s="677">
        <v>1</v>
      </c>
      <c r="I75" s="664"/>
      <c r="J75" s="664"/>
      <c r="K75" s="677">
        <v>0</v>
      </c>
      <c r="L75" s="664">
        <v>1</v>
      </c>
      <c r="M75" s="665">
        <v>206.76</v>
      </c>
    </row>
    <row r="76" spans="1:13" ht="14.4" customHeight="1" x14ac:dyDescent="0.3">
      <c r="A76" s="660" t="s">
        <v>3536</v>
      </c>
      <c r="B76" s="661" t="s">
        <v>3415</v>
      </c>
      <c r="C76" s="661" t="s">
        <v>2253</v>
      </c>
      <c r="D76" s="661" t="s">
        <v>2246</v>
      </c>
      <c r="E76" s="661" t="s">
        <v>3416</v>
      </c>
      <c r="F76" s="664"/>
      <c r="G76" s="664"/>
      <c r="H76" s="677">
        <v>0</v>
      </c>
      <c r="I76" s="664">
        <v>10</v>
      </c>
      <c r="J76" s="664">
        <v>138492.6</v>
      </c>
      <c r="K76" s="677">
        <v>1</v>
      </c>
      <c r="L76" s="664">
        <v>10</v>
      </c>
      <c r="M76" s="665">
        <v>138492.6</v>
      </c>
    </row>
    <row r="77" spans="1:13" ht="14.4" customHeight="1" x14ac:dyDescent="0.3">
      <c r="A77" s="660" t="s">
        <v>3537</v>
      </c>
      <c r="B77" s="661" t="s">
        <v>3352</v>
      </c>
      <c r="C77" s="661" t="s">
        <v>1806</v>
      </c>
      <c r="D77" s="661" t="s">
        <v>1807</v>
      </c>
      <c r="E77" s="661" t="s">
        <v>1808</v>
      </c>
      <c r="F77" s="664"/>
      <c r="G77" s="664"/>
      <c r="H77" s="677"/>
      <c r="I77" s="664">
        <v>1</v>
      </c>
      <c r="J77" s="664">
        <v>0</v>
      </c>
      <c r="K77" s="677"/>
      <c r="L77" s="664">
        <v>1</v>
      </c>
      <c r="M77" s="665">
        <v>0</v>
      </c>
    </row>
    <row r="78" spans="1:13" ht="14.4" customHeight="1" x14ac:dyDescent="0.3">
      <c r="A78" s="660" t="s">
        <v>3537</v>
      </c>
      <c r="B78" s="661" t="s">
        <v>5527</v>
      </c>
      <c r="C78" s="661" t="s">
        <v>4295</v>
      </c>
      <c r="D78" s="661" t="s">
        <v>4296</v>
      </c>
      <c r="E78" s="661" t="s">
        <v>2543</v>
      </c>
      <c r="F78" s="664"/>
      <c r="G78" s="664"/>
      <c r="H78" s="677">
        <v>0</v>
      </c>
      <c r="I78" s="664">
        <v>3</v>
      </c>
      <c r="J78" s="664">
        <v>554.22</v>
      </c>
      <c r="K78" s="677">
        <v>1</v>
      </c>
      <c r="L78" s="664">
        <v>3</v>
      </c>
      <c r="M78" s="665">
        <v>554.22</v>
      </c>
    </row>
    <row r="79" spans="1:13" ht="14.4" customHeight="1" x14ac:dyDescent="0.3">
      <c r="A79" s="660" t="s">
        <v>3537</v>
      </c>
      <c r="B79" s="661" t="s">
        <v>5527</v>
      </c>
      <c r="C79" s="661" t="s">
        <v>3867</v>
      </c>
      <c r="D79" s="661" t="s">
        <v>3868</v>
      </c>
      <c r="E79" s="661" t="s">
        <v>3869</v>
      </c>
      <c r="F79" s="664"/>
      <c r="G79" s="664"/>
      <c r="H79" s="677">
        <v>0</v>
      </c>
      <c r="I79" s="664">
        <v>4</v>
      </c>
      <c r="J79" s="664">
        <v>482.44</v>
      </c>
      <c r="K79" s="677">
        <v>1</v>
      </c>
      <c r="L79" s="664">
        <v>4</v>
      </c>
      <c r="M79" s="665">
        <v>482.44</v>
      </c>
    </row>
    <row r="80" spans="1:13" ht="14.4" customHeight="1" x14ac:dyDescent="0.3">
      <c r="A80" s="660" t="s">
        <v>3537</v>
      </c>
      <c r="B80" s="661" t="s">
        <v>5527</v>
      </c>
      <c r="C80" s="661" t="s">
        <v>4090</v>
      </c>
      <c r="D80" s="661" t="s">
        <v>4091</v>
      </c>
      <c r="E80" s="661" t="s">
        <v>2543</v>
      </c>
      <c r="F80" s="664"/>
      <c r="G80" s="664"/>
      <c r="H80" s="677">
        <v>0</v>
      </c>
      <c r="I80" s="664">
        <v>3</v>
      </c>
      <c r="J80" s="664">
        <v>554.22</v>
      </c>
      <c r="K80" s="677">
        <v>1</v>
      </c>
      <c r="L80" s="664">
        <v>3</v>
      </c>
      <c r="M80" s="665">
        <v>554.22</v>
      </c>
    </row>
    <row r="81" spans="1:13" ht="14.4" customHeight="1" x14ac:dyDescent="0.3">
      <c r="A81" s="660" t="s">
        <v>3537</v>
      </c>
      <c r="B81" s="661" t="s">
        <v>3355</v>
      </c>
      <c r="C81" s="661" t="s">
        <v>1927</v>
      </c>
      <c r="D81" s="661" t="s">
        <v>1781</v>
      </c>
      <c r="E81" s="661" t="s">
        <v>1928</v>
      </c>
      <c r="F81" s="664"/>
      <c r="G81" s="664"/>
      <c r="H81" s="677">
        <v>0</v>
      </c>
      <c r="I81" s="664">
        <v>3</v>
      </c>
      <c r="J81" s="664">
        <v>1630.17</v>
      </c>
      <c r="K81" s="677">
        <v>1</v>
      </c>
      <c r="L81" s="664">
        <v>3</v>
      </c>
      <c r="M81" s="665">
        <v>1630.17</v>
      </c>
    </row>
    <row r="82" spans="1:13" ht="14.4" customHeight="1" x14ac:dyDescent="0.3">
      <c r="A82" s="660" t="s">
        <v>3537</v>
      </c>
      <c r="B82" s="661" t="s">
        <v>3355</v>
      </c>
      <c r="C82" s="661" t="s">
        <v>1780</v>
      </c>
      <c r="D82" s="661" t="s">
        <v>1781</v>
      </c>
      <c r="E82" s="661" t="s">
        <v>1782</v>
      </c>
      <c r="F82" s="664"/>
      <c r="G82" s="664"/>
      <c r="H82" s="677">
        <v>0</v>
      </c>
      <c r="I82" s="664">
        <v>1</v>
      </c>
      <c r="J82" s="664">
        <v>815.1</v>
      </c>
      <c r="K82" s="677">
        <v>1</v>
      </c>
      <c r="L82" s="664">
        <v>1</v>
      </c>
      <c r="M82" s="665">
        <v>815.1</v>
      </c>
    </row>
    <row r="83" spans="1:13" ht="14.4" customHeight="1" x14ac:dyDescent="0.3">
      <c r="A83" s="660" t="s">
        <v>3537</v>
      </c>
      <c r="B83" s="661" t="s">
        <v>3355</v>
      </c>
      <c r="C83" s="661" t="s">
        <v>2882</v>
      </c>
      <c r="D83" s="661" t="s">
        <v>2883</v>
      </c>
      <c r="E83" s="661" t="s">
        <v>1782</v>
      </c>
      <c r="F83" s="664"/>
      <c r="G83" s="664"/>
      <c r="H83" s="677">
        <v>0</v>
      </c>
      <c r="I83" s="664">
        <v>3</v>
      </c>
      <c r="J83" s="664">
        <v>4156.8599999999997</v>
      </c>
      <c r="K83" s="677">
        <v>1</v>
      </c>
      <c r="L83" s="664">
        <v>3</v>
      </c>
      <c r="M83" s="665">
        <v>4156.8599999999997</v>
      </c>
    </row>
    <row r="84" spans="1:13" ht="14.4" customHeight="1" x14ac:dyDescent="0.3">
      <c r="A84" s="660" t="s">
        <v>3537</v>
      </c>
      <c r="B84" s="661" t="s">
        <v>3355</v>
      </c>
      <c r="C84" s="661" t="s">
        <v>2886</v>
      </c>
      <c r="D84" s="661" t="s">
        <v>2883</v>
      </c>
      <c r="E84" s="661" t="s">
        <v>1785</v>
      </c>
      <c r="F84" s="664"/>
      <c r="G84" s="664"/>
      <c r="H84" s="677">
        <v>0</v>
      </c>
      <c r="I84" s="664">
        <v>3</v>
      </c>
      <c r="J84" s="664">
        <v>5542.47</v>
      </c>
      <c r="K84" s="677">
        <v>1</v>
      </c>
      <c r="L84" s="664">
        <v>3</v>
      </c>
      <c r="M84" s="665">
        <v>5542.47</v>
      </c>
    </row>
    <row r="85" spans="1:13" ht="14.4" customHeight="1" x14ac:dyDescent="0.3">
      <c r="A85" s="660" t="s">
        <v>3537</v>
      </c>
      <c r="B85" s="661" t="s">
        <v>3359</v>
      </c>
      <c r="C85" s="661" t="s">
        <v>1814</v>
      </c>
      <c r="D85" s="661" t="s">
        <v>1815</v>
      </c>
      <c r="E85" s="661" t="s">
        <v>1816</v>
      </c>
      <c r="F85" s="664"/>
      <c r="G85" s="664"/>
      <c r="H85" s="677">
        <v>0</v>
      </c>
      <c r="I85" s="664">
        <v>5</v>
      </c>
      <c r="J85" s="664">
        <v>175.55</v>
      </c>
      <c r="K85" s="677">
        <v>1</v>
      </c>
      <c r="L85" s="664">
        <v>5</v>
      </c>
      <c r="M85" s="665">
        <v>175.55</v>
      </c>
    </row>
    <row r="86" spans="1:13" ht="14.4" customHeight="1" x14ac:dyDescent="0.3">
      <c r="A86" s="660" t="s">
        <v>3537</v>
      </c>
      <c r="B86" s="661" t="s">
        <v>3375</v>
      </c>
      <c r="C86" s="661" t="s">
        <v>4271</v>
      </c>
      <c r="D86" s="661" t="s">
        <v>4272</v>
      </c>
      <c r="E86" s="661" t="s">
        <v>4273</v>
      </c>
      <c r="F86" s="664"/>
      <c r="G86" s="664"/>
      <c r="H86" s="677">
        <v>0</v>
      </c>
      <c r="I86" s="664">
        <v>5</v>
      </c>
      <c r="J86" s="664">
        <v>1238.9000000000001</v>
      </c>
      <c r="K86" s="677">
        <v>1</v>
      </c>
      <c r="L86" s="664">
        <v>5</v>
      </c>
      <c r="M86" s="665">
        <v>1238.9000000000001</v>
      </c>
    </row>
    <row r="87" spans="1:13" ht="14.4" customHeight="1" x14ac:dyDescent="0.3">
      <c r="A87" s="660" t="s">
        <v>3537</v>
      </c>
      <c r="B87" s="661" t="s">
        <v>3381</v>
      </c>
      <c r="C87" s="661" t="s">
        <v>4266</v>
      </c>
      <c r="D87" s="661" t="s">
        <v>2977</v>
      </c>
      <c r="E87" s="661" t="s">
        <v>4267</v>
      </c>
      <c r="F87" s="664"/>
      <c r="G87" s="664"/>
      <c r="H87" s="677">
        <v>0</v>
      </c>
      <c r="I87" s="664">
        <v>1</v>
      </c>
      <c r="J87" s="664">
        <v>48.37</v>
      </c>
      <c r="K87" s="677">
        <v>1</v>
      </c>
      <c r="L87" s="664">
        <v>1</v>
      </c>
      <c r="M87" s="665">
        <v>48.37</v>
      </c>
    </row>
    <row r="88" spans="1:13" ht="14.4" customHeight="1" x14ac:dyDescent="0.3">
      <c r="A88" s="660" t="s">
        <v>3537</v>
      </c>
      <c r="B88" s="661" t="s">
        <v>3385</v>
      </c>
      <c r="C88" s="661" t="s">
        <v>2158</v>
      </c>
      <c r="D88" s="661" t="s">
        <v>617</v>
      </c>
      <c r="E88" s="661" t="s">
        <v>3387</v>
      </c>
      <c r="F88" s="664"/>
      <c r="G88" s="664"/>
      <c r="H88" s="677">
        <v>0</v>
      </c>
      <c r="I88" s="664">
        <v>3</v>
      </c>
      <c r="J88" s="664">
        <v>450.12</v>
      </c>
      <c r="K88" s="677">
        <v>1</v>
      </c>
      <c r="L88" s="664">
        <v>3</v>
      </c>
      <c r="M88" s="665">
        <v>450.12</v>
      </c>
    </row>
    <row r="89" spans="1:13" ht="14.4" customHeight="1" x14ac:dyDescent="0.3">
      <c r="A89" s="660" t="s">
        <v>3537</v>
      </c>
      <c r="B89" s="661" t="s">
        <v>3396</v>
      </c>
      <c r="C89" s="661" t="s">
        <v>4255</v>
      </c>
      <c r="D89" s="661" t="s">
        <v>2113</v>
      </c>
      <c r="E89" s="661" t="s">
        <v>4256</v>
      </c>
      <c r="F89" s="664">
        <v>1</v>
      </c>
      <c r="G89" s="664">
        <v>0</v>
      </c>
      <c r="H89" s="677"/>
      <c r="I89" s="664"/>
      <c r="J89" s="664"/>
      <c r="K89" s="677"/>
      <c r="L89" s="664">
        <v>1</v>
      </c>
      <c r="M89" s="665">
        <v>0</v>
      </c>
    </row>
    <row r="90" spans="1:13" ht="14.4" customHeight="1" x14ac:dyDescent="0.3">
      <c r="A90" s="660" t="s">
        <v>3537</v>
      </c>
      <c r="B90" s="661" t="s">
        <v>3396</v>
      </c>
      <c r="C90" s="661" t="s">
        <v>2096</v>
      </c>
      <c r="D90" s="661" t="s">
        <v>2097</v>
      </c>
      <c r="E90" s="661" t="s">
        <v>3016</v>
      </c>
      <c r="F90" s="664"/>
      <c r="G90" s="664"/>
      <c r="H90" s="677">
        <v>0</v>
      </c>
      <c r="I90" s="664">
        <v>4</v>
      </c>
      <c r="J90" s="664">
        <v>446.88</v>
      </c>
      <c r="K90" s="677">
        <v>1</v>
      </c>
      <c r="L90" s="664">
        <v>4</v>
      </c>
      <c r="M90" s="665">
        <v>446.88</v>
      </c>
    </row>
    <row r="91" spans="1:13" ht="14.4" customHeight="1" x14ac:dyDescent="0.3">
      <c r="A91" s="660" t="s">
        <v>3537</v>
      </c>
      <c r="B91" s="661" t="s">
        <v>3407</v>
      </c>
      <c r="C91" s="661" t="s">
        <v>2093</v>
      </c>
      <c r="D91" s="661" t="s">
        <v>2094</v>
      </c>
      <c r="E91" s="661" t="s">
        <v>3392</v>
      </c>
      <c r="F91" s="664"/>
      <c r="G91" s="664"/>
      <c r="H91" s="677">
        <v>0</v>
      </c>
      <c r="I91" s="664">
        <v>1</v>
      </c>
      <c r="J91" s="664">
        <v>66.819999999999993</v>
      </c>
      <c r="K91" s="677">
        <v>1</v>
      </c>
      <c r="L91" s="664">
        <v>1</v>
      </c>
      <c r="M91" s="665">
        <v>66.819999999999993</v>
      </c>
    </row>
    <row r="92" spans="1:13" ht="14.4" customHeight="1" x14ac:dyDescent="0.3">
      <c r="A92" s="660" t="s">
        <v>3537</v>
      </c>
      <c r="B92" s="661" t="s">
        <v>3412</v>
      </c>
      <c r="C92" s="661" t="s">
        <v>2218</v>
      </c>
      <c r="D92" s="661" t="s">
        <v>2219</v>
      </c>
      <c r="E92" s="661" t="s">
        <v>3414</v>
      </c>
      <c r="F92" s="664"/>
      <c r="G92" s="664"/>
      <c r="H92" s="677">
        <v>0</v>
      </c>
      <c r="I92" s="664">
        <v>4</v>
      </c>
      <c r="J92" s="664">
        <v>11964.92</v>
      </c>
      <c r="K92" s="677">
        <v>1</v>
      </c>
      <c r="L92" s="664">
        <v>4</v>
      </c>
      <c r="M92" s="665">
        <v>11964.92</v>
      </c>
    </row>
    <row r="93" spans="1:13" ht="14.4" customHeight="1" x14ac:dyDescent="0.3">
      <c r="A93" s="660" t="s">
        <v>3537</v>
      </c>
      <c r="B93" s="661" t="s">
        <v>5529</v>
      </c>
      <c r="C93" s="661" t="s">
        <v>4009</v>
      </c>
      <c r="D93" s="661" t="s">
        <v>4010</v>
      </c>
      <c r="E93" s="661" t="s">
        <v>4011</v>
      </c>
      <c r="F93" s="664"/>
      <c r="G93" s="664"/>
      <c r="H93" s="677">
        <v>0</v>
      </c>
      <c r="I93" s="664">
        <v>37</v>
      </c>
      <c r="J93" s="664">
        <v>80657.409999999989</v>
      </c>
      <c r="K93" s="677">
        <v>1</v>
      </c>
      <c r="L93" s="664">
        <v>37</v>
      </c>
      <c r="M93" s="665">
        <v>80657.409999999989</v>
      </c>
    </row>
    <row r="94" spans="1:13" ht="14.4" customHeight="1" x14ac:dyDescent="0.3">
      <c r="A94" s="660" t="s">
        <v>3537</v>
      </c>
      <c r="B94" s="661" t="s">
        <v>3493</v>
      </c>
      <c r="C94" s="661" t="s">
        <v>4192</v>
      </c>
      <c r="D94" s="661" t="s">
        <v>2869</v>
      </c>
      <c r="E94" s="661" t="s">
        <v>3883</v>
      </c>
      <c r="F94" s="664"/>
      <c r="G94" s="664"/>
      <c r="H94" s="677"/>
      <c r="I94" s="664">
        <v>1</v>
      </c>
      <c r="J94" s="664">
        <v>0</v>
      </c>
      <c r="K94" s="677"/>
      <c r="L94" s="664">
        <v>1</v>
      </c>
      <c r="M94" s="665">
        <v>0</v>
      </c>
    </row>
    <row r="95" spans="1:13" ht="14.4" customHeight="1" x14ac:dyDescent="0.3">
      <c r="A95" s="660" t="s">
        <v>3537</v>
      </c>
      <c r="B95" s="661" t="s">
        <v>3422</v>
      </c>
      <c r="C95" s="661" t="s">
        <v>4286</v>
      </c>
      <c r="D95" s="661" t="s">
        <v>4087</v>
      </c>
      <c r="E95" s="661" t="s">
        <v>3825</v>
      </c>
      <c r="F95" s="664"/>
      <c r="G95" s="664"/>
      <c r="H95" s="677">
        <v>0</v>
      </c>
      <c r="I95" s="664">
        <v>1</v>
      </c>
      <c r="J95" s="664">
        <v>31.32</v>
      </c>
      <c r="K95" s="677">
        <v>1</v>
      </c>
      <c r="L95" s="664">
        <v>1</v>
      </c>
      <c r="M95" s="665">
        <v>31.32</v>
      </c>
    </row>
    <row r="96" spans="1:13" ht="14.4" customHeight="1" x14ac:dyDescent="0.3">
      <c r="A96" s="660" t="s">
        <v>3537</v>
      </c>
      <c r="B96" s="661" t="s">
        <v>3422</v>
      </c>
      <c r="C96" s="661" t="s">
        <v>4287</v>
      </c>
      <c r="D96" s="661" t="s">
        <v>1835</v>
      </c>
      <c r="E96" s="661" t="s">
        <v>4288</v>
      </c>
      <c r="F96" s="664"/>
      <c r="G96" s="664"/>
      <c r="H96" s="677">
        <v>0</v>
      </c>
      <c r="I96" s="664">
        <v>1</v>
      </c>
      <c r="J96" s="664">
        <v>93.96</v>
      </c>
      <c r="K96" s="677">
        <v>1</v>
      </c>
      <c r="L96" s="664">
        <v>1</v>
      </c>
      <c r="M96" s="665">
        <v>93.96</v>
      </c>
    </row>
    <row r="97" spans="1:13" ht="14.4" customHeight="1" x14ac:dyDescent="0.3">
      <c r="A97" s="660" t="s">
        <v>3538</v>
      </c>
      <c r="B97" s="661" t="s">
        <v>3346</v>
      </c>
      <c r="C97" s="661" t="s">
        <v>3916</v>
      </c>
      <c r="D97" s="661" t="s">
        <v>3716</v>
      </c>
      <c r="E97" s="661" t="s">
        <v>3917</v>
      </c>
      <c r="F97" s="664"/>
      <c r="G97" s="664"/>
      <c r="H97" s="677">
        <v>0</v>
      </c>
      <c r="I97" s="664">
        <v>1</v>
      </c>
      <c r="J97" s="664">
        <v>167.33</v>
      </c>
      <c r="K97" s="677">
        <v>1</v>
      </c>
      <c r="L97" s="664">
        <v>1</v>
      </c>
      <c r="M97" s="665">
        <v>167.33</v>
      </c>
    </row>
    <row r="98" spans="1:13" ht="14.4" customHeight="1" x14ac:dyDescent="0.3">
      <c r="A98" s="660" t="s">
        <v>3538</v>
      </c>
      <c r="B98" s="661" t="s">
        <v>3348</v>
      </c>
      <c r="C98" s="661" t="s">
        <v>1940</v>
      </c>
      <c r="D98" s="661" t="s">
        <v>1941</v>
      </c>
      <c r="E98" s="661" t="s">
        <v>1942</v>
      </c>
      <c r="F98" s="664"/>
      <c r="G98" s="664"/>
      <c r="H98" s="677">
        <v>0</v>
      </c>
      <c r="I98" s="664">
        <v>2</v>
      </c>
      <c r="J98" s="664">
        <v>951.54</v>
      </c>
      <c r="K98" s="677">
        <v>1</v>
      </c>
      <c r="L98" s="664">
        <v>2</v>
      </c>
      <c r="M98" s="665">
        <v>951.54</v>
      </c>
    </row>
    <row r="99" spans="1:13" ht="14.4" customHeight="1" x14ac:dyDescent="0.3">
      <c r="A99" s="660" t="s">
        <v>3538</v>
      </c>
      <c r="B99" s="661" t="s">
        <v>3352</v>
      </c>
      <c r="C99" s="661" t="s">
        <v>1889</v>
      </c>
      <c r="D99" s="661" t="s">
        <v>1807</v>
      </c>
      <c r="E99" s="661" t="s">
        <v>1890</v>
      </c>
      <c r="F99" s="664"/>
      <c r="G99" s="664"/>
      <c r="H99" s="677"/>
      <c r="I99" s="664">
        <v>1</v>
      </c>
      <c r="J99" s="664">
        <v>0</v>
      </c>
      <c r="K99" s="677"/>
      <c r="L99" s="664">
        <v>1</v>
      </c>
      <c r="M99" s="665">
        <v>0</v>
      </c>
    </row>
    <row r="100" spans="1:13" ht="14.4" customHeight="1" x14ac:dyDescent="0.3">
      <c r="A100" s="660" t="s">
        <v>3538</v>
      </c>
      <c r="B100" s="661" t="s">
        <v>3355</v>
      </c>
      <c r="C100" s="661" t="s">
        <v>1924</v>
      </c>
      <c r="D100" s="661" t="s">
        <v>1781</v>
      </c>
      <c r="E100" s="661" t="s">
        <v>1925</v>
      </c>
      <c r="F100" s="664"/>
      <c r="G100" s="664"/>
      <c r="H100" s="677">
        <v>0</v>
      </c>
      <c r="I100" s="664">
        <v>3</v>
      </c>
      <c r="J100" s="664">
        <v>1222.6500000000001</v>
      </c>
      <c r="K100" s="677">
        <v>1</v>
      </c>
      <c r="L100" s="664">
        <v>3</v>
      </c>
      <c r="M100" s="665">
        <v>1222.6500000000001</v>
      </c>
    </row>
    <row r="101" spans="1:13" ht="14.4" customHeight="1" x14ac:dyDescent="0.3">
      <c r="A101" s="660" t="s">
        <v>3538</v>
      </c>
      <c r="B101" s="661" t="s">
        <v>3355</v>
      </c>
      <c r="C101" s="661" t="s">
        <v>1927</v>
      </c>
      <c r="D101" s="661" t="s">
        <v>1781</v>
      </c>
      <c r="E101" s="661" t="s">
        <v>1928</v>
      </c>
      <c r="F101" s="664"/>
      <c r="G101" s="664"/>
      <c r="H101" s="677">
        <v>0</v>
      </c>
      <c r="I101" s="664">
        <v>4</v>
      </c>
      <c r="J101" s="664">
        <v>2173.56</v>
      </c>
      <c r="K101" s="677">
        <v>1</v>
      </c>
      <c r="L101" s="664">
        <v>4</v>
      </c>
      <c r="M101" s="665">
        <v>2173.56</v>
      </c>
    </row>
    <row r="102" spans="1:13" ht="14.4" customHeight="1" x14ac:dyDescent="0.3">
      <c r="A102" s="660" t="s">
        <v>3538</v>
      </c>
      <c r="B102" s="661" t="s">
        <v>3355</v>
      </c>
      <c r="C102" s="661" t="s">
        <v>1780</v>
      </c>
      <c r="D102" s="661" t="s">
        <v>1781</v>
      </c>
      <c r="E102" s="661" t="s">
        <v>1782</v>
      </c>
      <c r="F102" s="664"/>
      <c r="G102" s="664"/>
      <c r="H102" s="677">
        <v>0</v>
      </c>
      <c r="I102" s="664">
        <v>2</v>
      </c>
      <c r="J102" s="664">
        <v>1630.2</v>
      </c>
      <c r="K102" s="677">
        <v>1</v>
      </c>
      <c r="L102" s="664">
        <v>2</v>
      </c>
      <c r="M102" s="665">
        <v>1630.2</v>
      </c>
    </row>
    <row r="103" spans="1:13" ht="14.4" customHeight="1" x14ac:dyDescent="0.3">
      <c r="A103" s="660" t="s">
        <v>3538</v>
      </c>
      <c r="B103" s="661" t="s">
        <v>3355</v>
      </c>
      <c r="C103" s="661" t="s">
        <v>1787</v>
      </c>
      <c r="D103" s="661" t="s">
        <v>1781</v>
      </c>
      <c r="E103" s="661" t="s">
        <v>1788</v>
      </c>
      <c r="F103" s="664"/>
      <c r="G103" s="664"/>
      <c r="H103" s="677">
        <v>0</v>
      </c>
      <c r="I103" s="664">
        <v>5</v>
      </c>
      <c r="J103" s="664">
        <v>5773.4</v>
      </c>
      <c r="K103" s="677">
        <v>1</v>
      </c>
      <c r="L103" s="664">
        <v>5</v>
      </c>
      <c r="M103" s="665">
        <v>5773.4</v>
      </c>
    </row>
    <row r="104" spans="1:13" ht="14.4" customHeight="1" x14ac:dyDescent="0.3">
      <c r="A104" s="660" t="s">
        <v>3538</v>
      </c>
      <c r="B104" s="661" t="s">
        <v>3355</v>
      </c>
      <c r="C104" s="661" t="s">
        <v>2882</v>
      </c>
      <c r="D104" s="661" t="s">
        <v>2883</v>
      </c>
      <c r="E104" s="661" t="s">
        <v>1782</v>
      </c>
      <c r="F104" s="664"/>
      <c r="G104" s="664"/>
      <c r="H104" s="677">
        <v>0</v>
      </c>
      <c r="I104" s="664">
        <v>2</v>
      </c>
      <c r="J104" s="664">
        <v>2771.24</v>
      </c>
      <c r="K104" s="677">
        <v>1</v>
      </c>
      <c r="L104" s="664">
        <v>2</v>
      </c>
      <c r="M104" s="665">
        <v>2771.24</v>
      </c>
    </row>
    <row r="105" spans="1:13" ht="14.4" customHeight="1" x14ac:dyDescent="0.3">
      <c r="A105" s="660" t="s">
        <v>3538</v>
      </c>
      <c r="B105" s="661" t="s">
        <v>3355</v>
      </c>
      <c r="C105" s="661" t="s">
        <v>2886</v>
      </c>
      <c r="D105" s="661" t="s">
        <v>2883</v>
      </c>
      <c r="E105" s="661" t="s">
        <v>1785</v>
      </c>
      <c r="F105" s="664"/>
      <c r="G105" s="664"/>
      <c r="H105" s="677">
        <v>0</v>
      </c>
      <c r="I105" s="664">
        <v>1</v>
      </c>
      <c r="J105" s="664">
        <v>1847.49</v>
      </c>
      <c r="K105" s="677">
        <v>1</v>
      </c>
      <c r="L105" s="664">
        <v>1</v>
      </c>
      <c r="M105" s="665">
        <v>1847.49</v>
      </c>
    </row>
    <row r="106" spans="1:13" ht="14.4" customHeight="1" x14ac:dyDescent="0.3">
      <c r="A106" s="660" t="s">
        <v>3538</v>
      </c>
      <c r="B106" s="661" t="s">
        <v>3469</v>
      </c>
      <c r="C106" s="661" t="s">
        <v>4335</v>
      </c>
      <c r="D106" s="661" t="s">
        <v>4336</v>
      </c>
      <c r="E106" s="661" t="s">
        <v>3471</v>
      </c>
      <c r="F106" s="664"/>
      <c r="G106" s="664"/>
      <c r="H106" s="677">
        <v>0</v>
      </c>
      <c r="I106" s="664">
        <v>2</v>
      </c>
      <c r="J106" s="664">
        <v>320.2</v>
      </c>
      <c r="K106" s="677">
        <v>1</v>
      </c>
      <c r="L106" s="664">
        <v>2</v>
      </c>
      <c r="M106" s="665">
        <v>320.2</v>
      </c>
    </row>
    <row r="107" spans="1:13" ht="14.4" customHeight="1" x14ac:dyDescent="0.3">
      <c r="A107" s="660" t="s">
        <v>3538</v>
      </c>
      <c r="B107" s="661" t="s">
        <v>3469</v>
      </c>
      <c r="C107" s="661" t="s">
        <v>2423</v>
      </c>
      <c r="D107" s="661" t="s">
        <v>3470</v>
      </c>
      <c r="E107" s="661" t="s">
        <v>3471</v>
      </c>
      <c r="F107" s="664">
        <v>2</v>
      </c>
      <c r="G107" s="664">
        <v>320.2</v>
      </c>
      <c r="H107" s="677">
        <v>1</v>
      </c>
      <c r="I107" s="664"/>
      <c r="J107" s="664"/>
      <c r="K107" s="677">
        <v>0</v>
      </c>
      <c r="L107" s="664">
        <v>2</v>
      </c>
      <c r="M107" s="665">
        <v>320.2</v>
      </c>
    </row>
    <row r="108" spans="1:13" ht="14.4" customHeight="1" x14ac:dyDescent="0.3">
      <c r="A108" s="660" t="s">
        <v>3538</v>
      </c>
      <c r="B108" s="661" t="s">
        <v>3365</v>
      </c>
      <c r="C108" s="661" t="s">
        <v>1866</v>
      </c>
      <c r="D108" s="661" t="s">
        <v>1867</v>
      </c>
      <c r="E108" s="661" t="s">
        <v>1816</v>
      </c>
      <c r="F108" s="664"/>
      <c r="G108" s="664"/>
      <c r="H108" s="677">
        <v>0</v>
      </c>
      <c r="I108" s="664">
        <v>2</v>
      </c>
      <c r="J108" s="664">
        <v>96.54</v>
      </c>
      <c r="K108" s="677">
        <v>1</v>
      </c>
      <c r="L108" s="664">
        <v>2</v>
      </c>
      <c r="M108" s="665">
        <v>96.54</v>
      </c>
    </row>
    <row r="109" spans="1:13" ht="14.4" customHeight="1" x14ac:dyDescent="0.3">
      <c r="A109" s="660" t="s">
        <v>3538</v>
      </c>
      <c r="B109" s="661" t="s">
        <v>3472</v>
      </c>
      <c r="C109" s="661" t="s">
        <v>4333</v>
      </c>
      <c r="D109" s="661" t="s">
        <v>4334</v>
      </c>
      <c r="E109" s="661" t="s">
        <v>1030</v>
      </c>
      <c r="F109" s="664"/>
      <c r="G109" s="664"/>
      <c r="H109" s="677">
        <v>0</v>
      </c>
      <c r="I109" s="664">
        <v>1</v>
      </c>
      <c r="J109" s="664">
        <v>97.26</v>
      </c>
      <c r="K109" s="677">
        <v>1</v>
      </c>
      <c r="L109" s="664">
        <v>1</v>
      </c>
      <c r="M109" s="665">
        <v>97.26</v>
      </c>
    </row>
    <row r="110" spans="1:13" ht="14.4" customHeight="1" x14ac:dyDescent="0.3">
      <c r="A110" s="660" t="s">
        <v>3538</v>
      </c>
      <c r="B110" s="661" t="s">
        <v>3373</v>
      </c>
      <c r="C110" s="661" t="s">
        <v>1769</v>
      </c>
      <c r="D110" s="661" t="s">
        <v>1770</v>
      </c>
      <c r="E110" s="661" t="s">
        <v>3374</v>
      </c>
      <c r="F110" s="664"/>
      <c r="G110" s="664"/>
      <c r="H110" s="677">
        <v>0</v>
      </c>
      <c r="I110" s="664">
        <v>1</v>
      </c>
      <c r="J110" s="664">
        <v>131.54</v>
      </c>
      <c r="K110" s="677">
        <v>1</v>
      </c>
      <c r="L110" s="664">
        <v>1</v>
      </c>
      <c r="M110" s="665">
        <v>131.54</v>
      </c>
    </row>
    <row r="111" spans="1:13" ht="14.4" customHeight="1" x14ac:dyDescent="0.3">
      <c r="A111" s="660" t="s">
        <v>3538</v>
      </c>
      <c r="B111" s="661" t="s">
        <v>5532</v>
      </c>
      <c r="C111" s="661" t="s">
        <v>4311</v>
      </c>
      <c r="D111" s="661" t="s">
        <v>4312</v>
      </c>
      <c r="E111" s="661" t="s">
        <v>4313</v>
      </c>
      <c r="F111" s="664"/>
      <c r="G111" s="664"/>
      <c r="H111" s="677"/>
      <c r="I111" s="664">
        <v>1</v>
      </c>
      <c r="J111" s="664">
        <v>0</v>
      </c>
      <c r="K111" s="677"/>
      <c r="L111" s="664">
        <v>1</v>
      </c>
      <c r="M111" s="665">
        <v>0</v>
      </c>
    </row>
    <row r="112" spans="1:13" ht="14.4" customHeight="1" x14ac:dyDescent="0.3">
      <c r="A112" s="660" t="s">
        <v>3538</v>
      </c>
      <c r="B112" s="661" t="s">
        <v>3375</v>
      </c>
      <c r="C112" s="661" t="s">
        <v>4271</v>
      </c>
      <c r="D112" s="661" t="s">
        <v>4272</v>
      </c>
      <c r="E112" s="661" t="s">
        <v>4273</v>
      </c>
      <c r="F112" s="664"/>
      <c r="G112" s="664"/>
      <c r="H112" s="677">
        <v>0</v>
      </c>
      <c r="I112" s="664">
        <v>1</v>
      </c>
      <c r="J112" s="664">
        <v>247.78</v>
      </c>
      <c r="K112" s="677">
        <v>1</v>
      </c>
      <c r="L112" s="664">
        <v>1</v>
      </c>
      <c r="M112" s="665">
        <v>247.78</v>
      </c>
    </row>
    <row r="113" spans="1:13" ht="14.4" customHeight="1" x14ac:dyDescent="0.3">
      <c r="A113" s="660" t="s">
        <v>3538</v>
      </c>
      <c r="B113" s="661" t="s">
        <v>3385</v>
      </c>
      <c r="C113" s="661" t="s">
        <v>2158</v>
      </c>
      <c r="D113" s="661" t="s">
        <v>617</v>
      </c>
      <c r="E113" s="661" t="s">
        <v>3387</v>
      </c>
      <c r="F113" s="664"/>
      <c r="G113" s="664"/>
      <c r="H113" s="677">
        <v>0</v>
      </c>
      <c r="I113" s="664">
        <v>4</v>
      </c>
      <c r="J113" s="664">
        <v>613.12</v>
      </c>
      <c r="K113" s="677">
        <v>1</v>
      </c>
      <c r="L113" s="664">
        <v>4</v>
      </c>
      <c r="M113" s="665">
        <v>613.12</v>
      </c>
    </row>
    <row r="114" spans="1:13" ht="14.4" customHeight="1" x14ac:dyDescent="0.3">
      <c r="A114" s="660" t="s">
        <v>3538</v>
      </c>
      <c r="B114" s="661" t="s">
        <v>3406</v>
      </c>
      <c r="C114" s="661" t="s">
        <v>2100</v>
      </c>
      <c r="D114" s="661" t="s">
        <v>2101</v>
      </c>
      <c r="E114" s="661" t="s">
        <v>3653</v>
      </c>
      <c r="F114" s="664"/>
      <c r="G114" s="664"/>
      <c r="H114" s="677">
        <v>0</v>
      </c>
      <c r="I114" s="664">
        <v>1</v>
      </c>
      <c r="J114" s="664">
        <v>66.819999999999993</v>
      </c>
      <c r="K114" s="677">
        <v>1</v>
      </c>
      <c r="L114" s="664">
        <v>1</v>
      </c>
      <c r="M114" s="665">
        <v>66.819999999999993</v>
      </c>
    </row>
    <row r="115" spans="1:13" ht="14.4" customHeight="1" x14ac:dyDescent="0.3">
      <c r="A115" s="660" t="s">
        <v>3538</v>
      </c>
      <c r="B115" s="661" t="s">
        <v>3407</v>
      </c>
      <c r="C115" s="661" t="s">
        <v>2093</v>
      </c>
      <c r="D115" s="661" t="s">
        <v>2094</v>
      </c>
      <c r="E115" s="661" t="s">
        <v>3392</v>
      </c>
      <c r="F115" s="664"/>
      <c r="G115" s="664"/>
      <c r="H115" s="677">
        <v>0</v>
      </c>
      <c r="I115" s="664">
        <v>2</v>
      </c>
      <c r="J115" s="664">
        <v>133.63999999999999</v>
      </c>
      <c r="K115" s="677">
        <v>1</v>
      </c>
      <c r="L115" s="664">
        <v>2</v>
      </c>
      <c r="M115" s="665">
        <v>133.63999999999999</v>
      </c>
    </row>
    <row r="116" spans="1:13" ht="14.4" customHeight="1" x14ac:dyDescent="0.3">
      <c r="A116" s="660" t="s">
        <v>3538</v>
      </c>
      <c r="B116" s="661" t="s">
        <v>3412</v>
      </c>
      <c r="C116" s="661" t="s">
        <v>2218</v>
      </c>
      <c r="D116" s="661" t="s">
        <v>2219</v>
      </c>
      <c r="E116" s="661" t="s">
        <v>3414</v>
      </c>
      <c r="F116" s="664"/>
      <c r="G116" s="664"/>
      <c r="H116" s="677">
        <v>0</v>
      </c>
      <c r="I116" s="664">
        <v>2</v>
      </c>
      <c r="J116" s="664">
        <v>5982.46</v>
      </c>
      <c r="K116" s="677">
        <v>1</v>
      </c>
      <c r="L116" s="664">
        <v>2</v>
      </c>
      <c r="M116" s="665">
        <v>5982.46</v>
      </c>
    </row>
    <row r="117" spans="1:13" ht="14.4" customHeight="1" x14ac:dyDescent="0.3">
      <c r="A117" s="660" t="s">
        <v>3538</v>
      </c>
      <c r="B117" s="661" t="s">
        <v>3412</v>
      </c>
      <c r="C117" s="661" t="s">
        <v>3728</v>
      </c>
      <c r="D117" s="661" t="s">
        <v>2219</v>
      </c>
      <c r="E117" s="661" t="s">
        <v>3729</v>
      </c>
      <c r="F117" s="664"/>
      <c r="G117" s="664"/>
      <c r="H117" s="677">
        <v>0</v>
      </c>
      <c r="I117" s="664">
        <v>1</v>
      </c>
      <c r="J117" s="664">
        <v>748.21</v>
      </c>
      <c r="K117" s="677">
        <v>1</v>
      </c>
      <c r="L117" s="664">
        <v>1</v>
      </c>
      <c r="M117" s="665">
        <v>748.21</v>
      </c>
    </row>
    <row r="118" spans="1:13" ht="14.4" customHeight="1" x14ac:dyDescent="0.3">
      <c r="A118" s="660" t="s">
        <v>3538</v>
      </c>
      <c r="B118" s="661" t="s">
        <v>3419</v>
      </c>
      <c r="C118" s="661" t="s">
        <v>1967</v>
      </c>
      <c r="D118" s="661" t="s">
        <v>1968</v>
      </c>
      <c r="E118" s="661" t="s">
        <v>2432</v>
      </c>
      <c r="F118" s="664"/>
      <c r="G118" s="664"/>
      <c r="H118" s="677">
        <v>0</v>
      </c>
      <c r="I118" s="664">
        <v>6</v>
      </c>
      <c r="J118" s="664">
        <v>8563.380000000001</v>
      </c>
      <c r="K118" s="677">
        <v>1</v>
      </c>
      <c r="L118" s="664">
        <v>6</v>
      </c>
      <c r="M118" s="665">
        <v>8563.380000000001</v>
      </c>
    </row>
    <row r="119" spans="1:13" ht="14.4" customHeight="1" x14ac:dyDescent="0.3">
      <c r="A119" s="660" t="s">
        <v>3538</v>
      </c>
      <c r="B119" s="661" t="s">
        <v>3427</v>
      </c>
      <c r="C119" s="661" t="s">
        <v>4314</v>
      </c>
      <c r="D119" s="661" t="s">
        <v>4315</v>
      </c>
      <c r="E119" s="661" t="s">
        <v>4316</v>
      </c>
      <c r="F119" s="664"/>
      <c r="G119" s="664"/>
      <c r="H119" s="677">
        <v>0</v>
      </c>
      <c r="I119" s="664">
        <v>8</v>
      </c>
      <c r="J119" s="664">
        <v>3824.56</v>
      </c>
      <c r="K119" s="677">
        <v>1</v>
      </c>
      <c r="L119" s="664">
        <v>8</v>
      </c>
      <c r="M119" s="665">
        <v>3824.56</v>
      </c>
    </row>
    <row r="120" spans="1:13" ht="14.4" customHeight="1" x14ac:dyDescent="0.3">
      <c r="A120" s="660" t="s">
        <v>3538</v>
      </c>
      <c r="B120" s="661" t="s">
        <v>3440</v>
      </c>
      <c r="C120" s="661" t="s">
        <v>1951</v>
      </c>
      <c r="D120" s="661" t="s">
        <v>1952</v>
      </c>
      <c r="E120" s="661" t="s">
        <v>3442</v>
      </c>
      <c r="F120" s="664"/>
      <c r="G120" s="664"/>
      <c r="H120" s="677">
        <v>0</v>
      </c>
      <c r="I120" s="664">
        <v>7</v>
      </c>
      <c r="J120" s="664">
        <v>924</v>
      </c>
      <c r="K120" s="677">
        <v>1</v>
      </c>
      <c r="L120" s="664">
        <v>7</v>
      </c>
      <c r="M120" s="665">
        <v>924</v>
      </c>
    </row>
    <row r="121" spans="1:13" ht="14.4" customHeight="1" x14ac:dyDescent="0.3">
      <c r="A121" s="660" t="s">
        <v>3538</v>
      </c>
      <c r="B121" s="661" t="s">
        <v>3415</v>
      </c>
      <c r="C121" s="661" t="s">
        <v>2253</v>
      </c>
      <c r="D121" s="661" t="s">
        <v>2246</v>
      </c>
      <c r="E121" s="661" t="s">
        <v>3416</v>
      </c>
      <c r="F121" s="664"/>
      <c r="G121" s="664"/>
      <c r="H121" s="677">
        <v>0</v>
      </c>
      <c r="I121" s="664">
        <v>2</v>
      </c>
      <c r="J121" s="664">
        <v>27698.52</v>
      </c>
      <c r="K121" s="677">
        <v>1</v>
      </c>
      <c r="L121" s="664">
        <v>2</v>
      </c>
      <c r="M121" s="665">
        <v>27698.52</v>
      </c>
    </row>
    <row r="122" spans="1:13" ht="14.4" customHeight="1" x14ac:dyDescent="0.3">
      <c r="A122" s="660" t="s">
        <v>3539</v>
      </c>
      <c r="B122" s="661" t="s">
        <v>5527</v>
      </c>
      <c r="C122" s="661" t="s">
        <v>4378</v>
      </c>
      <c r="D122" s="661" t="s">
        <v>4296</v>
      </c>
      <c r="E122" s="661" t="s">
        <v>3897</v>
      </c>
      <c r="F122" s="664"/>
      <c r="G122" s="664"/>
      <c r="H122" s="677">
        <v>0</v>
      </c>
      <c r="I122" s="664">
        <v>1</v>
      </c>
      <c r="J122" s="664">
        <v>92.38</v>
      </c>
      <c r="K122" s="677">
        <v>1</v>
      </c>
      <c r="L122" s="664">
        <v>1</v>
      </c>
      <c r="M122" s="665">
        <v>92.38</v>
      </c>
    </row>
    <row r="123" spans="1:13" ht="14.4" customHeight="1" x14ac:dyDescent="0.3">
      <c r="A123" s="660" t="s">
        <v>3539</v>
      </c>
      <c r="B123" s="661" t="s">
        <v>5527</v>
      </c>
      <c r="C123" s="661" t="s">
        <v>3867</v>
      </c>
      <c r="D123" s="661" t="s">
        <v>3868</v>
      </c>
      <c r="E123" s="661" t="s">
        <v>3869</v>
      </c>
      <c r="F123" s="664"/>
      <c r="G123" s="664"/>
      <c r="H123" s="677">
        <v>0</v>
      </c>
      <c r="I123" s="664">
        <v>1</v>
      </c>
      <c r="J123" s="664">
        <v>120.61</v>
      </c>
      <c r="K123" s="677">
        <v>1</v>
      </c>
      <c r="L123" s="664">
        <v>1</v>
      </c>
      <c r="M123" s="665">
        <v>120.61</v>
      </c>
    </row>
    <row r="124" spans="1:13" ht="14.4" customHeight="1" x14ac:dyDescent="0.3">
      <c r="A124" s="660" t="s">
        <v>3539</v>
      </c>
      <c r="B124" s="661" t="s">
        <v>5527</v>
      </c>
      <c r="C124" s="661" t="s">
        <v>4090</v>
      </c>
      <c r="D124" s="661" t="s">
        <v>4091</v>
      </c>
      <c r="E124" s="661" t="s">
        <v>2543</v>
      </c>
      <c r="F124" s="664"/>
      <c r="G124" s="664"/>
      <c r="H124" s="677">
        <v>0</v>
      </c>
      <c r="I124" s="664">
        <v>2</v>
      </c>
      <c r="J124" s="664">
        <v>369.48</v>
      </c>
      <c r="K124" s="677">
        <v>1</v>
      </c>
      <c r="L124" s="664">
        <v>2</v>
      </c>
      <c r="M124" s="665">
        <v>369.48</v>
      </c>
    </row>
    <row r="125" spans="1:13" ht="14.4" customHeight="1" x14ac:dyDescent="0.3">
      <c r="A125" s="660" t="s">
        <v>3539</v>
      </c>
      <c r="B125" s="661" t="s">
        <v>5531</v>
      </c>
      <c r="C125" s="661" t="s">
        <v>4355</v>
      </c>
      <c r="D125" s="661" t="s">
        <v>4356</v>
      </c>
      <c r="E125" s="661" t="s">
        <v>4357</v>
      </c>
      <c r="F125" s="664"/>
      <c r="G125" s="664"/>
      <c r="H125" s="677">
        <v>0</v>
      </c>
      <c r="I125" s="664">
        <v>2</v>
      </c>
      <c r="J125" s="664">
        <v>373.74</v>
      </c>
      <c r="K125" s="677">
        <v>1</v>
      </c>
      <c r="L125" s="664">
        <v>2</v>
      </c>
      <c r="M125" s="665">
        <v>373.74</v>
      </c>
    </row>
    <row r="126" spans="1:13" ht="14.4" customHeight="1" x14ac:dyDescent="0.3">
      <c r="A126" s="660" t="s">
        <v>3539</v>
      </c>
      <c r="B126" s="661" t="s">
        <v>3359</v>
      </c>
      <c r="C126" s="661" t="s">
        <v>1814</v>
      </c>
      <c r="D126" s="661" t="s">
        <v>1815</v>
      </c>
      <c r="E126" s="661" t="s">
        <v>1816</v>
      </c>
      <c r="F126" s="664"/>
      <c r="G126" s="664"/>
      <c r="H126" s="677">
        <v>0</v>
      </c>
      <c r="I126" s="664">
        <v>3</v>
      </c>
      <c r="J126" s="664">
        <v>105.33</v>
      </c>
      <c r="K126" s="677">
        <v>1</v>
      </c>
      <c r="L126" s="664">
        <v>3</v>
      </c>
      <c r="M126" s="665">
        <v>105.33</v>
      </c>
    </row>
    <row r="127" spans="1:13" ht="14.4" customHeight="1" x14ac:dyDescent="0.3">
      <c r="A127" s="660" t="s">
        <v>3539</v>
      </c>
      <c r="B127" s="661" t="s">
        <v>3366</v>
      </c>
      <c r="C127" s="661" t="s">
        <v>4368</v>
      </c>
      <c r="D127" s="661" t="s">
        <v>4206</v>
      </c>
      <c r="E127" s="661" t="s">
        <v>4369</v>
      </c>
      <c r="F127" s="664"/>
      <c r="G127" s="664"/>
      <c r="H127" s="677">
        <v>0</v>
      </c>
      <c r="I127" s="664">
        <v>1</v>
      </c>
      <c r="J127" s="664">
        <v>15.61</v>
      </c>
      <c r="K127" s="677">
        <v>1</v>
      </c>
      <c r="L127" s="664">
        <v>1</v>
      </c>
      <c r="M127" s="665">
        <v>15.61</v>
      </c>
    </row>
    <row r="128" spans="1:13" ht="14.4" customHeight="1" x14ac:dyDescent="0.3">
      <c r="A128" s="660" t="s">
        <v>3539</v>
      </c>
      <c r="B128" s="661" t="s">
        <v>3397</v>
      </c>
      <c r="C128" s="661" t="s">
        <v>4342</v>
      </c>
      <c r="D128" s="661" t="s">
        <v>2171</v>
      </c>
      <c r="E128" s="661" t="s">
        <v>4343</v>
      </c>
      <c r="F128" s="664"/>
      <c r="G128" s="664"/>
      <c r="H128" s="677">
        <v>0</v>
      </c>
      <c r="I128" s="664">
        <v>1</v>
      </c>
      <c r="J128" s="664">
        <v>425.17</v>
      </c>
      <c r="K128" s="677">
        <v>1</v>
      </c>
      <c r="L128" s="664">
        <v>1</v>
      </c>
      <c r="M128" s="665">
        <v>425.17</v>
      </c>
    </row>
    <row r="129" spans="1:13" ht="14.4" customHeight="1" x14ac:dyDescent="0.3">
      <c r="A129" s="660" t="s">
        <v>3539</v>
      </c>
      <c r="B129" s="661" t="s">
        <v>3412</v>
      </c>
      <c r="C129" s="661" t="s">
        <v>2218</v>
      </c>
      <c r="D129" s="661" t="s">
        <v>2219</v>
      </c>
      <c r="E129" s="661" t="s">
        <v>3414</v>
      </c>
      <c r="F129" s="664"/>
      <c r="G129" s="664"/>
      <c r="H129" s="677">
        <v>0</v>
      </c>
      <c r="I129" s="664">
        <v>1</v>
      </c>
      <c r="J129" s="664">
        <v>2991.23</v>
      </c>
      <c r="K129" s="677">
        <v>1</v>
      </c>
      <c r="L129" s="664">
        <v>1</v>
      </c>
      <c r="M129" s="665">
        <v>2991.23</v>
      </c>
    </row>
    <row r="130" spans="1:13" ht="14.4" customHeight="1" x14ac:dyDescent="0.3">
      <c r="A130" s="660" t="s">
        <v>3539</v>
      </c>
      <c r="B130" s="661" t="s">
        <v>3427</v>
      </c>
      <c r="C130" s="661" t="s">
        <v>3994</v>
      </c>
      <c r="D130" s="661" t="s">
        <v>3430</v>
      </c>
      <c r="E130" s="661" t="s">
        <v>3995</v>
      </c>
      <c r="F130" s="664"/>
      <c r="G130" s="664"/>
      <c r="H130" s="677">
        <v>0</v>
      </c>
      <c r="I130" s="664">
        <v>1</v>
      </c>
      <c r="J130" s="664">
        <v>848.49</v>
      </c>
      <c r="K130" s="677">
        <v>1</v>
      </c>
      <c r="L130" s="664">
        <v>1</v>
      </c>
      <c r="M130" s="665">
        <v>848.49</v>
      </c>
    </row>
    <row r="131" spans="1:13" ht="14.4" customHeight="1" x14ac:dyDescent="0.3">
      <c r="A131" s="660" t="s">
        <v>3539</v>
      </c>
      <c r="B131" s="661" t="s">
        <v>3434</v>
      </c>
      <c r="C131" s="661" t="s">
        <v>1854</v>
      </c>
      <c r="D131" s="661" t="s">
        <v>3435</v>
      </c>
      <c r="E131" s="661" t="s">
        <v>3436</v>
      </c>
      <c r="F131" s="664"/>
      <c r="G131" s="664"/>
      <c r="H131" s="677">
        <v>0</v>
      </c>
      <c r="I131" s="664">
        <v>6</v>
      </c>
      <c r="J131" s="664">
        <v>40.08</v>
      </c>
      <c r="K131" s="677">
        <v>1</v>
      </c>
      <c r="L131" s="664">
        <v>6</v>
      </c>
      <c r="M131" s="665">
        <v>40.08</v>
      </c>
    </row>
    <row r="132" spans="1:13" ht="14.4" customHeight="1" x14ac:dyDescent="0.3">
      <c r="A132" s="660" t="s">
        <v>3539</v>
      </c>
      <c r="B132" s="661" t="s">
        <v>3445</v>
      </c>
      <c r="C132" s="661" t="s">
        <v>1843</v>
      </c>
      <c r="D132" s="661" t="s">
        <v>1844</v>
      </c>
      <c r="E132" s="661" t="s">
        <v>1845</v>
      </c>
      <c r="F132" s="664"/>
      <c r="G132" s="664"/>
      <c r="H132" s="677">
        <v>0</v>
      </c>
      <c r="I132" s="664">
        <v>3</v>
      </c>
      <c r="J132" s="664">
        <v>467.09999999999997</v>
      </c>
      <c r="K132" s="677">
        <v>1</v>
      </c>
      <c r="L132" s="664">
        <v>3</v>
      </c>
      <c r="M132" s="665">
        <v>467.09999999999997</v>
      </c>
    </row>
    <row r="133" spans="1:13" ht="14.4" customHeight="1" x14ac:dyDescent="0.3">
      <c r="A133" s="660" t="s">
        <v>3540</v>
      </c>
      <c r="B133" s="661" t="s">
        <v>3348</v>
      </c>
      <c r="C133" s="661" t="s">
        <v>2969</v>
      </c>
      <c r="D133" s="661" t="s">
        <v>2970</v>
      </c>
      <c r="E133" s="661" t="s">
        <v>3460</v>
      </c>
      <c r="F133" s="664"/>
      <c r="G133" s="664"/>
      <c r="H133" s="677">
        <v>0</v>
      </c>
      <c r="I133" s="664">
        <v>2</v>
      </c>
      <c r="J133" s="664">
        <v>2600.98</v>
      </c>
      <c r="K133" s="677">
        <v>1</v>
      </c>
      <c r="L133" s="664">
        <v>2</v>
      </c>
      <c r="M133" s="665">
        <v>2600.98</v>
      </c>
    </row>
    <row r="134" spans="1:13" ht="14.4" customHeight="1" x14ac:dyDescent="0.3">
      <c r="A134" s="660" t="s">
        <v>3540</v>
      </c>
      <c r="B134" s="661" t="s">
        <v>3355</v>
      </c>
      <c r="C134" s="661" t="s">
        <v>2882</v>
      </c>
      <c r="D134" s="661" t="s">
        <v>2883</v>
      </c>
      <c r="E134" s="661" t="s">
        <v>1782</v>
      </c>
      <c r="F134" s="664"/>
      <c r="G134" s="664"/>
      <c r="H134" s="677">
        <v>0</v>
      </c>
      <c r="I134" s="664">
        <v>5</v>
      </c>
      <c r="J134" s="664">
        <v>6928.0999999999995</v>
      </c>
      <c r="K134" s="677">
        <v>1</v>
      </c>
      <c r="L134" s="664">
        <v>5</v>
      </c>
      <c r="M134" s="665">
        <v>6928.0999999999995</v>
      </c>
    </row>
    <row r="135" spans="1:13" ht="14.4" customHeight="1" x14ac:dyDescent="0.3">
      <c r="A135" s="660" t="s">
        <v>3540</v>
      </c>
      <c r="B135" s="661" t="s">
        <v>3358</v>
      </c>
      <c r="C135" s="661" t="s">
        <v>4385</v>
      </c>
      <c r="D135" s="661" t="s">
        <v>1819</v>
      </c>
      <c r="E135" s="661" t="s">
        <v>4110</v>
      </c>
      <c r="F135" s="664"/>
      <c r="G135" s="664"/>
      <c r="H135" s="677">
        <v>0</v>
      </c>
      <c r="I135" s="664">
        <v>1</v>
      </c>
      <c r="J135" s="664">
        <v>229.38</v>
      </c>
      <c r="K135" s="677">
        <v>1</v>
      </c>
      <c r="L135" s="664">
        <v>1</v>
      </c>
      <c r="M135" s="665">
        <v>229.38</v>
      </c>
    </row>
    <row r="136" spans="1:13" ht="14.4" customHeight="1" x14ac:dyDescent="0.3">
      <c r="A136" s="660" t="s">
        <v>3540</v>
      </c>
      <c r="B136" s="661" t="s">
        <v>3381</v>
      </c>
      <c r="C136" s="661" t="s">
        <v>4397</v>
      </c>
      <c r="D136" s="661" t="s">
        <v>1988</v>
      </c>
      <c r="E136" s="661" t="s">
        <v>1989</v>
      </c>
      <c r="F136" s="664"/>
      <c r="G136" s="664"/>
      <c r="H136" s="677">
        <v>0</v>
      </c>
      <c r="I136" s="664">
        <v>1</v>
      </c>
      <c r="J136" s="664">
        <v>103.74</v>
      </c>
      <c r="K136" s="677">
        <v>1</v>
      </c>
      <c r="L136" s="664">
        <v>1</v>
      </c>
      <c r="M136" s="665">
        <v>103.74</v>
      </c>
    </row>
    <row r="137" spans="1:13" ht="14.4" customHeight="1" x14ac:dyDescent="0.3">
      <c r="A137" s="660" t="s">
        <v>3540</v>
      </c>
      <c r="B137" s="661" t="s">
        <v>3381</v>
      </c>
      <c r="C137" s="661" t="s">
        <v>4266</v>
      </c>
      <c r="D137" s="661" t="s">
        <v>2977</v>
      </c>
      <c r="E137" s="661" t="s">
        <v>4267</v>
      </c>
      <c r="F137" s="664"/>
      <c r="G137" s="664"/>
      <c r="H137" s="677">
        <v>0</v>
      </c>
      <c r="I137" s="664">
        <v>1</v>
      </c>
      <c r="J137" s="664">
        <v>48.37</v>
      </c>
      <c r="K137" s="677">
        <v>1</v>
      </c>
      <c r="L137" s="664">
        <v>1</v>
      </c>
      <c r="M137" s="665">
        <v>48.37</v>
      </c>
    </row>
    <row r="138" spans="1:13" ht="14.4" customHeight="1" x14ac:dyDescent="0.3">
      <c r="A138" s="660" t="s">
        <v>3540</v>
      </c>
      <c r="B138" s="661" t="s">
        <v>3385</v>
      </c>
      <c r="C138" s="661" t="s">
        <v>3052</v>
      </c>
      <c r="D138" s="661" t="s">
        <v>3483</v>
      </c>
      <c r="E138" s="661" t="s">
        <v>3386</v>
      </c>
      <c r="F138" s="664"/>
      <c r="G138" s="664"/>
      <c r="H138" s="677">
        <v>0</v>
      </c>
      <c r="I138" s="664">
        <v>4</v>
      </c>
      <c r="J138" s="664">
        <v>593.58000000000004</v>
      </c>
      <c r="K138" s="677">
        <v>1</v>
      </c>
      <c r="L138" s="664">
        <v>4</v>
      </c>
      <c r="M138" s="665">
        <v>593.58000000000004</v>
      </c>
    </row>
    <row r="139" spans="1:13" ht="14.4" customHeight="1" x14ac:dyDescent="0.3">
      <c r="A139" s="660" t="s">
        <v>3540</v>
      </c>
      <c r="B139" s="661" t="s">
        <v>3396</v>
      </c>
      <c r="C139" s="661" t="s">
        <v>3628</v>
      </c>
      <c r="D139" s="661" t="s">
        <v>2113</v>
      </c>
      <c r="E139" s="661" t="s">
        <v>3629</v>
      </c>
      <c r="F139" s="664"/>
      <c r="G139" s="664"/>
      <c r="H139" s="677">
        <v>0</v>
      </c>
      <c r="I139" s="664">
        <v>1</v>
      </c>
      <c r="J139" s="664">
        <v>83.79</v>
      </c>
      <c r="K139" s="677">
        <v>1</v>
      </c>
      <c r="L139" s="664">
        <v>1</v>
      </c>
      <c r="M139" s="665">
        <v>83.79</v>
      </c>
    </row>
    <row r="140" spans="1:13" ht="14.4" customHeight="1" x14ac:dyDescent="0.3">
      <c r="A140" s="660" t="s">
        <v>3540</v>
      </c>
      <c r="B140" s="661" t="s">
        <v>3397</v>
      </c>
      <c r="C140" s="661" t="s">
        <v>2170</v>
      </c>
      <c r="D140" s="661" t="s">
        <v>2171</v>
      </c>
      <c r="E140" s="661" t="s">
        <v>2172</v>
      </c>
      <c r="F140" s="664"/>
      <c r="G140" s="664"/>
      <c r="H140" s="677">
        <v>0</v>
      </c>
      <c r="I140" s="664">
        <v>1</v>
      </c>
      <c r="J140" s="664">
        <v>119.7</v>
      </c>
      <c r="K140" s="677">
        <v>1</v>
      </c>
      <c r="L140" s="664">
        <v>1</v>
      </c>
      <c r="M140" s="665">
        <v>119.7</v>
      </c>
    </row>
    <row r="141" spans="1:13" ht="14.4" customHeight="1" x14ac:dyDescent="0.3">
      <c r="A141" s="660" t="s">
        <v>3540</v>
      </c>
      <c r="B141" s="661" t="s">
        <v>3397</v>
      </c>
      <c r="C141" s="661" t="s">
        <v>4382</v>
      </c>
      <c r="D141" s="661" t="s">
        <v>4383</v>
      </c>
      <c r="E141" s="661" t="s">
        <v>4384</v>
      </c>
      <c r="F141" s="664"/>
      <c r="G141" s="664"/>
      <c r="H141" s="677">
        <v>0</v>
      </c>
      <c r="I141" s="664">
        <v>1</v>
      </c>
      <c r="J141" s="664">
        <v>119.7</v>
      </c>
      <c r="K141" s="677">
        <v>1</v>
      </c>
      <c r="L141" s="664">
        <v>1</v>
      </c>
      <c r="M141" s="665">
        <v>119.7</v>
      </c>
    </row>
    <row r="142" spans="1:13" ht="14.4" customHeight="1" x14ac:dyDescent="0.3">
      <c r="A142" s="660" t="s">
        <v>3540</v>
      </c>
      <c r="B142" s="661" t="s">
        <v>3412</v>
      </c>
      <c r="C142" s="661" t="s">
        <v>2218</v>
      </c>
      <c r="D142" s="661" t="s">
        <v>2219</v>
      </c>
      <c r="E142" s="661" t="s">
        <v>3414</v>
      </c>
      <c r="F142" s="664"/>
      <c r="G142" s="664"/>
      <c r="H142" s="677">
        <v>0</v>
      </c>
      <c r="I142" s="664">
        <v>5</v>
      </c>
      <c r="J142" s="664">
        <v>14956.15</v>
      </c>
      <c r="K142" s="677">
        <v>1</v>
      </c>
      <c r="L142" s="664">
        <v>5</v>
      </c>
      <c r="M142" s="665">
        <v>14956.15</v>
      </c>
    </row>
    <row r="143" spans="1:13" ht="14.4" customHeight="1" x14ac:dyDescent="0.3">
      <c r="A143" s="660" t="s">
        <v>3540</v>
      </c>
      <c r="B143" s="661" t="s">
        <v>3419</v>
      </c>
      <c r="C143" s="661" t="s">
        <v>1967</v>
      </c>
      <c r="D143" s="661" t="s">
        <v>1968</v>
      </c>
      <c r="E143" s="661" t="s">
        <v>2432</v>
      </c>
      <c r="F143" s="664"/>
      <c r="G143" s="664"/>
      <c r="H143" s="677">
        <v>0</v>
      </c>
      <c r="I143" s="664">
        <v>26</v>
      </c>
      <c r="J143" s="664">
        <v>37107.980000000003</v>
      </c>
      <c r="K143" s="677">
        <v>1</v>
      </c>
      <c r="L143" s="664">
        <v>26</v>
      </c>
      <c r="M143" s="665">
        <v>37107.980000000003</v>
      </c>
    </row>
    <row r="144" spans="1:13" ht="14.4" customHeight="1" x14ac:dyDescent="0.3">
      <c r="A144" s="660" t="s">
        <v>3540</v>
      </c>
      <c r="B144" s="661" t="s">
        <v>3493</v>
      </c>
      <c r="C144" s="661" t="s">
        <v>2868</v>
      </c>
      <c r="D144" s="661" t="s">
        <v>2869</v>
      </c>
      <c r="E144" s="661" t="s">
        <v>3495</v>
      </c>
      <c r="F144" s="664"/>
      <c r="G144" s="664"/>
      <c r="H144" s="677">
        <v>0</v>
      </c>
      <c r="I144" s="664">
        <v>1</v>
      </c>
      <c r="J144" s="664">
        <v>48.42</v>
      </c>
      <c r="K144" s="677">
        <v>1</v>
      </c>
      <c r="L144" s="664">
        <v>1</v>
      </c>
      <c r="M144" s="665">
        <v>48.42</v>
      </c>
    </row>
    <row r="145" spans="1:13" ht="14.4" customHeight="1" x14ac:dyDescent="0.3">
      <c r="A145" s="660" t="s">
        <v>3540</v>
      </c>
      <c r="B145" s="661" t="s">
        <v>3427</v>
      </c>
      <c r="C145" s="661" t="s">
        <v>3994</v>
      </c>
      <c r="D145" s="661" t="s">
        <v>3430</v>
      </c>
      <c r="E145" s="661" t="s">
        <v>3995</v>
      </c>
      <c r="F145" s="664"/>
      <c r="G145" s="664"/>
      <c r="H145" s="677">
        <v>0</v>
      </c>
      <c r="I145" s="664">
        <v>1</v>
      </c>
      <c r="J145" s="664">
        <v>848.49</v>
      </c>
      <c r="K145" s="677">
        <v>1</v>
      </c>
      <c r="L145" s="664">
        <v>1</v>
      </c>
      <c r="M145" s="665">
        <v>848.49</v>
      </c>
    </row>
    <row r="146" spans="1:13" ht="14.4" customHeight="1" x14ac:dyDescent="0.3">
      <c r="A146" s="660" t="s">
        <v>3540</v>
      </c>
      <c r="B146" s="661" t="s">
        <v>3440</v>
      </c>
      <c r="C146" s="661" t="s">
        <v>1877</v>
      </c>
      <c r="D146" s="661" t="s">
        <v>1878</v>
      </c>
      <c r="E146" s="661" t="s">
        <v>3441</v>
      </c>
      <c r="F146" s="664"/>
      <c r="G146" s="664"/>
      <c r="H146" s="677">
        <v>0</v>
      </c>
      <c r="I146" s="664">
        <v>4</v>
      </c>
      <c r="J146" s="664">
        <v>263.95999999999998</v>
      </c>
      <c r="K146" s="677">
        <v>1</v>
      </c>
      <c r="L146" s="664">
        <v>4</v>
      </c>
      <c r="M146" s="665">
        <v>263.95999999999998</v>
      </c>
    </row>
    <row r="147" spans="1:13" ht="14.4" customHeight="1" x14ac:dyDescent="0.3">
      <c r="A147" s="660" t="s">
        <v>3540</v>
      </c>
      <c r="B147" s="661" t="s">
        <v>3440</v>
      </c>
      <c r="C147" s="661" t="s">
        <v>1951</v>
      </c>
      <c r="D147" s="661" t="s">
        <v>1952</v>
      </c>
      <c r="E147" s="661" t="s">
        <v>3442</v>
      </c>
      <c r="F147" s="664"/>
      <c r="G147" s="664"/>
      <c r="H147" s="677">
        <v>0</v>
      </c>
      <c r="I147" s="664">
        <v>1</v>
      </c>
      <c r="J147" s="664">
        <v>132</v>
      </c>
      <c r="K147" s="677">
        <v>1</v>
      </c>
      <c r="L147" s="664">
        <v>1</v>
      </c>
      <c r="M147" s="665">
        <v>132</v>
      </c>
    </row>
    <row r="148" spans="1:13" ht="14.4" customHeight="1" x14ac:dyDescent="0.3">
      <c r="A148" s="660" t="s">
        <v>3540</v>
      </c>
      <c r="B148" s="661" t="s">
        <v>3451</v>
      </c>
      <c r="C148" s="661" t="s">
        <v>1838</v>
      </c>
      <c r="D148" s="661" t="s">
        <v>1758</v>
      </c>
      <c r="E148" s="661" t="s">
        <v>1916</v>
      </c>
      <c r="F148" s="664"/>
      <c r="G148" s="664"/>
      <c r="H148" s="677">
        <v>0</v>
      </c>
      <c r="I148" s="664">
        <v>2</v>
      </c>
      <c r="J148" s="664">
        <v>227.32</v>
      </c>
      <c r="K148" s="677">
        <v>1</v>
      </c>
      <c r="L148" s="664">
        <v>2</v>
      </c>
      <c r="M148" s="665">
        <v>227.32</v>
      </c>
    </row>
    <row r="149" spans="1:13" ht="14.4" customHeight="1" x14ac:dyDescent="0.3">
      <c r="A149" s="660" t="s">
        <v>3540</v>
      </c>
      <c r="B149" s="661" t="s">
        <v>3415</v>
      </c>
      <c r="C149" s="661" t="s">
        <v>2253</v>
      </c>
      <c r="D149" s="661" t="s">
        <v>2246</v>
      </c>
      <c r="E149" s="661" t="s">
        <v>3416</v>
      </c>
      <c r="F149" s="664"/>
      <c r="G149" s="664"/>
      <c r="H149" s="677">
        <v>0</v>
      </c>
      <c r="I149" s="664">
        <v>8</v>
      </c>
      <c r="J149" s="664">
        <v>110794.08</v>
      </c>
      <c r="K149" s="677">
        <v>1</v>
      </c>
      <c r="L149" s="664">
        <v>8</v>
      </c>
      <c r="M149" s="665">
        <v>110794.08</v>
      </c>
    </row>
    <row r="150" spans="1:13" ht="14.4" customHeight="1" x14ac:dyDescent="0.3">
      <c r="A150" s="660" t="s">
        <v>3561</v>
      </c>
      <c r="B150" s="661" t="s">
        <v>3346</v>
      </c>
      <c r="C150" s="661" t="s">
        <v>3916</v>
      </c>
      <c r="D150" s="661" t="s">
        <v>3716</v>
      </c>
      <c r="E150" s="661" t="s">
        <v>3917</v>
      </c>
      <c r="F150" s="664"/>
      <c r="G150" s="664"/>
      <c r="H150" s="677">
        <v>0</v>
      </c>
      <c r="I150" s="664">
        <v>1</v>
      </c>
      <c r="J150" s="664">
        <v>167.33</v>
      </c>
      <c r="K150" s="677">
        <v>1</v>
      </c>
      <c r="L150" s="664">
        <v>1</v>
      </c>
      <c r="M150" s="665">
        <v>167.33</v>
      </c>
    </row>
    <row r="151" spans="1:13" ht="14.4" customHeight="1" x14ac:dyDescent="0.3">
      <c r="A151" s="660" t="s">
        <v>3561</v>
      </c>
      <c r="B151" s="661" t="s">
        <v>3346</v>
      </c>
      <c r="C151" s="661" t="s">
        <v>5462</v>
      </c>
      <c r="D151" s="661" t="s">
        <v>2945</v>
      </c>
      <c r="E151" s="661" t="s">
        <v>5463</v>
      </c>
      <c r="F151" s="664"/>
      <c r="G151" s="664"/>
      <c r="H151" s="677">
        <v>0</v>
      </c>
      <c r="I151" s="664">
        <v>1</v>
      </c>
      <c r="J151" s="664">
        <v>93.71</v>
      </c>
      <c r="K151" s="677">
        <v>1</v>
      </c>
      <c r="L151" s="664">
        <v>1</v>
      </c>
      <c r="M151" s="665">
        <v>93.71</v>
      </c>
    </row>
    <row r="152" spans="1:13" ht="14.4" customHeight="1" x14ac:dyDescent="0.3">
      <c r="A152" s="660" t="s">
        <v>3561</v>
      </c>
      <c r="B152" s="661" t="s">
        <v>3346</v>
      </c>
      <c r="C152" s="661" t="s">
        <v>5464</v>
      </c>
      <c r="D152" s="661" t="s">
        <v>2945</v>
      </c>
      <c r="E152" s="661" t="s">
        <v>5465</v>
      </c>
      <c r="F152" s="664"/>
      <c r="G152" s="664"/>
      <c r="H152" s="677"/>
      <c r="I152" s="664">
        <v>1</v>
      </c>
      <c r="J152" s="664">
        <v>0</v>
      </c>
      <c r="K152" s="677"/>
      <c r="L152" s="664">
        <v>1</v>
      </c>
      <c r="M152" s="665">
        <v>0</v>
      </c>
    </row>
    <row r="153" spans="1:13" ht="14.4" customHeight="1" x14ac:dyDescent="0.3">
      <c r="A153" s="660" t="s">
        <v>3561</v>
      </c>
      <c r="B153" s="661" t="s">
        <v>3348</v>
      </c>
      <c r="C153" s="661" t="s">
        <v>1940</v>
      </c>
      <c r="D153" s="661" t="s">
        <v>1941</v>
      </c>
      <c r="E153" s="661" t="s">
        <v>1942</v>
      </c>
      <c r="F153" s="664"/>
      <c r="G153" s="664"/>
      <c r="H153" s="677">
        <v>0</v>
      </c>
      <c r="I153" s="664">
        <v>9</v>
      </c>
      <c r="J153" s="664">
        <v>4281.93</v>
      </c>
      <c r="K153" s="677">
        <v>1</v>
      </c>
      <c r="L153" s="664">
        <v>9</v>
      </c>
      <c r="M153" s="665">
        <v>4281.93</v>
      </c>
    </row>
    <row r="154" spans="1:13" ht="14.4" customHeight="1" x14ac:dyDescent="0.3">
      <c r="A154" s="660" t="s">
        <v>3561</v>
      </c>
      <c r="B154" s="661" t="s">
        <v>3348</v>
      </c>
      <c r="C154" s="661" t="s">
        <v>2954</v>
      </c>
      <c r="D154" s="661" t="s">
        <v>2955</v>
      </c>
      <c r="E154" s="661" t="s">
        <v>3459</v>
      </c>
      <c r="F154" s="664"/>
      <c r="G154" s="664"/>
      <c r="H154" s="677">
        <v>0</v>
      </c>
      <c r="I154" s="664">
        <v>1</v>
      </c>
      <c r="J154" s="664">
        <v>1300.49</v>
      </c>
      <c r="K154" s="677">
        <v>1</v>
      </c>
      <c r="L154" s="664">
        <v>1</v>
      </c>
      <c r="M154" s="665">
        <v>1300.49</v>
      </c>
    </row>
    <row r="155" spans="1:13" ht="14.4" customHeight="1" x14ac:dyDescent="0.3">
      <c r="A155" s="660" t="s">
        <v>3561</v>
      </c>
      <c r="B155" s="661" t="s">
        <v>3348</v>
      </c>
      <c r="C155" s="661" t="s">
        <v>2969</v>
      </c>
      <c r="D155" s="661" t="s">
        <v>2970</v>
      </c>
      <c r="E155" s="661" t="s">
        <v>3460</v>
      </c>
      <c r="F155" s="664"/>
      <c r="G155" s="664"/>
      <c r="H155" s="677">
        <v>0</v>
      </c>
      <c r="I155" s="664">
        <v>4</v>
      </c>
      <c r="J155" s="664">
        <v>5201.96</v>
      </c>
      <c r="K155" s="677">
        <v>1</v>
      </c>
      <c r="L155" s="664">
        <v>4</v>
      </c>
      <c r="M155" s="665">
        <v>5201.96</v>
      </c>
    </row>
    <row r="156" spans="1:13" ht="14.4" customHeight="1" x14ac:dyDescent="0.3">
      <c r="A156" s="660" t="s">
        <v>3561</v>
      </c>
      <c r="B156" s="661" t="s">
        <v>3352</v>
      </c>
      <c r="C156" s="661" t="s">
        <v>1889</v>
      </c>
      <c r="D156" s="661" t="s">
        <v>1807</v>
      </c>
      <c r="E156" s="661" t="s">
        <v>1890</v>
      </c>
      <c r="F156" s="664"/>
      <c r="G156" s="664"/>
      <c r="H156" s="677"/>
      <c r="I156" s="664">
        <v>1</v>
      </c>
      <c r="J156" s="664">
        <v>0</v>
      </c>
      <c r="K156" s="677"/>
      <c r="L156" s="664">
        <v>1</v>
      </c>
      <c r="M156" s="665">
        <v>0</v>
      </c>
    </row>
    <row r="157" spans="1:13" ht="14.4" customHeight="1" x14ac:dyDescent="0.3">
      <c r="A157" s="660" t="s">
        <v>3561</v>
      </c>
      <c r="B157" s="661" t="s">
        <v>5527</v>
      </c>
      <c r="C157" s="661" t="s">
        <v>4090</v>
      </c>
      <c r="D157" s="661" t="s">
        <v>4091</v>
      </c>
      <c r="E157" s="661" t="s">
        <v>2543</v>
      </c>
      <c r="F157" s="664"/>
      <c r="G157" s="664"/>
      <c r="H157" s="677">
        <v>0</v>
      </c>
      <c r="I157" s="664">
        <v>2</v>
      </c>
      <c r="J157" s="664">
        <v>369.48</v>
      </c>
      <c r="K157" s="677">
        <v>1</v>
      </c>
      <c r="L157" s="664">
        <v>2</v>
      </c>
      <c r="M157" s="665">
        <v>369.48</v>
      </c>
    </row>
    <row r="158" spans="1:13" ht="14.4" customHeight="1" x14ac:dyDescent="0.3">
      <c r="A158" s="660" t="s">
        <v>3561</v>
      </c>
      <c r="B158" s="661" t="s">
        <v>3355</v>
      </c>
      <c r="C158" s="661" t="s">
        <v>3765</v>
      </c>
      <c r="D158" s="661" t="s">
        <v>1781</v>
      </c>
      <c r="E158" s="661" t="s">
        <v>3766</v>
      </c>
      <c r="F158" s="664"/>
      <c r="G158" s="664"/>
      <c r="H158" s="677"/>
      <c r="I158" s="664">
        <v>1</v>
      </c>
      <c r="J158" s="664">
        <v>0</v>
      </c>
      <c r="K158" s="677"/>
      <c r="L158" s="664">
        <v>1</v>
      </c>
      <c r="M158" s="665">
        <v>0</v>
      </c>
    </row>
    <row r="159" spans="1:13" ht="14.4" customHeight="1" x14ac:dyDescent="0.3">
      <c r="A159" s="660" t="s">
        <v>3561</v>
      </c>
      <c r="B159" s="661" t="s">
        <v>3355</v>
      </c>
      <c r="C159" s="661" t="s">
        <v>1924</v>
      </c>
      <c r="D159" s="661" t="s">
        <v>1781</v>
      </c>
      <c r="E159" s="661" t="s">
        <v>1925</v>
      </c>
      <c r="F159" s="664"/>
      <c r="G159" s="664"/>
      <c r="H159" s="677">
        <v>0</v>
      </c>
      <c r="I159" s="664">
        <v>19</v>
      </c>
      <c r="J159" s="664">
        <v>7743.45</v>
      </c>
      <c r="K159" s="677">
        <v>1</v>
      </c>
      <c r="L159" s="664">
        <v>19</v>
      </c>
      <c r="M159" s="665">
        <v>7743.45</v>
      </c>
    </row>
    <row r="160" spans="1:13" ht="14.4" customHeight="1" x14ac:dyDescent="0.3">
      <c r="A160" s="660" t="s">
        <v>3561</v>
      </c>
      <c r="B160" s="661" t="s">
        <v>3355</v>
      </c>
      <c r="C160" s="661" t="s">
        <v>1780</v>
      </c>
      <c r="D160" s="661" t="s">
        <v>1781</v>
      </c>
      <c r="E160" s="661" t="s">
        <v>1782</v>
      </c>
      <c r="F160" s="664"/>
      <c r="G160" s="664"/>
      <c r="H160" s="677">
        <v>0</v>
      </c>
      <c r="I160" s="664">
        <v>11</v>
      </c>
      <c r="J160" s="664">
        <v>8966.1</v>
      </c>
      <c r="K160" s="677">
        <v>1</v>
      </c>
      <c r="L160" s="664">
        <v>11</v>
      </c>
      <c r="M160" s="665">
        <v>8966.1</v>
      </c>
    </row>
    <row r="161" spans="1:13" ht="14.4" customHeight="1" x14ac:dyDescent="0.3">
      <c r="A161" s="660" t="s">
        <v>3561</v>
      </c>
      <c r="B161" s="661" t="s">
        <v>3355</v>
      </c>
      <c r="C161" s="661" t="s">
        <v>1787</v>
      </c>
      <c r="D161" s="661" t="s">
        <v>1781</v>
      </c>
      <c r="E161" s="661" t="s">
        <v>1788</v>
      </c>
      <c r="F161" s="664"/>
      <c r="G161" s="664"/>
      <c r="H161" s="677">
        <v>0</v>
      </c>
      <c r="I161" s="664">
        <v>1</v>
      </c>
      <c r="J161" s="664">
        <v>1154.68</v>
      </c>
      <c r="K161" s="677">
        <v>1</v>
      </c>
      <c r="L161" s="664">
        <v>1</v>
      </c>
      <c r="M161" s="665">
        <v>1154.68</v>
      </c>
    </row>
    <row r="162" spans="1:13" ht="14.4" customHeight="1" x14ac:dyDescent="0.3">
      <c r="A162" s="660" t="s">
        <v>3561</v>
      </c>
      <c r="B162" s="661" t="s">
        <v>3355</v>
      </c>
      <c r="C162" s="661" t="s">
        <v>2882</v>
      </c>
      <c r="D162" s="661" t="s">
        <v>2883</v>
      </c>
      <c r="E162" s="661" t="s">
        <v>1782</v>
      </c>
      <c r="F162" s="664"/>
      <c r="G162" s="664"/>
      <c r="H162" s="677">
        <v>0</v>
      </c>
      <c r="I162" s="664">
        <v>4</v>
      </c>
      <c r="J162" s="664">
        <v>5542.48</v>
      </c>
      <c r="K162" s="677">
        <v>1</v>
      </c>
      <c r="L162" s="664">
        <v>4</v>
      </c>
      <c r="M162" s="665">
        <v>5542.48</v>
      </c>
    </row>
    <row r="163" spans="1:13" ht="14.4" customHeight="1" x14ac:dyDescent="0.3">
      <c r="A163" s="660" t="s">
        <v>3561</v>
      </c>
      <c r="B163" s="661" t="s">
        <v>3360</v>
      </c>
      <c r="C163" s="661" t="s">
        <v>5448</v>
      </c>
      <c r="D163" s="661" t="s">
        <v>5209</v>
      </c>
      <c r="E163" s="661" t="s">
        <v>5449</v>
      </c>
      <c r="F163" s="664"/>
      <c r="G163" s="664"/>
      <c r="H163" s="677">
        <v>0</v>
      </c>
      <c r="I163" s="664">
        <v>2</v>
      </c>
      <c r="J163" s="664">
        <v>58.54</v>
      </c>
      <c r="K163" s="677">
        <v>1</v>
      </c>
      <c r="L163" s="664">
        <v>2</v>
      </c>
      <c r="M163" s="665">
        <v>58.54</v>
      </c>
    </row>
    <row r="164" spans="1:13" ht="14.4" customHeight="1" x14ac:dyDescent="0.3">
      <c r="A164" s="660" t="s">
        <v>3561</v>
      </c>
      <c r="B164" s="661" t="s">
        <v>5533</v>
      </c>
      <c r="C164" s="661" t="s">
        <v>5470</v>
      </c>
      <c r="D164" s="661" t="s">
        <v>5080</v>
      </c>
      <c r="E164" s="661" t="s">
        <v>1993</v>
      </c>
      <c r="F164" s="664"/>
      <c r="G164" s="664"/>
      <c r="H164" s="677">
        <v>0</v>
      </c>
      <c r="I164" s="664">
        <v>2</v>
      </c>
      <c r="J164" s="664">
        <v>124.92</v>
      </c>
      <c r="K164" s="677">
        <v>1</v>
      </c>
      <c r="L164" s="664">
        <v>2</v>
      </c>
      <c r="M164" s="665">
        <v>124.92</v>
      </c>
    </row>
    <row r="165" spans="1:13" ht="14.4" customHeight="1" x14ac:dyDescent="0.3">
      <c r="A165" s="660" t="s">
        <v>3561</v>
      </c>
      <c r="B165" s="661" t="s">
        <v>5534</v>
      </c>
      <c r="C165" s="661" t="s">
        <v>5128</v>
      </c>
      <c r="D165" s="661" t="s">
        <v>5129</v>
      </c>
      <c r="E165" s="661" t="s">
        <v>1919</v>
      </c>
      <c r="F165" s="664"/>
      <c r="G165" s="664"/>
      <c r="H165" s="677">
        <v>0</v>
      </c>
      <c r="I165" s="664">
        <v>1</v>
      </c>
      <c r="J165" s="664">
        <v>374.74</v>
      </c>
      <c r="K165" s="677">
        <v>1</v>
      </c>
      <c r="L165" s="664">
        <v>1</v>
      </c>
      <c r="M165" s="665">
        <v>374.74</v>
      </c>
    </row>
    <row r="166" spans="1:13" ht="14.4" customHeight="1" x14ac:dyDescent="0.3">
      <c r="A166" s="660" t="s">
        <v>3561</v>
      </c>
      <c r="B166" s="661" t="s">
        <v>3381</v>
      </c>
      <c r="C166" s="661" t="s">
        <v>5454</v>
      </c>
      <c r="D166" s="661" t="s">
        <v>4933</v>
      </c>
      <c r="E166" s="661" t="s">
        <v>5455</v>
      </c>
      <c r="F166" s="664"/>
      <c r="G166" s="664"/>
      <c r="H166" s="677">
        <v>0</v>
      </c>
      <c r="I166" s="664">
        <v>1</v>
      </c>
      <c r="J166" s="664">
        <v>73.03</v>
      </c>
      <c r="K166" s="677">
        <v>1</v>
      </c>
      <c r="L166" s="664">
        <v>1</v>
      </c>
      <c r="M166" s="665">
        <v>73.03</v>
      </c>
    </row>
    <row r="167" spans="1:13" ht="14.4" customHeight="1" x14ac:dyDescent="0.3">
      <c r="A167" s="660" t="s">
        <v>3561</v>
      </c>
      <c r="B167" s="661" t="s">
        <v>3385</v>
      </c>
      <c r="C167" s="661" t="s">
        <v>2158</v>
      </c>
      <c r="D167" s="661" t="s">
        <v>617</v>
      </c>
      <c r="E167" s="661" t="s">
        <v>3387</v>
      </c>
      <c r="F167" s="664"/>
      <c r="G167" s="664"/>
      <c r="H167" s="677">
        <v>0</v>
      </c>
      <c r="I167" s="664">
        <v>22</v>
      </c>
      <c r="J167" s="664">
        <v>3382.9600000000005</v>
      </c>
      <c r="K167" s="677">
        <v>1</v>
      </c>
      <c r="L167" s="664">
        <v>22</v>
      </c>
      <c r="M167" s="665">
        <v>3382.9600000000005</v>
      </c>
    </row>
    <row r="168" spans="1:13" ht="14.4" customHeight="1" x14ac:dyDescent="0.3">
      <c r="A168" s="660" t="s">
        <v>3561</v>
      </c>
      <c r="B168" s="661" t="s">
        <v>3385</v>
      </c>
      <c r="C168" s="661" t="s">
        <v>3052</v>
      </c>
      <c r="D168" s="661" t="s">
        <v>3483</v>
      </c>
      <c r="E168" s="661" t="s">
        <v>3386</v>
      </c>
      <c r="F168" s="664"/>
      <c r="G168" s="664"/>
      <c r="H168" s="677">
        <v>0</v>
      </c>
      <c r="I168" s="664">
        <v>2</v>
      </c>
      <c r="J168" s="664">
        <v>299.04000000000002</v>
      </c>
      <c r="K168" s="677">
        <v>1</v>
      </c>
      <c r="L168" s="664">
        <v>2</v>
      </c>
      <c r="M168" s="665">
        <v>299.04000000000002</v>
      </c>
    </row>
    <row r="169" spans="1:13" ht="14.4" customHeight="1" x14ac:dyDescent="0.3">
      <c r="A169" s="660" t="s">
        <v>3561</v>
      </c>
      <c r="B169" s="661" t="s">
        <v>3391</v>
      </c>
      <c r="C169" s="661" t="s">
        <v>4649</v>
      </c>
      <c r="D169" s="661" t="s">
        <v>4650</v>
      </c>
      <c r="E169" s="661" t="s">
        <v>4501</v>
      </c>
      <c r="F169" s="664"/>
      <c r="G169" s="664"/>
      <c r="H169" s="677">
        <v>0</v>
      </c>
      <c r="I169" s="664">
        <v>3</v>
      </c>
      <c r="J169" s="664">
        <v>255.81</v>
      </c>
      <c r="K169" s="677">
        <v>1</v>
      </c>
      <c r="L169" s="664">
        <v>3</v>
      </c>
      <c r="M169" s="665">
        <v>255.81</v>
      </c>
    </row>
    <row r="170" spans="1:13" ht="14.4" customHeight="1" x14ac:dyDescent="0.3">
      <c r="A170" s="660" t="s">
        <v>3561</v>
      </c>
      <c r="B170" s="661" t="s">
        <v>3396</v>
      </c>
      <c r="C170" s="661" t="s">
        <v>3628</v>
      </c>
      <c r="D170" s="661" t="s">
        <v>2113</v>
      </c>
      <c r="E170" s="661" t="s">
        <v>3629</v>
      </c>
      <c r="F170" s="664"/>
      <c r="G170" s="664"/>
      <c r="H170" s="677">
        <v>0</v>
      </c>
      <c r="I170" s="664">
        <v>6</v>
      </c>
      <c r="J170" s="664">
        <v>502.74000000000007</v>
      </c>
      <c r="K170" s="677">
        <v>1</v>
      </c>
      <c r="L170" s="664">
        <v>6</v>
      </c>
      <c r="M170" s="665">
        <v>502.74000000000007</v>
      </c>
    </row>
    <row r="171" spans="1:13" ht="14.4" customHeight="1" x14ac:dyDescent="0.3">
      <c r="A171" s="660" t="s">
        <v>3561</v>
      </c>
      <c r="B171" s="661" t="s">
        <v>3397</v>
      </c>
      <c r="C171" s="661" t="s">
        <v>2170</v>
      </c>
      <c r="D171" s="661" t="s">
        <v>2171</v>
      </c>
      <c r="E171" s="661" t="s">
        <v>2172</v>
      </c>
      <c r="F171" s="664"/>
      <c r="G171" s="664"/>
      <c r="H171" s="677">
        <v>0</v>
      </c>
      <c r="I171" s="664">
        <v>7</v>
      </c>
      <c r="J171" s="664">
        <v>837.90000000000009</v>
      </c>
      <c r="K171" s="677">
        <v>1</v>
      </c>
      <c r="L171" s="664">
        <v>7</v>
      </c>
      <c r="M171" s="665">
        <v>837.90000000000009</v>
      </c>
    </row>
    <row r="172" spans="1:13" ht="14.4" customHeight="1" x14ac:dyDescent="0.3">
      <c r="A172" s="660" t="s">
        <v>3561</v>
      </c>
      <c r="B172" s="661" t="s">
        <v>3407</v>
      </c>
      <c r="C172" s="661" t="s">
        <v>2093</v>
      </c>
      <c r="D172" s="661" t="s">
        <v>2094</v>
      </c>
      <c r="E172" s="661" t="s">
        <v>3392</v>
      </c>
      <c r="F172" s="664"/>
      <c r="G172" s="664"/>
      <c r="H172" s="677">
        <v>0</v>
      </c>
      <c r="I172" s="664">
        <v>2</v>
      </c>
      <c r="J172" s="664">
        <v>133.63999999999999</v>
      </c>
      <c r="K172" s="677">
        <v>1</v>
      </c>
      <c r="L172" s="664">
        <v>2</v>
      </c>
      <c r="M172" s="665">
        <v>133.63999999999999</v>
      </c>
    </row>
    <row r="173" spans="1:13" ht="14.4" customHeight="1" x14ac:dyDescent="0.3">
      <c r="A173" s="660" t="s">
        <v>3561</v>
      </c>
      <c r="B173" s="661" t="s">
        <v>3412</v>
      </c>
      <c r="C173" s="661" t="s">
        <v>2218</v>
      </c>
      <c r="D173" s="661" t="s">
        <v>2219</v>
      </c>
      <c r="E173" s="661" t="s">
        <v>3414</v>
      </c>
      <c r="F173" s="664"/>
      <c r="G173" s="664"/>
      <c r="H173" s="677">
        <v>0</v>
      </c>
      <c r="I173" s="664">
        <v>5</v>
      </c>
      <c r="J173" s="664">
        <v>14956.15</v>
      </c>
      <c r="K173" s="677">
        <v>1</v>
      </c>
      <c r="L173" s="664">
        <v>5</v>
      </c>
      <c r="M173" s="665">
        <v>14956.15</v>
      </c>
    </row>
    <row r="174" spans="1:13" ht="14.4" customHeight="1" x14ac:dyDescent="0.3">
      <c r="A174" s="660" t="s">
        <v>3561</v>
      </c>
      <c r="B174" s="661" t="s">
        <v>3412</v>
      </c>
      <c r="C174" s="661" t="s">
        <v>3728</v>
      </c>
      <c r="D174" s="661" t="s">
        <v>2219</v>
      </c>
      <c r="E174" s="661" t="s">
        <v>3729</v>
      </c>
      <c r="F174" s="664"/>
      <c r="G174" s="664"/>
      <c r="H174" s="677">
        <v>0</v>
      </c>
      <c r="I174" s="664">
        <v>2</v>
      </c>
      <c r="J174" s="664">
        <v>1496.42</v>
      </c>
      <c r="K174" s="677">
        <v>1</v>
      </c>
      <c r="L174" s="664">
        <v>2</v>
      </c>
      <c r="M174" s="665">
        <v>1496.42</v>
      </c>
    </row>
    <row r="175" spans="1:13" ht="14.4" customHeight="1" x14ac:dyDescent="0.3">
      <c r="A175" s="660" t="s">
        <v>3561</v>
      </c>
      <c r="B175" s="661" t="s">
        <v>3419</v>
      </c>
      <c r="C175" s="661" t="s">
        <v>1967</v>
      </c>
      <c r="D175" s="661" t="s">
        <v>1968</v>
      </c>
      <c r="E175" s="661" t="s">
        <v>2432</v>
      </c>
      <c r="F175" s="664"/>
      <c r="G175" s="664"/>
      <c r="H175" s="677">
        <v>0</v>
      </c>
      <c r="I175" s="664">
        <v>3</v>
      </c>
      <c r="J175" s="664">
        <v>4281.6900000000005</v>
      </c>
      <c r="K175" s="677">
        <v>1</v>
      </c>
      <c r="L175" s="664">
        <v>3</v>
      </c>
      <c r="M175" s="665">
        <v>4281.6900000000005</v>
      </c>
    </row>
    <row r="176" spans="1:13" ht="14.4" customHeight="1" x14ac:dyDescent="0.3">
      <c r="A176" s="660" t="s">
        <v>3561</v>
      </c>
      <c r="B176" s="661" t="s">
        <v>3493</v>
      </c>
      <c r="C176" s="661" t="s">
        <v>4192</v>
      </c>
      <c r="D176" s="661" t="s">
        <v>2869</v>
      </c>
      <c r="E176" s="661" t="s">
        <v>3883</v>
      </c>
      <c r="F176" s="664"/>
      <c r="G176" s="664"/>
      <c r="H176" s="677"/>
      <c r="I176" s="664">
        <v>1</v>
      </c>
      <c r="J176" s="664">
        <v>0</v>
      </c>
      <c r="K176" s="677"/>
      <c r="L176" s="664">
        <v>1</v>
      </c>
      <c r="M176" s="665">
        <v>0</v>
      </c>
    </row>
    <row r="177" spans="1:13" ht="14.4" customHeight="1" x14ac:dyDescent="0.3">
      <c r="A177" s="660" t="s">
        <v>3561</v>
      </c>
      <c r="B177" s="661" t="s">
        <v>3422</v>
      </c>
      <c r="C177" s="661" t="s">
        <v>1790</v>
      </c>
      <c r="D177" s="661" t="s">
        <v>1791</v>
      </c>
      <c r="E177" s="661" t="s">
        <v>1792</v>
      </c>
      <c r="F177" s="664"/>
      <c r="G177" s="664"/>
      <c r="H177" s="677">
        <v>0</v>
      </c>
      <c r="I177" s="664">
        <v>1</v>
      </c>
      <c r="J177" s="664">
        <v>31.32</v>
      </c>
      <c r="K177" s="677">
        <v>1</v>
      </c>
      <c r="L177" s="664">
        <v>1</v>
      </c>
      <c r="M177" s="665">
        <v>31.32</v>
      </c>
    </row>
    <row r="178" spans="1:13" ht="14.4" customHeight="1" x14ac:dyDescent="0.3">
      <c r="A178" s="660" t="s">
        <v>3561</v>
      </c>
      <c r="B178" s="661" t="s">
        <v>3422</v>
      </c>
      <c r="C178" s="661" t="s">
        <v>1834</v>
      </c>
      <c r="D178" s="661" t="s">
        <v>1835</v>
      </c>
      <c r="E178" s="661" t="s">
        <v>3423</v>
      </c>
      <c r="F178" s="664"/>
      <c r="G178" s="664"/>
      <c r="H178" s="677">
        <v>0</v>
      </c>
      <c r="I178" s="664">
        <v>3</v>
      </c>
      <c r="J178" s="664">
        <v>469.83000000000004</v>
      </c>
      <c r="K178" s="677">
        <v>1</v>
      </c>
      <c r="L178" s="664">
        <v>3</v>
      </c>
      <c r="M178" s="665">
        <v>469.83000000000004</v>
      </c>
    </row>
    <row r="179" spans="1:13" ht="14.4" customHeight="1" x14ac:dyDescent="0.3">
      <c r="A179" s="660" t="s">
        <v>3561</v>
      </c>
      <c r="B179" s="661" t="s">
        <v>3427</v>
      </c>
      <c r="C179" s="661" t="s">
        <v>1847</v>
      </c>
      <c r="D179" s="661" t="s">
        <v>3430</v>
      </c>
      <c r="E179" s="661" t="s">
        <v>3431</v>
      </c>
      <c r="F179" s="664"/>
      <c r="G179" s="664"/>
      <c r="H179" s="677">
        <v>0</v>
      </c>
      <c r="I179" s="664">
        <v>1</v>
      </c>
      <c r="J179" s="664">
        <v>424.24</v>
      </c>
      <c r="K179" s="677">
        <v>1</v>
      </c>
      <c r="L179" s="664">
        <v>1</v>
      </c>
      <c r="M179" s="665">
        <v>424.24</v>
      </c>
    </row>
    <row r="180" spans="1:13" ht="14.4" customHeight="1" x14ac:dyDescent="0.3">
      <c r="A180" s="660" t="s">
        <v>3561</v>
      </c>
      <c r="B180" s="661" t="s">
        <v>3427</v>
      </c>
      <c r="C180" s="661" t="s">
        <v>3994</v>
      </c>
      <c r="D180" s="661" t="s">
        <v>3430</v>
      </c>
      <c r="E180" s="661" t="s">
        <v>3995</v>
      </c>
      <c r="F180" s="664"/>
      <c r="G180" s="664"/>
      <c r="H180" s="677">
        <v>0</v>
      </c>
      <c r="I180" s="664">
        <v>3</v>
      </c>
      <c r="J180" s="664">
        <v>2545.4700000000003</v>
      </c>
      <c r="K180" s="677">
        <v>1</v>
      </c>
      <c r="L180" s="664">
        <v>3</v>
      </c>
      <c r="M180" s="665">
        <v>2545.4700000000003</v>
      </c>
    </row>
    <row r="181" spans="1:13" ht="14.4" customHeight="1" x14ac:dyDescent="0.3">
      <c r="A181" s="660" t="s">
        <v>3561</v>
      </c>
      <c r="B181" s="661" t="s">
        <v>3434</v>
      </c>
      <c r="C181" s="661" t="s">
        <v>1854</v>
      </c>
      <c r="D181" s="661" t="s">
        <v>3435</v>
      </c>
      <c r="E181" s="661" t="s">
        <v>3436</v>
      </c>
      <c r="F181" s="664"/>
      <c r="G181" s="664"/>
      <c r="H181" s="677">
        <v>0</v>
      </c>
      <c r="I181" s="664">
        <v>2</v>
      </c>
      <c r="J181" s="664">
        <v>13.36</v>
      </c>
      <c r="K181" s="677">
        <v>1</v>
      </c>
      <c r="L181" s="664">
        <v>2</v>
      </c>
      <c r="M181" s="665">
        <v>13.36</v>
      </c>
    </row>
    <row r="182" spans="1:13" ht="14.4" customHeight="1" x14ac:dyDescent="0.3">
      <c r="A182" s="660" t="s">
        <v>3561</v>
      </c>
      <c r="B182" s="661" t="s">
        <v>3434</v>
      </c>
      <c r="C182" s="661" t="s">
        <v>1948</v>
      </c>
      <c r="D182" s="661" t="s">
        <v>3437</v>
      </c>
      <c r="E182" s="661" t="s">
        <v>3438</v>
      </c>
      <c r="F182" s="664"/>
      <c r="G182" s="664"/>
      <c r="H182" s="677">
        <v>0</v>
      </c>
      <c r="I182" s="664">
        <v>1</v>
      </c>
      <c r="J182" s="664">
        <v>10.26</v>
      </c>
      <c r="K182" s="677">
        <v>1</v>
      </c>
      <c r="L182" s="664">
        <v>1</v>
      </c>
      <c r="M182" s="665">
        <v>10.26</v>
      </c>
    </row>
    <row r="183" spans="1:13" ht="14.4" customHeight="1" x14ac:dyDescent="0.3">
      <c r="A183" s="660" t="s">
        <v>3561</v>
      </c>
      <c r="B183" s="661" t="s">
        <v>3440</v>
      </c>
      <c r="C183" s="661" t="s">
        <v>1877</v>
      </c>
      <c r="D183" s="661" t="s">
        <v>1878</v>
      </c>
      <c r="E183" s="661" t="s">
        <v>3441</v>
      </c>
      <c r="F183" s="664"/>
      <c r="G183" s="664"/>
      <c r="H183" s="677">
        <v>0</v>
      </c>
      <c r="I183" s="664">
        <v>1</v>
      </c>
      <c r="J183" s="664">
        <v>65.989999999999995</v>
      </c>
      <c r="K183" s="677">
        <v>1</v>
      </c>
      <c r="L183" s="664">
        <v>1</v>
      </c>
      <c r="M183" s="665">
        <v>65.989999999999995</v>
      </c>
    </row>
    <row r="184" spans="1:13" ht="14.4" customHeight="1" x14ac:dyDescent="0.3">
      <c r="A184" s="660" t="s">
        <v>3561</v>
      </c>
      <c r="B184" s="661" t="s">
        <v>3440</v>
      </c>
      <c r="C184" s="661" t="s">
        <v>1951</v>
      </c>
      <c r="D184" s="661" t="s">
        <v>1952</v>
      </c>
      <c r="E184" s="661" t="s">
        <v>3442</v>
      </c>
      <c r="F184" s="664"/>
      <c r="G184" s="664"/>
      <c r="H184" s="677">
        <v>0</v>
      </c>
      <c r="I184" s="664">
        <v>1</v>
      </c>
      <c r="J184" s="664">
        <v>132</v>
      </c>
      <c r="K184" s="677">
        <v>1</v>
      </c>
      <c r="L184" s="664">
        <v>1</v>
      </c>
      <c r="M184" s="665">
        <v>132</v>
      </c>
    </row>
    <row r="185" spans="1:13" ht="14.4" customHeight="1" x14ac:dyDescent="0.3">
      <c r="A185" s="660" t="s">
        <v>3561</v>
      </c>
      <c r="B185" s="661" t="s">
        <v>3440</v>
      </c>
      <c r="C185" s="661" t="s">
        <v>2872</v>
      </c>
      <c r="D185" s="661" t="s">
        <v>1952</v>
      </c>
      <c r="E185" s="661" t="s">
        <v>3496</v>
      </c>
      <c r="F185" s="664"/>
      <c r="G185" s="664"/>
      <c r="H185" s="677">
        <v>0</v>
      </c>
      <c r="I185" s="664">
        <v>1</v>
      </c>
      <c r="J185" s="664">
        <v>264</v>
      </c>
      <c r="K185" s="677">
        <v>1</v>
      </c>
      <c r="L185" s="664">
        <v>1</v>
      </c>
      <c r="M185" s="665">
        <v>264</v>
      </c>
    </row>
    <row r="186" spans="1:13" ht="14.4" customHeight="1" x14ac:dyDescent="0.3">
      <c r="A186" s="660" t="s">
        <v>3561</v>
      </c>
      <c r="B186" s="661" t="s">
        <v>3443</v>
      </c>
      <c r="C186" s="661" t="s">
        <v>2950</v>
      </c>
      <c r="D186" s="661" t="s">
        <v>3497</v>
      </c>
      <c r="E186" s="661" t="s">
        <v>3228</v>
      </c>
      <c r="F186" s="664"/>
      <c r="G186" s="664"/>
      <c r="H186" s="677">
        <v>0</v>
      </c>
      <c r="I186" s="664">
        <v>1</v>
      </c>
      <c r="J186" s="664">
        <v>123.2</v>
      </c>
      <c r="K186" s="677">
        <v>1</v>
      </c>
      <c r="L186" s="664">
        <v>1</v>
      </c>
      <c r="M186" s="665">
        <v>123.2</v>
      </c>
    </row>
    <row r="187" spans="1:13" ht="14.4" customHeight="1" x14ac:dyDescent="0.3">
      <c r="A187" s="660" t="s">
        <v>3561</v>
      </c>
      <c r="B187" s="661" t="s">
        <v>3451</v>
      </c>
      <c r="C187" s="661" t="s">
        <v>4893</v>
      </c>
      <c r="D187" s="661" t="s">
        <v>1758</v>
      </c>
      <c r="E187" s="661" t="s">
        <v>4894</v>
      </c>
      <c r="F187" s="664"/>
      <c r="G187" s="664"/>
      <c r="H187" s="677"/>
      <c r="I187" s="664">
        <v>4</v>
      </c>
      <c r="J187" s="664">
        <v>0</v>
      </c>
      <c r="K187" s="677"/>
      <c r="L187" s="664">
        <v>4</v>
      </c>
      <c r="M187" s="665">
        <v>0</v>
      </c>
    </row>
    <row r="188" spans="1:13" ht="14.4" customHeight="1" x14ac:dyDescent="0.3">
      <c r="A188" s="660" t="s">
        <v>3561</v>
      </c>
      <c r="B188" s="661" t="s">
        <v>3451</v>
      </c>
      <c r="C188" s="661" t="s">
        <v>3158</v>
      </c>
      <c r="D188" s="661" t="s">
        <v>1758</v>
      </c>
      <c r="E188" s="661" t="s">
        <v>3508</v>
      </c>
      <c r="F188" s="664"/>
      <c r="G188" s="664"/>
      <c r="H188" s="677"/>
      <c r="I188" s="664">
        <v>1</v>
      </c>
      <c r="J188" s="664">
        <v>0</v>
      </c>
      <c r="K188" s="677"/>
      <c r="L188" s="664">
        <v>1</v>
      </c>
      <c r="M188" s="665">
        <v>0</v>
      </c>
    </row>
    <row r="189" spans="1:13" ht="14.4" customHeight="1" x14ac:dyDescent="0.3">
      <c r="A189" s="660" t="s">
        <v>3561</v>
      </c>
      <c r="B189" s="661" t="s">
        <v>3451</v>
      </c>
      <c r="C189" s="661" t="s">
        <v>1838</v>
      </c>
      <c r="D189" s="661" t="s">
        <v>1758</v>
      </c>
      <c r="E189" s="661" t="s">
        <v>1916</v>
      </c>
      <c r="F189" s="664"/>
      <c r="G189" s="664"/>
      <c r="H189" s="677">
        <v>0</v>
      </c>
      <c r="I189" s="664">
        <v>1</v>
      </c>
      <c r="J189" s="664">
        <v>113.66</v>
      </c>
      <c r="K189" s="677">
        <v>1</v>
      </c>
      <c r="L189" s="664">
        <v>1</v>
      </c>
      <c r="M189" s="665">
        <v>113.66</v>
      </c>
    </row>
    <row r="190" spans="1:13" ht="14.4" customHeight="1" x14ac:dyDescent="0.3">
      <c r="A190" s="660" t="s">
        <v>3561</v>
      </c>
      <c r="B190" s="661" t="s">
        <v>3454</v>
      </c>
      <c r="C190" s="661" t="s">
        <v>2017</v>
      </c>
      <c r="D190" s="661" t="s">
        <v>2018</v>
      </c>
      <c r="E190" s="661" t="s">
        <v>2019</v>
      </c>
      <c r="F190" s="664"/>
      <c r="G190" s="664"/>
      <c r="H190" s="677">
        <v>0</v>
      </c>
      <c r="I190" s="664">
        <v>3</v>
      </c>
      <c r="J190" s="664">
        <v>582.78</v>
      </c>
      <c r="K190" s="677">
        <v>1</v>
      </c>
      <c r="L190" s="664">
        <v>3</v>
      </c>
      <c r="M190" s="665">
        <v>582.78</v>
      </c>
    </row>
    <row r="191" spans="1:13" ht="14.4" customHeight="1" x14ac:dyDescent="0.3">
      <c r="A191" s="660" t="s">
        <v>3561</v>
      </c>
      <c r="B191" s="661" t="s">
        <v>3454</v>
      </c>
      <c r="C191" s="661" t="s">
        <v>3890</v>
      </c>
      <c r="D191" s="661" t="s">
        <v>3891</v>
      </c>
      <c r="E191" s="661" t="s">
        <v>2022</v>
      </c>
      <c r="F191" s="664"/>
      <c r="G191" s="664"/>
      <c r="H191" s="677">
        <v>0</v>
      </c>
      <c r="I191" s="664">
        <v>7</v>
      </c>
      <c r="J191" s="664">
        <v>574.28000000000009</v>
      </c>
      <c r="K191" s="677">
        <v>1</v>
      </c>
      <c r="L191" s="664">
        <v>7</v>
      </c>
      <c r="M191" s="665">
        <v>574.28000000000009</v>
      </c>
    </row>
    <row r="192" spans="1:13" ht="14.4" customHeight="1" x14ac:dyDescent="0.3">
      <c r="A192" s="660" t="s">
        <v>3561</v>
      </c>
      <c r="B192" s="661" t="s">
        <v>3454</v>
      </c>
      <c r="C192" s="661" t="s">
        <v>3888</v>
      </c>
      <c r="D192" s="661" t="s">
        <v>3889</v>
      </c>
      <c r="E192" s="661" t="s">
        <v>2022</v>
      </c>
      <c r="F192" s="664"/>
      <c r="G192" s="664"/>
      <c r="H192" s="677">
        <v>0</v>
      </c>
      <c r="I192" s="664">
        <v>7</v>
      </c>
      <c r="J192" s="664">
        <v>574.28000000000009</v>
      </c>
      <c r="K192" s="677">
        <v>1</v>
      </c>
      <c r="L192" s="664">
        <v>7</v>
      </c>
      <c r="M192" s="665">
        <v>574.28000000000009</v>
      </c>
    </row>
    <row r="193" spans="1:13" ht="14.4" customHeight="1" x14ac:dyDescent="0.3">
      <c r="A193" s="660" t="s">
        <v>3561</v>
      </c>
      <c r="B193" s="661" t="s">
        <v>3454</v>
      </c>
      <c r="C193" s="661" t="s">
        <v>3005</v>
      </c>
      <c r="D193" s="661" t="s">
        <v>3006</v>
      </c>
      <c r="E193" s="661" t="s">
        <v>2022</v>
      </c>
      <c r="F193" s="664"/>
      <c r="G193" s="664"/>
      <c r="H193" s="677">
        <v>0</v>
      </c>
      <c r="I193" s="664">
        <v>7</v>
      </c>
      <c r="J193" s="664">
        <v>574.28000000000009</v>
      </c>
      <c r="K193" s="677">
        <v>1</v>
      </c>
      <c r="L193" s="664">
        <v>7</v>
      </c>
      <c r="M193" s="665">
        <v>574.28000000000009</v>
      </c>
    </row>
    <row r="194" spans="1:13" ht="14.4" customHeight="1" x14ac:dyDescent="0.3">
      <c r="A194" s="660" t="s">
        <v>3561</v>
      </c>
      <c r="B194" s="661" t="s">
        <v>3454</v>
      </c>
      <c r="C194" s="661" t="s">
        <v>5067</v>
      </c>
      <c r="D194" s="661" t="s">
        <v>5068</v>
      </c>
      <c r="E194" s="661" t="s">
        <v>2019</v>
      </c>
      <c r="F194" s="664"/>
      <c r="G194" s="664"/>
      <c r="H194" s="677">
        <v>0</v>
      </c>
      <c r="I194" s="664">
        <v>2</v>
      </c>
      <c r="J194" s="664">
        <v>388.52</v>
      </c>
      <c r="K194" s="677">
        <v>1</v>
      </c>
      <c r="L194" s="664">
        <v>2</v>
      </c>
      <c r="M194" s="665">
        <v>388.52</v>
      </c>
    </row>
    <row r="195" spans="1:13" ht="14.4" customHeight="1" x14ac:dyDescent="0.3">
      <c r="A195" s="660" t="s">
        <v>3561</v>
      </c>
      <c r="B195" s="661" t="s">
        <v>3415</v>
      </c>
      <c r="C195" s="661" t="s">
        <v>2253</v>
      </c>
      <c r="D195" s="661" t="s">
        <v>2246</v>
      </c>
      <c r="E195" s="661" t="s">
        <v>3416</v>
      </c>
      <c r="F195" s="664"/>
      <c r="G195" s="664"/>
      <c r="H195" s="677">
        <v>0</v>
      </c>
      <c r="I195" s="664">
        <v>6</v>
      </c>
      <c r="J195" s="664">
        <v>83095.56</v>
      </c>
      <c r="K195" s="677">
        <v>1</v>
      </c>
      <c r="L195" s="664">
        <v>6</v>
      </c>
      <c r="M195" s="665">
        <v>83095.56</v>
      </c>
    </row>
    <row r="196" spans="1:13" ht="14.4" customHeight="1" x14ac:dyDescent="0.3">
      <c r="A196" s="660" t="s">
        <v>3559</v>
      </c>
      <c r="B196" s="661" t="s">
        <v>3346</v>
      </c>
      <c r="C196" s="661" t="s">
        <v>3916</v>
      </c>
      <c r="D196" s="661" t="s">
        <v>3716</v>
      </c>
      <c r="E196" s="661" t="s">
        <v>3917</v>
      </c>
      <c r="F196" s="664"/>
      <c r="G196" s="664"/>
      <c r="H196" s="677">
        <v>0</v>
      </c>
      <c r="I196" s="664">
        <v>1</v>
      </c>
      <c r="J196" s="664">
        <v>167.33</v>
      </c>
      <c r="K196" s="677">
        <v>1</v>
      </c>
      <c r="L196" s="664">
        <v>1</v>
      </c>
      <c r="M196" s="665">
        <v>167.33</v>
      </c>
    </row>
    <row r="197" spans="1:13" ht="14.4" customHeight="1" x14ac:dyDescent="0.3">
      <c r="A197" s="660" t="s">
        <v>3559</v>
      </c>
      <c r="B197" s="661" t="s">
        <v>3355</v>
      </c>
      <c r="C197" s="661" t="s">
        <v>1924</v>
      </c>
      <c r="D197" s="661" t="s">
        <v>1781</v>
      </c>
      <c r="E197" s="661" t="s">
        <v>1925</v>
      </c>
      <c r="F197" s="664"/>
      <c r="G197" s="664"/>
      <c r="H197" s="677">
        <v>0</v>
      </c>
      <c r="I197" s="664">
        <v>1</v>
      </c>
      <c r="J197" s="664">
        <v>407.55</v>
      </c>
      <c r="K197" s="677">
        <v>1</v>
      </c>
      <c r="L197" s="664">
        <v>1</v>
      </c>
      <c r="M197" s="665">
        <v>407.55</v>
      </c>
    </row>
    <row r="198" spans="1:13" ht="14.4" customHeight="1" x14ac:dyDescent="0.3">
      <c r="A198" s="660" t="s">
        <v>3559</v>
      </c>
      <c r="B198" s="661" t="s">
        <v>3355</v>
      </c>
      <c r="C198" s="661" t="s">
        <v>1927</v>
      </c>
      <c r="D198" s="661" t="s">
        <v>1781</v>
      </c>
      <c r="E198" s="661" t="s">
        <v>1928</v>
      </c>
      <c r="F198" s="664"/>
      <c r="G198" s="664"/>
      <c r="H198" s="677">
        <v>0</v>
      </c>
      <c r="I198" s="664">
        <v>1</v>
      </c>
      <c r="J198" s="664">
        <v>543.39</v>
      </c>
      <c r="K198" s="677">
        <v>1</v>
      </c>
      <c r="L198" s="664">
        <v>1</v>
      </c>
      <c r="M198" s="665">
        <v>543.39</v>
      </c>
    </row>
    <row r="199" spans="1:13" ht="14.4" customHeight="1" x14ac:dyDescent="0.3">
      <c r="A199" s="660" t="s">
        <v>3559</v>
      </c>
      <c r="B199" s="661" t="s">
        <v>3475</v>
      </c>
      <c r="C199" s="661" t="s">
        <v>2930</v>
      </c>
      <c r="D199" s="661" t="s">
        <v>2931</v>
      </c>
      <c r="E199" s="661" t="s">
        <v>2932</v>
      </c>
      <c r="F199" s="664"/>
      <c r="G199" s="664"/>
      <c r="H199" s="677">
        <v>0</v>
      </c>
      <c r="I199" s="664">
        <v>1</v>
      </c>
      <c r="J199" s="664">
        <v>109.97</v>
      </c>
      <c r="K199" s="677">
        <v>1</v>
      </c>
      <c r="L199" s="664">
        <v>1</v>
      </c>
      <c r="M199" s="665">
        <v>109.97</v>
      </c>
    </row>
    <row r="200" spans="1:13" ht="14.4" customHeight="1" x14ac:dyDescent="0.3">
      <c r="A200" s="660" t="s">
        <v>3559</v>
      </c>
      <c r="B200" s="661" t="s">
        <v>3391</v>
      </c>
      <c r="C200" s="661" t="s">
        <v>3906</v>
      </c>
      <c r="D200" s="661" t="s">
        <v>2090</v>
      </c>
      <c r="E200" s="661" t="s">
        <v>3016</v>
      </c>
      <c r="F200" s="664">
        <v>1</v>
      </c>
      <c r="G200" s="664">
        <v>0</v>
      </c>
      <c r="H200" s="677"/>
      <c r="I200" s="664"/>
      <c r="J200" s="664"/>
      <c r="K200" s="677"/>
      <c r="L200" s="664">
        <v>1</v>
      </c>
      <c r="M200" s="665">
        <v>0</v>
      </c>
    </row>
    <row r="201" spans="1:13" ht="14.4" customHeight="1" x14ac:dyDescent="0.3">
      <c r="A201" s="660" t="s">
        <v>3559</v>
      </c>
      <c r="B201" s="661" t="s">
        <v>3396</v>
      </c>
      <c r="C201" s="661" t="s">
        <v>3910</v>
      </c>
      <c r="D201" s="661" t="s">
        <v>2097</v>
      </c>
      <c r="E201" s="661" t="s">
        <v>3674</v>
      </c>
      <c r="F201" s="664">
        <v>1</v>
      </c>
      <c r="G201" s="664">
        <v>0</v>
      </c>
      <c r="H201" s="677"/>
      <c r="I201" s="664"/>
      <c r="J201" s="664"/>
      <c r="K201" s="677"/>
      <c r="L201" s="664">
        <v>1</v>
      </c>
      <c r="M201" s="665">
        <v>0</v>
      </c>
    </row>
    <row r="202" spans="1:13" ht="14.4" customHeight="1" x14ac:dyDescent="0.3">
      <c r="A202" s="660" t="s">
        <v>3559</v>
      </c>
      <c r="B202" s="661" t="s">
        <v>3407</v>
      </c>
      <c r="C202" s="661" t="s">
        <v>2093</v>
      </c>
      <c r="D202" s="661" t="s">
        <v>2094</v>
      </c>
      <c r="E202" s="661" t="s">
        <v>3392</v>
      </c>
      <c r="F202" s="664"/>
      <c r="G202" s="664"/>
      <c r="H202" s="677">
        <v>0</v>
      </c>
      <c r="I202" s="664">
        <v>1</v>
      </c>
      <c r="J202" s="664">
        <v>66.819999999999993</v>
      </c>
      <c r="K202" s="677">
        <v>1</v>
      </c>
      <c r="L202" s="664">
        <v>1</v>
      </c>
      <c r="M202" s="665">
        <v>66.819999999999993</v>
      </c>
    </row>
    <row r="203" spans="1:13" ht="14.4" customHeight="1" x14ac:dyDescent="0.3">
      <c r="A203" s="660" t="s">
        <v>3559</v>
      </c>
      <c r="B203" s="661" t="s">
        <v>3412</v>
      </c>
      <c r="C203" s="661" t="s">
        <v>2218</v>
      </c>
      <c r="D203" s="661" t="s">
        <v>2219</v>
      </c>
      <c r="E203" s="661" t="s">
        <v>3414</v>
      </c>
      <c r="F203" s="664"/>
      <c r="G203" s="664"/>
      <c r="H203" s="677">
        <v>0</v>
      </c>
      <c r="I203" s="664">
        <v>1</v>
      </c>
      <c r="J203" s="664">
        <v>2991.23</v>
      </c>
      <c r="K203" s="677">
        <v>1</v>
      </c>
      <c r="L203" s="664">
        <v>1</v>
      </c>
      <c r="M203" s="665">
        <v>2991.23</v>
      </c>
    </row>
    <row r="204" spans="1:13" ht="14.4" customHeight="1" x14ac:dyDescent="0.3">
      <c r="A204" s="660" t="s">
        <v>3559</v>
      </c>
      <c r="B204" s="661" t="s">
        <v>3419</v>
      </c>
      <c r="C204" s="661" t="s">
        <v>1967</v>
      </c>
      <c r="D204" s="661" t="s">
        <v>1968</v>
      </c>
      <c r="E204" s="661" t="s">
        <v>2432</v>
      </c>
      <c r="F204" s="664"/>
      <c r="G204" s="664"/>
      <c r="H204" s="677">
        <v>0</v>
      </c>
      <c r="I204" s="664">
        <v>1</v>
      </c>
      <c r="J204" s="664">
        <v>1427.23</v>
      </c>
      <c r="K204" s="677">
        <v>1</v>
      </c>
      <c r="L204" s="664">
        <v>1</v>
      </c>
      <c r="M204" s="665">
        <v>1427.23</v>
      </c>
    </row>
    <row r="205" spans="1:13" ht="14.4" customHeight="1" x14ac:dyDescent="0.3">
      <c r="A205" s="660" t="s">
        <v>3559</v>
      </c>
      <c r="B205" s="661" t="s">
        <v>3422</v>
      </c>
      <c r="C205" s="661" t="s">
        <v>1790</v>
      </c>
      <c r="D205" s="661" t="s">
        <v>1791</v>
      </c>
      <c r="E205" s="661" t="s">
        <v>1792</v>
      </c>
      <c r="F205" s="664"/>
      <c r="G205" s="664"/>
      <c r="H205" s="677">
        <v>0</v>
      </c>
      <c r="I205" s="664">
        <v>1</v>
      </c>
      <c r="J205" s="664">
        <v>31.32</v>
      </c>
      <c r="K205" s="677">
        <v>1</v>
      </c>
      <c r="L205" s="664">
        <v>1</v>
      </c>
      <c r="M205" s="665">
        <v>31.32</v>
      </c>
    </row>
    <row r="206" spans="1:13" ht="14.4" customHeight="1" x14ac:dyDescent="0.3">
      <c r="A206" s="660" t="s">
        <v>3559</v>
      </c>
      <c r="B206" s="661" t="s">
        <v>3440</v>
      </c>
      <c r="C206" s="661" t="s">
        <v>2872</v>
      </c>
      <c r="D206" s="661" t="s">
        <v>1952</v>
      </c>
      <c r="E206" s="661" t="s">
        <v>3496</v>
      </c>
      <c r="F206" s="664"/>
      <c r="G206" s="664"/>
      <c r="H206" s="677">
        <v>0</v>
      </c>
      <c r="I206" s="664">
        <v>1</v>
      </c>
      <c r="J206" s="664">
        <v>264</v>
      </c>
      <c r="K206" s="677">
        <v>1</v>
      </c>
      <c r="L206" s="664">
        <v>1</v>
      </c>
      <c r="M206" s="665">
        <v>264</v>
      </c>
    </row>
    <row r="207" spans="1:13" ht="14.4" customHeight="1" x14ac:dyDescent="0.3">
      <c r="A207" s="660" t="s">
        <v>3559</v>
      </c>
      <c r="B207" s="661" t="s">
        <v>3443</v>
      </c>
      <c r="C207" s="661" t="s">
        <v>2950</v>
      </c>
      <c r="D207" s="661" t="s">
        <v>3497</v>
      </c>
      <c r="E207" s="661" t="s">
        <v>3228</v>
      </c>
      <c r="F207" s="664"/>
      <c r="G207" s="664"/>
      <c r="H207" s="677">
        <v>0</v>
      </c>
      <c r="I207" s="664">
        <v>2</v>
      </c>
      <c r="J207" s="664">
        <v>246.4</v>
      </c>
      <c r="K207" s="677">
        <v>1</v>
      </c>
      <c r="L207" s="664">
        <v>2</v>
      </c>
      <c r="M207" s="665">
        <v>246.4</v>
      </c>
    </row>
    <row r="208" spans="1:13" ht="14.4" customHeight="1" x14ac:dyDescent="0.3">
      <c r="A208" s="660" t="s">
        <v>3559</v>
      </c>
      <c r="B208" s="661" t="s">
        <v>3451</v>
      </c>
      <c r="C208" s="661" t="s">
        <v>1757</v>
      </c>
      <c r="D208" s="661" t="s">
        <v>1758</v>
      </c>
      <c r="E208" s="661" t="s">
        <v>3452</v>
      </c>
      <c r="F208" s="664"/>
      <c r="G208" s="664"/>
      <c r="H208" s="677">
        <v>0</v>
      </c>
      <c r="I208" s="664">
        <v>1</v>
      </c>
      <c r="J208" s="664">
        <v>227.32</v>
      </c>
      <c r="K208" s="677">
        <v>1</v>
      </c>
      <c r="L208" s="664">
        <v>1</v>
      </c>
      <c r="M208" s="665">
        <v>227.32</v>
      </c>
    </row>
    <row r="209" spans="1:13" ht="14.4" customHeight="1" x14ac:dyDescent="0.3">
      <c r="A209" s="660" t="s">
        <v>3559</v>
      </c>
      <c r="B209" s="661" t="s">
        <v>3451</v>
      </c>
      <c r="C209" s="661" t="s">
        <v>1838</v>
      </c>
      <c r="D209" s="661" t="s">
        <v>1758</v>
      </c>
      <c r="E209" s="661" t="s">
        <v>1916</v>
      </c>
      <c r="F209" s="664"/>
      <c r="G209" s="664"/>
      <c r="H209" s="677">
        <v>0</v>
      </c>
      <c r="I209" s="664">
        <v>1</v>
      </c>
      <c r="J209" s="664">
        <v>113.66</v>
      </c>
      <c r="K209" s="677">
        <v>1</v>
      </c>
      <c r="L209" s="664">
        <v>1</v>
      </c>
      <c r="M209" s="665">
        <v>113.66</v>
      </c>
    </row>
    <row r="210" spans="1:13" ht="14.4" customHeight="1" x14ac:dyDescent="0.3">
      <c r="A210" s="660" t="s">
        <v>3559</v>
      </c>
      <c r="B210" s="661" t="s">
        <v>3454</v>
      </c>
      <c r="C210" s="661" t="s">
        <v>2017</v>
      </c>
      <c r="D210" s="661" t="s">
        <v>2018</v>
      </c>
      <c r="E210" s="661" t="s">
        <v>2019</v>
      </c>
      <c r="F210" s="664"/>
      <c r="G210" s="664"/>
      <c r="H210" s="677">
        <v>0</v>
      </c>
      <c r="I210" s="664">
        <v>1</v>
      </c>
      <c r="J210" s="664">
        <v>194.26</v>
      </c>
      <c r="K210" s="677">
        <v>1</v>
      </c>
      <c r="L210" s="664">
        <v>1</v>
      </c>
      <c r="M210" s="665">
        <v>194.26</v>
      </c>
    </row>
    <row r="211" spans="1:13" ht="14.4" customHeight="1" x14ac:dyDescent="0.3">
      <c r="A211" s="660" t="s">
        <v>3559</v>
      </c>
      <c r="B211" s="661" t="s">
        <v>3454</v>
      </c>
      <c r="C211" s="661" t="s">
        <v>2027</v>
      </c>
      <c r="D211" s="661" t="s">
        <v>2028</v>
      </c>
      <c r="E211" s="661" t="s">
        <v>2022</v>
      </c>
      <c r="F211" s="664"/>
      <c r="G211" s="664"/>
      <c r="H211" s="677">
        <v>0</v>
      </c>
      <c r="I211" s="664">
        <v>4</v>
      </c>
      <c r="J211" s="664">
        <v>509.36</v>
      </c>
      <c r="K211" s="677">
        <v>1</v>
      </c>
      <c r="L211" s="664">
        <v>4</v>
      </c>
      <c r="M211" s="665">
        <v>509.36</v>
      </c>
    </row>
    <row r="212" spans="1:13" ht="14.4" customHeight="1" x14ac:dyDescent="0.3">
      <c r="A212" s="660" t="s">
        <v>3559</v>
      </c>
      <c r="B212" s="661" t="s">
        <v>3415</v>
      </c>
      <c r="C212" s="661" t="s">
        <v>2253</v>
      </c>
      <c r="D212" s="661" t="s">
        <v>2246</v>
      </c>
      <c r="E212" s="661" t="s">
        <v>3416</v>
      </c>
      <c r="F212" s="664"/>
      <c r="G212" s="664"/>
      <c r="H212" s="677">
        <v>0</v>
      </c>
      <c r="I212" s="664">
        <v>4</v>
      </c>
      <c r="J212" s="664">
        <v>55397.04</v>
      </c>
      <c r="K212" s="677">
        <v>1</v>
      </c>
      <c r="L212" s="664">
        <v>4</v>
      </c>
      <c r="M212" s="665">
        <v>55397.04</v>
      </c>
    </row>
    <row r="213" spans="1:13" ht="14.4" customHeight="1" x14ac:dyDescent="0.3">
      <c r="A213" s="660" t="s">
        <v>3559</v>
      </c>
      <c r="B213" s="661" t="s">
        <v>3415</v>
      </c>
      <c r="C213" s="661" t="s">
        <v>3920</v>
      </c>
      <c r="D213" s="661" t="s">
        <v>2246</v>
      </c>
      <c r="E213" s="661" t="s">
        <v>2153</v>
      </c>
      <c r="F213" s="664">
        <v>1</v>
      </c>
      <c r="G213" s="664">
        <v>0</v>
      </c>
      <c r="H213" s="677"/>
      <c r="I213" s="664"/>
      <c r="J213" s="664"/>
      <c r="K213" s="677"/>
      <c r="L213" s="664">
        <v>1</v>
      </c>
      <c r="M213" s="665">
        <v>0</v>
      </c>
    </row>
    <row r="214" spans="1:13" ht="14.4" customHeight="1" x14ac:dyDescent="0.3">
      <c r="A214" s="660" t="s">
        <v>3541</v>
      </c>
      <c r="B214" s="661" t="s">
        <v>5535</v>
      </c>
      <c r="C214" s="661" t="s">
        <v>4423</v>
      </c>
      <c r="D214" s="661" t="s">
        <v>4424</v>
      </c>
      <c r="E214" s="661" t="s">
        <v>3657</v>
      </c>
      <c r="F214" s="664"/>
      <c r="G214" s="664"/>
      <c r="H214" s="677">
        <v>0</v>
      </c>
      <c r="I214" s="664">
        <v>1</v>
      </c>
      <c r="J214" s="664">
        <v>93.71</v>
      </c>
      <c r="K214" s="677">
        <v>1</v>
      </c>
      <c r="L214" s="664">
        <v>1</v>
      </c>
      <c r="M214" s="665">
        <v>93.71</v>
      </c>
    </row>
    <row r="215" spans="1:13" ht="14.4" customHeight="1" x14ac:dyDescent="0.3">
      <c r="A215" s="660" t="s">
        <v>3541</v>
      </c>
      <c r="B215" s="661" t="s">
        <v>3348</v>
      </c>
      <c r="C215" s="661" t="s">
        <v>1940</v>
      </c>
      <c r="D215" s="661" t="s">
        <v>1941</v>
      </c>
      <c r="E215" s="661" t="s">
        <v>1942</v>
      </c>
      <c r="F215" s="664"/>
      <c r="G215" s="664"/>
      <c r="H215" s="677">
        <v>0</v>
      </c>
      <c r="I215" s="664">
        <v>2</v>
      </c>
      <c r="J215" s="664">
        <v>951.54</v>
      </c>
      <c r="K215" s="677">
        <v>1</v>
      </c>
      <c r="L215" s="664">
        <v>2</v>
      </c>
      <c r="M215" s="665">
        <v>951.54</v>
      </c>
    </row>
    <row r="216" spans="1:13" ht="14.4" customHeight="1" x14ac:dyDescent="0.3">
      <c r="A216" s="660" t="s">
        <v>3541</v>
      </c>
      <c r="B216" s="661" t="s">
        <v>3348</v>
      </c>
      <c r="C216" s="661" t="s">
        <v>3659</v>
      </c>
      <c r="D216" s="661" t="s">
        <v>3660</v>
      </c>
      <c r="E216" s="661" t="s">
        <v>3661</v>
      </c>
      <c r="F216" s="664"/>
      <c r="G216" s="664"/>
      <c r="H216" s="677">
        <v>0</v>
      </c>
      <c r="I216" s="664">
        <v>2</v>
      </c>
      <c r="J216" s="664">
        <v>1949.6</v>
      </c>
      <c r="K216" s="677">
        <v>1</v>
      </c>
      <c r="L216" s="664">
        <v>2</v>
      </c>
      <c r="M216" s="665">
        <v>1949.6</v>
      </c>
    </row>
    <row r="217" spans="1:13" ht="14.4" customHeight="1" x14ac:dyDescent="0.3">
      <c r="A217" s="660" t="s">
        <v>3541</v>
      </c>
      <c r="B217" s="661" t="s">
        <v>3348</v>
      </c>
      <c r="C217" s="661" t="s">
        <v>2969</v>
      </c>
      <c r="D217" s="661" t="s">
        <v>2970</v>
      </c>
      <c r="E217" s="661" t="s">
        <v>3460</v>
      </c>
      <c r="F217" s="664"/>
      <c r="G217" s="664"/>
      <c r="H217" s="677">
        <v>0</v>
      </c>
      <c r="I217" s="664">
        <v>1</v>
      </c>
      <c r="J217" s="664">
        <v>1300.49</v>
      </c>
      <c r="K217" s="677">
        <v>1</v>
      </c>
      <c r="L217" s="664">
        <v>1</v>
      </c>
      <c r="M217" s="665">
        <v>1300.49</v>
      </c>
    </row>
    <row r="218" spans="1:13" ht="14.4" customHeight="1" x14ac:dyDescent="0.3">
      <c r="A218" s="660" t="s">
        <v>3541</v>
      </c>
      <c r="B218" s="661" t="s">
        <v>5527</v>
      </c>
      <c r="C218" s="661" t="s">
        <v>3867</v>
      </c>
      <c r="D218" s="661" t="s">
        <v>3868</v>
      </c>
      <c r="E218" s="661" t="s">
        <v>3869</v>
      </c>
      <c r="F218" s="664"/>
      <c r="G218" s="664"/>
      <c r="H218" s="677">
        <v>0</v>
      </c>
      <c r="I218" s="664">
        <v>1</v>
      </c>
      <c r="J218" s="664">
        <v>120.61</v>
      </c>
      <c r="K218" s="677">
        <v>1</v>
      </c>
      <c r="L218" s="664">
        <v>1</v>
      </c>
      <c r="M218" s="665">
        <v>120.61</v>
      </c>
    </row>
    <row r="219" spans="1:13" ht="14.4" customHeight="1" x14ac:dyDescent="0.3">
      <c r="A219" s="660" t="s">
        <v>3541</v>
      </c>
      <c r="B219" s="661" t="s">
        <v>5527</v>
      </c>
      <c r="C219" s="661" t="s">
        <v>4090</v>
      </c>
      <c r="D219" s="661" t="s">
        <v>4091</v>
      </c>
      <c r="E219" s="661" t="s">
        <v>2543</v>
      </c>
      <c r="F219" s="664"/>
      <c r="G219" s="664"/>
      <c r="H219" s="677">
        <v>0</v>
      </c>
      <c r="I219" s="664">
        <v>1</v>
      </c>
      <c r="J219" s="664">
        <v>184.74</v>
      </c>
      <c r="K219" s="677">
        <v>1</v>
      </c>
      <c r="L219" s="664">
        <v>1</v>
      </c>
      <c r="M219" s="665">
        <v>184.74</v>
      </c>
    </row>
    <row r="220" spans="1:13" ht="14.4" customHeight="1" x14ac:dyDescent="0.3">
      <c r="A220" s="660" t="s">
        <v>3541</v>
      </c>
      <c r="B220" s="661" t="s">
        <v>3355</v>
      </c>
      <c r="C220" s="661" t="s">
        <v>1924</v>
      </c>
      <c r="D220" s="661" t="s">
        <v>1781</v>
      </c>
      <c r="E220" s="661" t="s">
        <v>1925</v>
      </c>
      <c r="F220" s="664"/>
      <c r="G220" s="664"/>
      <c r="H220" s="677">
        <v>0</v>
      </c>
      <c r="I220" s="664">
        <v>12</v>
      </c>
      <c r="J220" s="664">
        <v>4890.6000000000004</v>
      </c>
      <c r="K220" s="677">
        <v>1</v>
      </c>
      <c r="L220" s="664">
        <v>12</v>
      </c>
      <c r="M220" s="665">
        <v>4890.6000000000004</v>
      </c>
    </row>
    <row r="221" spans="1:13" ht="14.4" customHeight="1" x14ac:dyDescent="0.3">
      <c r="A221" s="660" t="s">
        <v>3541</v>
      </c>
      <c r="B221" s="661" t="s">
        <v>3355</v>
      </c>
      <c r="C221" s="661" t="s">
        <v>1927</v>
      </c>
      <c r="D221" s="661" t="s">
        <v>1781</v>
      </c>
      <c r="E221" s="661" t="s">
        <v>1928</v>
      </c>
      <c r="F221" s="664"/>
      <c r="G221" s="664"/>
      <c r="H221" s="677">
        <v>0</v>
      </c>
      <c r="I221" s="664">
        <v>20</v>
      </c>
      <c r="J221" s="664">
        <v>10867.8</v>
      </c>
      <c r="K221" s="677">
        <v>1</v>
      </c>
      <c r="L221" s="664">
        <v>20</v>
      </c>
      <c r="M221" s="665">
        <v>10867.8</v>
      </c>
    </row>
    <row r="222" spans="1:13" ht="14.4" customHeight="1" x14ac:dyDescent="0.3">
      <c r="A222" s="660" t="s">
        <v>3541</v>
      </c>
      <c r="B222" s="661" t="s">
        <v>3355</v>
      </c>
      <c r="C222" s="661" t="s">
        <v>1780</v>
      </c>
      <c r="D222" s="661" t="s">
        <v>1781</v>
      </c>
      <c r="E222" s="661" t="s">
        <v>1782</v>
      </c>
      <c r="F222" s="664"/>
      <c r="G222" s="664"/>
      <c r="H222" s="677">
        <v>0</v>
      </c>
      <c r="I222" s="664">
        <v>5</v>
      </c>
      <c r="J222" s="664">
        <v>4075.5</v>
      </c>
      <c r="K222" s="677">
        <v>1</v>
      </c>
      <c r="L222" s="664">
        <v>5</v>
      </c>
      <c r="M222" s="665">
        <v>4075.5</v>
      </c>
    </row>
    <row r="223" spans="1:13" ht="14.4" customHeight="1" x14ac:dyDescent="0.3">
      <c r="A223" s="660" t="s">
        <v>3541</v>
      </c>
      <c r="B223" s="661" t="s">
        <v>3355</v>
      </c>
      <c r="C223" s="661" t="s">
        <v>2882</v>
      </c>
      <c r="D223" s="661" t="s">
        <v>2883</v>
      </c>
      <c r="E223" s="661" t="s">
        <v>1782</v>
      </c>
      <c r="F223" s="664"/>
      <c r="G223" s="664"/>
      <c r="H223" s="677">
        <v>0</v>
      </c>
      <c r="I223" s="664">
        <v>1</v>
      </c>
      <c r="J223" s="664">
        <v>1385.62</v>
      </c>
      <c r="K223" s="677">
        <v>1</v>
      </c>
      <c r="L223" s="664">
        <v>1</v>
      </c>
      <c r="M223" s="665">
        <v>1385.62</v>
      </c>
    </row>
    <row r="224" spans="1:13" ht="14.4" customHeight="1" x14ac:dyDescent="0.3">
      <c r="A224" s="660" t="s">
        <v>3541</v>
      </c>
      <c r="B224" s="661" t="s">
        <v>3356</v>
      </c>
      <c r="C224" s="661" t="s">
        <v>3577</v>
      </c>
      <c r="D224" s="661" t="s">
        <v>1766</v>
      </c>
      <c r="E224" s="661" t="s">
        <v>3578</v>
      </c>
      <c r="F224" s="664"/>
      <c r="G224" s="664"/>
      <c r="H224" s="677">
        <v>0</v>
      </c>
      <c r="I224" s="664">
        <v>1</v>
      </c>
      <c r="J224" s="664">
        <v>144.01</v>
      </c>
      <c r="K224" s="677">
        <v>1</v>
      </c>
      <c r="L224" s="664">
        <v>1</v>
      </c>
      <c r="M224" s="665">
        <v>144.01</v>
      </c>
    </row>
    <row r="225" spans="1:13" ht="14.4" customHeight="1" x14ac:dyDescent="0.3">
      <c r="A225" s="660" t="s">
        <v>3541</v>
      </c>
      <c r="B225" s="661" t="s">
        <v>3360</v>
      </c>
      <c r="C225" s="661" t="s">
        <v>3624</v>
      </c>
      <c r="D225" s="661" t="s">
        <v>3625</v>
      </c>
      <c r="E225" s="661" t="s">
        <v>3626</v>
      </c>
      <c r="F225" s="664">
        <v>1</v>
      </c>
      <c r="G225" s="664">
        <v>0</v>
      </c>
      <c r="H225" s="677"/>
      <c r="I225" s="664"/>
      <c r="J225" s="664"/>
      <c r="K225" s="677"/>
      <c r="L225" s="664">
        <v>1</v>
      </c>
      <c r="M225" s="665">
        <v>0</v>
      </c>
    </row>
    <row r="226" spans="1:13" ht="14.4" customHeight="1" x14ac:dyDescent="0.3">
      <c r="A226" s="660" t="s">
        <v>3541</v>
      </c>
      <c r="B226" s="661" t="s">
        <v>5536</v>
      </c>
      <c r="C226" s="661" t="s">
        <v>3649</v>
      </c>
      <c r="D226" s="661" t="s">
        <v>3650</v>
      </c>
      <c r="E226" s="661" t="s">
        <v>3651</v>
      </c>
      <c r="F226" s="664"/>
      <c r="G226" s="664"/>
      <c r="H226" s="677">
        <v>0</v>
      </c>
      <c r="I226" s="664">
        <v>1</v>
      </c>
      <c r="J226" s="664">
        <v>39.729999999999997</v>
      </c>
      <c r="K226" s="677">
        <v>1</v>
      </c>
      <c r="L226" s="664">
        <v>1</v>
      </c>
      <c r="M226" s="665">
        <v>39.729999999999997</v>
      </c>
    </row>
    <row r="227" spans="1:13" ht="14.4" customHeight="1" x14ac:dyDescent="0.3">
      <c r="A227" s="660" t="s">
        <v>3541</v>
      </c>
      <c r="B227" s="661" t="s">
        <v>3365</v>
      </c>
      <c r="C227" s="661" t="s">
        <v>1866</v>
      </c>
      <c r="D227" s="661" t="s">
        <v>1867</v>
      </c>
      <c r="E227" s="661" t="s">
        <v>1816</v>
      </c>
      <c r="F227" s="664"/>
      <c r="G227" s="664"/>
      <c r="H227" s="677">
        <v>0</v>
      </c>
      <c r="I227" s="664">
        <v>1</v>
      </c>
      <c r="J227" s="664">
        <v>48.27</v>
      </c>
      <c r="K227" s="677">
        <v>1</v>
      </c>
      <c r="L227" s="664">
        <v>1</v>
      </c>
      <c r="M227" s="665">
        <v>48.27</v>
      </c>
    </row>
    <row r="228" spans="1:13" ht="14.4" customHeight="1" x14ac:dyDescent="0.3">
      <c r="A228" s="660" t="s">
        <v>3541</v>
      </c>
      <c r="B228" s="661" t="s">
        <v>3371</v>
      </c>
      <c r="C228" s="661" t="s">
        <v>1773</v>
      </c>
      <c r="D228" s="661" t="s">
        <v>1774</v>
      </c>
      <c r="E228" s="661" t="s">
        <v>1030</v>
      </c>
      <c r="F228" s="664"/>
      <c r="G228" s="664"/>
      <c r="H228" s="677">
        <v>0</v>
      </c>
      <c r="I228" s="664">
        <v>1</v>
      </c>
      <c r="J228" s="664">
        <v>25.94</v>
      </c>
      <c r="K228" s="677">
        <v>1</v>
      </c>
      <c r="L228" s="664">
        <v>1</v>
      </c>
      <c r="M228" s="665">
        <v>25.94</v>
      </c>
    </row>
    <row r="229" spans="1:13" ht="14.4" customHeight="1" x14ac:dyDescent="0.3">
      <c r="A229" s="660" t="s">
        <v>3541</v>
      </c>
      <c r="B229" s="661" t="s">
        <v>3372</v>
      </c>
      <c r="C229" s="661" t="s">
        <v>4409</v>
      </c>
      <c r="D229" s="661" t="s">
        <v>3977</v>
      </c>
      <c r="E229" s="661" t="s">
        <v>1916</v>
      </c>
      <c r="F229" s="664"/>
      <c r="G229" s="664"/>
      <c r="H229" s="677">
        <v>0</v>
      </c>
      <c r="I229" s="664">
        <v>1</v>
      </c>
      <c r="J229" s="664">
        <v>62.46</v>
      </c>
      <c r="K229" s="677">
        <v>1</v>
      </c>
      <c r="L229" s="664">
        <v>1</v>
      </c>
      <c r="M229" s="665">
        <v>62.46</v>
      </c>
    </row>
    <row r="230" spans="1:13" ht="14.4" customHeight="1" x14ac:dyDescent="0.3">
      <c r="A230" s="660" t="s">
        <v>3541</v>
      </c>
      <c r="B230" s="661" t="s">
        <v>3479</v>
      </c>
      <c r="C230" s="661" t="s">
        <v>4426</v>
      </c>
      <c r="D230" s="661" t="s">
        <v>2966</v>
      </c>
      <c r="E230" s="661" t="s">
        <v>4427</v>
      </c>
      <c r="F230" s="664"/>
      <c r="G230" s="664"/>
      <c r="H230" s="677">
        <v>0</v>
      </c>
      <c r="I230" s="664">
        <v>1</v>
      </c>
      <c r="J230" s="664">
        <v>138.83000000000001</v>
      </c>
      <c r="K230" s="677">
        <v>1</v>
      </c>
      <c r="L230" s="664">
        <v>1</v>
      </c>
      <c r="M230" s="665">
        <v>138.83000000000001</v>
      </c>
    </row>
    <row r="231" spans="1:13" ht="14.4" customHeight="1" x14ac:dyDescent="0.3">
      <c r="A231" s="660" t="s">
        <v>3541</v>
      </c>
      <c r="B231" s="661" t="s">
        <v>3385</v>
      </c>
      <c r="C231" s="661" t="s">
        <v>2158</v>
      </c>
      <c r="D231" s="661" t="s">
        <v>617</v>
      </c>
      <c r="E231" s="661" t="s">
        <v>3387</v>
      </c>
      <c r="F231" s="664"/>
      <c r="G231" s="664"/>
      <c r="H231" s="677">
        <v>0</v>
      </c>
      <c r="I231" s="664">
        <v>23</v>
      </c>
      <c r="J231" s="664">
        <v>3511.4</v>
      </c>
      <c r="K231" s="677">
        <v>1</v>
      </c>
      <c r="L231" s="664">
        <v>23</v>
      </c>
      <c r="M231" s="665">
        <v>3511.4</v>
      </c>
    </row>
    <row r="232" spans="1:13" ht="14.4" customHeight="1" x14ac:dyDescent="0.3">
      <c r="A232" s="660" t="s">
        <v>3541</v>
      </c>
      <c r="B232" s="661" t="s">
        <v>3391</v>
      </c>
      <c r="C232" s="661" t="s">
        <v>2089</v>
      </c>
      <c r="D232" s="661" t="s">
        <v>2090</v>
      </c>
      <c r="E232" s="661" t="s">
        <v>3392</v>
      </c>
      <c r="F232" s="664"/>
      <c r="G232" s="664"/>
      <c r="H232" s="677">
        <v>0</v>
      </c>
      <c r="I232" s="664">
        <v>1</v>
      </c>
      <c r="J232" s="664">
        <v>170.52</v>
      </c>
      <c r="K232" s="677">
        <v>1</v>
      </c>
      <c r="L232" s="664">
        <v>1</v>
      </c>
      <c r="M232" s="665">
        <v>170.52</v>
      </c>
    </row>
    <row r="233" spans="1:13" ht="14.4" customHeight="1" x14ac:dyDescent="0.3">
      <c r="A233" s="660" t="s">
        <v>3541</v>
      </c>
      <c r="B233" s="661" t="s">
        <v>3396</v>
      </c>
      <c r="C233" s="661" t="s">
        <v>2096</v>
      </c>
      <c r="D233" s="661" t="s">
        <v>2097</v>
      </c>
      <c r="E233" s="661" t="s">
        <v>3016</v>
      </c>
      <c r="F233" s="664"/>
      <c r="G233" s="664"/>
      <c r="H233" s="677">
        <v>0</v>
      </c>
      <c r="I233" s="664">
        <v>4</v>
      </c>
      <c r="J233" s="664">
        <v>446.88</v>
      </c>
      <c r="K233" s="677">
        <v>1</v>
      </c>
      <c r="L233" s="664">
        <v>4</v>
      </c>
      <c r="M233" s="665">
        <v>446.88</v>
      </c>
    </row>
    <row r="234" spans="1:13" ht="14.4" customHeight="1" x14ac:dyDescent="0.3">
      <c r="A234" s="660" t="s">
        <v>3541</v>
      </c>
      <c r="B234" s="661" t="s">
        <v>3397</v>
      </c>
      <c r="C234" s="661" t="s">
        <v>2170</v>
      </c>
      <c r="D234" s="661" t="s">
        <v>2171</v>
      </c>
      <c r="E234" s="661" t="s">
        <v>2172</v>
      </c>
      <c r="F234" s="664"/>
      <c r="G234" s="664"/>
      <c r="H234" s="677">
        <v>0</v>
      </c>
      <c r="I234" s="664">
        <v>1</v>
      </c>
      <c r="J234" s="664">
        <v>119.7</v>
      </c>
      <c r="K234" s="677">
        <v>1</v>
      </c>
      <c r="L234" s="664">
        <v>1</v>
      </c>
      <c r="M234" s="665">
        <v>119.7</v>
      </c>
    </row>
    <row r="235" spans="1:13" ht="14.4" customHeight="1" x14ac:dyDescent="0.3">
      <c r="A235" s="660" t="s">
        <v>3541</v>
      </c>
      <c r="B235" s="661" t="s">
        <v>3407</v>
      </c>
      <c r="C235" s="661" t="s">
        <v>2093</v>
      </c>
      <c r="D235" s="661" t="s">
        <v>2094</v>
      </c>
      <c r="E235" s="661" t="s">
        <v>3392</v>
      </c>
      <c r="F235" s="664"/>
      <c r="G235" s="664"/>
      <c r="H235" s="677">
        <v>0</v>
      </c>
      <c r="I235" s="664">
        <v>2</v>
      </c>
      <c r="J235" s="664">
        <v>133.63999999999999</v>
      </c>
      <c r="K235" s="677">
        <v>1</v>
      </c>
      <c r="L235" s="664">
        <v>2</v>
      </c>
      <c r="M235" s="665">
        <v>133.63999999999999</v>
      </c>
    </row>
    <row r="236" spans="1:13" ht="14.4" customHeight="1" x14ac:dyDescent="0.3">
      <c r="A236" s="660" t="s">
        <v>3541</v>
      </c>
      <c r="B236" s="661" t="s">
        <v>3412</v>
      </c>
      <c r="C236" s="661" t="s">
        <v>2218</v>
      </c>
      <c r="D236" s="661" t="s">
        <v>2219</v>
      </c>
      <c r="E236" s="661" t="s">
        <v>3414</v>
      </c>
      <c r="F236" s="664"/>
      <c r="G236" s="664"/>
      <c r="H236" s="677">
        <v>0</v>
      </c>
      <c r="I236" s="664">
        <v>10</v>
      </c>
      <c r="J236" s="664">
        <v>29912.3</v>
      </c>
      <c r="K236" s="677">
        <v>1</v>
      </c>
      <c r="L236" s="664">
        <v>10</v>
      </c>
      <c r="M236" s="665">
        <v>29912.3</v>
      </c>
    </row>
    <row r="237" spans="1:13" ht="14.4" customHeight="1" x14ac:dyDescent="0.3">
      <c r="A237" s="660" t="s">
        <v>3541</v>
      </c>
      <c r="B237" s="661" t="s">
        <v>3419</v>
      </c>
      <c r="C237" s="661" t="s">
        <v>1967</v>
      </c>
      <c r="D237" s="661" t="s">
        <v>1968</v>
      </c>
      <c r="E237" s="661" t="s">
        <v>2432</v>
      </c>
      <c r="F237" s="664"/>
      <c r="G237" s="664"/>
      <c r="H237" s="677">
        <v>0</v>
      </c>
      <c r="I237" s="664">
        <v>4</v>
      </c>
      <c r="J237" s="664">
        <v>5708.92</v>
      </c>
      <c r="K237" s="677">
        <v>1</v>
      </c>
      <c r="L237" s="664">
        <v>4</v>
      </c>
      <c r="M237" s="665">
        <v>5708.92</v>
      </c>
    </row>
    <row r="238" spans="1:13" ht="14.4" customHeight="1" x14ac:dyDescent="0.3">
      <c r="A238" s="660" t="s">
        <v>3541</v>
      </c>
      <c r="B238" s="661" t="s">
        <v>3422</v>
      </c>
      <c r="C238" s="661" t="s">
        <v>1790</v>
      </c>
      <c r="D238" s="661" t="s">
        <v>1791</v>
      </c>
      <c r="E238" s="661" t="s">
        <v>1792</v>
      </c>
      <c r="F238" s="664"/>
      <c r="G238" s="664"/>
      <c r="H238" s="677">
        <v>0</v>
      </c>
      <c r="I238" s="664">
        <v>2</v>
      </c>
      <c r="J238" s="664">
        <v>62.64</v>
      </c>
      <c r="K238" s="677">
        <v>1</v>
      </c>
      <c r="L238" s="664">
        <v>2</v>
      </c>
      <c r="M238" s="665">
        <v>62.64</v>
      </c>
    </row>
    <row r="239" spans="1:13" ht="14.4" customHeight="1" x14ac:dyDescent="0.3">
      <c r="A239" s="660" t="s">
        <v>3541</v>
      </c>
      <c r="B239" s="661" t="s">
        <v>3427</v>
      </c>
      <c r="C239" s="661" t="s">
        <v>4429</v>
      </c>
      <c r="D239" s="661" t="s">
        <v>3428</v>
      </c>
      <c r="E239" s="661" t="s">
        <v>4430</v>
      </c>
      <c r="F239" s="664"/>
      <c r="G239" s="664"/>
      <c r="H239" s="677">
        <v>0</v>
      </c>
      <c r="I239" s="664">
        <v>2</v>
      </c>
      <c r="J239" s="664">
        <v>1074.24</v>
      </c>
      <c r="K239" s="677">
        <v>1</v>
      </c>
      <c r="L239" s="664">
        <v>2</v>
      </c>
      <c r="M239" s="665">
        <v>1074.24</v>
      </c>
    </row>
    <row r="240" spans="1:13" ht="14.4" customHeight="1" x14ac:dyDescent="0.3">
      <c r="A240" s="660" t="s">
        <v>3541</v>
      </c>
      <c r="B240" s="661" t="s">
        <v>5537</v>
      </c>
      <c r="C240" s="661" t="s">
        <v>4404</v>
      </c>
      <c r="D240" s="661" t="s">
        <v>4405</v>
      </c>
      <c r="E240" s="661" t="s">
        <v>4406</v>
      </c>
      <c r="F240" s="664">
        <v>1</v>
      </c>
      <c r="G240" s="664">
        <v>683.09</v>
      </c>
      <c r="H240" s="677">
        <v>1</v>
      </c>
      <c r="I240" s="664"/>
      <c r="J240" s="664"/>
      <c r="K240" s="677">
        <v>0</v>
      </c>
      <c r="L240" s="664">
        <v>1</v>
      </c>
      <c r="M240" s="665">
        <v>683.09</v>
      </c>
    </row>
    <row r="241" spans="1:13" ht="14.4" customHeight="1" x14ac:dyDescent="0.3">
      <c r="A241" s="660" t="s">
        <v>3541</v>
      </c>
      <c r="B241" s="661" t="s">
        <v>3440</v>
      </c>
      <c r="C241" s="661" t="s">
        <v>1877</v>
      </c>
      <c r="D241" s="661" t="s">
        <v>1878</v>
      </c>
      <c r="E241" s="661" t="s">
        <v>3441</v>
      </c>
      <c r="F241" s="664"/>
      <c r="G241" s="664"/>
      <c r="H241" s="677">
        <v>0</v>
      </c>
      <c r="I241" s="664">
        <v>2</v>
      </c>
      <c r="J241" s="664">
        <v>131.97999999999999</v>
      </c>
      <c r="K241" s="677">
        <v>1</v>
      </c>
      <c r="L241" s="664">
        <v>2</v>
      </c>
      <c r="M241" s="665">
        <v>131.97999999999999</v>
      </c>
    </row>
    <row r="242" spans="1:13" ht="14.4" customHeight="1" x14ac:dyDescent="0.3">
      <c r="A242" s="660" t="s">
        <v>3541</v>
      </c>
      <c r="B242" s="661" t="s">
        <v>3440</v>
      </c>
      <c r="C242" s="661" t="s">
        <v>1951</v>
      </c>
      <c r="D242" s="661" t="s">
        <v>1952</v>
      </c>
      <c r="E242" s="661" t="s">
        <v>3442</v>
      </c>
      <c r="F242" s="664"/>
      <c r="G242" s="664"/>
      <c r="H242" s="677">
        <v>0</v>
      </c>
      <c r="I242" s="664">
        <v>3</v>
      </c>
      <c r="J242" s="664">
        <v>396</v>
      </c>
      <c r="K242" s="677">
        <v>1</v>
      </c>
      <c r="L242" s="664">
        <v>3</v>
      </c>
      <c r="M242" s="665">
        <v>396</v>
      </c>
    </row>
    <row r="243" spans="1:13" ht="14.4" customHeight="1" x14ac:dyDescent="0.3">
      <c r="A243" s="660" t="s">
        <v>3541</v>
      </c>
      <c r="B243" s="661" t="s">
        <v>3440</v>
      </c>
      <c r="C243" s="661" t="s">
        <v>2872</v>
      </c>
      <c r="D243" s="661" t="s">
        <v>1952</v>
      </c>
      <c r="E243" s="661" t="s">
        <v>3496</v>
      </c>
      <c r="F243" s="664"/>
      <c r="G243" s="664"/>
      <c r="H243" s="677">
        <v>0</v>
      </c>
      <c r="I243" s="664">
        <v>1</v>
      </c>
      <c r="J243" s="664">
        <v>264</v>
      </c>
      <c r="K243" s="677">
        <v>1</v>
      </c>
      <c r="L243" s="664">
        <v>1</v>
      </c>
      <c r="M243" s="665">
        <v>264</v>
      </c>
    </row>
    <row r="244" spans="1:13" ht="14.4" customHeight="1" x14ac:dyDescent="0.3">
      <c r="A244" s="660" t="s">
        <v>3541</v>
      </c>
      <c r="B244" s="661" t="s">
        <v>3444</v>
      </c>
      <c r="C244" s="661" t="s">
        <v>1914</v>
      </c>
      <c r="D244" s="661" t="s">
        <v>1915</v>
      </c>
      <c r="E244" s="661" t="s">
        <v>1916</v>
      </c>
      <c r="F244" s="664"/>
      <c r="G244" s="664"/>
      <c r="H244" s="677">
        <v>0</v>
      </c>
      <c r="I244" s="664">
        <v>5</v>
      </c>
      <c r="J244" s="664">
        <v>660</v>
      </c>
      <c r="K244" s="677">
        <v>1</v>
      </c>
      <c r="L244" s="664">
        <v>5</v>
      </c>
      <c r="M244" s="665">
        <v>660</v>
      </c>
    </row>
    <row r="245" spans="1:13" ht="14.4" customHeight="1" x14ac:dyDescent="0.3">
      <c r="A245" s="660" t="s">
        <v>3541</v>
      </c>
      <c r="B245" s="661" t="s">
        <v>3444</v>
      </c>
      <c r="C245" s="661" t="s">
        <v>4440</v>
      </c>
      <c r="D245" s="661" t="s">
        <v>5538</v>
      </c>
      <c r="E245" s="661"/>
      <c r="F245" s="664"/>
      <c r="G245" s="664"/>
      <c r="H245" s="677"/>
      <c r="I245" s="664">
        <v>1</v>
      </c>
      <c r="J245" s="664">
        <v>0</v>
      </c>
      <c r="K245" s="677"/>
      <c r="L245" s="664">
        <v>1</v>
      </c>
      <c r="M245" s="665">
        <v>0</v>
      </c>
    </row>
    <row r="246" spans="1:13" ht="14.4" customHeight="1" x14ac:dyDescent="0.3">
      <c r="A246" s="660" t="s">
        <v>3541</v>
      </c>
      <c r="B246" s="661" t="s">
        <v>3451</v>
      </c>
      <c r="C246" s="661" t="s">
        <v>1757</v>
      </c>
      <c r="D246" s="661" t="s">
        <v>1758</v>
      </c>
      <c r="E246" s="661" t="s">
        <v>3452</v>
      </c>
      <c r="F246" s="664"/>
      <c r="G246" s="664"/>
      <c r="H246" s="677">
        <v>0</v>
      </c>
      <c r="I246" s="664">
        <v>5</v>
      </c>
      <c r="J246" s="664">
        <v>1136.5999999999999</v>
      </c>
      <c r="K246" s="677">
        <v>1</v>
      </c>
      <c r="L246" s="664">
        <v>5</v>
      </c>
      <c r="M246" s="665">
        <v>1136.5999999999999</v>
      </c>
    </row>
    <row r="247" spans="1:13" ht="14.4" customHeight="1" x14ac:dyDescent="0.3">
      <c r="A247" s="660" t="s">
        <v>3541</v>
      </c>
      <c r="B247" s="661" t="s">
        <v>3451</v>
      </c>
      <c r="C247" s="661" t="s">
        <v>1838</v>
      </c>
      <c r="D247" s="661" t="s">
        <v>1758</v>
      </c>
      <c r="E247" s="661" t="s">
        <v>1916</v>
      </c>
      <c r="F247" s="664"/>
      <c r="G247" s="664"/>
      <c r="H247" s="677">
        <v>0</v>
      </c>
      <c r="I247" s="664">
        <v>3</v>
      </c>
      <c r="J247" s="664">
        <v>340.98</v>
      </c>
      <c r="K247" s="677">
        <v>1</v>
      </c>
      <c r="L247" s="664">
        <v>3</v>
      </c>
      <c r="M247" s="665">
        <v>340.98</v>
      </c>
    </row>
    <row r="248" spans="1:13" ht="14.4" customHeight="1" x14ac:dyDescent="0.3">
      <c r="A248" s="660" t="s">
        <v>3541</v>
      </c>
      <c r="B248" s="661" t="s">
        <v>3415</v>
      </c>
      <c r="C248" s="661" t="s">
        <v>2253</v>
      </c>
      <c r="D248" s="661" t="s">
        <v>2246</v>
      </c>
      <c r="E248" s="661" t="s">
        <v>3416</v>
      </c>
      <c r="F248" s="664"/>
      <c r="G248" s="664"/>
      <c r="H248" s="677">
        <v>0</v>
      </c>
      <c r="I248" s="664">
        <v>7</v>
      </c>
      <c r="J248" s="664">
        <v>96944.82</v>
      </c>
      <c r="K248" s="677">
        <v>1</v>
      </c>
      <c r="L248" s="664">
        <v>7</v>
      </c>
      <c r="M248" s="665">
        <v>96944.82</v>
      </c>
    </row>
    <row r="249" spans="1:13" ht="14.4" customHeight="1" x14ac:dyDescent="0.3">
      <c r="A249" s="660" t="s">
        <v>3542</v>
      </c>
      <c r="B249" s="661" t="s">
        <v>5526</v>
      </c>
      <c r="C249" s="661" t="s">
        <v>4536</v>
      </c>
      <c r="D249" s="661" t="s">
        <v>4537</v>
      </c>
      <c r="E249" s="661" t="s">
        <v>4538</v>
      </c>
      <c r="F249" s="664"/>
      <c r="G249" s="664"/>
      <c r="H249" s="677">
        <v>0</v>
      </c>
      <c r="I249" s="664">
        <v>1</v>
      </c>
      <c r="J249" s="664">
        <v>46.85</v>
      </c>
      <c r="K249" s="677">
        <v>1</v>
      </c>
      <c r="L249" s="664">
        <v>1</v>
      </c>
      <c r="M249" s="665">
        <v>46.85</v>
      </c>
    </row>
    <row r="250" spans="1:13" ht="14.4" customHeight="1" x14ac:dyDescent="0.3">
      <c r="A250" s="660" t="s">
        <v>3542</v>
      </c>
      <c r="B250" s="661" t="s">
        <v>3353</v>
      </c>
      <c r="C250" s="661" t="s">
        <v>4554</v>
      </c>
      <c r="D250" s="661" t="s">
        <v>1823</v>
      </c>
      <c r="E250" s="661" t="s">
        <v>1653</v>
      </c>
      <c r="F250" s="664"/>
      <c r="G250" s="664"/>
      <c r="H250" s="677">
        <v>0</v>
      </c>
      <c r="I250" s="664">
        <v>2</v>
      </c>
      <c r="J250" s="664">
        <v>203.38</v>
      </c>
      <c r="K250" s="677">
        <v>1</v>
      </c>
      <c r="L250" s="664">
        <v>2</v>
      </c>
      <c r="M250" s="665">
        <v>203.38</v>
      </c>
    </row>
    <row r="251" spans="1:13" ht="14.4" customHeight="1" x14ac:dyDescent="0.3">
      <c r="A251" s="660" t="s">
        <v>3542</v>
      </c>
      <c r="B251" s="661" t="s">
        <v>3355</v>
      </c>
      <c r="C251" s="661" t="s">
        <v>1927</v>
      </c>
      <c r="D251" s="661" t="s">
        <v>1781</v>
      </c>
      <c r="E251" s="661" t="s">
        <v>1928</v>
      </c>
      <c r="F251" s="664"/>
      <c r="G251" s="664"/>
      <c r="H251" s="677">
        <v>0</v>
      </c>
      <c r="I251" s="664">
        <v>27</v>
      </c>
      <c r="J251" s="664">
        <v>14671.53</v>
      </c>
      <c r="K251" s="677">
        <v>1</v>
      </c>
      <c r="L251" s="664">
        <v>27</v>
      </c>
      <c r="M251" s="665">
        <v>14671.53</v>
      </c>
    </row>
    <row r="252" spans="1:13" ht="14.4" customHeight="1" x14ac:dyDescent="0.3">
      <c r="A252" s="660" t="s">
        <v>3542</v>
      </c>
      <c r="B252" s="661" t="s">
        <v>3355</v>
      </c>
      <c r="C252" s="661" t="s">
        <v>1780</v>
      </c>
      <c r="D252" s="661" t="s">
        <v>1781</v>
      </c>
      <c r="E252" s="661" t="s">
        <v>1782</v>
      </c>
      <c r="F252" s="664"/>
      <c r="G252" s="664"/>
      <c r="H252" s="677">
        <v>0</v>
      </c>
      <c r="I252" s="664">
        <v>9</v>
      </c>
      <c r="J252" s="664">
        <v>7335.9000000000005</v>
      </c>
      <c r="K252" s="677">
        <v>1</v>
      </c>
      <c r="L252" s="664">
        <v>9</v>
      </c>
      <c r="M252" s="665">
        <v>7335.9000000000005</v>
      </c>
    </row>
    <row r="253" spans="1:13" ht="14.4" customHeight="1" x14ac:dyDescent="0.3">
      <c r="A253" s="660" t="s">
        <v>3542</v>
      </c>
      <c r="B253" s="661" t="s">
        <v>3355</v>
      </c>
      <c r="C253" s="661" t="s">
        <v>1784</v>
      </c>
      <c r="D253" s="661" t="s">
        <v>1781</v>
      </c>
      <c r="E253" s="661" t="s">
        <v>1785</v>
      </c>
      <c r="F253" s="664"/>
      <c r="G253" s="664"/>
      <c r="H253" s="677">
        <v>0</v>
      </c>
      <c r="I253" s="664">
        <v>3</v>
      </c>
      <c r="J253" s="664">
        <v>2771.2200000000003</v>
      </c>
      <c r="K253" s="677">
        <v>1</v>
      </c>
      <c r="L253" s="664">
        <v>3</v>
      </c>
      <c r="M253" s="665">
        <v>2771.2200000000003</v>
      </c>
    </row>
    <row r="254" spans="1:13" ht="14.4" customHeight="1" x14ac:dyDescent="0.3">
      <c r="A254" s="660" t="s">
        <v>3542</v>
      </c>
      <c r="B254" s="661" t="s">
        <v>3355</v>
      </c>
      <c r="C254" s="661" t="s">
        <v>2882</v>
      </c>
      <c r="D254" s="661" t="s">
        <v>2883</v>
      </c>
      <c r="E254" s="661" t="s">
        <v>1782</v>
      </c>
      <c r="F254" s="664"/>
      <c r="G254" s="664"/>
      <c r="H254" s="677">
        <v>0</v>
      </c>
      <c r="I254" s="664">
        <v>21</v>
      </c>
      <c r="J254" s="664">
        <v>29098.019999999997</v>
      </c>
      <c r="K254" s="677">
        <v>1</v>
      </c>
      <c r="L254" s="664">
        <v>21</v>
      </c>
      <c r="M254" s="665">
        <v>29098.019999999997</v>
      </c>
    </row>
    <row r="255" spans="1:13" ht="14.4" customHeight="1" x14ac:dyDescent="0.3">
      <c r="A255" s="660" t="s">
        <v>3542</v>
      </c>
      <c r="B255" s="661" t="s">
        <v>3355</v>
      </c>
      <c r="C255" s="661" t="s">
        <v>2886</v>
      </c>
      <c r="D255" s="661" t="s">
        <v>2883</v>
      </c>
      <c r="E255" s="661" t="s">
        <v>1785</v>
      </c>
      <c r="F255" s="664"/>
      <c r="G255" s="664"/>
      <c r="H255" s="677">
        <v>0</v>
      </c>
      <c r="I255" s="664">
        <v>6</v>
      </c>
      <c r="J255" s="664">
        <v>11084.94</v>
      </c>
      <c r="K255" s="677">
        <v>1</v>
      </c>
      <c r="L255" s="664">
        <v>6</v>
      </c>
      <c r="M255" s="665">
        <v>11084.94</v>
      </c>
    </row>
    <row r="256" spans="1:13" ht="14.4" customHeight="1" x14ac:dyDescent="0.3">
      <c r="A256" s="660" t="s">
        <v>3542</v>
      </c>
      <c r="B256" s="661" t="s">
        <v>5531</v>
      </c>
      <c r="C256" s="661" t="s">
        <v>4527</v>
      </c>
      <c r="D256" s="661" t="s">
        <v>4528</v>
      </c>
      <c r="E256" s="661" t="s">
        <v>4529</v>
      </c>
      <c r="F256" s="664">
        <v>1</v>
      </c>
      <c r="G256" s="664">
        <v>0</v>
      </c>
      <c r="H256" s="677"/>
      <c r="I256" s="664"/>
      <c r="J256" s="664"/>
      <c r="K256" s="677"/>
      <c r="L256" s="664">
        <v>1</v>
      </c>
      <c r="M256" s="665">
        <v>0</v>
      </c>
    </row>
    <row r="257" spans="1:13" ht="14.4" customHeight="1" x14ac:dyDescent="0.3">
      <c r="A257" s="660" t="s">
        <v>3542</v>
      </c>
      <c r="B257" s="661" t="s">
        <v>3469</v>
      </c>
      <c r="C257" s="661" t="s">
        <v>4567</v>
      </c>
      <c r="D257" s="661" t="s">
        <v>3470</v>
      </c>
      <c r="E257" s="661" t="s">
        <v>4069</v>
      </c>
      <c r="F257" s="664">
        <v>2</v>
      </c>
      <c r="G257" s="664">
        <v>640.41999999999996</v>
      </c>
      <c r="H257" s="677">
        <v>1</v>
      </c>
      <c r="I257" s="664"/>
      <c r="J257" s="664"/>
      <c r="K257" s="677">
        <v>0</v>
      </c>
      <c r="L257" s="664">
        <v>2</v>
      </c>
      <c r="M257" s="665">
        <v>640.41999999999996</v>
      </c>
    </row>
    <row r="258" spans="1:13" ht="14.4" customHeight="1" x14ac:dyDescent="0.3">
      <c r="A258" s="660" t="s">
        <v>3542</v>
      </c>
      <c r="B258" s="661" t="s">
        <v>3469</v>
      </c>
      <c r="C258" s="661" t="s">
        <v>4335</v>
      </c>
      <c r="D258" s="661" t="s">
        <v>4336</v>
      </c>
      <c r="E258" s="661" t="s">
        <v>3471</v>
      </c>
      <c r="F258" s="664"/>
      <c r="G258" s="664"/>
      <c r="H258" s="677">
        <v>0</v>
      </c>
      <c r="I258" s="664">
        <v>3</v>
      </c>
      <c r="J258" s="664">
        <v>480.29999999999995</v>
      </c>
      <c r="K258" s="677">
        <v>1</v>
      </c>
      <c r="L258" s="664">
        <v>3</v>
      </c>
      <c r="M258" s="665">
        <v>480.29999999999995</v>
      </c>
    </row>
    <row r="259" spans="1:13" ht="14.4" customHeight="1" x14ac:dyDescent="0.3">
      <c r="A259" s="660" t="s">
        <v>3542</v>
      </c>
      <c r="B259" s="661" t="s">
        <v>3469</v>
      </c>
      <c r="C259" s="661" t="s">
        <v>4568</v>
      </c>
      <c r="D259" s="661" t="s">
        <v>4336</v>
      </c>
      <c r="E259" s="661" t="s">
        <v>4069</v>
      </c>
      <c r="F259" s="664">
        <v>2</v>
      </c>
      <c r="G259" s="664">
        <v>640.41999999999996</v>
      </c>
      <c r="H259" s="677">
        <v>1</v>
      </c>
      <c r="I259" s="664"/>
      <c r="J259" s="664"/>
      <c r="K259" s="677">
        <v>0</v>
      </c>
      <c r="L259" s="664">
        <v>2</v>
      </c>
      <c r="M259" s="665">
        <v>640.41999999999996</v>
      </c>
    </row>
    <row r="260" spans="1:13" ht="14.4" customHeight="1" x14ac:dyDescent="0.3">
      <c r="A260" s="660" t="s">
        <v>3542</v>
      </c>
      <c r="B260" s="661" t="s">
        <v>3469</v>
      </c>
      <c r="C260" s="661" t="s">
        <v>2423</v>
      </c>
      <c r="D260" s="661" t="s">
        <v>3470</v>
      </c>
      <c r="E260" s="661" t="s">
        <v>3471</v>
      </c>
      <c r="F260" s="664">
        <v>4</v>
      </c>
      <c r="G260" s="664">
        <v>640.4</v>
      </c>
      <c r="H260" s="677">
        <v>1</v>
      </c>
      <c r="I260" s="664"/>
      <c r="J260" s="664"/>
      <c r="K260" s="677">
        <v>0</v>
      </c>
      <c r="L260" s="664">
        <v>4</v>
      </c>
      <c r="M260" s="665">
        <v>640.4</v>
      </c>
    </row>
    <row r="261" spans="1:13" ht="14.4" customHeight="1" x14ac:dyDescent="0.3">
      <c r="A261" s="660" t="s">
        <v>3542</v>
      </c>
      <c r="B261" s="661" t="s">
        <v>3356</v>
      </c>
      <c r="C261" s="661" t="s">
        <v>3577</v>
      </c>
      <c r="D261" s="661" t="s">
        <v>1766</v>
      </c>
      <c r="E261" s="661" t="s">
        <v>3578</v>
      </c>
      <c r="F261" s="664"/>
      <c r="G261" s="664"/>
      <c r="H261" s="677">
        <v>0</v>
      </c>
      <c r="I261" s="664">
        <v>1</v>
      </c>
      <c r="J261" s="664">
        <v>144.01</v>
      </c>
      <c r="K261" s="677">
        <v>1</v>
      </c>
      <c r="L261" s="664">
        <v>1</v>
      </c>
      <c r="M261" s="665">
        <v>144.01</v>
      </c>
    </row>
    <row r="262" spans="1:13" ht="14.4" customHeight="1" x14ac:dyDescent="0.3">
      <c r="A262" s="660" t="s">
        <v>3542</v>
      </c>
      <c r="B262" s="661" t="s">
        <v>5539</v>
      </c>
      <c r="C262" s="661" t="s">
        <v>4555</v>
      </c>
      <c r="D262" s="661" t="s">
        <v>4556</v>
      </c>
      <c r="E262" s="661" t="s">
        <v>4557</v>
      </c>
      <c r="F262" s="664">
        <v>2</v>
      </c>
      <c r="G262" s="664">
        <v>918.6</v>
      </c>
      <c r="H262" s="677">
        <v>1</v>
      </c>
      <c r="I262" s="664"/>
      <c r="J262" s="664"/>
      <c r="K262" s="677">
        <v>0</v>
      </c>
      <c r="L262" s="664">
        <v>2</v>
      </c>
      <c r="M262" s="665">
        <v>918.6</v>
      </c>
    </row>
    <row r="263" spans="1:13" ht="14.4" customHeight="1" x14ac:dyDescent="0.3">
      <c r="A263" s="660" t="s">
        <v>3542</v>
      </c>
      <c r="B263" s="661" t="s">
        <v>3359</v>
      </c>
      <c r="C263" s="661" t="s">
        <v>4496</v>
      </c>
      <c r="D263" s="661" t="s">
        <v>4497</v>
      </c>
      <c r="E263" s="661" t="s">
        <v>4498</v>
      </c>
      <c r="F263" s="664">
        <v>2</v>
      </c>
      <c r="G263" s="664">
        <v>0</v>
      </c>
      <c r="H263" s="677"/>
      <c r="I263" s="664"/>
      <c r="J263" s="664"/>
      <c r="K263" s="677"/>
      <c r="L263" s="664">
        <v>2</v>
      </c>
      <c r="M263" s="665">
        <v>0</v>
      </c>
    </row>
    <row r="264" spans="1:13" ht="14.4" customHeight="1" x14ac:dyDescent="0.3">
      <c r="A264" s="660" t="s">
        <v>3542</v>
      </c>
      <c r="B264" s="661" t="s">
        <v>3359</v>
      </c>
      <c r="C264" s="661" t="s">
        <v>2875</v>
      </c>
      <c r="D264" s="661" t="s">
        <v>2876</v>
      </c>
      <c r="E264" s="661" t="s">
        <v>1916</v>
      </c>
      <c r="F264" s="664"/>
      <c r="G264" s="664"/>
      <c r="H264" s="677">
        <v>0</v>
      </c>
      <c r="I264" s="664">
        <v>2</v>
      </c>
      <c r="J264" s="664">
        <v>140.46</v>
      </c>
      <c r="K264" s="677">
        <v>1</v>
      </c>
      <c r="L264" s="664">
        <v>2</v>
      </c>
      <c r="M264" s="665">
        <v>140.46</v>
      </c>
    </row>
    <row r="265" spans="1:13" ht="14.4" customHeight="1" x14ac:dyDescent="0.3">
      <c r="A265" s="660" t="s">
        <v>3542</v>
      </c>
      <c r="B265" s="661" t="s">
        <v>3365</v>
      </c>
      <c r="C265" s="661" t="s">
        <v>4563</v>
      </c>
      <c r="D265" s="661" t="s">
        <v>4564</v>
      </c>
      <c r="E265" s="661" t="s">
        <v>4565</v>
      </c>
      <c r="F265" s="664">
        <v>1</v>
      </c>
      <c r="G265" s="664">
        <v>144.81</v>
      </c>
      <c r="H265" s="677">
        <v>1</v>
      </c>
      <c r="I265" s="664"/>
      <c r="J265" s="664"/>
      <c r="K265" s="677">
        <v>0</v>
      </c>
      <c r="L265" s="664">
        <v>1</v>
      </c>
      <c r="M265" s="665">
        <v>144.81</v>
      </c>
    </row>
    <row r="266" spans="1:13" ht="14.4" customHeight="1" x14ac:dyDescent="0.3">
      <c r="A266" s="660" t="s">
        <v>3542</v>
      </c>
      <c r="B266" s="661" t="s">
        <v>3366</v>
      </c>
      <c r="C266" s="661" t="s">
        <v>4569</v>
      </c>
      <c r="D266" s="661" t="s">
        <v>4570</v>
      </c>
      <c r="E266" s="661" t="s">
        <v>3651</v>
      </c>
      <c r="F266" s="664"/>
      <c r="G266" s="664"/>
      <c r="H266" s="677">
        <v>0</v>
      </c>
      <c r="I266" s="664">
        <v>3</v>
      </c>
      <c r="J266" s="664">
        <v>289.59000000000003</v>
      </c>
      <c r="K266" s="677">
        <v>1</v>
      </c>
      <c r="L266" s="664">
        <v>3</v>
      </c>
      <c r="M266" s="665">
        <v>289.59000000000003</v>
      </c>
    </row>
    <row r="267" spans="1:13" ht="14.4" customHeight="1" x14ac:dyDescent="0.3">
      <c r="A267" s="660" t="s">
        <v>3542</v>
      </c>
      <c r="B267" s="661" t="s">
        <v>3366</v>
      </c>
      <c r="C267" s="661" t="s">
        <v>4571</v>
      </c>
      <c r="D267" s="661" t="s">
        <v>4572</v>
      </c>
      <c r="E267" s="661" t="s">
        <v>4573</v>
      </c>
      <c r="F267" s="664">
        <v>1</v>
      </c>
      <c r="G267" s="664">
        <v>144.81</v>
      </c>
      <c r="H267" s="677">
        <v>1</v>
      </c>
      <c r="I267" s="664"/>
      <c r="J267" s="664"/>
      <c r="K267" s="677">
        <v>0</v>
      </c>
      <c r="L267" s="664">
        <v>1</v>
      </c>
      <c r="M267" s="665">
        <v>144.81</v>
      </c>
    </row>
    <row r="268" spans="1:13" ht="14.4" customHeight="1" x14ac:dyDescent="0.3">
      <c r="A268" s="660" t="s">
        <v>3542</v>
      </c>
      <c r="B268" s="661" t="s">
        <v>3366</v>
      </c>
      <c r="C268" s="661" t="s">
        <v>4574</v>
      </c>
      <c r="D268" s="661" t="s">
        <v>3896</v>
      </c>
      <c r="E268" s="661" t="s">
        <v>2543</v>
      </c>
      <c r="F268" s="664">
        <v>1</v>
      </c>
      <c r="G268" s="664">
        <v>0</v>
      </c>
      <c r="H268" s="677"/>
      <c r="I268" s="664"/>
      <c r="J268" s="664"/>
      <c r="K268" s="677"/>
      <c r="L268" s="664">
        <v>1</v>
      </c>
      <c r="M268" s="665">
        <v>0</v>
      </c>
    </row>
    <row r="269" spans="1:13" ht="14.4" customHeight="1" x14ac:dyDescent="0.3">
      <c r="A269" s="660" t="s">
        <v>3542</v>
      </c>
      <c r="B269" s="661" t="s">
        <v>3472</v>
      </c>
      <c r="C269" s="661" t="s">
        <v>4566</v>
      </c>
      <c r="D269" s="661" t="s">
        <v>4334</v>
      </c>
      <c r="E269" s="661" t="s">
        <v>1072</v>
      </c>
      <c r="F269" s="664"/>
      <c r="G269" s="664"/>
      <c r="H269" s="677">
        <v>0</v>
      </c>
      <c r="I269" s="664">
        <v>1</v>
      </c>
      <c r="J269" s="664">
        <v>291.82</v>
      </c>
      <c r="K269" s="677">
        <v>1</v>
      </c>
      <c r="L269" s="664">
        <v>1</v>
      </c>
      <c r="M269" s="665">
        <v>291.82</v>
      </c>
    </row>
    <row r="270" spans="1:13" ht="14.4" customHeight="1" x14ac:dyDescent="0.3">
      <c r="A270" s="660" t="s">
        <v>3542</v>
      </c>
      <c r="B270" s="661" t="s">
        <v>3472</v>
      </c>
      <c r="C270" s="661" t="s">
        <v>2911</v>
      </c>
      <c r="D270" s="661" t="s">
        <v>2912</v>
      </c>
      <c r="E270" s="661" t="s">
        <v>1030</v>
      </c>
      <c r="F270" s="664"/>
      <c r="G270" s="664"/>
      <c r="H270" s="677">
        <v>0</v>
      </c>
      <c r="I270" s="664">
        <v>3</v>
      </c>
      <c r="J270" s="664">
        <v>583.62</v>
      </c>
      <c r="K270" s="677">
        <v>1</v>
      </c>
      <c r="L270" s="664">
        <v>3</v>
      </c>
      <c r="M270" s="665">
        <v>583.62</v>
      </c>
    </row>
    <row r="271" spans="1:13" ht="14.4" customHeight="1" x14ac:dyDescent="0.3">
      <c r="A271" s="660" t="s">
        <v>3542</v>
      </c>
      <c r="B271" s="661" t="s">
        <v>3472</v>
      </c>
      <c r="C271" s="661" t="s">
        <v>2948</v>
      </c>
      <c r="D271" s="661" t="s">
        <v>2912</v>
      </c>
      <c r="E271" s="661" t="s">
        <v>1072</v>
      </c>
      <c r="F271" s="664"/>
      <c r="G271" s="664"/>
      <c r="H271" s="677">
        <v>0</v>
      </c>
      <c r="I271" s="664">
        <v>1</v>
      </c>
      <c r="J271" s="664">
        <v>583.62</v>
      </c>
      <c r="K271" s="677">
        <v>1</v>
      </c>
      <c r="L271" s="664">
        <v>1</v>
      </c>
      <c r="M271" s="665">
        <v>583.62</v>
      </c>
    </row>
    <row r="272" spans="1:13" ht="14.4" customHeight="1" x14ac:dyDescent="0.3">
      <c r="A272" s="660" t="s">
        <v>3542</v>
      </c>
      <c r="B272" s="661" t="s">
        <v>3369</v>
      </c>
      <c r="C272" s="661" t="s">
        <v>1971</v>
      </c>
      <c r="D272" s="661" t="s">
        <v>1863</v>
      </c>
      <c r="E272" s="661" t="s">
        <v>3370</v>
      </c>
      <c r="F272" s="664"/>
      <c r="G272" s="664"/>
      <c r="H272" s="677">
        <v>0</v>
      </c>
      <c r="I272" s="664">
        <v>1</v>
      </c>
      <c r="J272" s="664">
        <v>164.94</v>
      </c>
      <c r="K272" s="677">
        <v>1</v>
      </c>
      <c r="L272" s="664">
        <v>1</v>
      </c>
      <c r="M272" s="665">
        <v>164.94</v>
      </c>
    </row>
    <row r="273" spans="1:13" ht="14.4" customHeight="1" x14ac:dyDescent="0.3">
      <c r="A273" s="660" t="s">
        <v>3542</v>
      </c>
      <c r="B273" s="661" t="s">
        <v>3475</v>
      </c>
      <c r="C273" s="661" t="s">
        <v>4583</v>
      </c>
      <c r="D273" s="661" t="s">
        <v>4584</v>
      </c>
      <c r="E273" s="661" t="s">
        <v>4585</v>
      </c>
      <c r="F273" s="664">
        <v>1</v>
      </c>
      <c r="G273" s="664">
        <v>0</v>
      </c>
      <c r="H273" s="677"/>
      <c r="I273" s="664"/>
      <c r="J273" s="664"/>
      <c r="K273" s="677"/>
      <c r="L273" s="664">
        <v>1</v>
      </c>
      <c r="M273" s="665">
        <v>0</v>
      </c>
    </row>
    <row r="274" spans="1:13" ht="14.4" customHeight="1" x14ac:dyDescent="0.3">
      <c r="A274" s="660" t="s">
        <v>3542</v>
      </c>
      <c r="B274" s="661" t="s">
        <v>3475</v>
      </c>
      <c r="C274" s="661" t="s">
        <v>4586</v>
      </c>
      <c r="D274" s="661" t="s">
        <v>4584</v>
      </c>
      <c r="E274" s="661" t="s">
        <v>4587</v>
      </c>
      <c r="F274" s="664">
        <v>1</v>
      </c>
      <c r="G274" s="664">
        <v>0</v>
      </c>
      <c r="H274" s="677"/>
      <c r="I274" s="664"/>
      <c r="J274" s="664"/>
      <c r="K274" s="677"/>
      <c r="L274" s="664">
        <v>1</v>
      </c>
      <c r="M274" s="665">
        <v>0</v>
      </c>
    </row>
    <row r="275" spans="1:13" ht="14.4" customHeight="1" x14ac:dyDescent="0.3">
      <c r="A275" s="660" t="s">
        <v>3542</v>
      </c>
      <c r="B275" s="661" t="s">
        <v>3371</v>
      </c>
      <c r="C275" s="661" t="s">
        <v>4550</v>
      </c>
      <c r="D275" s="661" t="s">
        <v>1774</v>
      </c>
      <c r="E275" s="661" t="s">
        <v>1072</v>
      </c>
      <c r="F275" s="664"/>
      <c r="G275" s="664"/>
      <c r="H275" s="677">
        <v>0</v>
      </c>
      <c r="I275" s="664">
        <v>1</v>
      </c>
      <c r="J275" s="664">
        <v>77.790000000000006</v>
      </c>
      <c r="K275" s="677">
        <v>1</v>
      </c>
      <c r="L275" s="664">
        <v>1</v>
      </c>
      <c r="M275" s="665">
        <v>77.790000000000006</v>
      </c>
    </row>
    <row r="276" spans="1:13" ht="14.4" customHeight="1" x14ac:dyDescent="0.3">
      <c r="A276" s="660" t="s">
        <v>3542</v>
      </c>
      <c r="B276" s="661" t="s">
        <v>3372</v>
      </c>
      <c r="C276" s="661" t="s">
        <v>4494</v>
      </c>
      <c r="D276" s="661" t="s">
        <v>4495</v>
      </c>
      <c r="E276" s="661" t="s">
        <v>1919</v>
      </c>
      <c r="F276" s="664">
        <v>1</v>
      </c>
      <c r="G276" s="664">
        <v>187.37</v>
      </c>
      <c r="H276" s="677">
        <v>1</v>
      </c>
      <c r="I276" s="664"/>
      <c r="J276" s="664"/>
      <c r="K276" s="677">
        <v>0</v>
      </c>
      <c r="L276" s="664">
        <v>1</v>
      </c>
      <c r="M276" s="665">
        <v>187.37</v>
      </c>
    </row>
    <row r="277" spans="1:13" ht="14.4" customHeight="1" x14ac:dyDescent="0.3">
      <c r="A277" s="660" t="s">
        <v>3542</v>
      </c>
      <c r="B277" s="661" t="s">
        <v>3372</v>
      </c>
      <c r="C277" s="661" t="s">
        <v>3978</v>
      </c>
      <c r="D277" s="661" t="s">
        <v>3476</v>
      </c>
      <c r="E277" s="661" t="s">
        <v>1669</v>
      </c>
      <c r="F277" s="664"/>
      <c r="G277" s="664"/>
      <c r="H277" s="677">
        <v>0</v>
      </c>
      <c r="I277" s="664">
        <v>1</v>
      </c>
      <c r="J277" s="664">
        <v>208.19</v>
      </c>
      <c r="K277" s="677">
        <v>1</v>
      </c>
      <c r="L277" s="664">
        <v>1</v>
      </c>
      <c r="M277" s="665">
        <v>208.19</v>
      </c>
    </row>
    <row r="278" spans="1:13" ht="14.4" customHeight="1" x14ac:dyDescent="0.3">
      <c r="A278" s="660" t="s">
        <v>3542</v>
      </c>
      <c r="B278" s="661" t="s">
        <v>3372</v>
      </c>
      <c r="C278" s="661" t="s">
        <v>2892</v>
      </c>
      <c r="D278" s="661" t="s">
        <v>2893</v>
      </c>
      <c r="E278" s="661" t="s">
        <v>3163</v>
      </c>
      <c r="F278" s="664"/>
      <c r="G278" s="664"/>
      <c r="H278" s="677">
        <v>0</v>
      </c>
      <c r="I278" s="664">
        <v>1</v>
      </c>
      <c r="J278" s="664">
        <v>416.37</v>
      </c>
      <c r="K278" s="677">
        <v>1</v>
      </c>
      <c r="L278" s="664">
        <v>1</v>
      </c>
      <c r="M278" s="665">
        <v>416.37</v>
      </c>
    </row>
    <row r="279" spans="1:13" ht="14.4" customHeight="1" x14ac:dyDescent="0.3">
      <c r="A279" s="660" t="s">
        <v>3542</v>
      </c>
      <c r="B279" s="661" t="s">
        <v>5534</v>
      </c>
      <c r="C279" s="661" t="s">
        <v>4577</v>
      </c>
      <c r="D279" s="661" t="s">
        <v>4578</v>
      </c>
      <c r="E279" s="661" t="s">
        <v>4579</v>
      </c>
      <c r="F279" s="664"/>
      <c r="G279" s="664"/>
      <c r="H279" s="677">
        <v>0</v>
      </c>
      <c r="I279" s="664">
        <v>2</v>
      </c>
      <c r="J279" s="664">
        <v>1158.6199999999999</v>
      </c>
      <c r="K279" s="677">
        <v>1</v>
      </c>
      <c r="L279" s="664">
        <v>2</v>
      </c>
      <c r="M279" s="665">
        <v>1158.6199999999999</v>
      </c>
    </row>
    <row r="280" spans="1:13" ht="14.4" customHeight="1" x14ac:dyDescent="0.3">
      <c r="A280" s="660" t="s">
        <v>3542</v>
      </c>
      <c r="B280" s="661" t="s">
        <v>3373</v>
      </c>
      <c r="C280" s="661" t="s">
        <v>2928</v>
      </c>
      <c r="D280" s="661" t="s">
        <v>1770</v>
      </c>
      <c r="E280" s="661" t="s">
        <v>2929</v>
      </c>
      <c r="F280" s="664"/>
      <c r="G280" s="664"/>
      <c r="H280" s="677">
        <v>0</v>
      </c>
      <c r="I280" s="664">
        <v>1</v>
      </c>
      <c r="J280" s="664">
        <v>394.64</v>
      </c>
      <c r="K280" s="677">
        <v>1</v>
      </c>
      <c r="L280" s="664">
        <v>1</v>
      </c>
      <c r="M280" s="665">
        <v>394.64</v>
      </c>
    </row>
    <row r="281" spans="1:13" ht="14.4" customHeight="1" x14ac:dyDescent="0.3">
      <c r="A281" s="660" t="s">
        <v>3542</v>
      </c>
      <c r="B281" s="661" t="s">
        <v>3373</v>
      </c>
      <c r="C281" s="661" t="s">
        <v>4581</v>
      </c>
      <c r="D281" s="661" t="s">
        <v>1770</v>
      </c>
      <c r="E281" s="661" t="s">
        <v>4582</v>
      </c>
      <c r="F281" s="664"/>
      <c r="G281" s="664"/>
      <c r="H281" s="677">
        <v>0</v>
      </c>
      <c r="I281" s="664">
        <v>3</v>
      </c>
      <c r="J281" s="664">
        <v>1315.47</v>
      </c>
      <c r="K281" s="677">
        <v>1</v>
      </c>
      <c r="L281" s="664">
        <v>3</v>
      </c>
      <c r="M281" s="665">
        <v>1315.47</v>
      </c>
    </row>
    <row r="282" spans="1:13" ht="14.4" customHeight="1" x14ac:dyDescent="0.3">
      <c r="A282" s="660" t="s">
        <v>3542</v>
      </c>
      <c r="B282" s="661" t="s">
        <v>3381</v>
      </c>
      <c r="C282" s="661" t="s">
        <v>4539</v>
      </c>
      <c r="D282" s="661" t="s">
        <v>4540</v>
      </c>
      <c r="E282" s="661" t="s">
        <v>4541</v>
      </c>
      <c r="F282" s="664">
        <v>1</v>
      </c>
      <c r="G282" s="664">
        <v>103.74</v>
      </c>
      <c r="H282" s="677">
        <v>1</v>
      </c>
      <c r="I282" s="664"/>
      <c r="J282" s="664"/>
      <c r="K282" s="677">
        <v>0</v>
      </c>
      <c r="L282" s="664">
        <v>1</v>
      </c>
      <c r="M282" s="665">
        <v>103.74</v>
      </c>
    </row>
    <row r="283" spans="1:13" ht="14.4" customHeight="1" x14ac:dyDescent="0.3">
      <c r="A283" s="660" t="s">
        <v>3542</v>
      </c>
      <c r="B283" s="661" t="s">
        <v>3381</v>
      </c>
      <c r="C283" s="661" t="s">
        <v>4542</v>
      </c>
      <c r="D283" s="661" t="s">
        <v>4543</v>
      </c>
      <c r="E283" s="661" t="s">
        <v>4544</v>
      </c>
      <c r="F283" s="664"/>
      <c r="G283" s="664"/>
      <c r="H283" s="677">
        <v>0</v>
      </c>
      <c r="I283" s="664">
        <v>1</v>
      </c>
      <c r="J283" s="664">
        <v>124.49</v>
      </c>
      <c r="K283" s="677">
        <v>1</v>
      </c>
      <c r="L283" s="664">
        <v>1</v>
      </c>
      <c r="M283" s="665">
        <v>124.49</v>
      </c>
    </row>
    <row r="284" spans="1:13" ht="14.4" customHeight="1" x14ac:dyDescent="0.3">
      <c r="A284" s="660" t="s">
        <v>3542</v>
      </c>
      <c r="B284" s="661" t="s">
        <v>3381</v>
      </c>
      <c r="C284" s="661" t="s">
        <v>4545</v>
      </c>
      <c r="D284" s="661" t="s">
        <v>3383</v>
      </c>
      <c r="E284" s="661" t="s">
        <v>4546</v>
      </c>
      <c r="F284" s="664"/>
      <c r="G284" s="664"/>
      <c r="H284" s="677"/>
      <c r="I284" s="664">
        <v>1</v>
      </c>
      <c r="J284" s="664">
        <v>0</v>
      </c>
      <c r="K284" s="677"/>
      <c r="L284" s="664">
        <v>1</v>
      </c>
      <c r="M284" s="665">
        <v>0</v>
      </c>
    </row>
    <row r="285" spans="1:13" ht="14.4" customHeight="1" x14ac:dyDescent="0.3">
      <c r="A285" s="660" t="s">
        <v>3542</v>
      </c>
      <c r="B285" s="661" t="s">
        <v>3381</v>
      </c>
      <c r="C285" s="661" t="s">
        <v>4547</v>
      </c>
      <c r="D285" s="661" t="s">
        <v>4548</v>
      </c>
      <c r="E285" s="661" t="s">
        <v>4549</v>
      </c>
      <c r="F285" s="664">
        <v>1</v>
      </c>
      <c r="G285" s="664">
        <v>82.99</v>
      </c>
      <c r="H285" s="677">
        <v>1</v>
      </c>
      <c r="I285" s="664"/>
      <c r="J285" s="664"/>
      <c r="K285" s="677">
        <v>0</v>
      </c>
      <c r="L285" s="664">
        <v>1</v>
      </c>
      <c r="M285" s="665">
        <v>82.99</v>
      </c>
    </row>
    <row r="286" spans="1:13" ht="14.4" customHeight="1" x14ac:dyDescent="0.3">
      <c r="A286" s="660" t="s">
        <v>3542</v>
      </c>
      <c r="B286" s="661" t="s">
        <v>3385</v>
      </c>
      <c r="C286" s="661" t="s">
        <v>2158</v>
      </c>
      <c r="D286" s="661" t="s">
        <v>617</v>
      </c>
      <c r="E286" s="661" t="s">
        <v>3387</v>
      </c>
      <c r="F286" s="664"/>
      <c r="G286" s="664"/>
      <c r="H286" s="677">
        <v>0</v>
      </c>
      <c r="I286" s="664">
        <v>4</v>
      </c>
      <c r="J286" s="664">
        <v>617.44000000000005</v>
      </c>
      <c r="K286" s="677">
        <v>1</v>
      </c>
      <c r="L286" s="664">
        <v>4</v>
      </c>
      <c r="M286" s="665">
        <v>617.44000000000005</v>
      </c>
    </row>
    <row r="287" spans="1:13" ht="14.4" customHeight="1" x14ac:dyDescent="0.3">
      <c r="A287" s="660" t="s">
        <v>3542</v>
      </c>
      <c r="B287" s="661" t="s">
        <v>3385</v>
      </c>
      <c r="C287" s="661" t="s">
        <v>3052</v>
      </c>
      <c r="D287" s="661" t="s">
        <v>3483</v>
      </c>
      <c r="E287" s="661" t="s">
        <v>3386</v>
      </c>
      <c r="F287" s="664"/>
      <c r="G287" s="664"/>
      <c r="H287" s="677">
        <v>0</v>
      </c>
      <c r="I287" s="664">
        <v>3</v>
      </c>
      <c r="J287" s="664">
        <v>439.56000000000006</v>
      </c>
      <c r="K287" s="677">
        <v>1</v>
      </c>
      <c r="L287" s="664">
        <v>3</v>
      </c>
      <c r="M287" s="665">
        <v>439.56000000000006</v>
      </c>
    </row>
    <row r="288" spans="1:13" ht="14.4" customHeight="1" x14ac:dyDescent="0.3">
      <c r="A288" s="660" t="s">
        <v>3542</v>
      </c>
      <c r="B288" s="661" t="s">
        <v>3396</v>
      </c>
      <c r="C288" s="661" t="s">
        <v>2096</v>
      </c>
      <c r="D288" s="661" t="s">
        <v>2097</v>
      </c>
      <c r="E288" s="661" t="s">
        <v>3016</v>
      </c>
      <c r="F288" s="664"/>
      <c r="G288" s="664"/>
      <c r="H288" s="677">
        <v>0</v>
      </c>
      <c r="I288" s="664">
        <v>2</v>
      </c>
      <c r="J288" s="664">
        <v>223.44</v>
      </c>
      <c r="K288" s="677">
        <v>1</v>
      </c>
      <c r="L288" s="664">
        <v>2</v>
      </c>
      <c r="M288" s="665">
        <v>223.44</v>
      </c>
    </row>
    <row r="289" spans="1:13" ht="14.4" customHeight="1" x14ac:dyDescent="0.3">
      <c r="A289" s="660" t="s">
        <v>3542</v>
      </c>
      <c r="B289" s="661" t="s">
        <v>3396</v>
      </c>
      <c r="C289" s="661" t="s">
        <v>4525</v>
      </c>
      <c r="D289" s="661" t="s">
        <v>2097</v>
      </c>
      <c r="E289" s="661" t="s">
        <v>4526</v>
      </c>
      <c r="F289" s="664"/>
      <c r="G289" s="664"/>
      <c r="H289" s="677"/>
      <c r="I289" s="664">
        <v>2</v>
      </c>
      <c r="J289" s="664">
        <v>0</v>
      </c>
      <c r="K289" s="677"/>
      <c r="L289" s="664">
        <v>2</v>
      </c>
      <c r="M289" s="665">
        <v>0</v>
      </c>
    </row>
    <row r="290" spans="1:13" ht="14.4" customHeight="1" x14ac:dyDescent="0.3">
      <c r="A290" s="660" t="s">
        <v>3542</v>
      </c>
      <c r="B290" s="661" t="s">
        <v>3407</v>
      </c>
      <c r="C290" s="661" t="s">
        <v>4499</v>
      </c>
      <c r="D290" s="661" t="s">
        <v>4500</v>
      </c>
      <c r="E290" s="661" t="s">
        <v>4501</v>
      </c>
      <c r="F290" s="664"/>
      <c r="G290" s="664"/>
      <c r="H290" s="677">
        <v>0</v>
      </c>
      <c r="I290" s="664">
        <v>2</v>
      </c>
      <c r="J290" s="664">
        <v>104.8</v>
      </c>
      <c r="K290" s="677">
        <v>1</v>
      </c>
      <c r="L290" s="664">
        <v>2</v>
      </c>
      <c r="M290" s="665">
        <v>104.8</v>
      </c>
    </row>
    <row r="291" spans="1:13" ht="14.4" customHeight="1" x14ac:dyDescent="0.3">
      <c r="A291" s="660" t="s">
        <v>3542</v>
      </c>
      <c r="B291" s="661" t="s">
        <v>3412</v>
      </c>
      <c r="C291" s="661" t="s">
        <v>2218</v>
      </c>
      <c r="D291" s="661" t="s">
        <v>2219</v>
      </c>
      <c r="E291" s="661" t="s">
        <v>3414</v>
      </c>
      <c r="F291" s="664"/>
      <c r="G291" s="664"/>
      <c r="H291" s="677">
        <v>0</v>
      </c>
      <c r="I291" s="664">
        <v>4</v>
      </c>
      <c r="J291" s="664">
        <v>11964.92</v>
      </c>
      <c r="K291" s="677">
        <v>1</v>
      </c>
      <c r="L291" s="664">
        <v>4</v>
      </c>
      <c r="M291" s="665">
        <v>11964.92</v>
      </c>
    </row>
    <row r="292" spans="1:13" ht="14.4" customHeight="1" x14ac:dyDescent="0.3">
      <c r="A292" s="660" t="s">
        <v>3542</v>
      </c>
      <c r="B292" s="661" t="s">
        <v>3412</v>
      </c>
      <c r="C292" s="661" t="s">
        <v>3728</v>
      </c>
      <c r="D292" s="661" t="s">
        <v>2219</v>
      </c>
      <c r="E292" s="661" t="s">
        <v>3729</v>
      </c>
      <c r="F292" s="664"/>
      <c r="G292" s="664"/>
      <c r="H292" s="677">
        <v>0</v>
      </c>
      <c r="I292" s="664">
        <v>1</v>
      </c>
      <c r="J292" s="664">
        <v>748.21</v>
      </c>
      <c r="K292" s="677">
        <v>1</v>
      </c>
      <c r="L292" s="664">
        <v>1</v>
      </c>
      <c r="M292" s="665">
        <v>748.21</v>
      </c>
    </row>
    <row r="293" spans="1:13" ht="14.4" customHeight="1" x14ac:dyDescent="0.3">
      <c r="A293" s="660" t="s">
        <v>3542</v>
      </c>
      <c r="B293" s="661" t="s">
        <v>3419</v>
      </c>
      <c r="C293" s="661" t="s">
        <v>1967</v>
      </c>
      <c r="D293" s="661" t="s">
        <v>1968</v>
      </c>
      <c r="E293" s="661" t="s">
        <v>2432</v>
      </c>
      <c r="F293" s="664"/>
      <c r="G293" s="664"/>
      <c r="H293" s="677">
        <v>0</v>
      </c>
      <c r="I293" s="664">
        <v>22</v>
      </c>
      <c r="J293" s="664">
        <v>31399.060000000005</v>
      </c>
      <c r="K293" s="677">
        <v>1</v>
      </c>
      <c r="L293" s="664">
        <v>22</v>
      </c>
      <c r="M293" s="665">
        <v>31399.060000000005</v>
      </c>
    </row>
    <row r="294" spans="1:13" ht="14.4" customHeight="1" x14ac:dyDescent="0.3">
      <c r="A294" s="660" t="s">
        <v>3542</v>
      </c>
      <c r="B294" s="661" t="s">
        <v>5540</v>
      </c>
      <c r="C294" s="661" t="s">
        <v>4552</v>
      </c>
      <c r="D294" s="661" t="s">
        <v>4553</v>
      </c>
      <c r="E294" s="661" t="s">
        <v>2392</v>
      </c>
      <c r="F294" s="664"/>
      <c r="G294" s="664"/>
      <c r="H294" s="677">
        <v>0</v>
      </c>
      <c r="I294" s="664">
        <v>1</v>
      </c>
      <c r="J294" s="664">
        <v>193.68</v>
      </c>
      <c r="K294" s="677">
        <v>1</v>
      </c>
      <c r="L294" s="664">
        <v>1</v>
      </c>
      <c r="M294" s="665">
        <v>193.68</v>
      </c>
    </row>
    <row r="295" spans="1:13" ht="14.4" customHeight="1" x14ac:dyDescent="0.3">
      <c r="A295" s="660" t="s">
        <v>3542</v>
      </c>
      <c r="B295" s="661" t="s">
        <v>3493</v>
      </c>
      <c r="C295" s="661" t="s">
        <v>4192</v>
      </c>
      <c r="D295" s="661" t="s">
        <v>2869</v>
      </c>
      <c r="E295" s="661" t="s">
        <v>3883</v>
      </c>
      <c r="F295" s="664"/>
      <c r="G295" s="664"/>
      <c r="H295" s="677"/>
      <c r="I295" s="664">
        <v>1</v>
      </c>
      <c r="J295" s="664">
        <v>0</v>
      </c>
      <c r="K295" s="677"/>
      <c r="L295" s="664">
        <v>1</v>
      </c>
      <c r="M295" s="665">
        <v>0</v>
      </c>
    </row>
    <row r="296" spans="1:13" ht="14.4" customHeight="1" x14ac:dyDescent="0.3">
      <c r="A296" s="660" t="s">
        <v>3542</v>
      </c>
      <c r="B296" s="661" t="s">
        <v>3422</v>
      </c>
      <c r="C296" s="661" t="s">
        <v>4588</v>
      </c>
      <c r="D296" s="661" t="s">
        <v>4589</v>
      </c>
      <c r="E296" s="661" t="s">
        <v>2825</v>
      </c>
      <c r="F296" s="664"/>
      <c r="G296" s="664"/>
      <c r="H296" s="677">
        <v>0</v>
      </c>
      <c r="I296" s="664">
        <v>3</v>
      </c>
      <c r="J296" s="664">
        <v>422.84999999999997</v>
      </c>
      <c r="K296" s="677">
        <v>1</v>
      </c>
      <c r="L296" s="664">
        <v>3</v>
      </c>
      <c r="M296" s="665">
        <v>422.84999999999997</v>
      </c>
    </row>
    <row r="297" spans="1:13" ht="14.4" customHeight="1" x14ac:dyDescent="0.3">
      <c r="A297" s="660" t="s">
        <v>3542</v>
      </c>
      <c r="B297" s="661" t="s">
        <v>3422</v>
      </c>
      <c r="C297" s="661" t="s">
        <v>1834</v>
      </c>
      <c r="D297" s="661" t="s">
        <v>1835</v>
      </c>
      <c r="E297" s="661" t="s">
        <v>3423</v>
      </c>
      <c r="F297" s="664"/>
      <c r="G297" s="664"/>
      <c r="H297" s="677">
        <v>0</v>
      </c>
      <c r="I297" s="664">
        <v>14</v>
      </c>
      <c r="J297" s="664">
        <v>2192.54</v>
      </c>
      <c r="K297" s="677">
        <v>1</v>
      </c>
      <c r="L297" s="664">
        <v>14</v>
      </c>
      <c r="M297" s="665">
        <v>2192.54</v>
      </c>
    </row>
    <row r="298" spans="1:13" ht="14.4" customHeight="1" x14ac:dyDescent="0.3">
      <c r="A298" s="660" t="s">
        <v>3542</v>
      </c>
      <c r="B298" s="661" t="s">
        <v>3427</v>
      </c>
      <c r="C298" s="661" t="s">
        <v>3994</v>
      </c>
      <c r="D298" s="661" t="s">
        <v>3430</v>
      </c>
      <c r="E298" s="661" t="s">
        <v>3995</v>
      </c>
      <c r="F298" s="664"/>
      <c r="G298" s="664"/>
      <c r="H298" s="677">
        <v>0</v>
      </c>
      <c r="I298" s="664">
        <v>14</v>
      </c>
      <c r="J298" s="664">
        <v>11878.86</v>
      </c>
      <c r="K298" s="677">
        <v>1</v>
      </c>
      <c r="L298" s="664">
        <v>14</v>
      </c>
      <c r="M298" s="665">
        <v>11878.86</v>
      </c>
    </row>
    <row r="299" spans="1:13" ht="14.4" customHeight="1" x14ac:dyDescent="0.3">
      <c r="A299" s="660" t="s">
        <v>3542</v>
      </c>
      <c r="B299" s="661" t="s">
        <v>3427</v>
      </c>
      <c r="C299" s="661" t="s">
        <v>4314</v>
      </c>
      <c r="D299" s="661" t="s">
        <v>4315</v>
      </c>
      <c r="E299" s="661" t="s">
        <v>4316</v>
      </c>
      <c r="F299" s="664"/>
      <c r="G299" s="664"/>
      <c r="H299" s="677">
        <v>0</v>
      </c>
      <c r="I299" s="664">
        <v>6</v>
      </c>
      <c r="J299" s="664">
        <v>2868.42</v>
      </c>
      <c r="K299" s="677">
        <v>1</v>
      </c>
      <c r="L299" s="664">
        <v>6</v>
      </c>
      <c r="M299" s="665">
        <v>2868.42</v>
      </c>
    </row>
    <row r="300" spans="1:13" ht="14.4" customHeight="1" x14ac:dyDescent="0.3">
      <c r="A300" s="660" t="s">
        <v>3542</v>
      </c>
      <c r="B300" s="661" t="s">
        <v>3432</v>
      </c>
      <c r="C300" s="661" t="s">
        <v>3945</v>
      </c>
      <c r="D300" s="661" t="s">
        <v>1882</v>
      </c>
      <c r="E300" s="661" t="s">
        <v>3946</v>
      </c>
      <c r="F300" s="664"/>
      <c r="G300" s="664"/>
      <c r="H300" s="677">
        <v>0</v>
      </c>
      <c r="I300" s="664">
        <v>2</v>
      </c>
      <c r="J300" s="664">
        <v>2572.4</v>
      </c>
      <c r="K300" s="677">
        <v>1</v>
      </c>
      <c r="L300" s="664">
        <v>2</v>
      </c>
      <c r="M300" s="665">
        <v>2572.4</v>
      </c>
    </row>
    <row r="301" spans="1:13" ht="14.4" customHeight="1" x14ac:dyDescent="0.3">
      <c r="A301" s="660" t="s">
        <v>3542</v>
      </c>
      <c r="B301" s="661" t="s">
        <v>3432</v>
      </c>
      <c r="C301" s="661" t="s">
        <v>4063</v>
      </c>
      <c r="D301" s="661" t="s">
        <v>4064</v>
      </c>
      <c r="E301" s="661" t="s">
        <v>4065</v>
      </c>
      <c r="F301" s="664"/>
      <c r="G301" s="664"/>
      <c r="H301" s="677">
        <v>0</v>
      </c>
      <c r="I301" s="664">
        <v>29</v>
      </c>
      <c r="J301" s="664">
        <v>49748.92</v>
      </c>
      <c r="K301" s="677">
        <v>1</v>
      </c>
      <c r="L301" s="664">
        <v>29</v>
      </c>
      <c r="M301" s="665">
        <v>49748.92</v>
      </c>
    </row>
    <row r="302" spans="1:13" ht="14.4" customHeight="1" x14ac:dyDescent="0.3">
      <c r="A302" s="660" t="s">
        <v>3542</v>
      </c>
      <c r="B302" s="661" t="s">
        <v>3440</v>
      </c>
      <c r="C302" s="661" t="s">
        <v>4107</v>
      </c>
      <c r="D302" s="661" t="s">
        <v>1952</v>
      </c>
      <c r="E302" s="661" t="s">
        <v>2873</v>
      </c>
      <c r="F302" s="664"/>
      <c r="G302" s="664"/>
      <c r="H302" s="677">
        <v>0</v>
      </c>
      <c r="I302" s="664">
        <v>1</v>
      </c>
      <c r="J302" s="664">
        <v>264</v>
      </c>
      <c r="K302" s="677">
        <v>1</v>
      </c>
      <c r="L302" s="664">
        <v>1</v>
      </c>
      <c r="M302" s="665">
        <v>264</v>
      </c>
    </row>
    <row r="303" spans="1:13" ht="14.4" customHeight="1" x14ac:dyDescent="0.3">
      <c r="A303" s="660" t="s">
        <v>3542</v>
      </c>
      <c r="B303" s="661" t="s">
        <v>3440</v>
      </c>
      <c r="C303" s="661" t="s">
        <v>1877</v>
      </c>
      <c r="D303" s="661" t="s">
        <v>1878</v>
      </c>
      <c r="E303" s="661" t="s">
        <v>3441</v>
      </c>
      <c r="F303" s="664"/>
      <c r="G303" s="664"/>
      <c r="H303" s="677">
        <v>0</v>
      </c>
      <c r="I303" s="664">
        <v>9</v>
      </c>
      <c r="J303" s="664">
        <v>593.91</v>
      </c>
      <c r="K303" s="677">
        <v>1</v>
      </c>
      <c r="L303" s="664">
        <v>9</v>
      </c>
      <c r="M303" s="665">
        <v>593.91</v>
      </c>
    </row>
    <row r="304" spans="1:13" ht="14.4" customHeight="1" x14ac:dyDescent="0.3">
      <c r="A304" s="660" t="s">
        <v>3542</v>
      </c>
      <c r="B304" s="661" t="s">
        <v>3440</v>
      </c>
      <c r="C304" s="661" t="s">
        <v>2872</v>
      </c>
      <c r="D304" s="661" t="s">
        <v>1952</v>
      </c>
      <c r="E304" s="661" t="s">
        <v>3496</v>
      </c>
      <c r="F304" s="664"/>
      <c r="G304" s="664"/>
      <c r="H304" s="677">
        <v>0</v>
      </c>
      <c r="I304" s="664">
        <v>8</v>
      </c>
      <c r="J304" s="664">
        <v>2112</v>
      </c>
      <c r="K304" s="677">
        <v>1</v>
      </c>
      <c r="L304" s="664">
        <v>8</v>
      </c>
      <c r="M304" s="665">
        <v>2112</v>
      </c>
    </row>
    <row r="305" spans="1:13" ht="14.4" customHeight="1" x14ac:dyDescent="0.3">
      <c r="A305" s="660" t="s">
        <v>3542</v>
      </c>
      <c r="B305" s="661" t="s">
        <v>3440</v>
      </c>
      <c r="C305" s="661" t="s">
        <v>4502</v>
      </c>
      <c r="D305" s="661" t="s">
        <v>4503</v>
      </c>
      <c r="E305" s="661" t="s">
        <v>1669</v>
      </c>
      <c r="F305" s="664">
        <v>1</v>
      </c>
      <c r="G305" s="664">
        <v>0</v>
      </c>
      <c r="H305" s="677"/>
      <c r="I305" s="664"/>
      <c r="J305" s="664"/>
      <c r="K305" s="677"/>
      <c r="L305" s="664">
        <v>1</v>
      </c>
      <c r="M305" s="665">
        <v>0</v>
      </c>
    </row>
    <row r="306" spans="1:13" ht="14.4" customHeight="1" x14ac:dyDescent="0.3">
      <c r="A306" s="660" t="s">
        <v>3542</v>
      </c>
      <c r="B306" s="661" t="s">
        <v>3440</v>
      </c>
      <c r="C306" s="661" t="s">
        <v>4504</v>
      </c>
      <c r="D306" s="661" t="s">
        <v>1952</v>
      </c>
      <c r="E306" s="661" t="s">
        <v>3496</v>
      </c>
      <c r="F306" s="664"/>
      <c r="G306" s="664"/>
      <c r="H306" s="677">
        <v>0</v>
      </c>
      <c r="I306" s="664">
        <v>1</v>
      </c>
      <c r="J306" s="664">
        <v>264</v>
      </c>
      <c r="K306" s="677">
        <v>1</v>
      </c>
      <c r="L306" s="664">
        <v>1</v>
      </c>
      <c r="M306" s="665">
        <v>264</v>
      </c>
    </row>
    <row r="307" spans="1:13" ht="14.4" customHeight="1" x14ac:dyDescent="0.3">
      <c r="A307" s="660" t="s">
        <v>3542</v>
      </c>
      <c r="B307" s="661" t="s">
        <v>3443</v>
      </c>
      <c r="C307" s="661" t="s">
        <v>2950</v>
      </c>
      <c r="D307" s="661" t="s">
        <v>3497</v>
      </c>
      <c r="E307" s="661" t="s">
        <v>3228</v>
      </c>
      <c r="F307" s="664"/>
      <c r="G307" s="664"/>
      <c r="H307" s="677">
        <v>0</v>
      </c>
      <c r="I307" s="664">
        <v>2</v>
      </c>
      <c r="J307" s="664">
        <v>246.4</v>
      </c>
      <c r="K307" s="677">
        <v>1</v>
      </c>
      <c r="L307" s="664">
        <v>2</v>
      </c>
      <c r="M307" s="665">
        <v>246.4</v>
      </c>
    </row>
    <row r="308" spans="1:13" ht="14.4" customHeight="1" x14ac:dyDescent="0.3">
      <c r="A308" s="660" t="s">
        <v>3542</v>
      </c>
      <c r="B308" s="661" t="s">
        <v>3451</v>
      </c>
      <c r="C308" s="661" t="s">
        <v>1757</v>
      </c>
      <c r="D308" s="661" t="s">
        <v>1758</v>
      </c>
      <c r="E308" s="661" t="s">
        <v>3452</v>
      </c>
      <c r="F308" s="664"/>
      <c r="G308" s="664"/>
      <c r="H308" s="677">
        <v>0</v>
      </c>
      <c r="I308" s="664">
        <v>4</v>
      </c>
      <c r="J308" s="664">
        <v>909.28</v>
      </c>
      <c r="K308" s="677">
        <v>1</v>
      </c>
      <c r="L308" s="664">
        <v>4</v>
      </c>
      <c r="M308" s="665">
        <v>909.28</v>
      </c>
    </row>
    <row r="309" spans="1:13" ht="14.4" customHeight="1" x14ac:dyDescent="0.3">
      <c r="A309" s="660" t="s">
        <v>3542</v>
      </c>
      <c r="B309" s="661" t="s">
        <v>3451</v>
      </c>
      <c r="C309" s="661" t="s">
        <v>1918</v>
      </c>
      <c r="D309" s="661" t="s">
        <v>1758</v>
      </c>
      <c r="E309" s="661" t="s">
        <v>1919</v>
      </c>
      <c r="F309" s="664"/>
      <c r="G309" s="664"/>
      <c r="H309" s="677">
        <v>0</v>
      </c>
      <c r="I309" s="664">
        <v>1</v>
      </c>
      <c r="J309" s="664">
        <v>340.97</v>
      </c>
      <c r="K309" s="677">
        <v>1</v>
      </c>
      <c r="L309" s="664">
        <v>1</v>
      </c>
      <c r="M309" s="665">
        <v>340.97</v>
      </c>
    </row>
    <row r="310" spans="1:13" ht="14.4" customHeight="1" x14ac:dyDescent="0.3">
      <c r="A310" s="660" t="s">
        <v>3542</v>
      </c>
      <c r="B310" s="661" t="s">
        <v>3415</v>
      </c>
      <c r="C310" s="661" t="s">
        <v>2253</v>
      </c>
      <c r="D310" s="661" t="s">
        <v>2246</v>
      </c>
      <c r="E310" s="661" t="s">
        <v>3416</v>
      </c>
      <c r="F310" s="664"/>
      <c r="G310" s="664"/>
      <c r="H310" s="677">
        <v>0</v>
      </c>
      <c r="I310" s="664">
        <v>4</v>
      </c>
      <c r="J310" s="664">
        <v>55397.04</v>
      </c>
      <c r="K310" s="677">
        <v>1</v>
      </c>
      <c r="L310" s="664">
        <v>4</v>
      </c>
      <c r="M310" s="665">
        <v>55397.04</v>
      </c>
    </row>
    <row r="311" spans="1:13" ht="14.4" customHeight="1" x14ac:dyDescent="0.3">
      <c r="A311" s="660" t="s">
        <v>3543</v>
      </c>
      <c r="B311" s="661" t="s">
        <v>3346</v>
      </c>
      <c r="C311" s="661" t="s">
        <v>3715</v>
      </c>
      <c r="D311" s="661" t="s">
        <v>3716</v>
      </c>
      <c r="E311" s="661" t="s">
        <v>3717</v>
      </c>
      <c r="F311" s="664"/>
      <c r="G311" s="664"/>
      <c r="H311" s="677">
        <v>0</v>
      </c>
      <c r="I311" s="664">
        <v>1</v>
      </c>
      <c r="J311" s="664">
        <v>46.85</v>
      </c>
      <c r="K311" s="677">
        <v>1</v>
      </c>
      <c r="L311" s="664">
        <v>1</v>
      </c>
      <c r="M311" s="665">
        <v>46.85</v>
      </c>
    </row>
    <row r="312" spans="1:13" ht="14.4" customHeight="1" x14ac:dyDescent="0.3">
      <c r="A312" s="660" t="s">
        <v>3543</v>
      </c>
      <c r="B312" s="661" t="s">
        <v>3355</v>
      </c>
      <c r="C312" s="661" t="s">
        <v>4633</v>
      </c>
      <c r="D312" s="661" t="s">
        <v>1781</v>
      </c>
      <c r="E312" s="661" t="s">
        <v>4634</v>
      </c>
      <c r="F312" s="664"/>
      <c r="G312" s="664"/>
      <c r="H312" s="677"/>
      <c r="I312" s="664">
        <v>1</v>
      </c>
      <c r="J312" s="664">
        <v>0</v>
      </c>
      <c r="K312" s="677"/>
      <c r="L312" s="664">
        <v>1</v>
      </c>
      <c r="M312" s="665">
        <v>0</v>
      </c>
    </row>
    <row r="313" spans="1:13" ht="14.4" customHeight="1" x14ac:dyDescent="0.3">
      <c r="A313" s="660" t="s">
        <v>3544</v>
      </c>
      <c r="B313" s="661" t="s">
        <v>3346</v>
      </c>
      <c r="C313" s="661" t="s">
        <v>3916</v>
      </c>
      <c r="D313" s="661" t="s">
        <v>3716</v>
      </c>
      <c r="E313" s="661" t="s">
        <v>3917</v>
      </c>
      <c r="F313" s="664"/>
      <c r="G313" s="664"/>
      <c r="H313" s="677">
        <v>0</v>
      </c>
      <c r="I313" s="664">
        <v>1</v>
      </c>
      <c r="J313" s="664">
        <v>102.93</v>
      </c>
      <c r="K313" s="677">
        <v>1</v>
      </c>
      <c r="L313" s="664">
        <v>1</v>
      </c>
      <c r="M313" s="665">
        <v>102.93</v>
      </c>
    </row>
    <row r="314" spans="1:13" ht="14.4" customHeight="1" x14ac:dyDescent="0.3">
      <c r="A314" s="660" t="s">
        <v>3544</v>
      </c>
      <c r="B314" s="661" t="s">
        <v>3348</v>
      </c>
      <c r="C314" s="661" t="s">
        <v>1940</v>
      </c>
      <c r="D314" s="661" t="s">
        <v>1941</v>
      </c>
      <c r="E314" s="661" t="s">
        <v>1942</v>
      </c>
      <c r="F314" s="664"/>
      <c r="G314" s="664"/>
      <c r="H314" s="677">
        <v>0</v>
      </c>
      <c r="I314" s="664">
        <v>7</v>
      </c>
      <c r="J314" s="664">
        <v>3330.39</v>
      </c>
      <c r="K314" s="677">
        <v>1</v>
      </c>
      <c r="L314" s="664">
        <v>7</v>
      </c>
      <c r="M314" s="665">
        <v>3330.39</v>
      </c>
    </row>
    <row r="315" spans="1:13" ht="14.4" customHeight="1" x14ac:dyDescent="0.3">
      <c r="A315" s="660" t="s">
        <v>3544</v>
      </c>
      <c r="B315" s="661" t="s">
        <v>3348</v>
      </c>
      <c r="C315" s="661" t="s">
        <v>2954</v>
      </c>
      <c r="D315" s="661" t="s">
        <v>2955</v>
      </c>
      <c r="E315" s="661" t="s">
        <v>3459</v>
      </c>
      <c r="F315" s="664"/>
      <c r="G315" s="664"/>
      <c r="H315" s="677">
        <v>0</v>
      </c>
      <c r="I315" s="664">
        <v>1</v>
      </c>
      <c r="J315" s="664">
        <v>1300.49</v>
      </c>
      <c r="K315" s="677">
        <v>1</v>
      </c>
      <c r="L315" s="664">
        <v>1</v>
      </c>
      <c r="M315" s="665">
        <v>1300.49</v>
      </c>
    </row>
    <row r="316" spans="1:13" ht="14.4" customHeight="1" x14ac:dyDescent="0.3">
      <c r="A316" s="660" t="s">
        <v>3544</v>
      </c>
      <c r="B316" s="661" t="s">
        <v>3348</v>
      </c>
      <c r="C316" s="661" t="s">
        <v>3659</v>
      </c>
      <c r="D316" s="661" t="s">
        <v>3660</v>
      </c>
      <c r="E316" s="661" t="s">
        <v>3661</v>
      </c>
      <c r="F316" s="664"/>
      <c r="G316" s="664"/>
      <c r="H316" s="677">
        <v>0</v>
      </c>
      <c r="I316" s="664">
        <v>1</v>
      </c>
      <c r="J316" s="664">
        <v>974.8</v>
      </c>
      <c r="K316" s="677">
        <v>1</v>
      </c>
      <c r="L316" s="664">
        <v>1</v>
      </c>
      <c r="M316" s="665">
        <v>974.8</v>
      </c>
    </row>
    <row r="317" spans="1:13" ht="14.4" customHeight="1" x14ac:dyDescent="0.3">
      <c r="A317" s="660" t="s">
        <v>3544</v>
      </c>
      <c r="B317" s="661" t="s">
        <v>3350</v>
      </c>
      <c r="C317" s="661" t="s">
        <v>1963</v>
      </c>
      <c r="D317" s="661" t="s">
        <v>1964</v>
      </c>
      <c r="E317" s="661" t="s">
        <v>3351</v>
      </c>
      <c r="F317" s="664"/>
      <c r="G317" s="664"/>
      <c r="H317" s="677">
        <v>0</v>
      </c>
      <c r="I317" s="664">
        <v>2</v>
      </c>
      <c r="J317" s="664">
        <v>1270.7</v>
      </c>
      <c r="K317" s="677">
        <v>1</v>
      </c>
      <c r="L317" s="664">
        <v>2</v>
      </c>
      <c r="M317" s="665">
        <v>1270.7</v>
      </c>
    </row>
    <row r="318" spans="1:13" ht="14.4" customHeight="1" x14ac:dyDescent="0.3">
      <c r="A318" s="660" t="s">
        <v>3544</v>
      </c>
      <c r="B318" s="661" t="s">
        <v>3352</v>
      </c>
      <c r="C318" s="661" t="s">
        <v>1806</v>
      </c>
      <c r="D318" s="661" t="s">
        <v>1807</v>
      </c>
      <c r="E318" s="661" t="s">
        <v>1808</v>
      </c>
      <c r="F318" s="664"/>
      <c r="G318" s="664"/>
      <c r="H318" s="677"/>
      <c r="I318" s="664">
        <v>1</v>
      </c>
      <c r="J318" s="664">
        <v>0</v>
      </c>
      <c r="K318" s="677"/>
      <c r="L318" s="664">
        <v>1</v>
      </c>
      <c r="M318" s="665">
        <v>0</v>
      </c>
    </row>
    <row r="319" spans="1:13" ht="14.4" customHeight="1" x14ac:dyDescent="0.3">
      <c r="A319" s="660" t="s">
        <v>3544</v>
      </c>
      <c r="B319" s="661" t="s">
        <v>3353</v>
      </c>
      <c r="C319" s="661" t="s">
        <v>4554</v>
      </c>
      <c r="D319" s="661" t="s">
        <v>1823</v>
      </c>
      <c r="E319" s="661" t="s">
        <v>1653</v>
      </c>
      <c r="F319" s="664"/>
      <c r="G319" s="664"/>
      <c r="H319" s="677">
        <v>0</v>
      </c>
      <c r="I319" s="664">
        <v>1</v>
      </c>
      <c r="J319" s="664">
        <v>101.69</v>
      </c>
      <c r="K319" s="677">
        <v>1</v>
      </c>
      <c r="L319" s="664">
        <v>1</v>
      </c>
      <c r="M319" s="665">
        <v>101.69</v>
      </c>
    </row>
    <row r="320" spans="1:13" ht="14.4" customHeight="1" x14ac:dyDescent="0.3">
      <c r="A320" s="660" t="s">
        <v>3544</v>
      </c>
      <c r="B320" s="661" t="s">
        <v>3355</v>
      </c>
      <c r="C320" s="661" t="s">
        <v>1924</v>
      </c>
      <c r="D320" s="661" t="s">
        <v>1781</v>
      </c>
      <c r="E320" s="661" t="s">
        <v>1925</v>
      </c>
      <c r="F320" s="664"/>
      <c r="G320" s="664"/>
      <c r="H320" s="677">
        <v>0</v>
      </c>
      <c r="I320" s="664">
        <v>1</v>
      </c>
      <c r="J320" s="664">
        <v>407.55</v>
      </c>
      <c r="K320" s="677">
        <v>1</v>
      </c>
      <c r="L320" s="664">
        <v>1</v>
      </c>
      <c r="M320" s="665">
        <v>407.55</v>
      </c>
    </row>
    <row r="321" spans="1:13" ht="14.4" customHeight="1" x14ac:dyDescent="0.3">
      <c r="A321" s="660" t="s">
        <v>3544</v>
      </c>
      <c r="B321" s="661" t="s">
        <v>3355</v>
      </c>
      <c r="C321" s="661" t="s">
        <v>1927</v>
      </c>
      <c r="D321" s="661" t="s">
        <v>1781</v>
      </c>
      <c r="E321" s="661" t="s">
        <v>1928</v>
      </c>
      <c r="F321" s="664"/>
      <c r="G321" s="664"/>
      <c r="H321" s="677">
        <v>0</v>
      </c>
      <c r="I321" s="664">
        <v>3</v>
      </c>
      <c r="J321" s="664">
        <v>1630.17</v>
      </c>
      <c r="K321" s="677">
        <v>1</v>
      </c>
      <c r="L321" s="664">
        <v>3</v>
      </c>
      <c r="M321" s="665">
        <v>1630.17</v>
      </c>
    </row>
    <row r="322" spans="1:13" ht="14.4" customHeight="1" x14ac:dyDescent="0.3">
      <c r="A322" s="660" t="s">
        <v>3544</v>
      </c>
      <c r="B322" s="661" t="s">
        <v>3355</v>
      </c>
      <c r="C322" s="661" t="s">
        <v>1780</v>
      </c>
      <c r="D322" s="661" t="s">
        <v>1781</v>
      </c>
      <c r="E322" s="661" t="s">
        <v>1782</v>
      </c>
      <c r="F322" s="664"/>
      <c r="G322" s="664"/>
      <c r="H322" s="677">
        <v>0</v>
      </c>
      <c r="I322" s="664">
        <v>9</v>
      </c>
      <c r="J322" s="664">
        <v>7335.9000000000005</v>
      </c>
      <c r="K322" s="677">
        <v>1</v>
      </c>
      <c r="L322" s="664">
        <v>9</v>
      </c>
      <c r="M322" s="665">
        <v>7335.9000000000005</v>
      </c>
    </row>
    <row r="323" spans="1:13" ht="14.4" customHeight="1" x14ac:dyDescent="0.3">
      <c r="A323" s="660" t="s">
        <v>3544</v>
      </c>
      <c r="B323" s="661" t="s">
        <v>3355</v>
      </c>
      <c r="C323" s="661" t="s">
        <v>1784</v>
      </c>
      <c r="D323" s="661" t="s">
        <v>1781</v>
      </c>
      <c r="E323" s="661" t="s">
        <v>1785</v>
      </c>
      <c r="F323" s="664"/>
      <c r="G323" s="664"/>
      <c r="H323" s="677">
        <v>0</v>
      </c>
      <c r="I323" s="664">
        <v>4</v>
      </c>
      <c r="J323" s="664">
        <v>3694.96</v>
      </c>
      <c r="K323" s="677">
        <v>1</v>
      </c>
      <c r="L323" s="664">
        <v>4</v>
      </c>
      <c r="M323" s="665">
        <v>3694.96</v>
      </c>
    </row>
    <row r="324" spans="1:13" ht="14.4" customHeight="1" x14ac:dyDescent="0.3">
      <c r="A324" s="660" t="s">
        <v>3544</v>
      </c>
      <c r="B324" s="661" t="s">
        <v>3355</v>
      </c>
      <c r="C324" s="661" t="s">
        <v>1787</v>
      </c>
      <c r="D324" s="661" t="s">
        <v>1781</v>
      </c>
      <c r="E324" s="661" t="s">
        <v>1788</v>
      </c>
      <c r="F324" s="664"/>
      <c r="G324" s="664"/>
      <c r="H324" s="677">
        <v>0</v>
      </c>
      <c r="I324" s="664">
        <v>2</v>
      </c>
      <c r="J324" s="664">
        <v>2309.36</v>
      </c>
      <c r="K324" s="677">
        <v>1</v>
      </c>
      <c r="L324" s="664">
        <v>2</v>
      </c>
      <c r="M324" s="665">
        <v>2309.36</v>
      </c>
    </row>
    <row r="325" spans="1:13" ht="14.4" customHeight="1" x14ac:dyDescent="0.3">
      <c r="A325" s="660" t="s">
        <v>3544</v>
      </c>
      <c r="B325" s="661" t="s">
        <v>3355</v>
      </c>
      <c r="C325" s="661" t="s">
        <v>2882</v>
      </c>
      <c r="D325" s="661" t="s">
        <v>2883</v>
      </c>
      <c r="E325" s="661" t="s">
        <v>1782</v>
      </c>
      <c r="F325" s="664"/>
      <c r="G325" s="664"/>
      <c r="H325" s="677">
        <v>0</v>
      </c>
      <c r="I325" s="664">
        <v>8</v>
      </c>
      <c r="J325" s="664">
        <v>11084.96</v>
      </c>
      <c r="K325" s="677">
        <v>1</v>
      </c>
      <c r="L325" s="664">
        <v>8</v>
      </c>
      <c r="M325" s="665">
        <v>11084.96</v>
      </c>
    </row>
    <row r="326" spans="1:13" ht="14.4" customHeight="1" x14ac:dyDescent="0.3">
      <c r="A326" s="660" t="s">
        <v>3544</v>
      </c>
      <c r="B326" s="661" t="s">
        <v>5531</v>
      </c>
      <c r="C326" s="661" t="s">
        <v>4355</v>
      </c>
      <c r="D326" s="661" t="s">
        <v>4356</v>
      </c>
      <c r="E326" s="661" t="s">
        <v>4357</v>
      </c>
      <c r="F326" s="664"/>
      <c r="G326" s="664"/>
      <c r="H326" s="677">
        <v>0</v>
      </c>
      <c r="I326" s="664">
        <v>2</v>
      </c>
      <c r="J326" s="664">
        <v>373.74</v>
      </c>
      <c r="K326" s="677">
        <v>1</v>
      </c>
      <c r="L326" s="664">
        <v>2</v>
      </c>
      <c r="M326" s="665">
        <v>373.74</v>
      </c>
    </row>
    <row r="327" spans="1:13" ht="14.4" customHeight="1" x14ac:dyDescent="0.3">
      <c r="A327" s="660" t="s">
        <v>3544</v>
      </c>
      <c r="B327" s="661" t="s">
        <v>3359</v>
      </c>
      <c r="C327" s="661" t="s">
        <v>4644</v>
      </c>
      <c r="D327" s="661" t="s">
        <v>3980</v>
      </c>
      <c r="E327" s="661" t="s">
        <v>4645</v>
      </c>
      <c r="F327" s="664">
        <v>1</v>
      </c>
      <c r="G327" s="664">
        <v>0</v>
      </c>
      <c r="H327" s="677"/>
      <c r="I327" s="664"/>
      <c r="J327" s="664"/>
      <c r="K327" s="677"/>
      <c r="L327" s="664">
        <v>1</v>
      </c>
      <c r="M327" s="665">
        <v>0</v>
      </c>
    </row>
    <row r="328" spans="1:13" ht="14.4" customHeight="1" x14ac:dyDescent="0.3">
      <c r="A328" s="660" t="s">
        <v>3544</v>
      </c>
      <c r="B328" s="661" t="s">
        <v>3366</v>
      </c>
      <c r="C328" s="661" t="s">
        <v>4205</v>
      </c>
      <c r="D328" s="661" t="s">
        <v>4206</v>
      </c>
      <c r="E328" s="661" t="s">
        <v>4207</v>
      </c>
      <c r="F328" s="664"/>
      <c r="G328" s="664"/>
      <c r="H328" s="677">
        <v>0</v>
      </c>
      <c r="I328" s="664">
        <v>1</v>
      </c>
      <c r="J328" s="664">
        <v>26.03</v>
      </c>
      <c r="K328" s="677">
        <v>1</v>
      </c>
      <c r="L328" s="664">
        <v>1</v>
      </c>
      <c r="M328" s="665">
        <v>26.03</v>
      </c>
    </row>
    <row r="329" spans="1:13" ht="14.4" customHeight="1" x14ac:dyDescent="0.3">
      <c r="A329" s="660" t="s">
        <v>3544</v>
      </c>
      <c r="B329" s="661" t="s">
        <v>3472</v>
      </c>
      <c r="C329" s="661" t="s">
        <v>2948</v>
      </c>
      <c r="D329" s="661" t="s">
        <v>2912</v>
      </c>
      <c r="E329" s="661" t="s">
        <v>1072</v>
      </c>
      <c r="F329" s="664"/>
      <c r="G329" s="664"/>
      <c r="H329" s="677">
        <v>0</v>
      </c>
      <c r="I329" s="664">
        <v>1</v>
      </c>
      <c r="J329" s="664">
        <v>583.62</v>
      </c>
      <c r="K329" s="677">
        <v>1</v>
      </c>
      <c r="L329" s="664">
        <v>1</v>
      </c>
      <c r="M329" s="665">
        <v>583.62</v>
      </c>
    </row>
    <row r="330" spans="1:13" ht="14.4" customHeight="1" x14ac:dyDescent="0.3">
      <c r="A330" s="660" t="s">
        <v>3544</v>
      </c>
      <c r="B330" s="661" t="s">
        <v>3479</v>
      </c>
      <c r="C330" s="661" t="s">
        <v>4658</v>
      </c>
      <c r="D330" s="661" t="s">
        <v>4659</v>
      </c>
      <c r="E330" s="661" t="s">
        <v>4660</v>
      </c>
      <c r="F330" s="664"/>
      <c r="G330" s="664"/>
      <c r="H330" s="677">
        <v>0</v>
      </c>
      <c r="I330" s="664">
        <v>1</v>
      </c>
      <c r="J330" s="664">
        <v>556.04</v>
      </c>
      <c r="K330" s="677">
        <v>1</v>
      </c>
      <c r="L330" s="664">
        <v>1</v>
      </c>
      <c r="M330" s="665">
        <v>556.04</v>
      </c>
    </row>
    <row r="331" spans="1:13" ht="14.4" customHeight="1" x14ac:dyDescent="0.3">
      <c r="A331" s="660" t="s">
        <v>3544</v>
      </c>
      <c r="B331" s="661" t="s">
        <v>3375</v>
      </c>
      <c r="C331" s="661" t="s">
        <v>1802</v>
      </c>
      <c r="D331" s="661" t="s">
        <v>1803</v>
      </c>
      <c r="E331" s="661" t="s">
        <v>2916</v>
      </c>
      <c r="F331" s="664"/>
      <c r="G331" s="664"/>
      <c r="H331" s="677">
        <v>0</v>
      </c>
      <c r="I331" s="664">
        <v>1</v>
      </c>
      <c r="J331" s="664">
        <v>37.159999999999997</v>
      </c>
      <c r="K331" s="677">
        <v>1</v>
      </c>
      <c r="L331" s="664">
        <v>1</v>
      </c>
      <c r="M331" s="665">
        <v>37.159999999999997</v>
      </c>
    </row>
    <row r="332" spans="1:13" ht="14.4" customHeight="1" x14ac:dyDescent="0.3">
      <c r="A332" s="660" t="s">
        <v>3544</v>
      </c>
      <c r="B332" s="661" t="s">
        <v>3385</v>
      </c>
      <c r="C332" s="661" t="s">
        <v>2158</v>
      </c>
      <c r="D332" s="661" t="s">
        <v>617</v>
      </c>
      <c r="E332" s="661" t="s">
        <v>3387</v>
      </c>
      <c r="F332" s="664"/>
      <c r="G332" s="664"/>
      <c r="H332" s="677">
        <v>0</v>
      </c>
      <c r="I332" s="664">
        <v>18</v>
      </c>
      <c r="J332" s="664">
        <v>2756.88</v>
      </c>
      <c r="K332" s="677">
        <v>1</v>
      </c>
      <c r="L332" s="664">
        <v>18</v>
      </c>
      <c r="M332" s="665">
        <v>2756.88</v>
      </c>
    </row>
    <row r="333" spans="1:13" ht="14.4" customHeight="1" x14ac:dyDescent="0.3">
      <c r="A333" s="660" t="s">
        <v>3544</v>
      </c>
      <c r="B333" s="661" t="s">
        <v>3385</v>
      </c>
      <c r="C333" s="661" t="s">
        <v>3052</v>
      </c>
      <c r="D333" s="661" t="s">
        <v>3483</v>
      </c>
      <c r="E333" s="661" t="s">
        <v>3386</v>
      </c>
      <c r="F333" s="664"/>
      <c r="G333" s="664"/>
      <c r="H333" s="677">
        <v>0</v>
      </c>
      <c r="I333" s="664">
        <v>1</v>
      </c>
      <c r="J333" s="664">
        <v>145.02000000000001</v>
      </c>
      <c r="K333" s="677">
        <v>1</v>
      </c>
      <c r="L333" s="664">
        <v>1</v>
      </c>
      <c r="M333" s="665">
        <v>145.02000000000001</v>
      </c>
    </row>
    <row r="334" spans="1:13" ht="14.4" customHeight="1" x14ac:dyDescent="0.3">
      <c r="A334" s="660" t="s">
        <v>3544</v>
      </c>
      <c r="B334" s="661" t="s">
        <v>3391</v>
      </c>
      <c r="C334" s="661" t="s">
        <v>2089</v>
      </c>
      <c r="D334" s="661" t="s">
        <v>2090</v>
      </c>
      <c r="E334" s="661" t="s">
        <v>3392</v>
      </c>
      <c r="F334" s="664"/>
      <c r="G334" s="664"/>
      <c r="H334" s="677">
        <v>0</v>
      </c>
      <c r="I334" s="664">
        <v>1</v>
      </c>
      <c r="J334" s="664">
        <v>170.52</v>
      </c>
      <c r="K334" s="677">
        <v>1</v>
      </c>
      <c r="L334" s="664">
        <v>1</v>
      </c>
      <c r="M334" s="665">
        <v>170.52</v>
      </c>
    </row>
    <row r="335" spans="1:13" ht="14.4" customHeight="1" x14ac:dyDescent="0.3">
      <c r="A335" s="660" t="s">
        <v>3544</v>
      </c>
      <c r="B335" s="661" t="s">
        <v>3396</v>
      </c>
      <c r="C335" s="661" t="s">
        <v>2096</v>
      </c>
      <c r="D335" s="661" t="s">
        <v>2097</v>
      </c>
      <c r="E335" s="661" t="s">
        <v>3016</v>
      </c>
      <c r="F335" s="664"/>
      <c r="G335" s="664"/>
      <c r="H335" s="677">
        <v>0</v>
      </c>
      <c r="I335" s="664">
        <v>3</v>
      </c>
      <c r="J335" s="664">
        <v>335.15999999999997</v>
      </c>
      <c r="K335" s="677">
        <v>1</v>
      </c>
      <c r="L335" s="664">
        <v>3</v>
      </c>
      <c r="M335" s="665">
        <v>335.15999999999997</v>
      </c>
    </row>
    <row r="336" spans="1:13" ht="14.4" customHeight="1" x14ac:dyDescent="0.3">
      <c r="A336" s="660" t="s">
        <v>3544</v>
      </c>
      <c r="B336" s="661" t="s">
        <v>3396</v>
      </c>
      <c r="C336" s="661" t="s">
        <v>4677</v>
      </c>
      <c r="D336" s="661" t="s">
        <v>4258</v>
      </c>
      <c r="E336" s="661" t="s">
        <v>4501</v>
      </c>
      <c r="F336" s="664"/>
      <c r="G336" s="664"/>
      <c r="H336" s="677">
        <v>0</v>
      </c>
      <c r="I336" s="664">
        <v>1</v>
      </c>
      <c r="J336" s="664">
        <v>59.85</v>
      </c>
      <c r="K336" s="677">
        <v>1</v>
      </c>
      <c r="L336" s="664">
        <v>1</v>
      </c>
      <c r="M336" s="665">
        <v>59.85</v>
      </c>
    </row>
    <row r="337" spans="1:13" ht="14.4" customHeight="1" x14ac:dyDescent="0.3">
      <c r="A337" s="660" t="s">
        <v>3544</v>
      </c>
      <c r="B337" s="661" t="s">
        <v>3396</v>
      </c>
      <c r="C337" s="661" t="s">
        <v>4525</v>
      </c>
      <c r="D337" s="661" t="s">
        <v>2097</v>
      </c>
      <c r="E337" s="661" t="s">
        <v>4526</v>
      </c>
      <c r="F337" s="664"/>
      <c r="G337" s="664"/>
      <c r="H337" s="677"/>
      <c r="I337" s="664">
        <v>3</v>
      </c>
      <c r="J337" s="664">
        <v>0</v>
      </c>
      <c r="K337" s="677"/>
      <c r="L337" s="664">
        <v>3</v>
      </c>
      <c r="M337" s="665">
        <v>0</v>
      </c>
    </row>
    <row r="338" spans="1:13" ht="14.4" customHeight="1" x14ac:dyDescent="0.3">
      <c r="A338" s="660" t="s">
        <v>3544</v>
      </c>
      <c r="B338" s="661" t="s">
        <v>3396</v>
      </c>
      <c r="C338" s="661" t="s">
        <v>4257</v>
      </c>
      <c r="D338" s="661" t="s">
        <v>4258</v>
      </c>
      <c r="E338" s="661" t="s">
        <v>4259</v>
      </c>
      <c r="F338" s="664"/>
      <c r="G338" s="664"/>
      <c r="H338" s="677">
        <v>0</v>
      </c>
      <c r="I338" s="664">
        <v>1</v>
      </c>
      <c r="J338" s="664">
        <v>83.79</v>
      </c>
      <c r="K338" s="677">
        <v>1</v>
      </c>
      <c r="L338" s="664">
        <v>1</v>
      </c>
      <c r="M338" s="665">
        <v>83.79</v>
      </c>
    </row>
    <row r="339" spans="1:13" ht="14.4" customHeight="1" x14ac:dyDescent="0.3">
      <c r="A339" s="660" t="s">
        <v>3544</v>
      </c>
      <c r="B339" s="661" t="s">
        <v>3397</v>
      </c>
      <c r="C339" s="661" t="s">
        <v>2170</v>
      </c>
      <c r="D339" s="661" t="s">
        <v>2171</v>
      </c>
      <c r="E339" s="661" t="s">
        <v>2172</v>
      </c>
      <c r="F339" s="664"/>
      <c r="G339" s="664"/>
      <c r="H339" s="677">
        <v>0</v>
      </c>
      <c r="I339" s="664">
        <v>6</v>
      </c>
      <c r="J339" s="664">
        <v>718.2</v>
      </c>
      <c r="K339" s="677">
        <v>1</v>
      </c>
      <c r="L339" s="664">
        <v>6</v>
      </c>
      <c r="M339" s="665">
        <v>718.2</v>
      </c>
    </row>
    <row r="340" spans="1:13" ht="14.4" customHeight="1" x14ac:dyDescent="0.3">
      <c r="A340" s="660" t="s">
        <v>3544</v>
      </c>
      <c r="B340" s="661" t="s">
        <v>3406</v>
      </c>
      <c r="C340" s="661" t="s">
        <v>2100</v>
      </c>
      <c r="D340" s="661" t="s">
        <v>2101</v>
      </c>
      <c r="E340" s="661" t="s">
        <v>3653</v>
      </c>
      <c r="F340" s="664"/>
      <c r="G340" s="664"/>
      <c r="H340" s="677">
        <v>0</v>
      </c>
      <c r="I340" s="664">
        <v>1</v>
      </c>
      <c r="J340" s="664">
        <v>66.819999999999993</v>
      </c>
      <c r="K340" s="677">
        <v>1</v>
      </c>
      <c r="L340" s="664">
        <v>1</v>
      </c>
      <c r="M340" s="665">
        <v>66.819999999999993</v>
      </c>
    </row>
    <row r="341" spans="1:13" ht="14.4" customHeight="1" x14ac:dyDescent="0.3">
      <c r="A341" s="660" t="s">
        <v>3544</v>
      </c>
      <c r="B341" s="661" t="s">
        <v>3407</v>
      </c>
      <c r="C341" s="661" t="s">
        <v>2093</v>
      </c>
      <c r="D341" s="661" t="s">
        <v>2094</v>
      </c>
      <c r="E341" s="661" t="s">
        <v>3392</v>
      </c>
      <c r="F341" s="664"/>
      <c r="G341" s="664"/>
      <c r="H341" s="677">
        <v>0</v>
      </c>
      <c r="I341" s="664">
        <v>1</v>
      </c>
      <c r="J341" s="664">
        <v>66.819999999999993</v>
      </c>
      <c r="K341" s="677">
        <v>1</v>
      </c>
      <c r="L341" s="664">
        <v>1</v>
      </c>
      <c r="M341" s="665">
        <v>66.819999999999993</v>
      </c>
    </row>
    <row r="342" spans="1:13" ht="14.4" customHeight="1" x14ac:dyDescent="0.3">
      <c r="A342" s="660" t="s">
        <v>3544</v>
      </c>
      <c r="B342" s="661" t="s">
        <v>3412</v>
      </c>
      <c r="C342" s="661" t="s">
        <v>2218</v>
      </c>
      <c r="D342" s="661" t="s">
        <v>2219</v>
      </c>
      <c r="E342" s="661" t="s">
        <v>3414</v>
      </c>
      <c r="F342" s="664"/>
      <c r="G342" s="664"/>
      <c r="H342" s="677">
        <v>0</v>
      </c>
      <c r="I342" s="664">
        <v>15</v>
      </c>
      <c r="J342" s="664">
        <v>44868.450000000004</v>
      </c>
      <c r="K342" s="677">
        <v>1</v>
      </c>
      <c r="L342" s="664">
        <v>15</v>
      </c>
      <c r="M342" s="665">
        <v>44868.450000000004</v>
      </c>
    </row>
    <row r="343" spans="1:13" ht="14.4" customHeight="1" x14ac:dyDescent="0.3">
      <c r="A343" s="660" t="s">
        <v>3544</v>
      </c>
      <c r="B343" s="661" t="s">
        <v>3412</v>
      </c>
      <c r="C343" s="661" t="s">
        <v>3728</v>
      </c>
      <c r="D343" s="661" t="s">
        <v>2219</v>
      </c>
      <c r="E343" s="661" t="s">
        <v>3729</v>
      </c>
      <c r="F343" s="664"/>
      <c r="G343" s="664"/>
      <c r="H343" s="677">
        <v>0</v>
      </c>
      <c r="I343" s="664">
        <v>2</v>
      </c>
      <c r="J343" s="664">
        <v>1496.42</v>
      </c>
      <c r="K343" s="677">
        <v>1</v>
      </c>
      <c r="L343" s="664">
        <v>2</v>
      </c>
      <c r="M343" s="665">
        <v>1496.42</v>
      </c>
    </row>
    <row r="344" spans="1:13" ht="14.4" customHeight="1" x14ac:dyDescent="0.3">
      <c r="A344" s="660" t="s">
        <v>3544</v>
      </c>
      <c r="B344" s="661" t="s">
        <v>3419</v>
      </c>
      <c r="C344" s="661" t="s">
        <v>1967</v>
      </c>
      <c r="D344" s="661" t="s">
        <v>1968</v>
      </c>
      <c r="E344" s="661" t="s">
        <v>2432</v>
      </c>
      <c r="F344" s="664"/>
      <c r="G344" s="664"/>
      <c r="H344" s="677">
        <v>0</v>
      </c>
      <c r="I344" s="664">
        <v>5</v>
      </c>
      <c r="J344" s="664">
        <v>7136.1500000000005</v>
      </c>
      <c r="K344" s="677">
        <v>1</v>
      </c>
      <c r="L344" s="664">
        <v>5</v>
      </c>
      <c r="M344" s="665">
        <v>7136.1500000000005</v>
      </c>
    </row>
    <row r="345" spans="1:13" ht="14.4" customHeight="1" x14ac:dyDescent="0.3">
      <c r="A345" s="660" t="s">
        <v>3544</v>
      </c>
      <c r="B345" s="661" t="s">
        <v>5529</v>
      </c>
      <c r="C345" s="661" t="s">
        <v>4009</v>
      </c>
      <c r="D345" s="661" t="s">
        <v>4010</v>
      </c>
      <c r="E345" s="661" t="s">
        <v>4011</v>
      </c>
      <c r="F345" s="664"/>
      <c r="G345" s="664"/>
      <c r="H345" s="677">
        <v>0</v>
      </c>
      <c r="I345" s="664">
        <v>14</v>
      </c>
      <c r="J345" s="664">
        <v>30519.019999999997</v>
      </c>
      <c r="K345" s="677">
        <v>1</v>
      </c>
      <c r="L345" s="664">
        <v>14</v>
      </c>
      <c r="M345" s="665">
        <v>30519.019999999997</v>
      </c>
    </row>
    <row r="346" spans="1:13" ht="14.4" customHeight="1" x14ac:dyDescent="0.3">
      <c r="A346" s="660" t="s">
        <v>3544</v>
      </c>
      <c r="B346" s="661" t="s">
        <v>3493</v>
      </c>
      <c r="C346" s="661" t="s">
        <v>2868</v>
      </c>
      <c r="D346" s="661" t="s">
        <v>2869</v>
      </c>
      <c r="E346" s="661" t="s">
        <v>3495</v>
      </c>
      <c r="F346" s="664"/>
      <c r="G346" s="664"/>
      <c r="H346" s="677">
        <v>0</v>
      </c>
      <c r="I346" s="664">
        <v>2</v>
      </c>
      <c r="J346" s="664">
        <v>96.84</v>
      </c>
      <c r="K346" s="677">
        <v>1</v>
      </c>
      <c r="L346" s="664">
        <v>2</v>
      </c>
      <c r="M346" s="665">
        <v>96.84</v>
      </c>
    </row>
    <row r="347" spans="1:13" ht="14.4" customHeight="1" x14ac:dyDescent="0.3">
      <c r="A347" s="660" t="s">
        <v>3544</v>
      </c>
      <c r="B347" s="661" t="s">
        <v>3422</v>
      </c>
      <c r="C347" s="661" t="s">
        <v>1790</v>
      </c>
      <c r="D347" s="661" t="s">
        <v>1791</v>
      </c>
      <c r="E347" s="661" t="s">
        <v>1792</v>
      </c>
      <c r="F347" s="664"/>
      <c r="G347" s="664"/>
      <c r="H347" s="677">
        <v>0</v>
      </c>
      <c r="I347" s="664">
        <v>6</v>
      </c>
      <c r="J347" s="664">
        <v>187.92000000000002</v>
      </c>
      <c r="K347" s="677">
        <v>1</v>
      </c>
      <c r="L347" s="664">
        <v>6</v>
      </c>
      <c r="M347" s="665">
        <v>187.92000000000002</v>
      </c>
    </row>
    <row r="348" spans="1:13" ht="14.4" customHeight="1" x14ac:dyDescent="0.3">
      <c r="A348" s="660" t="s">
        <v>3544</v>
      </c>
      <c r="B348" s="661" t="s">
        <v>3422</v>
      </c>
      <c r="C348" s="661" t="s">
        <v>4720</v>
      </c>
      <c r="D348" s="661" t="s">
        <v>4721</v>
      </c>
      <c r="E348" s="661" t="s">
        <v>4722</v>
      </c>
      <c r="F348" s="664">
        <v>1</v>
      </c>
      <c r="G348" s="664">
        <v>31.32</v>
      </c>
      <c r="H348" s="677">
        <v>1</v>
      </c>
      <c r="I348" s="664"/>
      <c r="J348" s="664"/>
      <c r="K348" s="677">
        <v>0</v>
      </c>
      <c r="L348" s="664">
        <v>1</v>
      </c>
      <c r="M348" s="665">
        <v>31.32</v>
      </c>
    </row>
    <row r="349" spans="1:13" ht="14.4" customHeight="1" x14ac:dyDescent="0.3">
      <c r="A349" s="660" t="s">
        <v>3544</v>
      </c>
      <c r="B349" s="661" t="s">
        <v>3427</v>
      </c>
      <c r="C349" s="661" t="s">
        <v>1847</v>
      </c>
      <c r="D349" s="661" t="s">
        <v>3430</v>
      </c>
      <c r="E349" s="661" t="s">
        <v>3431</v>
      </c>
      <c r="F349" s="664"/>
      <c r="G349" s="664"/>
      <c r="H349" s="677">
        <v>0</v>
      </c>
      <c r="I349" s="664">
        <v>1</v>
      </c>
      <c r="J349" s="664">
        <v>424.24</v>
      </c>
      <c r="K349" s="677">
        <v>1</v>
      </c>
      <c r="L349" s="664">
        <v>1</v>
      </c>
      <c r="M349" s="665">
        <v>424.24</v>
      </c>
    </row>
    <row r="350" spans="1:13" ht="14.4" customHeight="1" x14ac:dyDescent="0.3">
      <c r="A350" s="660" t="s">
        <v>3544</v>
      </c>
      <c r="B350" s="661" t="s">
        <v>3440</v>
      </c>
      <c r="C350" s="661" t="s">
        <v>1877</v>
      </c>
      <c r="D350" s="661" t="s">
        <v>1878</v>
      </c>
      <c r="E350" s="661" t="s">
        <v>3441</v>
      </c>
      <c r="F350" s="664"/>
      <c r="G350" s="664"/>
      <c r="H350" s="677">
        <v>0</v>
      </c>
      <c r="I350" s="664">
        <v>1</v>
      </c>
      <c r="J350" s="664">
        <v>65.989999999999995</v>
      </c>
      <c r="K350" s="677">
        <v>1</v>
      </c>
      <c r="L350" s="664">
        <v>1</v>
      </c>
      <c r="M350" s="665">
        <v>65.989999999999995</v>
      </c>
    </row>
    <row r="351" spans="1:13" ht="14.4" customHeight="1" x14ac:dyDescent="0.3">
      <c r="A351" s="660" t="s">
        <v>3544</v>
      </c>
      <c r="B351" s="661" t="s">
        <v>3440</v>
      </c>
      <c r="C351" s="661" t="s">
        <v>2872</v>
      </c>
      <c r="D351" s="661" t="s">
        <v>1952</v>
      </c>
      <c r="E351" s="661" t="s">
        <v>3496</v>
      </c>
      <c r="F351" s="664"/>
      <c r="G351" s="664"/>
      <c r="H351" s="677">
        <v>0</v>
      </c>
      <c r="I351" s="664">
        <v>2</v>
      </c>
      <c r="J351" s="664">
        <v>528</v>
      </c>
      <c r="K351" s="677">
        <v>1</v>
      </c>
      <c r="L351" s="664">
        <v>2</v>
      </c>
      <c r="M351" s="665">
        <v>528</v>
      </c>
    </row>
    <row r="352" spans="1:13" ht="14.4" customHeight="1" x14ac:dyDescent="0.3">
      <c r="A352" s="660" t="s">
        <v>3544</v>
      </c>
      <c r="B352" s="661" t="s">
        <v>3444</v>
      </c>
      <c r="C352" s="661" t="s">
        <v>1914</v>
      </c>
      <c r="D352" s="661" t="s">
        <v>1915</v>
      </c>
      <c r="E352" s="661" t="s">
        <v>1916</v>
      </c>
      <c r="F352" s="664"/>
      <c r="G352" s="664"/>
      <c r="H352" s="677">
        <v>0</v>
      </c>
      <c r="I352" s="664">
        <v>1</v>
      </c>
      <c r="J352" s="664">
        <v>132</v>
      </c>
      <c r="K352" s="677">
        <v>1</v>
      </c>
      <c r="L352" s="664">
        <v>1</v>
      </c>
      <c r="M352" s="665">
        <v>132</v>
      </c>
    </row>
    <row r="353" spans="1:13" ht="14.4" customHeight="1" x14ac:dyDescent="0.3">
      <c r="A353" s="660" t="s">
        <v>3544</v>
      </c>
      <c r="B353" s="661" t="s">
        <v>3451</v>
      </c>
      <c r="C353" s="661" t="s">
        <v>1757</v>
      </c>
      <c r="D353" s="661" t="s">
        <v>1758</v>
      </c>
      <c r="E353" s="661" t="s">
        <v>3452</v>
      </c>
      <c r="F353" s="664"/>
      <c r="G353" s="664"/>
      <c r="H353" s="677">
        <v>0</v>
      </c>
      <c r="I353" s="664">
        <v>1</v>
      </c>
      <c r="J353" s="664">
        <v>227.32</v>
      </c>
      <c r="K353" s="677">
        <v>1</v>
      </c>
      <c r="L353" s="664">
        <v>1</v>
      </c>
      <c r="M353" s="665">
        <v>227.32</v>
      </c>
    </row>
    <row r="354" spans="1:13" ht="14.4" customHeight="1" x14ac:dyDescent="0.3">
      <c r="A354" s="660" t="s">
        <v>3544</v>
      </c>
      <c r="B354" s="661" t="s">
        <v>3454</v>
      </c>
      <c r="C354" s="661" t="s">
        <v>2020</v>
      </c>
      <c r="D354" s="661" t="s">
        <v>2021</v>
      </c>
      <c r="E354" s="661" t="s">
        <v>2022</v>
      </c>
      <c r="F354" s="664"/>
      <c r="G354" s="664"/>
      <c r="H354" s="677">
        <v>0</v>
      </c>
      <c r="I354" s="664">
        <v>17</v>
      </c>
      <c r="J354" s="664">
        <v>2164.7799999999997</v>
      </c>
      <c r="K354" s="677">
        <v>1</v>
      </c>
      <c r="L354" s="664">
        <v>17</v>
      </c>
      <c r="M354" s="665">
        <v>2164.7799999999997</v>
      </c>
    </row>
    <row r="355" spans="1:13" ht="14.4" customHeight="1" x14ac:dyDescent="0.3">
      <c r="A355" s="660" t="s">
        <v>3544</v>
      </c>
      <c r="B355" s="661" t="s">
        <v>3454</v>
      </c>
      <c r="C355" s="661" t="s">
        <v>2025</v>
      </c>
      <c r="D355" s="661" t="s">
        <v>2026</v>
      </c>
      <c r="E355" s="661" t="s">
        <v>2022</v>
      </c>
      <c r="F355" s="664"/>
      <c r="G355" s="664"/>
      <c r="H355" s="677">
        <v>0</v>
      </c>
      <c r="I355" s="664">
        <v>2</v>
      </c>
      <c r="J355" s="664">
        <v>254.68</v>
      </c>
      <c r="K355" s="677">
        <v>1</v>
      </c>
      <c r="L355" s="664">
        <v>2</v>
      </c>
      <c r="M355" s="665">
        <v>254.68</v>
      </c>
    </row>
    <row r="356" spans="1:13" ht="14.4" customHeight="1" x14ac:dyDescent="0.3">
      <c r="A356" s="660" t="s">
        <v>3544</v>
      </c>
      <c r="B356" s="661" t="s">
        <v>3454</v>
      </c>
      <c r="C356" s="661" t="s">
        <v>2027</v>
      </c>
      <c r="D356" s="661" t="s">
        <v>2028</v>
      </c>
      <c r="E356" s="661" t="s">
        <v>2022</v>
      </c>
      <c r="F356" s="664"/>
      <c r="G356" s="664"/>
      <c r="H356" s="677">
        <v>0</v>
      </c>
      <c r="I356" s="664">
        <v>4</v>
      </c>
      <c r="J356" s="664">
        <v>509.36</v>
      </c>
      <c r="K356" s="677">
        <v>1</v>
      </c>
      <c r="L356" s="664">
        <v>4</v>
      </c>
      <c r="M356" s="665">
        <v>509.36</v>
      </c>
    </row>
    <row r="357" spans="1:13" ht="14.4" customHeight="1" x14ac:dyDescent="0.3">
      <c r="A357" s="660" t="s">
        <v>3544</v>
      </c>
      <c r="B357" s="661" t="s">
        <v>3415</v>
      </c>
      <c r="C357" s="661" t="s">
        <v>2253</v>
      </c>
      <c r="D357" s="661" t="s">
        <v>2246</v>
      </c>
      <c r="E357" s="661" t="s">
        <v>3416</v>
      </c>
      <c r="F357" s="664"/>
      <c r="G357" s="664"/>
      <c r="H357" s="677">
        <v>0</v>
      </c>
      <c r="I357" s="664">
        <v>4</v>
      </c>
      <c r="J357" s="664">
        <v>55397.04</v>
      </c>
      <c r="K357" s="677">
        <v>1</v>
      </c>
      <c r="L357" s="664">
        <v>4</v>
      </c>
      <c r="M357" s="665">
        <v>55397.04</v>
      </c>
    </row>
    <row r="358" spans="1:13" ht="14.4" customHeight="1" x14ac:dyDescent="0.3">
      <c r="A358" s="660" t="s">
        <v>3544</v>
      </c>
      <c r="B358" s="661" t="s">
        <v>3347</v>
      </c>
      <c r="C358" s="661" t="s">
        <v>4730</v>
      </c>
      <c r="D358" s="661" t="s">
        <v>1841</v>
      </c>
      <c r="E358" s="661" t="s">
        <v>4643</v>
      </c>
      <c r="F358" s="664"/>
      <c r="G358" s="664"/>
      <c r="H358" s="677">
        <v>0</v>
      </c>
      <c r="I358" s="664">
        <v>1</v>
      </c>
      <c r="J358" s="664">
        <v>133.94</v>
      </c>
      <c r="K358" s="677">
        <v>1</v>
      </c>
      <c r="L358" s="664">
        <v>1</v>
      </c>
      <c r="M358" s="665">
        <v>133.94</v>
      </c>
    </row>
    <row r="359" spans="1:13" ht="14.4" customHeight="1" x14ac:dyDescent="0.3">
      <c r="A359" s="660" t="s">
        <v>3545</v>
      </c>
      <c r="B359" s="661" t="s">
        <v>3346</v>
      </c>
      <c r="C359" s="661" t="s">
        <v>4823</v>
      </c>
      <c r="D359" s="661" t="s">
        <v>3716</v>
      </c>
      <c r="E359" s="661" t="s">
        <v>4824</v>
      </c>
      <c r="F359" s="664"/>
      <c r="G359" s="664"/>
      <c r="H359" s="677"/>
      <c r="I359" s="664">
        <v>1</v>
      </c>
      <c r="J359" s="664">
        <v>0</v>
      </c>
      <c r="K359" s="677"/>
      <c r="L359" s="664">
        <v>1</v>
      </c>
      <c r="M359" s="665">
        <v>0</v>
      </c>
    </row>
    <row r="360" spans="1:13" ht="14.4" customHeight="1" x14ac:dyDescent="0.3">
      <c r="A360" s="660" t="s">
        <v>3545</v>
      </c>
      <c r="B360" s="661" t="s">
        <v>3346</v>
      </c>
      <c r="C360" s="661" t="s">
        <v>4825</v>
      </c>
      <c r="D360" s="661" t="s">
        <v>4826</v>
      </c>
      <c r="E360" s="661" t="s">
        <v>4827</v>
      </c>
      <c r="F360" s="664">
        <v>1</v>
      </c>
      <c r="G360" s="664">
        <v>0</v>
      </c>
      <c r="H360" s="677"/>
      <c r="I360" s="664"/>
      <c r="J360" s="664"/>
      <c r="K360" s="677"/>
      <c r="L360" s="664">
        <v>1</v>
      </c>
      <c r="M360" s="665">
        <v>0</v>
      </c>
    </row>
    <row r="361" spans="1:13" ht="14.4" customHeight="1" x14ac:dyDescent="0.3">
      <c r="A361" s="660" t="s">
        <v>3545</v>
      </c>
      <c r="B361" s="661" t="s">
        <v>5526</v>
      </c>
      <c r="C361" s="661" t="s">
        <v>4044</v>
      </c>
      <c r="D361" s="661" t="s">
        <v>4045</v>
      </c>
      <c r="E361" s="661" t="s">
        <v>4046</v>
      </c>
      <c r="F361" s="664"/>
      <c r="G361" s="664"/>
      <c r="H361" s="677">
        <v>0</v>
      </c>
      <c r="I361" s="664">
        <v>1</v>
      </c>
      <c r="J361" s="664">
        <v>187.41</v>
      </c>
      <c r="K361" s="677">
        <v>1</v>
      </c>
      <c r="L361" s="664">
        <v>1</v>
      </c>
      <c r="M361" s="665">
        <v>187.41</v>
      </c>
    </row>
    <row r="362" spans="1:13" ht="14.4" customHeight="1" x14ac:dyDescent="0.3">
      <c r="A362" s="660" t="s">
        <v>3545</v>
      </c>
      <c r="B362" s="661" t="s">
        <v>3350</v>
      </c>
      <c r="C362" s="661" t="s">
        <v>1963</v>
      </c>
      <c r="D362" s="661" t="s">
        <v>1964</v>
      </c>
      <c r="E362" s="661" t="s">
        <v>3351</v>
      </c>
      <c r="F362" s="664"/>
      <c r="G362" s="664"/>
      <c r="H362" s="677">
        <v>0</v>
      </c>
      <c r="I362" s="664">
        <v>1</v>
      </c>
      <c r="J362" s="664">
        <v>635.35</v>
      </c>
      <c r="K362" s="677">
        <v>1</v>
      </c>
      <c r="L362" s="664">
        <v>1</v>
      </c>
      <c r="M362" s="665">
        <v>635.35</v>
      </c>
    </row>
    <row r="363" spans="1:13" ht="14.4" customHeight="1" x14ac:dyDescent="0.3">
      <c r="A363" s="660" t="s">
        <v>3545</v>
      </c>
      <c r="B363" s="661" t="s">
        <v>5541</v>
      </c>
      <c r="C363" s="661" t="s">
        <v>4784</v>
      </c>
      <c r="D363" s="661" t="s">
        <v>4785</v>
      </c>
      <c r="E363" s="661" t="s">
        <v>4786</v>
      </c>
      <c r="F363" s="664">
        <v>1</v>
      </c>
      <c r="G363" s="664">
        <v>0</v>
      </c>
      <c r="H363" s="677"/>
      <c r="I363" s="664"/>
      <c r="J363" s="664"/>
      <c r="K363" s="677"/>
      <c r="L363" s="664">
        <v>1</v>
      </c>
      <c r="M363" s="665">
        <v>0</v>
      </c>
    </row>
    <row r="364" spans="1:13" ht="14.4" customHeight="1" x14ac:dyDescent="0.3">
      <c r="A364" s="660" t="s">
        <v>3545</v>
      </c>
      <c r="B364" s="661" t="s">
        <v>5541</v>
      </c>
      <c r="C364" s="661" t="s">
        <v>4790</v>
      </c>
      <c r="D364" s="661" t="s">
        <v>4785</v>
      </c>
      <c r="E364" s="661" t="s">
        <v>4791</v>
      </c>
      <c r="F364" s="664">
        <v>1</v>
      </c>
      <c r="G364" s="664">
        <v>848.35</v>
      </c>
      <c r="H364" s="677">
        <v>1</v>
      </c>
      <c r="I364" s="664"/>
      <c r="J364" s="664"/>
      <c r="K364" s="677">
        <v>0</v>
      </c>
      <c r="L364" s="664">
        <v>1</v>
      </c>
      <c r="M364" s="665">
        <v>848.35</v>
      </c>
    </row>
    <row r="365" spans="1:13" ht="14.4" customHeight="1" x14ac:dyDescent="0.3">
      <c r="A365" s="660" t="s">
        <v>3545</v>
      </c>
      <c r="B365" s="661" t="s">
        <v>5542</v>
      </c>
      <c r="C365" s="661" t="s">
        <v>4787</v>
      </c>
      <c r="D365" s="661" t="s">
        <v>4788</v>
      </c>
      <c r="E365" s="661" t="s">
        <v>4789</v>
      </c>
      <c r="F365" s="664">
        <v>1</v>
      </c>
      <c r="G365" s="664">
        <v>848.35</v>
      </c>
      <c r="H365" s="677">
        <v>1</v>
      </c>
      <c r="I365" s="664"/>
      <c r="J365" s="664"/>
      <c r="K365" s="677">
        <v>0</v>
      </c>
      <c r="L365" s="664">
        <v>1</v>
      </c>
      <c r="M365" s="665">
        <v>848.35</v>
      </c>
    </row>
    <row r="366" spans="1:13" ht="14.4" customHeight="1" x14ac:dyDescent="0.3">
      <c r="A366" s="660" t="s">
        <v>3545</v>
      </c>
      <c r="B366" s="661" t="s">
        <v>5527</v>
      </c>
      <c r="C366" s="661" t="s">
        <v>3867</v>
      </c>
      <c r="D366" s="661" t="s">
        <v>3868</v>
      </c>
      <c r="E366" s="661" t="s">
        <v>3869</v>
      </c>
      <c r="F366" s="664"/>
      <c r="G366" s="664"/>
      <c r="H366" s="677">
        <v>0</v>
      </c>
      <c r="I366" s="664">
        <v>1</v>
      </c>
      <c r="J366" s="664">
        <v>120.61</v>
      </c>
      <c r="K366" s="677">
        <v>1</v>
      </c>
      <c r="L366" s="664">
        <v>1</v>
      </c>
      <c r="M366" s="665">
        <v>120.61</v>
      </c>
    </row>
    <row r="367" spans="1:13" ht="14.4" customHeight="1" x14ac:dyDescent="0.3">
      <c r="A367" s="660" t="s">
        <v>3545</v>
      </c>
      <c r="B367" s="661" t="s">
        <v>5527</v>
      </c>
      <c r="C367" s="661" t="s">
        <v>4090</v>
      </c>
      <c r="D367" s="661" t="s">
        <v>4091</v>
      </c>
      <c r="E367" s="661" t="s">
        <v>2543</v>
      </c>
      <c r="F367" s="664"/>
      <c r="G367" s="664"/>
      <c r="H367" s="677">
        <v>0</v>
      </c>
      <c r="I367" s="664">
        <v>3</v>
      </c>
      <c r="J367" s="664">
        <v>554.22</v>
      </c>
      <c r="K367" s="677">
        <v>1</v>
      </c>
      <c r="L367" s="664">
        <v>3</v>
      </c>
      <c r="M367" s="665">
        <v>554.22</v>
      </c>
    </row>
    <row r="368" spans="1:13" ht="14.4" customHeight="1" x14ac:dyDescent="0.3">
      <c r="A368" s="660" t="s">
        <v>3545</v>
      </c>
      <c r="B368" s="661" t="s">
        <v>3355</v>
      </c>
      <c r="C368" s="661" t="s">
        <v>1780</v>
      </c>
      <c r="D368" s="661" t="s">
        <v>1781</v>
      </c>
      <c r="E368" s="661" t="s">
        <v>1782</v>
      </c>
      <c r="F368" s="664"/>
      <c r="G368" s="664"/>
      <c r="H368" s="677">
        <v>0</v>
      </c>
      <c r="I368" s="664">
        <v>5</v>
      </c>
      <c r="J368" s="664">
        <v>4075.5</v>
      </c>
      <c r="K368" s="677">
        <v>1</v>
      </c>
      <c r="L368" s="664">
        <v>5</v>
      </c>
      <c r="M368" s="665">
        <v>4075.5</v>
      </c>
    </row>
    <row r="369" spans="1:13" ht="14.4" customHeight="1" x14ac:dyDescent="0.3">
      <c r="A369" s="660" t="s">
        <v>3545</v>
      </c>
      <c r="B369" s="661" t="s">
        <v>3469</v>
      </c>
      <c r="C369" s="661" t="s">
        <v>4335</v>
      </c>
      <c r="D369" s="661" t="s">
        <v>4336</v>
      </c>
      <c r="E369" s="661" t="s">
        <v>3471</v>
      </c>
      <c r="F369" s="664"/>
      <c r="G369" s="664"/>
      <c r="H369" s="677">
        <v>0</v>
      </c>
      <c r="I369" s="664">
        <v>3</v>
      </c>
      <c r="J369" s="664">
        <v>480.29999999999995</v>
      </c>
      <c r="K369" s="677">
        <v>1</v>
      </c>
      <c r="L369" s="664">
        <v>3</v>
      </c>
      <c r="M369" s="665">
        <v>480.29999999999995</v>
      </c>
    </row>
    <row r="370" spans="1:13" ht="14.4" customHeight="1" x14ac:dyDescent="0.3">
      <c r="A370" s="660" t="s">
        <v>3545</v>
      </c>
      <c r="B370" s="661" t="s">
        <v>5536</v>
      </c>
      <c r="C370" s="661" t="s">
        <v>4818</v>
      </c>
      <c r="D370" s="661" t="s">
        <v>4819</v>
      </c>
      <c r="E370" s="661" t="s">
        <v>4768</v>
      </c>
      <c r="F370" s="664">
        <v>3</v>
      </c>
      <c r="G370" s="664">
        <v>148.35000000000002</v>
      </c>
      <c r="H370" s="677">
        <v>1</v>
      </c>
      <c r="I370" s="664"/>
      <c r="J370" s="664"/>
      <c r="K370" s="677">
        <v>0</v>
      </c>
      <c r="L370" s="664">
        <v>3</v>
      </c>
      <c r="M370" s="665">
        <v>148.35000000000002</v>
      </c>
    </row>
    <row r="371" spans="1:13" ht="14.4" customHeight="1" x14ac:dyDescent="0.3">
      <c r="A371" s="660" t="s">
        <v>3545</v>
      </c>
      <c r="B371" s="661" t="s">
        <v>3365</v>
      </c>
      <c r="C371" s="661" t="s">
        <v>3777</v>
      </c>
      <c r="D371" s="661" t="s">
        <v>1867</v>
      </c>
      <c r="E371" s="661" t="s">
        <v>1938</v>
      </c>
      <c r="F371" s="664"/>
      <c r="G371" s="664"/>
      <c r="H371" s="677">
        <v>0</v>
      </c>
      <c r="I371" s="664">
        <v>1</v>
      </c>
      <c r="J371" s="664">
        <v>144.81</v>
      </c>
      <c r="K371" s="677">
        <v>1</v>
      </c>
      <c r="L371" s="664">
        <v>1</v>
      </c>
      <c r="M371" s="665">
        <v>144.81</v>
      </c>
    </row>
    <row r="372" spans="1:13" ht="14.4" customHeight="1" x14ac:dyDescent="0.3">
      <c r="A372" s="660" t="s">
        <v>3545</v>
      </c>
      <c r="B372" s="661" t="s">
        <v>3472</v>
      </c>
      <c r="C372" s="661" t="s">
        <v>4333</v>
      </c>
      <c r="D372" s="661" t="s">
        <v>4334</v>
      </c>
      <c r="E372" s="661" t="s">
        <v>1030</v>
      </c>
      <c r="F372" s="664"/>
      <c r="G372" s="664"/>
      <c r="H372" s="677">
        <v>0</v>
      </c>
      <c r="I372" s="664">
        <v>1</v>
      </c>
      <c r="J372" s="664">
        <v>97.26</v>
      </c>
      <c r="K372" s="677">
        <v>1</v>
      </c>
      <c r="L372" s="664">
        <v>1</v>
      </c>
      <c r="M372" s="665">
        <v>97.26</v>
      </c>
    </row>
    <row r="373" spans="1:13" ht="14.4" customHeight="1" x14ac:dyDescent="0.3">
      <c r="A373" s="660" t="s">
        <v>3545</v>
      </c>
      <c r="B373" s="661" t="s">
        <v>3472</v>
      </c>
      <c r="C373" s="661" t="s">
        <v>4566</v>
      </c>
      <c r="D373" s="661" t="s">
        <v>4334</v>
      </c>
      <c r="E373" s="661" t="s">
        <v>1072</v>
      </c>
      <c r="F373" s="664"/>
      <c r="G373" s="664"/>
      <c r="H373" s="677">
        <v>0</v>
      </c>
      <c r="I373" s="664">
        <v>2</v>
      </c>
      <c r="J373" s="664">
        <v>583.64</v>
      </c>
      <c r="K373" s="677">
        <v>1</v>
      </c>
      <c r="L373" s="664">
        <v>2</v>
      </c>
      <c r="M373" s="665">
        <v>583.64</v>
      </c>
    </row>
    <row r="374" spans="1:13" ht="14.4" customHeight="1" x14ac:dyDescent="0.3">
      <c r="A374" s="660" t="s">
        <v>3545</v>
      </c>
      <c r="B374" s="661" t="s">
        <v>3369</v>
      </c>
      <c r="C374" s="661" t="s">
        <v>4809</v>
      </c>
      <c r="D374" s="661" t="s">
        <v>1863</v>
      </c>
      <c r="E374" s="661" t="s">
        <v>3370</v>
      </c>
      <c r="F374" s="664"/>
      <c r="G374" s="664"/>
      <c r="H374" s="677"/>
      <c r="I374" s="664">
        <v>2</v>
      </c>
      <c r="J374" s="664">
        <v>0</v>
      </c>
      <c r="K374" s="677"/>
      <c r="L374" s="664">
        <v>2</v>
      </c>
      <c r="M374" s="665">
        <v>0</v>
      </c>
    </row>
    <row r="375" spans="1:13" ht="14.4" customHeight="1" x14ac:dyDescent="0.3">
      <c r="A375" s="660" t="s">
        <v>3545</v>
      </c>
      <c r="B375" s="661" t="s">
        <v>3372</v>
      </c>
      <c r="C375" s="661" t="s">
        <v>3976</v>
      </c>
      <c r="D375" s="661" t="s">
        <v>3977</v>
      </c>
      <c r="E375" s="661" t="s">
        <v>1919</v>
      </c>
      <c r="F375" s="664"/>
      <c r="G375" s="664"/>
      <c r="H375" s="677">
        <v>0</v>
      </c>
      <c r="I375" s="664">
        <v>1</v>
      </c>
      <c r="J375" s="664">
        <v>176.59</v>
      </c>
      <c r="K375" s="677">
        <v>1</v>
      </c>
      <c r="L375" s="664">
        <v>1</v>
      </c>
      <c r="M375" s="665">
        <v>176.59</v>
      </c>
    </row>
    <row r="376" spans="1:13" ht="14.4" customHeight="1" x14ac:dyDescent="0.3">
      <c r="A376" s="660" t="s">
        <v>3545</v>
      </c>
      <c r="B376" s="661" t="s">
        <v>3372</v>
      </c>
      <c r="C376" s="661" t="s">
        <v>3978</v>
      </c>
      <c r="D376" s="661" t="s">
        <v>3476</v>
      </c>
      <c r="E376" s="661" t="s">
        <v>1669</v>
      </c>
      <c r="F376" s="664"/>
      <c r="G376" s="664"/>
      <c r="H376" s="677">
        <v>0</v>
      </c>
      <c r="I376" s="664">
        <v>3</v>
      </c>
      <c r="J376" s="664">
        <v>612.59</v>
      </c>
      <c r="K376" s="677">
        <v>1</v>
      </c>
      <c r="L376" s="664">
        <v>3</v>
      </c>
      <c r="M376" s="665">
        <v>612.59</v>
      </c>
    </row>
    <row r="377" spans="1:13" ht="14.4" customHeight="1" x14ac:dyDescent="0.3">
      <c r="A377" s="660" t="s">
        <v>3545</v>
      </c>
      <c r="B377" s="661" t="s">
        <v>3372</v>
      </c>
      <c r="C377" s="661" t="s">
        <v>1858</v>
      </c>
      <c r="D377" s="661" t="s">
        <v>2893</v>
      </c>
      <c r="E377" s="661" t="s">
        <v>1993</v>
      </c>
      <c r="F377" s="664"/>
      <c r="G377" s="664"/>
      <c r="H377" s="677">
        <v>0</v>
      </c>
      <c r="I377" s="664">
        <v>12</v>
      </c>
      <c r="J377" s="664">
        <v>1434.3000000000002</v>
      </c>
      <c r="K377" s="677">
        <v>1</v>
      </c>
      <c r="L377" s="664">
        <v>12</v>
      </c>
      <c r="M377" s="665">
        <v>1434.3000000000002</v>
      </c>
    </row>
    <row r="378" spans="1:13" ht="14.4" customHeight="1" x14ac:dyDescent="0.3">
      <c r="A378" s="660" t="s">
        <v>3545</v>
      </c>
      <c r="B378" s="661" t="s">
        <v>3373</v>
      </c>
      <c r="C378" s="661" t="s">
        <v>4840</v>
      </c>
      <c r="D378" s="661" t="s">
        <v>4841</v>
      </c>
      <c r="E378" s="661" t="s">
        <v>4842</v>
      </c>
      <c r="F378" s="664">
        <v>6</v>
      </c>
      <c r="G378" s="664">
        <v>789.24</v>
      </c>
      <c r="H378" s="677">
        <v>1</v>
      </c>
      <c r="I378" s="664"/>
      <c r="J378" s="664"/>
      <c r="K378" s="677">
        <v>0</v>
      </c>
      <c r="L378" s="664">
        <v>6</v>
      </c>
      <c r="M378" s="665">
        <v>789.24</v>
      </c>
    </row>
    <row r="379" spans="1:13" ht="14.4" customHeight="1" x14ac:dyDescent="0.3">
      <c r="A379" s="660" t="s">
        <v>3545</v>
      </c>
      <c r="B379" s="661" t="s">
        <v>3381</v>
      </c>
      <c r="C379" s="661" t="s">
        <v>4803</v>
      </c>
      <c r="D379" s="661" t="s">
        <v>4804</v>
      </c>
      <c r="E379" s="661" t="s">
        <v>4805</v>
      </c>
      <c r="F379" s="664"/>
      <c r="G379" s="664"/>
      <c r="H379" s="677">
        <v>0</v>
      </c>
      <c r="I379" s="664">
        <v>2</v>
      </c>
      <c r="J379" s="664">
        <v>124.48</v>
      </c>
      <c r="K379" s="677">
        <v>1</v>
      </c>
      <c r="L379" s="664">
        <v>2</v>
      </c>
      <c r="M379" s="665">
        <v>124.48</v>
      </c>
    </row>
    <row r="380" spans="1:13" ht="14.4" customHeight="1" x14ac:dyDescent="0.3">
      <c r="A380" s="660" t="s">
        <v>3545</v>
      </c>
      <c r="B380" s="661" t="s">
        <v>3381</v>
      </c>
      <c r="C380" s="661" t="s">
        <v>4539</v>
      </c>
      <c r="D380" s="661" t="s">
        <v>4540</v>
      </c>
      <c r="E380" s="661" t="s">
        <v>4541</v>
      </c>
      <c r="F380" s="664">
        <v>1</v>
      </c>
      <c r="G380" s="664">
        <v>103.74</v>
      </c>
      <c r="H380" s="677">
        <v>1</v>
      </c>
      <c r="I380" s="664"/>
      <c r="J380" s="664"/>
      <c r="K380" s="677">
        <v>0</v>
      </c>
      <c r="L380" s="664">
        <v>1</v>
      </c>
      <c r="M380" s="665">
        <v>103.74</v>
      </c>
    </row>
    <row r="381" spans="1:13" ht="14.4" customHeight="1" x14ac:dyDescent="0.3">
      <c r="A381" s="660" t="s">
        <v>3545</v>
      </c>
      <c r="B381" s="661" t="s">
        <v>3381</v>
      </c>
      <c r="C381" s="661" t="s">
        <v>1810</v>
      </c>
      <c r="D381" s="661" t="s">
        <v>1811</v>
      </c>
      <c r="E381" s="661" t="s">
        <v>3382</v>
      </c>
      <c r="F381" s="664"/>
      <c r="G381" s="664"/>
      <c r="H381" s="677">
        <v>0</v>
      </c>
      <c r="I381" s="664">
        <v>1</v>
      </c>
      <c r="J381" s="664">
        <v>82.99</v>
      </c>
      <c r="K381" s="677">
        <v>1</v>
      </c>
      <c r="L381" s="664">
        <v>1</v>
      </c>
      <c r="M381" s="665">
        <v>82.99</v>
      </c>
    </row>
    <row r="382" spans="1:13" ht="14.4" customHeight="1" x14ac:dyDescent="0.3">
      <c r="A382" s="660" t="s">
        <v>3545</v>
      </c>
      <c r="B382" s="661" t="s">
        <v>3381</v>
      </c>
      <c r="C382" s="661" t="s">
        <v>4545</v>
      </c>
      <c r="D382" s="661" t="s">
        <v>3383</v>
      </c>
      <c r="E382" s="661" t="s">
        <v>4546</v>
      </c>
      <c r="F382" s="664"/>
      <c r="G382" s="664"/>
      <c r="H382" s="677"/>
      <c r="I382" s="664">
        <v>1</v>
      </c>
      <c r="J382" s="664">
        <v>0</v>
      </c>
      <c r="K382" s="677"/>
      <c r="L382" s="664">
        <v>1</v>
      </c>
      <c r="M382" s="665">
        <v>0</v>
      </c>
    </row>
    <row r="383" spans="1:13" ht="14.4" customHeight="1" x14ac:dyDescent="0.3">
      <c r="A383" s="660" t="s">
        <v>3545</v>
      </c>
      <c r="B383" s="661" t="s">
        <v>3385</v>
      </c>
      <c r="C383" s="661" t="s">
        <v>2158</v>
      </c>
      <c r="D383" s="661" t="s">
        <v>617</v>
      </c>
      <c r="E383" s="661" t="s">
        <v>3387</v>
      </c>
      <c r="F383" s="664"/>
      <c r="G383" s="664"/>
      <c r="H383" s="677">
        <v>0</v>
      </c>
      <c r="I383" s="664">
        <v>6</v>
      </c>
      <c r="J383" s="664">
        <v>921.84</v>
      </c>
      <c r="K383" s="677">
        <v>1</v>
      </c>
      <c r="L383" s="664">
        <v>6</v>
      </c>
      <c r="M383" s="665">
        <v>921.84</v>
      </c>
    </row>
    <row r="384" spans="1:13" ht="14.4" customHeight="1" x14ac:dyDescent="0.3">
      <c r="A384" s="660" t="s">
        <v>3545</v>
      </c>
      <c r="B384" s="661" t="s">
        <v>3397</v>
      </c>
      <c r="C384" s="661" t="s">
        <v>2170</v>
      </c>
      <c r="D384" s="661" t="s">
        <v>2171</v>
      </c>
      <c r="E384" s="661" t="s">
        <v>2172</v>
      </c>
      <c r="F384" s="664"/>
      <c r="G384" s="664"/>
      <c r="H384" s="677">
        <v>0</v>
      </c>
      <c r="I384" s="664">
        <v>4</v>
      </c>
      <c r="J384" s="664">
        <v>478.8</v>
      </c>
      <c r="K384" s="677">
        <v>1</v>
      </c>
      <c r="L384" s="664">
        <v>4</v>
      </c>
      <c r="M384" s="665">
        <v>478.8</v>
      </c>
    </row>
    <row r="385" spans="1:13" ht="14.4" customHeight="1" x14ac:dyDescent="0.3">
      <c r="A385" s="660" t="s">
        <v>3545</v>
      </c>
      <c r="B385" s="661" t="s">
        <v>3397</v>
      </c>
      <c r="C385" s="661" t="s">
        <v>4382</v>
      </c>
      <c r="D385" s="661" t="s">
        <v>4383</v>
      </c>
      <c r="E385" s="661" t="s">
        <v>4384</v>
      </c>
      <c r="F385" s="664"/>
      <c r="G385" s="664"/>
      <c r="H385" s="677">
        <v>0</v>
      </c>
      <c r="I385" s="664">
        <v>2</v>
      </c>
      <c r="J385" s="664">
        <v>239.4</v>
      </c>
      <c r="K385" s="677">
        <v>1</v>
      </c>
      <c r="L385" s="664">
        <v>2</v>
      </c>
      <c r="M385" s="665">
        <v>239.4</v>
      </c>
    </row>
    <row r="386" spans="1:13" ht="14.4" customHeight="1" x14ac:dyDescent="0.3">
      <c r="A386" s="660" t="s">
        <v>3545</v>
      </c>
      <c r="B386" s="661" t="s">
        <v>3407</v>
      </c>
      <c r="C386" s="661" t="s">
        <v>2093</v>
      </c>
      <c r="D386" s="661" t="s">
        <v>2094</v>
      </c>
      <c r="E386" s="661" t="s">
        <v>3392</v>
      </c>
      <c r="F386" s="664"/>
      <c r="G386" s="664"/>
      <c r="H386" s="677">
        <v>0</v>
      </c>
      <c r="I386" s="664">
        <v>4</v>
      </c>
      <c r="J386" s="664">
        <v>267.27999999999997</v>
      </c>
      <c r="K386" s="677">
        <v>1</v>
      </c>
      <c r="L386" s="664">
        <v>4</v>
      </c>
      <c r="M386" s="665">
        <v>267.27999999999997</v>
      </c>
    </row>
    <row r="387" spans="1:13" ht="14.4" customHeight="1" x14ac:dyDescent="0.3">
      <c r="A387" s="660" t="s">
        <v>3545</v>
      </c>
      <c r="B387" s="661" t="s">
        <v>3412</v>
      </c>
      <c r="C387" s="661" t="s">
        <v>2218</v>
      </c>
      <c r="D387" s="661" t="s">
        <v>2219</v>
      </c>
      <c r="E387" s="661" t="s">
        <v>3414</v>
      </c>
      <c r="F387" s="664"/>
      <c r="G387" s="664"/>
      <c r="H387" s="677">
        <v>0</v>
      </c>
      <c r="I387" s="664">
        <v>4</v>
      </c>
      <c r="J387" s="664">
        <v>11964.92</v>
      </c>
      <c r="K387" s="677">
        <v>1</v>
      </c>
      <c r="L387" s="664">
        <v>4</v>
      </c>
      <c r="M387" s="665">
        <v>11964.92</v>
      </c>
    </row>
    <row r="388" spans="1:13" ht="14.4" customHeight="1" x14ac:dyDescent="0.3">
      <c r="A388" s="660" t="s">
        <v>3545</v>
      </c>
      <c r="B388" s="661" t="s">
        <v>3419</v>
      </c>
      <c r="C388" s="661" t="s">
        <v>1967</v>
      </c>
      <c r="D388" s="661" t="s">
        <v>1968</v>
      </c>
      <c r="E388" s="661" t="s">
        <v>2432</v>
      </c>
      <c r="F388" s="664"/>
      <c r="G388" s="664"/>
      <c r="H388" s="677">
        <v>0</v>
      </c>
      <c r="I388" s="664">
        <v>2</v>
      </c>
      <c r="J388" s="664">
        <v>2854.46</v>
      </c>
      <c r="K388" s="677">
        <v>1</v>
      </c>
      <c r="L388" s="664">
        <v>2</v>
      </c>
      <c r="M388" s="665">
        <v>2854.46</v>
      </c>
    </row>
    <row r="389" spans="1:13" ht="14.4" customHeight="1" x14ac:dyDescent="0.3">
      <c r="A389" s="660" t="s">
        <v>3545</v>
      </c>
      <c r="B389" s="661" t="s">
        <v>5529</v>
      </c>
      <c r="C389" s="661" t="s">
        <v>4009</v>
      </c>
      <c r="D389" s="661" t="s">
        <v>4010</v>
      </c>
      <c r="E389" s="661" t="s">
        <v>4011</v>
      </c>
      <c r="F389" s="664"/>
      <c r="G389" s="664"/>
      <c r="H389" s="677">
        <v>0</v>
      </c>
      <c r="I389" s="664">
        <v>5</v>
      </c>
      <c r="J389" s="664">
        <v>10899.65</v>
      </c>
      <c r="K389" s="677">
        <v>1</v>
      </c>
      <c r="L389" s="664">
        <v>5</v>
      </c>
      <c r="M389" s="665">
        <v>10899.65</v>
      </c>
    </row>
    <row r="390" spans="1:13" ht="14.4" customHeight="1" x14ac:dyDescent="0.3">
      <c r="A390" s="660" t="s">
        <v>3545</v>
      </c>
      <c r="B390" s="661" t="s">
        <v>5543</v>
      </c>
      <c r="C390" s="661" t="s">
        <v>4800</v>
      </c>
      <c r="D390" s="661" t="s">
        <v>4801</v>
      </c>
      <c r="E390" s="661" t="s">
        <v>3354</v>
      </c>
      <c r="F390" s="664">
        <v>3</v>
      </c>
      <c r="G390" s="664">
        <v>0</v>
      </c>
      <c r="H390" s="677"/>
      <c r="I390" s="664"/>
      <c r="J390" s="664"/>
      <c r="K390" s="677"/>
      <c r="L390" s="664">
        <v>3</v>
      </c>
      <c r="M390" s="665">
        <v>0</v>
      </c>
    </row>
    <row r="391" spans="1:13" ht="14.4" customHeight="1" x14ac:dyDescent="0.3">
      <c r="A391" s="660" t="s">
        <v>3545</v>
      </c>
      <c r="B391" s="661" t="s">
        <v>5543</v>
      </c>
      <c r="C391" s="661" t="s">
        <v>4802</v>
      </c>
      <c r="D391" s="661" t="s">
        <v>4801</v>
      </c>
      <c r="E391" s="661" t="s">
        <v>4418</v>
      </c>
      <c r="F391" s="664">
        <v>2</v>
      </c>
      <c r="G391" s="664">
        <v>2341.86</v>
      </c>
      <c r="H391" s="677">
        <v>1</v>
      </c>
      <c r="I391" s="664"/>
      <c r="J391" s="664"/>
      <c r="K391" s="677">
        <v>0</v>
      </c>
      <c r="L391" s="664">
        <v>2</v>
      </c>
      <c r="M391" s="665">
        <v>2341.86</v>
      </c>
    </row>
    <row r="392" spans="1:13" ht="14.4" customHeight="1" x14ac:dyDescent="0.3">
      <c r="A392" s="660" t="s">
        <v>3545</v>
      </c>
      <c r="B392" s="661" t="s">
        <v>3440</v>
      </c>
      <c r="C392" s="661" t="s">
        <v>4743</v>
      </c>
      <c r="D392" s="661" t="s">
        <v>1952</v>
      </c>
      <c r="E392" s="661" t="s">
        <v>1993</v>
      </c>
      <c r="F392" s="664"/>
      <c r="G392" s="664"/>
      <c r="H392" s="677">
        <v>0</v>
      </c>
      <c r="I392" s="664">
        <v>3</v>
      </c>
      <c r="J392" s="664">
        <v>396</v>
      </c>
      <c r="K392" s="677">
        <v>1</v>
      </c>
      <c r="L392" s="664">
        <v>3</v>
      </c>
      <c r="M392" s="665">
        <v>396</v>
      </c>
    </row>
    <row r="393" spans="1:13" ht="14.4" customHeight="1" x14ac:dyDescent="0.3">
      <c r="A393" s="660" t="s">
        <v>3545</v>
      </c>
      <c r="B393" s="661" t="s">
        <v>3440</v>
      </c>
      <c r="C393" s="661" t="s">
        <v>4107</v>
      </c>
      <c r="D393" s="661" t="s">
        <v>1952</v>
      </c>
      <c r="E393" s="661" t="s">
        <v>2873</v>
      </c>
      <c r="F393" s="664"/>
      <c r="G393" s="664"/>
      <c r="H393" s="677">
        <v>0</v>
      </c>
      <c r="I393" s="664">
        <v>2</v>
      </c>
      <c r="J393" s="664">
        <v>528</v>
      </c>
      <c r="K393" s="677">
        <v>1</v>
      </c>
      <c r="L393" s="664">
        <v>2</v>
      </c>
      <c r="M393" s="665">
        <v>528</v>
      </c>
    </row>
    <row r="394" spans="1:13" ht="14.4" customHeight="1" x14ac:dyDescent="0.3">
      <c r="A394" s="660" t="s">
        <v>3545</v>
      </c>
      <c r="B394" s="661" t="s">
        <v>3440</v>
      </c>
      <c r="C394" s="661" t="s">
        <v>1877</v>
      </c>
      <c r="D394" s="661" t="s">
        <v>1878</v>
      </c>
      <c r="E394" s="661" t="s">
        <v>3441</v>
      </c>
      <c r="F394" s="664"/>
      <c r="G394" s="664"/>
      <c r="H394" s="677">
        <v>0</v>
      </c>
      <c r="I394" s="664">
        <v>1</v>
      </c>
      <c r="J394" s="664">
        <v>65.989999999999995</v>
      </c>
      <c r="K394" s="677">
        <v>1</v>
      </c>
      <c r="L394" s="664">
        <v>1</v>
      </c>
      <c r="M394" s="665">
        <v>65.989999999999995</v>
      </c>
    </row>
    <row r="395" spans="1:13" ht="14.4" customHeight="1" x14ac:dyDescent="0.3">
      <c r="A395" s="660" t="s">
        <v>3545</v>
      </c>
      <c r="B395" s="661" t="s">
        <v>3440</v>
      </c>
      <c r="C395" s="661" t="s">
        <v>2872</v>
      </c>
      <c r="D395" s="661" t="s">
        <v>1952</v>
      </c>
      <c r="E395" s="661" t="s">
        <v>3496</v>
      </c>
      <c r="F395" s="664"/>
      <c r="G395" s="664"/>
      <c r="H395" s="677">
        <v>0</v>
      </c>
      <c r="I395" s="664">
        <v>2</v>
      </c>
      <c r="J395" s="664">
        <v>528</v>
      </c>
      <c r="K395" s="677">
        <v>1</v>
      </c>
      <c r="L395" s="664">
        <v>2</v>
      </c>
      <c r="M395" s="665">
        <v>528</v>
      </c>
    </row>
    <row r="396" spans="1:13" ht="14.4" customHeight="1" x14ac:dyDescent="0.3">
      <c r="A396" s="660" t="s">
        <v>3545</v>
      </c>
      <c r="B396" s="661" t="s">
        <v>3440</v>
      </c>
      <c r="C396" s="661" t="s">
        <v>4504</v>
      </c>
      <c r="D396" s="661" t="s">
        <v>1952</v>
      </c>
      <c r="E396" s="661" t="s">
        <v>3496</v>
      </c>
      <c r="F396" s="664"/>
      <c r="G396" s="664"/>
      <c r="H396" s="677">
        <v>0</v>
      </c>
      <c r="I396" s="664">
        <v>1</v>
      </c>
      <c r="J396" s="664">
        <v>264</v>
      </c>
      <c r="K396" s="677">
        <v>1</v>
      </c>
      <c r="L396" s="664">
        <v>1</v>
      </c>
      <c r="M396" s="665">
        <v>264</v>
      </c>
    </row>
    <row r="397" spans="1:13" ht="14.4" customHeight="1" x14ac:dyDescent="0.3">
      <c r="A397" s="660" t="s">
        <v>3545</v>
      </c>
      <c r="B397" s="661" t="s">
        <v>3444</v>
      </c>
      <c r="C397" s="661" t="s">
        <v>4755</v>
      </c>
      <c r="D397" s="661" t="s">
        <v>4756</v>
      </c>
      <c r="E397" s="661" t="s">
        <v>4757</v>
      </c>
      <c r="F397" s="664">
        <v>1</v>
      </c>
      <c r="G397" s="664">
        <v>0</v>
      </c>
      <c r="H397" s="677"/>
      <c r="I397" s="664"/>
      <c r="J397" s="664"/>
      <c r="K397" s="677"/>
      <c r="L397" s="664">
        <v>1</v>
      </c>
      <c r="M397" s="665">
        <v>0</v>
      </c>
    </row>
    <row r="398" spans="1:13" ht="14.4" customHeight="1" x14ac:dyDescent="0.3">
      <c r="A398" s="660" t="s">
        <v>3545</v>
      </c>
      <c r="B398" s="661" t="s">
        <v>3444</v>
      </c>
      <c r="C398" s="661" t="s">
        <v>4758</v>
      </c>
      <c r="D398" s="661" t="s">
        <v>4756</v>
      </c>
      <c r="E398" s="661" t="s">
        <v>4759</v>
      </c>
      <c r="F398" s="664">
        <v>1</v>
      </c>
      <c r="G398" s="664">
        <v>123.2</v>
      </c>
      <c r="H398" s="677">
        <v>1</v>
      </c>
      <c r="I398" s="664"/>
      <c r="J398" s="664"/>
      <c r="K398" s="677">
        <v>0</v>
      </c>
      <c r="L398" s="664">
        <v>1</v>
      </c>
      <c r="M398" s="665">
        <v>123.2</v>
      </c>
    </row>
    <row r="399" spans="1:13" ht="14.4" customHeight="1" x14ac:dyDescent="0.3">
      <c r="A399" s="660" t="s">
        <v>3545</v>
      </c>
      <c r="B399" s="661" t="s">
        <v>3451</v>
      </c>
      <c r="C399" s="661" t="s">
        <v>4737</v>
      </c>
      <c r="D399" s="661" t="s">
        <v>4738</v>
      </c>
      <c r="E399" s="661" t="s">
        <v>1919</v>
      </c>
      <c r="F399" s="664">
        <v>1</v>
      </c>
      <c r="G399" s="664">
        <v>340.97</v>
      </c>
      <c r="H399" s="677">
        <v>1</v>
      </c>
      <c r="I399" s="664"/>
      <c r="J399" s="664"/>
      <c r="K399" s="677">
        <v>0</v>
      </c>
      <c r="L399" s="664">
        <v>1</v>
      </c>
      <c r="M399" s="665">
        <v>340.97</v>
      </c>
    </row>
    <row r="400" spans="1:13" ht="14.4" customHeight="1" x14ac:dyDescent="0.3">
      <c r="A400" s="660" t="s">
        <v>3546</v>
      </c>
      <c r="B400" s="661" t="s">
        <v>3346</v>
      </c>
      <c r="C400" s="661" t="s">
        <v>2944</v>
      </c>
      <c r="D400" s="661" t="s">
        <v>2945</v>
      </c>
      <c r="E400" s="661" t="s">
        <v>3458</v>
      </c>
      <c r="F400" s="664"/>
      <c r="G400" s="664"/>
      <c r="H400" s="677">
        <v>0</v>
      </c>
      <c r="I400" s="664">
        <v>2</v>
      </c>
      <c r="J400" s="664">
        <v>540.5</v>
      </c>
      <c r="K400" s="677">
        <v>1</v>
      </c>
      <c r="L400" s="664">
        <v>2</v>
      </c>
      <c r="M400" s="665">
        <v>540.5</v>
      </c>
    </row>
    <row r="401" spans="1:13" ht="14.4" customHeight="1" x14ac:dyDescent="0.3">
      <c r="A401" s="660" t="s">
        <v>3546</v>
      </c>
      <c r="B401" s="661" t="s">
        <v>3346</v>
      </c>
      <c r="C401" s="661" t="s">
        <v>4059</v>
      </c>
      <c r="D401" s="661" t="s">
        <v>3716</v>
      </c>
      <c r="E401" s="661" t="s">
        <v>4060</v>
      </c>
      <c r="F401" s="664"/>
      <c r="G401" s="664"/>
      <c r="H401" s="677"/>
      <c r="I401" s="664">
        <v>1</v>
      </c>
      <c r="J401" s="664">
        <v>0</v>
      </c>
      <c r="K401" s="677"/>
      <c r="L401" s="664">
        <v>1</v>
      </c>
      <c r="M401" s="665">
        <v>0</v>
      </c>
    </row>
    <row r="402" spans="1:13" ht="14.4" customHeight="1" x14ac:dyDescent="0.3">
      <c r="A402" s="660" t="s">
        <v>3546</v>
      </c>
      <c r="B402" s="661" t="s">
        <v>3346</v>
      </c>
      <c r="C402" s="661" t="s">
        <v>4980</v>
      </c>
      <c r="D402" s="661" t="s">
        <v>4826</v>
      </c>
      <c r="E402" s="661" t="s">
        <v>2946</v>
      </c>
      <c r="F402" s="664">
        <v>1</v>
      </c>
      <c r="G402" s="664">
        <v>0</v>
      </c>
      <c r="H402" s="677"/>
      <c r="I402" s="664"/>
      <c r="J402" s="664"/>
      <c r="K402" s="677"/>
      <c r="L402" s="664">
        <v>1</v>
      </c>
      <c r="M402" s="665">
        <v>0</v>
      </c>
    </row>
    <row r="403" spans="1:13" ht="14.4" customHeight="1" x14ac:dyDescent="0.3">
      <c r="A403" s="660" t="s">
        <v>3546</v>
      </c>
      <c r="B403" s="661" t="s">
        <v>5526</v>
      </c>
      <c r="C403" s="661" t="s">
        <v>4536</v>
      </c>
      <c r="D403" s="661" t="s">
        <v>4537</v>
      </c>
      <c r="E403" s="661" t="s">
        <v>4538</v>
      </c>
      <c r="F403" s="664"/>
      <c r="G403" s="664"/>
      <c r="H403" s="677">
        <v>0</v>
      </c>
      <c r="I403" s="664">
        <v>20</v>
      </c>
      <c r="J403" s="664">
        <v>882.88000000000011</v>
      </c>
      <c r="K403" s="677">
        <v>1</v>
      </c>
      <c r="L403" s="664">
        <v>20</v>
      </c>
      <c r="M403" s="665">
        <v>882.88000000000011</v>
      </c>
    </row>
    <row r="404" spans="1:13" ht="14.4" customHeight="1" x14ac:dyDescent="0.3">
      <c r="A404" s="660" t="s">
        <v>3546</v>
      </c>
      <c r="B404" s="661" t="s">
        <v>5526</v>
      </c>
      <c r="C404" s="661" t="s">
        <v>4044</v>
      </c>
      <c r="D404" s="661" t="s">
        <v>4045</v>
      </c>
      <c r="E404" s="661" t="s">
        <v>4046</v>
      </c>
      <c r="F404" s="664"/>
      <c r="G404" s="664"/>
      <c r="H404" s="677">
        <v>0</v>
      </c>
      <c r="I404" s="664">
        <v>4</v>
      </c>
      <c r="J404" s="664">
        <v>605.36</v>
      </c>
      <c r="K404" s="677">
        <v>1</v>
      </c>
      <c r="L404" s="664">
        <v>4</v>
      </c>
      <c r="M404" s="665">
        <v>605.36</v>
      </c>
    </row>
    <row r="405" spans="1:13" ht="14.4" customHeight="1" x14ac:dyDescent="0.3">
      <c r="A405" s="660" t="s">
        <v>3546</v>
      </c>
      <c r="B405" s="661" t="s">
        <v>3348</v>
      </c>
      <c r="C405" s="661" t="s">
        <v>3659</v>
      </c>
      <c r="D405" s="661" t="s">
        <v>3660</v>
      </c>
      <c r="E405" s="661" t="s">
        <v>3661</v>
      </c>
      <c r="F405" s="664"/>
      <c r="G405" s="664"/>
      <c r="H405" s="677">
        <v>0</v>
      </c>
      <c r="I405" s="664">
        <v>2</v>
      </c>
      <c r="J405" s="664">
        <v>1949.6</v>
      </c>
      <c r="K405" s="677">
        <v>1</v>
      </c>
      <c r="L405" s="664">
        <v>2</v>
      </c>
      <c r="M405" s="665">
        <v>1949.6</v>
      </c>
    </row>
    <row r="406" spans="1:13" ht="14.4" customHeight="1" x14ac:dyDescent="0.3">
      <c r="A406" s="660" t="s">
        <v>3546</v>
      </c>
      <c r="B406" s="661" t="s">
        <v>3352</v>
      </c>
      <c r="C406" s="661" t="s">
        <v>1806</v>
      </c>
      <c r="D406" s="661" t="s">
        <v>1807</v>
      </c>
      <c r="E406" s="661" t="s">
        <v>1808</v>
      </c>
      <c r="F406" s="664"/>
      <c r="G406" s="664"/>
      <c r="H406" s="677"/>
      <c r="I406" s="664">
        <v>1</v>
      </c>
      <c r="J406" s="664">
        <v>0</v>
      </c>
      <c r="K406" s="677"/>
      <c r="L406" s="664">
        <v>1</v>
      </c>
      <c r="M406" s="665">
        <v>0</v>
      </c>
    </row>
    <row r="407" spans="1:13" ht="14.4" customHeight="1" x14ac:dyDescent="0.3">
      <c r="A407" s="660" t="s">
        <v>3546</v>
      </c>
      <c r="B407" s="661" t="s">
        <v>3355</v>
      </c>
      <c r="C407" s="661" t="s">
        <v>3765</v>
      </c>
      <c r="D407" s="661" t="s">
        <v>1781</v>
      </c>
      <c r="E407" s="661" t="s">
        <v>3766</v>
      </c>
      <c r="F407" s="664"/>
      <c r="G407" s="664"/>
      <c r="H407" s="677"/>
      <c r="I407" s="664">
        <v>2</v>
      </c>
      <c r="J407" s="664">
        <v>0</v>
      </c>
      <c r="K407" s="677"/>
      <c r="L407" s="664">
        <v>2</v>
      </c>
      <c r="M407" s="665">
        <v>0</v>
      </c>
    </row>
    <row r="408" spans="1:13" ht="14.4" customHeight="1" x14ac:dyDescent="0.3">
      <c r="A408" s="660" t="s">
        <v>3546</v>
      </c>
      <c r="B408" s="661" t="s">
        <v>3355</v>
      </c>
      <c r="C408" s="661" t="s">
        <v>1924</v>
      </c>
      <c r="D408" s="661" t="s">
        <v>1781</v>
      </c>
      <c r="E408" s="661" t="s">
        <v>1925</v>
      </c>
      <c r="F408" s="664"/>
      <c r="G408" s="664"/>
      <c r="H408" s="677">
        <v>0</v>
      </c>
      <c r="I408" s="664">
        <v>13</v>
      </c>
      <c r="J408" s="664">
        <v>5298.15</v>
      </c>
      <c r="K408" s="677">
        <v>1</v>
      </c>
      <c r="L408" s="664">
        <v>13</v>
      </c>
      <c r="M408" s="665">
        <v>5298.15</v>
      </c>
    </row>
    <row r="409" spans="1:13" ht="14.4" customHeight="1" x14ac:dyDescent="0.3">
      <c r="A409" s="660" t="s">
        <v>3546</v>
      </c>
      <c r="B409" s="661" t="s">
        <v>3355</v>
      </c>
      <c r="C409" s="661" t="s">
        <v>1927</v>
      </c>
      <c r="D409" s="661" t="s">
        <v>1781</v>
      </c>
      <c r="E409" s="661" t="s">
        <v>1928</v>
      </c>
      <c r="F409" s="664"/>
      <c r="G409" s="664"/>
      <c r="H409" s="677">
        <v>0</v>
      </c>
      <c r="I409" s="664">
        <v>60</v>
      </c>
      <c r="J409" s="664">
        <v>32603.399999999998</v>
      </c>
      <c r="K409" s="677">
        <v>1</v>
      </c>
      <c r="L409" s="664">
        <v>60</v>
      </c>
      <c r="M409" s="665">
        <v>32603.399999999998</v>
      </c>
    </row>
    <row r="410" spans="1:13" ht="14.4" customHeight="1" x14ac:dyDescent="0.3">
      <c r="A410" s="660" t="s">
        <v>3546</v>
      </c>
      <c r="B410" s="661" t="s">
        <v>3355</v>
      </c>
      <c r="C410" s="661" t="s">
        <v>3767</v>
      </c>
      <c r="D410" s="661" t="s">
        <v>1781</v>
      </c>
      <c r="E410" s="661" t="s">
        <v>3768</v>
      </c>
      <c r="F410" s="664"/>
      <c r="G410" s="664"/>
      <c r="H410" s="677">
        <v>0</v>
      </c>
      <c r="I410" s="664">
        <v>2</v>
      </c>
      <c r="J410" s="664">
        <v>326.02</v>
      </c>
      <c r="K410" s="677">
        <v>1</v>
      </c>
      <c r="L410" s="664">
        <v>2</v>
      </c>
      <c r="M410" s="665">
        <v>326.02</v>
      </c>
    </row>
    <row r="411" spans="1:13" ht="14.4" customHeight="1" x14ac:dyDescent="0.3">
      <c r="A411" s="660" t="s">
        <v>3546</v>
      </c>
      <c r="B411" s="661" t="s">
        <v>3355</v>
      </c>
      <c r="C411" s="661" t="s">
        <v>1780</v>
      </c>
      <c r="D411" s="661" t="s">
        <v>1781</v>
      </c>
      <c r="E411" s="661" t="s">
        <v>1782</v>
      </c>
      <c r="F411" s="664"/>
      <c r="G411" s="664"/>
      <c r="H411" s="677">
        <v>0</v>
      </c>
      <c r="I411" s="664">
        <v>63</v>
      </c>
      <c r="J411" s="664">
        <v>51351.3</v>
      </c>
      <c r="K411" s="677">
        <v>1</v>
      </c>
      <c r="L411" s="664">
        <v>63</v>
      </c>
      <c r="M411" s="665">
        <v>51351.3</v>
      </c>
    </row>
    <row r="412" spans="1:13" ht="14.4" customHeight="1" x14ac:dyDescent="0.3">
      <c r="A412" s="660" t="s">
        <v>3546</v>
      </c>
      <c r="B412" s="661" t="s">
        <v>3355</v>
      </c>
      <c r="C412" s="661" t="s">
        <v>1784</v>
      </c>
      <c r="D412" s="661" t="s">
        <v>1781</v>
      </c>
      <c r="E412" s="661" t="s">
        <v>1785</v>
      </c>
      <c r="F412" s="664"/>
      <c r="G412" s="664"/>
      <c r="H412" s="677">
        <v>0</v>
      </c>
      <c r="I412" s="664">
        <v>4</v>
      </c>
      <c r="J412" s="664">
        <v>3694.96</v>
      </c>
      <c r="K412" s="677">
        <v>1</v>
      </c>
      <c r="L412" s="664">
        <v>4</v>
      </c>
      <c r="M412" s="665">
        <v>3694.96</v>
      </c>
    </row>
    <row r="413" spans="1:13" ht="14.4" customHeight="1" x14ac:dyDescent="0.3">
      <c r="A413" s="660" t="s">
        <v>3546</v>
      </c>
      <c r="B413" s="661" t="s">
        <v>3355</v>
      </c>
      <c r="C413" s="661" t="s">
        <v>2882</v>
      </c>
      <c r="D413" s="661" t="s">
        <v>2883</v>
      </c>
      <c r="E413" s="661" t="s">
        <v>1782</v>
      </c>
      <c r="F413" s="664"/>
      <c r="G413" s="664"/>
      <c r="H413" s="677">
        <v>0</v>
      </c>
      <c r="I413" s="664">
        <v>39</v>
      </c>
      <c r="J413" s="664">
        <v>54039.179999999993</v>
      </c>
      <c r="K413" s="677">
        <v>1</v>
      </c>
      <c r="L413" s="664">
        <v>39</v>
      </c>
      <c r="M413" s="665">
        <v>54039.179999999993</v>
      </c>
    </row>
    <row r="414" spans="1:13" ht="14.4" customHeight="1" x14ac:dyDescent="0.3">
      <c r="A414" s="660" t="s">
        <v>3546</v>
      </c>
      <c r="B414" s="661" t="s">
        <v>3355</v>
      </c>
      <c r="C414" s="661" t="s">
        <v>2886</v>
      </c>
      <c r="D414" s="661" t="s">
        <v>2883</v>
      </c>
      <c r="E414" s="661" t="s">
        <v>1785</v>
      </c>
      <c r="F414" s="664"/>
      <c r="G414" s="664"/>
      <c r="H414" s="677">
        <v>0</v>
      </c>
      <c r="I414" s="664">
        <v>9</v>
      </c>
      <c r="J414" s="664">
        <v>16627.41</v>
      </c>
      <c r="K414" s="677">
        <v>1</v>
      </c>
      <c r="L414" s="664">
        <v>9</v>
      </c>
      <c r="M414" s="665">
        <v>16627.41</v>
      </c>
    </row>
    <row r="415" spans="1:13" ht="14.4" customHeight="1" x14ac:dyDescent="0.3">
      <c r="A415" s="660" t="s">
        <v>3546</v>
      </c>
      <c r="B415" s="661" t="s">
        <v>5531</v>
      </c>
      <c r="C415" s="661" t="s">
        <v>4160</v>
      </c>
      <c r="D415" s="661" t="s">
        <v>4161</v>
      </c>
      <c r="E415" s="661" t="s">
        <v>4162</v>
      </c>
      <c r="F415" s="664">
        <v>4</v>
      </c>
      <c r="G415" s="664">
        <v>1201.32</v>
      </c>
      <c r="H415" s="677">
        <v>1</v>
      </c>
      <c r="I415" s="664"/>
      <c r="J415" s="664"/>
      <c r="K415" s="677">
        <v>0</v>
      </c>
      <c r="L415" s="664">
        <v>4</v>
      </c>
      <c r="M415" s="665">
        <v>1201.32</v>
      </c>
    </row>
    <row r="416" spans="1:13" ht="14.4" customHeight="1" x14ac:dyDescent="0.3">
      <c r="A416" s="660" t="s">
        <v>3546</v>
      </c>
      <c r="B416" s="661" t="s">
        <v>5531</v>
      </c>
      <c r="C416" s="661" t="s">
        <v>4163</v>
      </c>
      <c r="D416" s="661" t="s">
        <v>4161</v>
      </c>
      <c r="E416" s="661" t="s">
        <v>4162</v>
      </c>
      <c r="F416" s="664">
        <v>1</v>
      </c>
      <c r="G416" s="664">
        <v>300.33</v>
      </c>
      <c r="H416" s="677">
        <v>1</v>
      </c>
      <c r="I416" s="664"/>
      <c r="J416" s="664"/>
      <c r="K416" s="677">
        <v>0</v>
      </c>
      <c r="L416" s="664">
        <v>1</v>
      </c>
      <c r="M416" s="665">
        <v>300.33</v>
      </c>
    </row>
    <row r="417" spans="1:13" ht="14.4" customHeight="1" x14ac:dyDescent="0.3">
      <c r="A417" s="660" t="s">
        <v>3546</v>
      </c>
      <c r="B417" s="661" t="s">
        <v>3469</v>
      </c>
      <c r="C417" s="661" t="s">
        <v>4335</v>
      </c>
      <c r="D417" s="661" t="s">
        <v>4336</v>
      </c>
      <c r="E417" s="661" t="s">
        <v>3471</v>
      </c>
      <c r="F417" s="664"/>
      <c r="G417" s="664"/>
      <c r="H417" s="677">
        <v>0</v>
      </c>
      <c r="I417" s="664">
        <v>2</v>
      </c>
      <c r="J417" s="664">
        <v>320.2</v>
      </c>
      <c r="K417" s="677">
        <v>1</v>
      </c>
      <c r="L417" s="664">
        <v>2</v>
      </c>
      <c r="M417" s="665">
        <v>320.2</v>
      </c>
    </row>
    <row r="418" spans="1:13" ht="14.4" customHeight="1" x14ac:dyDescent="0.3">
      <c r="A418" s="660" t="s">
        <v>3546</v>
      </c>
      <c r="B418" s="661" t="s">
        <v>3356</v>
      </c>
      <c r="C418" s="661" t="s">
        <v>3577</v>
      </c>
      <c r="D418" s="661" t="s">
        <v>1766</v>
      </c>
      <c r="E418" s="661" t="s">
        <v>3578</v>
      </c>
      <c r="F418" s="664"/>
      <c r="G418" s="664"/>
      <c r="H418" s="677">
        <v>0</v>
      </c>
      <c r="I418" s="664">
        <v>3</v>
      </c>
      <c r="J418" s="664">
        <v>432.03</v>
      </c>
      <c r="K418" s="677">
        <v>1</v>
      </c>
      <c r="L418" s="664">
        <v>3</v>
      </c>
      <c r="M418" s="665">
        <v>432.03</v>
      </c>
    </row>
    <row r="419" spans="1:13" ht="14.4" customHeight="1" x14ac:dyDescent="0.3">
      <c r="A419" s="660" t="s">
        <v>3546</v>
      </c>
      <c r="B419" s="661" t="s">
        <v>5539</v>
      </c>
      <c r="C419" s="661" t="s">
        <v>4964</v>
      </c>
      <c r="D419" s="661" t="s">
        <v>4965</v>
      </c>
      <c r="E419" s="661" t="s">
        <v>4966</v>
      </c>
      <c r="F419" s="664"/>
      <c r="G419" s="664"/>
      <c r="H419" s="677">
        <v>0</v>
      </c>
      <c r="I419" s="664">
        <v>1</v>
      </c>
      <c r="J419" s="664">
        <v>351.51</v>
      </c>
      <c r="K419" s="677">
        <v>1</v>
      </c>
      <c r="L419" s="664">
        <v>1</v>
      </c>
      <c r="M419" s="665">
        <v>351.51</v>
      </c>
    </row>
    <row r="420" spans="1:13" ht="14.4" customHeight="1" x14ac:dyDescent="0.3">
      <c r="A420" s="660" t="s">
        <v>3546</v>
      </c>
      <c r="B420" s="661" t="s">
        <v>5539</v>
      </c>
      <c r="C420" s="661" t="s">
        <v>4967</v>
      </c>
      <c r="D420" s="661" t="s">
        <v>4968</v>
      </c>
      <c r="E420" s="661" t="s">
        <v>4969</v>
      </c>
      <c r="F420" s="664"/>
      <c r="G420" s="664"/>
      <c r="H420" s="677">
        <v>0</v>
      </c>
      <c r="I420" s="664">
        <v>2</v>
      </c>
      <c r="J420" s="664">
        <v>281.2</v>
      </c>
      <c r="K420" s="677">
        <v>1</v>
      </c>
      <c r="L420" s="664">
        <v>2</v>
      </c>
      <c r="M420" s="665">
        <v>281.2</v>
      </c>
    </row>
    <row r="421" spans="1:13" ht="14.4" customHeight="1" x14ac:dyDescent="0.3">
      <c r="A421" s="660" t="s">
        <v>3546</v>
      </c>
      <c r="B421" s="661" t="s">
        <v>3358</v>
      </c>
      <c r="C421" s="661" t="s">
        <v>3875</v>
      </c>
      <c r="D421" s="661" t="s">
        <v>3876</v>
      </c>
      <c r="E421" s="661" t="s">
        <v>2873</v>
      </c>
      <c r="F421" s="664">
        <v>2</v>
      </c>
      <c r="G421" s="664">
        <v>280.88</v>
      </c>
      <c r="H421" s="677">
        <v>1</v>
      </c>
      <c r="I421" s="664"/>
      <c r="J421" s="664"/>
      <c r="K421" s="677">
        <v>0</v>
      </c>
      <c r="L421" s="664">
        <v>2</v>
      </c>
      <c r="M421" s="665">
        <v>280.88</v>
      </c>
    </row>
    <row r="422" spans="1:13" ht="14.4" customHeight="1" x14ac:dyDescent="0.3">
      <c r="A422" s="660" t="s">
        <v>3546</v>
      </c>
      <c r="B422" s="661" t="s">
        <v>3358</v>
      </c>
      <c r="C422" s="661" t="s">
        <v>4882</v>
      </c>
      <c r="D422" s="661" t="s">
        <v>3876</v>
      </c>
      <c r="E422" s="661" t="s">
        <v>3163</v>
      </c>
      <c r="F422" s="664">
        <v>2</v>
      </c>
      <c r="G422" s="664">
        <v>468.14</v>
      </c>
      <c r="H422" s="677">
        <v>1</v>
      </c>
      <c r="I422" s="664"/>
      <c r="J422" s="664"/>
      <c r="K422" s="677">
        <v>0</v>
      </c>
      <c r="L422" s="664">
        <v>2</v>
      </c>
      <c r="M422" s="665">
        <v>468.14</v>
      </c>
    </row>
    <row r="423" spans="1:13" ht="14.4" customHeight="1" x14ac:dyDescent="0.3">
      <c r="A423" s="660" t="s">
        <v>3546</v>
      </c>
      <c r="B423" s="661" t="s">
        <v>3359</v>
      </c>
      <c r="C423" s="661" t="s">
        <v>4644</v>
      </c>
      <c r="D423" s="661" t="s">
        <v>3980</v>
      </c>
      <c r="E423" s="661" t="s">
        <v>4645</v>
      </c>
      <c r="F423" s="664">
        <v>1</v>
      </c>
      <c r="G423" s="664">
        <v>0</v>
      </c>
      <c r="H423" s="677"/>
      <c r="I423" s="664"/>
      <c r="J423" s="664"/>
      <c r="K423" s="677"/>
      <c r="L423" s="664">
        <v>1</v>
      </c>
      <c r="M423" s="665">
        <v>0</v>
      </c>
    </row>
    <row r="424" spans="1:13" ht="14.4" customHeight="1" x14ac:dyDescent="0.3">
      <c r="A424" s="660" t="s">
        <v>3546</v>
      </c>
      <c r="B424" s="661" t="s">
        <v>3359</v>
      </c>
      <c r="C424" s="661" t="s">
        <v>4883</v>
      </c>
      <c r="D424" s="661" t="s">
        <v>4884</v>
      </c>
      <c r="E424" s="661" t="s">
        <v>4885</v>
      </c>
      <c r="F424" s="664">
        <v>2</v>
      </c>
      <c r="G424" s="664">
        <v>0</v>
      </c>
      <c r="H424" s="677"/>
      <c r="I424" s="664"/>
      <c r="J424" s="664"/>
      <c r="K424" s="677"/>
      <c r="L424" s="664">
        <v>2</v>
      </c>
      <c r="M424" s="665">
        <v>0</v>
      </c>
    </row>
    <row r="425" spans="1:13" ht="14.4" customHeight="1" x14ac:dyDescent="0.3">
      <c r="A425" s="660" t="s">
        <v>3546</v>
      </c>
      <c r="B425" s="661" t="s">
        <v>3359</v>
      </c>
      <c r="C425" s="661" t="s">
        <v>1814</v>
      </c>
      <c r="D425" s="661" t="s">
        <v>1815</v>
      </c>
      <c r="E425" s="661" t="s">
        <v>1816</v>
      </c>
      <c r="F425" s="664"/>
      <c r="G425" s="664"/>
      <c r="H425" s="677">
        <v>0</v>
      </c>
      <c r="I425" s="664">
        <v>2</v>
      </c>
      <c r="J425" s="664">
        <v>70.22</v>
      </c>
      <c r="K425" s="677">
        <v>1</v>
      </c>
      <c r="L425" s="664">
        <v>2</v>
      </c>
      <c r="M425" s="665">
        <v>70.22</v>
      </c>
    </row>
    <row r="426" spans="1:13" ht="14.4" customHeight="1" x14ac:dyDescent="0.3">
      <c r="A426" s="660" t="s">
        <v>3546</v>
      </c>
      <c r="B426" s="661" t="s">
        <v>3359</v>
      </c>
      <c r="C426" s="661" t="s">
        <v>2875</v>
      </c>
      <c r="D426" s="661" t="s">
        <v>2876</v>
      </c>
      <c r="E426" s="661" t="s">
        <v>1916</v>
      </c>
      <c r="F426" s="664"/>
      <c r="G426" s="664"/>
      <c r="H426" s="677">
        <v>0</v>
      </c>
      <c r="I426" s="664">
        <v>1</v>
      </c>
      <c r="J426" s="664">
        <v>70.23</v>
      </c>
      <c r="K426" s="677">
        <v>1</v>
      </c>
      <c r="L426" s="664">
        <v>1</v>
      </c>
      <c r="M426" s="665">
        <v>70.23</v>
      </c>
    </row>
    <row r="427" spans="1:13" ht="14.4" customHeight="1" x14ac:dyDescent="0.3">
      <c r="A427" s="660" t="s">
        <v>3546</v>
      </c>
      <c r="B427" s="661" t="s">
        <v>3359</v>
      </c>
      <c r="C427" s="661" t="s">
        <v>4886</v>
      </c>
      <c r="D427" s="661" t="s">
        <v>4887</v>
      </c>
      <c r="E427" s="661" t="s">
        <v>1916</v>
      </c>
      <c r="F427" s="664">
        <v>2</v>
      </c>
      <c r="G427" s="664">
        <v>140.46</v>
      </c>
      <c r="H427" s="677">
        <v>1</v>
      </c>
      <c r="I427" s="664"/>
      <c r="J427" s="664"/>
      <c r="K427" s="677">
        <v>0</v>
      </c>
      <c r="L427" s="664">
        <v>2</v>
      </c>
      <c r="M427" s="665">
        <v>140.46</v>
      </c>
    </row>
    <row r="428" spans="1:13" ht="14.4" customHeight="1" x14ac:dyDescent="0.3">
      <c r="A428" s="660" t="s">
        <v>3546</v>
      </c>
      <c r="B428" s="661" t="s">
        <v>3359</v>
      </c>
      <c r="C428" s="661" t="s">
        <v>4888</v>
      </c>
      <c r="D428" s="661" t="s">
        <v>4889</v>
      </c>
      <c r="E428" s="661" t="s">
        <v>1816</v>
      </c>
      <c r="F428" s="664">
        <v>1</v>
      </c>
      <c r="G428" s="664">
        <v>35.11</v>
      </c>
      <c r="H428" s="677">
        <v>1</v>
      </c>
      <c r="I428" s="664"/>
      <c r="J428" s="664"/>
      <c r="K428" s="677">
        <v>0</v>
      </c>
      <c r="L428" s="664">
        <v>1</v>
      </c>
      <c r="M428" s="665">
        <v>35.11</v>
      </c>
    </row>
    <row r="429" spans="1:13" ht="14.4" customHeight="1" x14ac:dyDescent="0.3">
      <c r="A429" s="660" t="s">
        <v>3546</v>
      </c>
      <c r="B429" s="661" t="s">
        <v>3359</v>
      </c>
      <c r="C429" s="661" t="s">
        <v>4890</v>
      </c>
      <c r="D429" s="661" t="s">
        <v>4891</v>
      </c>
      <c r="E429" s="661" t="s">
        <v>4892</v>
      </c>
      <c r="F429" s="664">
        <v>1</v>
      </c>
      <c r="G429" s="664">
        <v>0</v>
      </c>
      <c r="H429" s="677"/>
      <c r="I429" s="664"/>
      <c r="J429" s="664"/>
      <c r="K429" s="677"/>
      <c r="L429" s="664">
        <v>1</v>
      </c>
      <c r="M429" s="665">
        <v>0</v>
      </c>
    </row>
    <row r="430" spans="1:13" ht="14.4" customHeight="1" x14ac:dyDescent="0.3">
      <c r="A430" s="660" t="s">
        <v>3546</v>
      </c>
      <c r="B430" s="661" t="s">
        <v>5536</v>
      </c>
      <c r="C430" s="661" t="s">
        <v>4970</v>
      </c>
      <c r="D430" s="661" t="s">
        <v>4971</v>
      </c>
      <c r="E430" s="661" t="s">
        <v>4524</v>
      </c>
      <c r="F430" s="664"/>
      <c r="G430" s="664"/>
      <c r="H430" s="677">
        <v>0</v>
      </c>
      <c r="I430" s="664">
        <v>2</v>
      </c>
      <c r="J430" s="664">
        <v>353.16</v>
      </c>
      <c r="K430" s="677">
        <v>1</v>
      </c>
      <c r="L430" s="664">
        <v>2</v>
      </c>
      <c r="M430" s="665">
        <v>353.16</v>
      </c>
    </row>
    <row r="431" spans="1:13" ht="14.4" customHeight="1" x14ac:dyDescent="0.3">
      <c r="A431" s="660" t="s">
        <v>3546</v>
      </c>
      <c r="B431" s="661" t="s">
        <v>3365</v>
      </c>
      <c r="C431" s="661" t="s">
        <v>3777</v>
      </c>
      <c r="D431" s="661" t="s">
        <v>1867</v>
      </c>
      <c r="E431" s="661" t="s">
        <v>1938</v>
      </c>
      <c r="F431" s="664"/>
      <c r="G431" s="664"/>
      <c r="H431" s="677">
        <v>0</v>
      </c>
      <c r="I431" s="664">
        <v>5</v>
      </c>
      <c r="J431" s="664">
        <v>724.05</v>
      </c>
      <c r="K431" s="677">
        <v>1</v>
      </c>
      <c r="L431" s="664">
        <v>5</v>
      </c>
      <c r="M431" s="665">
        <v>724.05</v>
      </c>
    </row>
    <row r="432" spans="1:13" ht="14.4" customHeight="1" x14ac:dyDescent="0.3">
      <c r="A432" s="660" t="s">
        <v>3546</v>
      </c>
      <c r="B432" s="661" t="s">
        <v>3365</v>
      </c>
      <c r="C432" s="661" t="s">
        <v>4981</v>
      </c>
      <c r="D432" s="661" t="s">
        <v>4982</v>
      </c>
      <c r="E432" s="661" t="s">
        <v>4983</v>
      </c>
      <c r="F432" s="664"/>
      <c r="G432" s="664"/>
      <c r="H432" s="677">
        <v>0</v>
      </c>
      <c r="I432" s="664">
        <v>1</v>
      </c>
      <c r="J432" s="664">
        <v>289.62</v>
      </c>
      <c r="K432" s="677">
        <v>1</v>
      </c>
      <c r="L432" s="664">
        <v>1</v>
      </c>
      <c r="M432" s="665">
        <v>289.62</v>
      </c>
    </row>
    <row r="433" spans="1:13" ht="14.4" customHeight="1" x14ac:dyDescent="0.3">
      <c r="A433" s="660" t="s">
        <v>3546</v>
      </c>
      <c r="B433" s="661" t="s">
        <v>3366</v>
      </c>
      <c r="C433" s="661" t="s">
        <v>4994</v>
      </c>
      <c r="D433" s="661" t="s">
        <v>4995</v>
      </c>
      <c r="E433" s="661" t="s">
        <v>4996</v>
      </c>
      <c r="F433" s="664">
        <v>2</v>
      </c>
      <c r="G433" s="664">
        <v>93.68</v>
      </c>
      <c r="H433" s="677">
        <v>1</v>
      </c>
      <c r="I433" s="664"/>
      <c r="J433" s="664"/>
      <c r="K433" s="677">
        <v>0</v>
      </c>
      <c r="L433" s="664">
        <v>2</v>
      </c>
      <c r="M433" s="665">
        <v>93.68</v>
      </c>
    </row>
    <row r="434" spans="1:13" ht="14.4" customHeight="1" x14ac:dyDescent="0.3">
      <c r="A434" s="660" t="s">
        <v>3546</v>
      </c>
      <c r="B434" s="661" t="s">
        <v>3366</v>
      </c>
      <c r="C434" s="661" t="s">
        <v>4073</v>
      </c>
      <c r="D434" s="661" t="s">
        <v>3367</v>
      </c>
      <c r="E434" s="661" t="s">
        <v>3897</v>
      </c>
      <c r="F434" s="664"/>
      <c r="G434" s="664"/>
      <c r="H434" s="677">
        <v>0</v>
      </c>
      <c r="I434" s="664">
        <v>4</v>
      </c>
      <c r="J434" s="664">
        <v>321.8</v>
      </c>
      <c r="K434" s="677">
        <v>1</v>
      </c>
      <c r="L434" s="664">
        <v>4</v>
      </c>
      <c r="M434" s="665">
        <v>321.8</v>
      </c>
    </row>
    <row r="435" spans="1:13" ht="14.4" customHeight="1" x14ac:dyDescent="0.3">
      <c r="A435" s="660" t="s">
        <v>3546</v>
      </c>
      <c r="B435" s="661" t="s">
        <v>3474</v>
      </c>
      <c r="C435" s="661" t="s">
        <v>2901</v>
      </c>
      <c r="D435" s="661" t="s">
        <v>2902</v>
      </c>
      <c r="E435" s="661" t="s">
        <v>1852</v>
      </c>
      <c r="F435" s="664"/>
      <c r="G435" s="664"/>
      <c r="H435" s="677">
        <v>0</v>
      </c>
      <c r="I435" s="664">
        <v>3</v>
      </c>
      <c r="J435" s="664">
        <v>314.28000000000003</v>
      </c>
      <c r="K435" s="677">
        <v>1</v>
      </c>
      <c r="L435" s="664">
        <v>3</v>
      </c>
      <c r="M435" s="665">
        <v>314.28000000000003</v>
      </c>
    </row>
    <row r="436" spans="1:13" ht="14.4" customHeight="1" x14ac:dyDescent="0.3">
      <c r="A436" s="660" t="s">
        <v>3546</v>
      </c>
      <c r="B436" s="661" t="s">
        <v>3368</v>
      </c>
      <c r="C436" s="661" t="s">
        <v>4985</v>
      </c>
      <c r="D436" s="661" t="s">
        <v>1909</v>
      </c>
      <c r="E436" s="661" t="s">
        <v>4986</v>
      </c>
      <c r="F436" s="664"/>
      <c r="G436" s="664"/>
      <c r="H436" s="677">
        <v>0</v>
      </c>
      <c r="I436" s="664">
        <v>2</v>
      </c>
      <c r="J436" s="664">
        <v>921.7</v>
      </c>
      <c r="K436" s="677">
        <v>1</v>
      </c>
      <c r="L436" s="664">
        <v>2</v>
      </c>
      <c r="M436" s="665">
        <v>921.7</v>
      </c>
    </row>
    <row r="437" spans="1:13" ht="14.4" customHeight="1" x14ac:dyDescent="0.3">
      <c r="A437" s="660" t="s">
        <v>3546</v>
      </c>
      <c r="B437" s="661" t="s">
        <v>3368</v>
      </c>
      <c r="C437" s="661" t="s">
        <v>4987</v>
      </c>
      <c r="D437" s="661" t="s">
        <v>1934</v>
      </c>
      <c r="E437" s="661" t="s">
        <v>4986</v>
      </c>
      <c r="F437" s="664"/>
      <c r="G437" s="664"/>
      <c r="H437" s="677">
        <v>0</v>
      </c>
      <c r="I437" s="664">
        <v>1</v>
      </c>
      <c r="J437" s="664">
        <v>518.53</v>
      </c>
      <c r="K437" s="677">
        <v>1</v>
      </c>
      <c r="L437" s="664">
        <v>1</v>
      </c>
      <c r="M437" s="665">
        <v>518.53</v>
      </c>
    </row>
    <row r="438" spans="1:13" ht="14.4" customHeight="1" x14ac:dyDescent="0.3">
      <c r="A438" s="660" t="s">
        <v>3546</v>
      </c>
      <c r="B438" s="661" t="s">
        <v>3368</v>
      </c>
      <c r="C438" s="661" t="s">
        <v>4988</v>
      </c>
      <c r="D438" s="661" t="s">
        <v>1912</v>
      </c>
      <c r="E438" s="661" t="s">
        <v>4986</v>
      </c>
      <c r="F438" s="664"/>
      <c r="G438" s="664"/>
      <c r="H438" s="677">
        <v>0</v>
      </c>
      <c r="I438" s="664">
        <v>1</v>
      </c>
      <c r="J438" s="664">
        <v>614.29999999999995</v>
      </c>
      <c r="K438" s="677">
        <v>1</v>
      </c>
      <c r="L438" s="664">
        <v>1</v>
      </c>
      <c r="M438" s="665">
        <v>614.29999999999995</v>
      </c>
    </row>
    <row r="439" spans="1:13" ht="14.4" customHeight="1" x14ac:dyDescent="0.3">
      <c r="A439" s="660" t="s">
        <v>3546</v>
      </c>
      <c r="B439" s="661" t="s">
        <v>3371</v>
      </c>
      <c r="C439" s="661" t="s">
        <v>4550</v>
      </c>
      <c r="D439" s="661" t="s">
        <v>1774</v>
      </c>
      <c r="E439" s="661" t="s">
        <v>1072</v>
      </c>
      <c r="F439" s="664"/>
      <c r="G439" s="664"/>
      <c r="H439" s="677">
        <v>0</v>
      </c>
      <c r="I439" s="664">
        <v>3</v>
      </c>
      <c r="J439" s="664">
        <v>233.37</v>
      </c>
      <c r="K439" s="677">
        <v>1</v>
      </c>
      <c r="L439" s="664">
        <v>3</v>
      </c>
      <c r="M439" s="665">
        <v>233.37</v>
      </c>
    </row>
    <row r="440" spans="1:13" ht="14.4" customHeight="1" x14ac:dyDescent="0.3">
      <c r="A440" s="660" t="s">
        <v>3546</v>
      </c>
      <c r="B440" s="661" t="s">
        <v>3371</v>
      </c>
      <c r="C440" s="661" t="s">
        <v>4943</v>
      </c>
      <c r="D440" s="661" t="s">
        <v>4944</v>
      </c>
      <c r="E440" s="661" t="s">
        <v>1072</v>
      </c>
      <c r="F440" s="664">
        <v>1</v>
      </c>
      <c r="G440" s="664">
        <v>0</v>
      </c>
      <c r="H440" s="677"/>
      <c r="I440" s="664"/>
      <c r="J440" s="664"/>
      <c r="K440" s="677"/>
      <c r="L440" s="664">
        <v>1</v>
      </c>
      <c r="M440" s="665">
        <v>0</v>
      </c>
    </row>
    <row r="441" spans="1:13" ht="14.4" customHeight="1" x14ac:dyDescent="0.3">
      <c r="A441" s="660" t="s">
        <v>3546</v>
      </c>
      <c r="B441" s="661" t="s">
        <v>5533</v>
      </c>
      <c r="C441" s="661" t="s">
        <v>5009</v>
      </c>
      <c r="D441" s="661" t="s">
        <v>5010</v>
      </c>
      <c r="E441" s="661" t="s">
        <v>1669</v>
      </c>
      <c r="F441" s="664"/>
      <c r="G441" s="664"/>
      <c r="H441" s="677">
        <v>0</v>
      </c>
      <c r="I441" s="664">
        <v>1</v>
      </c>
      <c r="J441" s="664">
        <v>104.09</v>
      </c>
      <c r="K441" s="677">
        <v>1</v>
      </c>
      <c r="L441" s="664">
        <v>1</v>
      </c>
      <c r="M441" s="665">
        <v>104.09</v>
      </c>
    </row>
    <row r="442" spans="1:13" ht="14.4" customHeight="1" x14ac:dyDescent="0.3">
      <c r="A442" s="660" t="s">
        <v>3546</v>
      </c>
      <c r="B442" s="661" t="s">
        <v>3372</v>
      </c>
      <c r="C442" s="661" t="s">
        <v>4878</v>
      </c>
      <c r="D442" s="661" t="s">
        <v>4879</v>
      </c>
      <c r="E442" s="661" t="s">
        <v>4579</v>
      </c>
      <c r="F442" s="664">
        <v>1</v>
      </c>
      <c r="G442" s="664">
        <v>374.74</v>
      </c>
      <c r="H442" s="677">
        <v>1</v>
      </c>
      <c r="I442" s="664"/>
      <c r="J442" s="664"/>
      <c r="K442" s="677">
        <v>0</v>
      </c>
      <c r="L442" s="664">
        <v>1</v>
      </c>
      <c r="M442" s="665">
        <v>374.74</v>
      </c>
    </row>
    <row r="443" spans="1:13" ht="14.4" customHeight="1" x14ac:dyDescent="0.3">
      <c r="A443" s="660" t="s">
        <v>3546</v>
      </c>
      <c r="B443" s="661" t="s">
        <v>3372</v>
      </c>
      <c r="C443" s="661" t="s">
        <v>3978</v>
      </c>
      <c r="D443" s="661" t="s">
        <v>3476</v>
      </c>
      <c r="E443" s="661" t="s">
        <v>1669</v>
      </c>
      <c r="F443" s="664"/>
      <c r="G443" s="664"/>
      <c r="H443" s="677">
        <v>0</v>
      </c>
      <c r="I443" s="664">
        <v>2</v>
      </c>
      <c r="J443" s="664">
        <v>416.38</v>
      </c>
      <c r="K443" s="677">
        <v>1</v>
      </c>
      <c r="L443" s="664">
        <v>2</v>
      </c>
      <c r="M443" s="665">
        <v>416.38</v>
      </c>
    </row>
    <row r="444" spans="1:13" ht="14.4" customHeight="1" x14ac:dyDescent="0.3">
      <c r="A444" s="660" t="s">
        <v>3546</v>
      </c>
      <c r="B444" s="661" t="s">
        <v>3372</v>
      </c>
      <c r="C444" s="661" t="s">
        <v>2892</v>
      </c>
      <c r="D444" s="661" t="s">
        <v>2893</v>
      </c>
      <c r="E444" s="661" t="s">
        <v>3163</v>
      </c>
      <c r="F444" s="664"/>
      <c r="G444" s="664"/>
      <c r="H444" s="677">
        <v>0</v>
      </c>
      <c r="I444" s="664">
        <v>2</v>
      </c>
      <c r="J444" s="664">
        <v>832.74</v>
      </c>
      <c r="K444" s="677">
        <v>1</v>
      </c>
      <c r="L444" s="664">
        <v>2</v>
      </c>
      <c r="M444" s="665">
        <v>832.74</v>
      </c>
    </row>
    <row r="445" spans="1:13" ht="14.4" customHeight="1" x14ac:dyDescent="0.3">
      <c r="A445" s="660" t="s">
        <v>3546</v>
      </c>
      <c r="B445" s="661" t="s">
        <v>3372</v>
      </c>
      <c r="C445" s="661" t="s">
        <v>4880</v>
      </c>
      <c r="D445" s="661" t="s">
        <v>4881</v>
      </c>
      <c r="E445" s="661" t="s">
        <v>4135</v>
      </c>
      <c r="F445" s="664">
        <v>1</v>
      </c>
      <c r="G445" s="664">
        <v>603.73</v>
      </c>
      <c r="H445" s="677">
        <v>1</v>
      </c>
      <c r="I445" s="664"/>
      <c r="J445" s="664"/>
      <c r="K445" s="677">
        <v>0</v>
      </c>
      <c r="L445" s="664">
        <v>1</v>
      </c>
      <c r="M445" s="665">
        <v>603.73</v>
      </c>
    </row>
    <row r="446" spans="1:13" ht="14.4" customHeight="1" x14ac:dyDescent="0.3">
      <c r="A446" s="660" t="s">
        <v>3546</v>
      </c>
      <c r="B446" s="661" t="s">
        <v>5534</v>
      </c>
      <c r="C446" s="661" t="s">
        <v>4577</v>
      </c>
      <c r="D446" s="661" t="s">
        <v>4578</v>
      </c>
      <c r="E446" s="661" t="s">
        <v>4579</v>
      </c>
      <c r="F446" s="664"/>
      <c r="G446" s="664"/>
      <c r="H446" s="677">
        <v>0</v>
      </c>
      <c r="I446" s="664">
        <v>1</v>
      </c>
      <c r="J446" s="664">
        <v>543.36</v>
      </c>
      <c r="K446" s="677">
        <v>1</v>
      </c>
      <c r="L446" s="664">
        <v>1</v>
      </c>
      <c r="M446" s="665">
        <v>543.36</v>
      </c>
    </row>
    <row r="447" spans="1:13" ht="14.4" customHeight="1" x14ac:dyDescent="0.3">
      <c r="A447" s="660" t="s">
        <v>3546</v>
      </c>
      <c r="B447" s="661" t="s">
        <v>3479</v>
      </c>
      <c r="C447" s="661" t="s">
        <v>4910</v>
      </c>
      <c r="D447" s="661" t="s">
        <v>4911</v>
      </c>
      <c r="E447" s="661" t="s">
        <v>4912</v>
      </c>
      <c r="F447" s="664">
        <v>1</v>
      </c>
      <c r="G447" s="664">
        <v>416.52</v>
      </c>
      <c r="H447" s="677">
        <v>1</v>
      </c>
      <c r="I447" s="664"/>
      <c r="J447" s="664"/>
      <c r="K447" s="677">
        <v>0</v>
      </c>
      <c r="L447" s="664">
        <v>1</v>
      </c>
      <c r="M447" s="665">
        <v>416.52</v>
      </c>
    </row>
    <row r="448" spans="1:13" ht="14.4" customHeight="1" x14ac:dyDescent="0.3">
      <c r="A448" s="660" t="s">
        <v>3546</v>
      </c>
      <c r="B448" s="661" t="s">
        <v>3381</v>
      </c>
      <c r="C448" s="661" t="s">
        <v>4932</v>
      </c>
      <c r="D448" s="661" t="s">
        <v>4933</v>
      </c>
      <c r="E448" s="661" t="s">
        <v>4934</v>
      </c>
      <c r="F448" s="664"/>
      <c r="G448" s="664"/>
      <c r="H448" s="677"/>
      <c r="I448" s="664">
        <v>1</v>
      </c>
      <c r="J448" s="664">
        <v>0</v>
      </c>
      <c r="K448" s="677"/>
      <c r="L448" s="664">
        <v>1</v>
      </c>
      <c r="M448" s="665">
        <v>0</v>
      </c>
    </row>
    <row r="449" spans="1:13" ht="14.4" customHeight="1" x14ac:dyDescent="0.3">
      <c r="A449" s="660" t="s">
        <v>3546</v>
      </c>
      <c r="B449" s="661" t="s">
        <v>3381</v>
      </c>
      <c r="C449" s="661" t="s">
        <v>4397</v>
      </c>
      <c r="D449" s="661" t="s">
        <v>1988</v>
      </c>
      <c r="E449" s="661" t="s">
        <v>1989</v>
      </c>
      <c r="F449" s="664"/>
      <c r="G449" s="664"/>
      <c r="H449" s="677">
        <v>0</v>
      </c>
      <c r="I449" s="664">
        <v>1</v>
      </c>
      <c r="J449" s="664">
        <v>103.74</v>
      </c>
      <c r="K449" s="677">
        <v>1</v>
      </c>
      <c r="L449" s="664">
        <v>1</v>
      </c>
      <c r="M449" s="665">
        <v>103.74</v>
      </c>
    </row>
    <row r="450" spans="1:13" ht="14.4" customHeight="1" x14ac:dyDescent="0.3">
      <c r="A450" s="660" t="s">
        <v>3546</v>
      </c>
      <c r="B450" s="661" t="s">
        <v>3381</v>
      </c>
      <c r="C450" s="661" t="s">
        <v>4937</v>
      </c>
      <c r="D450" s="661" t="s">
        <v>4938</v>
      </c>
      <c r="E450" s="661" t="s">
        <v>4939</v>
      </c>
      <c r="F450" s="664"/>
      <c r="G450" s="664"/>
      <c r="H450" s="677">
        <v>0</v>
      </c>
      <c r="I450" s="664">
        <v>1</v>
      </c>
      <c r="J450" s="664">
        <v>62.24</v>
      </c>
      <c r="K450" s="677">
        <v>1</v>
      </c>
      <c r="L450" s="664">
        <v>1</v>
      </c>
      <c r="M450" s="665">
        <v>62.24</v>
      </c>
    </row>
    <row r="451" spans="1:13" ht="14.4" customHeight="1" x14ac:dyDescent="0.3">
      <c r="A451" s="660" t="s">
        <v>3546</v>
      </c>
      <c r="B451" s="661" t="s">
        <v>3381</v>
      </c>
      <c r="C451" s="661" t="s">
        <v>4940</v>
      </c>
      <c r="D451" s="661" t="s">
        <v>4941</v>
      </c>
      <c r="E451" s="661" t="s">
        <v>4544</v>
      </c>
      <c r="F451" s="664"/>
      <c r="G451" s="664"/>
      <c r="H451" s="677">
        <v>0</v>
      </c>
      <c r="I451" s="664">
        <v>1</v>
      </c>
      <c r="J451" s="664">
        <v>124.49</v>
      </c>
      <c r="K451" s="677">
        <v>1</v>
      </c>
      <c r="L451" s="664">
        <v>1</v>
      </c>
      <c r="M451" s="665">
        <v>124.49</v>
      </c>
    </row>
    <row r="452" spans="1:13" ht="14.4" customHeight="1" x14ac:dyDescent="0.3">
      <c r="A452" s="660" t="s">
        <v>3546</v>
      </c>
      <c r="B452" s="661" t="s">
        <v>3381</v>
      </c>
      <c r="C452" s="661" t="s">
        <v>4935</v>
      </c>
      <c r="D452" s="661" t="s">
        <v>4804</v>
      </c>
      <c r="E452" s="661" t="s">
        <v>4936</v>
      </c>
      <c r="F452" s="664"/>
      <c r="G452" s="664"/>
      <c r="H452" s="677">
        <v>0</v>
      </c>
      <c r="I452" s="664">
        <v>1</v>
      </c>
      <c r="J452" s="664">
        <v>62.24</v>
      </c>
      <c r="K452" s="677">
        <v>1</v>
      </c>
      <c r="L452" s="664">
        <v>1</v>
      </c>
      <c r="M452" s="665">
        <v>62.24</v>
      </c>
    </row>
    <row r="453" spans="1:13" ht="14.4" customHeight="1" x14ac:dyDescent="0.3">
      <c r="A453" s="660" t="s">
        <v>3546</v>
      </c>
      <c r="B453" s="661" t="s">
        <v>3381</v>
      </c>
      <c r="C453" s="661" t="s">
        <v>2976</v>
      </c>
      <c r="D453" s="661" t="s">
        <v>2977</v>
      </c>
      <c r="E453" s="661" t="s">
        <v>2978</v>
      </c>
      <c r="F453" s="664"/>
      <c r="G453" s="664"/>
      <c r="H453" s="677">
        <v>0</v>
      </c>
      <c r="I453" s="664">
        <v>1</v>
      </c>
      <c r="J453" s="664">
        <v>48.37</v>
      </c>
      <c r="K453" s="677">
        <v>1</v>
      </c>
      <c r="L453" s="664">
        <v>1</v>
      </c>
      <c r="M453" s="665">
        <v>48.37</v>
      </c>
    </row>
    <row r="454" spans="1:13" ht="14.4" customHeight="1" x14ac:dyDescent="0.3">
      <c r="A454" s="660" t="s">
        <v>3546</v>
      </c>
      <c r="B454" s="661" t="s">
        <v>5544</v>
      </c>
      <c r="C454" s="661" t="s">
        <v>4899</v>
      </c>
      <c r="D454" s="661" t="s">
        <v>4900</v>
      </c>
      <c r="E454" s="661" t="s">
        <v>4901</v>
      </c>
      <c r="F454" s="664">
        <v>4</v>
      </c>
      <c r="G454" s="664">
        <v>317.92</v>
      </c>
      <c r="H454" s="677">
        <v>1</v>
      </c>
      <c r="I454" s="664"/>
      <c r="J454" s="664"/>
      <c r="K454" s="677">
        <v>0</v>
      </c>
      <c r="L454" s="664">
        <v>4</v>
      </c>
      <c r="M454" s="665">
        <v>317.92</v>
      </c>
    </row>
    <row r="455" spans="1:13" ht="14.4" customHeight="1" x14ac:dyDescent="0.3">
      <c r="A455" s="660" t="s">
        <v>3546</v>
      </c>
      <c r="B455" s="661" t="s">
        <v>5544</v>
      </c>
      <c r="C455" s="661" t="s">
        <v>4902</v>
      </c>
      <c r="D455" s="661" t="s">
        <v>4903</v>
      </c>
      <c r="E455" s="661" t="s">
        <v>4904</v>
      </c>
      <c r="F455" s="664">
        <v>4</v>
      </c>
      <c r="G455" s="664">
        <v>158.96</v>
      </c>
      <c r="H455" s="677">
        <v>1</v>
      </c>
      <c r="I455" s="664"/>
      <c r="J455" s="664"/>
      <c r="K455" s="677">
        <v>0</v>
      </c>
      <c r="L455" s="664">
        <v>4</v>
      </c>
      <c r="M455" s="665">
        <v>158.96</v>
      </c>
    </row>
    <row r="456" spans="1:13" ht="14.4" customHeight="1" x14ac:dyDescent="0.3">
      <c r="A456" s="660" t="s">
        <v>3546</v>
      </c>
      <c r="B456" s="661" t="s">
        <v>5544</v>
      </c>
      <c r="C456" s="661" t="s">
        <v>4905</v>
      </c>
      <c r="D456" s="661" t="s">
        <v>4903</v>
      </c>
      <c r="E456" s="661" t="s">
        <v>4906</v>
      </c>
      <c r="F456" s="664">
        <v>10</v>
      </c>
      <c r="G456" s="664">
        <v>0</v>
      </c>
      <c r="H456" s="677"/>
      <c r="I456" s="664"/>
      <c r="J456" s="664"/>
      <c r="K456" s="677"/>
      <c r="L456" s="664">
        <v>10</v>
      </c>
      <c r="M456" s="665">
        <v>0</v>
      </c>
    </row>
    <row r="457" spans="1:13" ht="14.4" customHeight="1" x14ac:dyDescent="0.3">
      <c r="A457" s="660" t="s">
        <v>3546</v>
      </c>
      <c r="B457" s="661" t="s">
        <v>3385</v>
      </c>
      <c r="C457" s="661" t="s">
        <v>2158</v>
      </c>
      <c r="D457" s="661" t="s">
        <v>617</v>
      </c>
      <c r="E457" s="661" t="s">
        <v>3387</v>
      </c>
      <c r="F457" s="664"/>
      <c r="G457" s="664"/>
      <c r="H457" s="677">
        <v>0</v>
      </c>
      <c r="I457" s="664">
        <v>4</v>
      </c>
      <c r="J457" s="664">
        <v>613.12</v>
      </c>
      <c r="K457" s="677">
        <v>1</v>
      </c>
      <c r="L457" s="664">
        <v>4</v>
      </c>
      <c r="M457" s="665">
        <v>613.12</v>
      </c>
    </row>
    <row r="458" spans="1:13" ht="14.4" customHeight="1" x14ac:dyDescent="0.3">
      <c r="A458" s="660" t="s">
        <v>3546</v>
      </c>
      <c r="B458" s="661" t="s">
        <v>3391</v>
      </c>
      <c r="C458" s="661" t="s">
        <v>2089</v>
      </c>
      <c r="D458" s="661" t="s">
        <v>2090</v>
      </c>
      <c r="E458" s="661" t="s">
        <v>3392</v>
      </c>
      <c r="F458" s="664"/>
      <c r="G458" s="664"/>
      <c r="H458" s="677">
        <v>0</v>
      </c>
      <c r="I458" s="664">
        <v>9</v>
      </c>
      <c r="J458" s="664">
        <v>1534.68</v>
      </c>
      <c r="K458" s="677">
        <v>1</v>
      </c>
      <c r="L458" s="664">
        <v>9</v>
      </c>
      <c r="M458" s="665">
        <v>1534.68</v>
      </c>
    </row>
    <row r="459" spans="1:13" ht="14.4" customHeight="1" x14ac:dyDescent="0.3">
      <c r="A459" s="660" t="s">
        <v>3546</v>
      </c>
      <c r="B459" s="661" t="s">
        <v>3396</v>
      </c>
      <c r="C459" s="661" t="s">
        <v>2096</v>
      </c>
      <c r="D459" s="661" t="s">
        <v>2097</v>
      </c>
      <c r="E459" s="661" t="s">
        <v>3016</v>
      </c>
      <c r="F459" s="664"/>
      <c r="G459" s="664"/>
      <c r="H459" s="677">
        <v>0</v>
      </c>
      <c r="I459" s="664">
        <v>3</v>
      </c>
      <c r="J459" s="664">
        <v>335.15999999999997</v>
      </c>
      <c r="K459" s="677">
        <v>1</v>
      </c>
      <c r="L459" s="664">
        <v>3</v>
      </c>
      <c r="M459" s="665">
        <v>335.15999999999997</v>
      </c>
    </row>
    <row r="460" spans="1:13" ht="14.4" customHeight="1" x14ac:dyDescent="0.3">
      <c r="A460" s="660" t="s">
        <v>3546</v>
      </c>
      <c r="B460" s="661" t="s">
        <v>3397</v>
      </c>
      <c r="C460" s="661" t="s">
        <v>2170</v>
      </c>
      <c r="D460" s="661" t="s">
        <v>2171</v>
      </c>
      <c r="E460" s="661" t="s">
        <v>2172</v>
      </c>
      <c r="F460" s="664"/>
      <c r="G460" s="664"/>
      <c r="H460" s="677">
        <v>0</v>
      </c>
      <c r="I460" s="664">
        <v>1</v>
      </c>
      <c r="J460" s="664">
        <v>119.7</v>
      </c>
      <c r="K460" s="677">
        <v>1</v>
      </c>
      <c r="L460" s="664">
        <v>1</v>
      </c>
      <c r="M460" s="665">
        <v>119.7</v>
      </c>
    </row>
    <row r="461" spans="1:13" ht="14.4" customHeight="1" x14ac:dyDescent="0.3">
      <c r="A461" s="660" t="s">
        <v>3546</v>
      </c>
      <c r="B461" s="661" t="s">
        <v>3406</v>
      </c>
      <c r="C461" s="661" t="s">
        <v>2100</v>
      </c>
      <c r="D461" s="661" t="s">
        <v>2101</v>
      </c>
      <c r="E461" s="661" t="s">
        <v>3653</v>
      </c>
      <c r="F461" s="664"/>
      <c r="G461" s="664"/>
      <c r="H461" s="677">
        <v>0</v>
      </c>
      <c r="I461" s="664">
        <v>2</v>
      </c>
      <c r="J461" s="664">
        <v>133.63999999999999</v>
      </c>
      <c r="K461" s="677">
        <v>1</v>
      </c>
      <c r="L461" s="664">
        <v>2</v>
      </c>
      <c r="M461" s="665">
        <v>133.63999999999999</v>
      </c>
    </row>
    <row r="462" spans="1:13" ht="14.4" customHeight="1" x14ac:dyDescent="0.3">
      <c r="A462" s="660" t="s">
        <v>3546</v>
      </c>
      <c r="B462" s="661" t="s">
        <v>3407</v>
      </c>
      <c r="C462" s="661" t="s">
        <v>2093</v>
      </c>
      <c r="D462" s="661" t="s">
        <v>2094</v>
      </c>
      <c r="E462" s="661" t="s">
        <v>3392</v>
      </c>
      <c r="F462" s="664"/>
      <c r="G462" s="664"/>
      <c r="H462" s="677">
        <v>0</v>
      </c>
      <c r="I462" s="664">
        <v>1</v>
      </c>
      <c r="J462" s="664">
        <v>66.819999999999993</v>
      </c>
      <c r="K462" s="677">
        <v>1</v>
      </c>
      <c r="L462" s="664">
        <v>1</v>
      </c>
      <c r="M462" s="665">
        <v>66.819999999999993</v>
      </c>
    </row>
    <row r="463" spans="1:13" ht="14.4" customHeight="1" x14ac:dyDescent="0.3">
      <c r="A463" s="660" t="s">
        <v>3546</v>
      </c>
      <c r="B463" s="661" t="s">
        <v>3412</v>
      </c>
      <c r="C463" s="661" t="s">
        <v>2218</v>
      </c>
      <c r="D463" s="661" t="s">
        <v>2219</v>
      </c>
      <c r="E463" s="661" t="s">
        <v>3414</v>
      </c>
      <c r="F463" s="664"/>
      <c r="G463" s="664"/>
      <c r="H463" s="677">
        <v>0</v>
      </c>
      <c r="I463" s="664">
        <v>6</v>
      </c>
      <c r="J463" s="664">
        <v>17947.38</v>
      </c>
      <c r="K463" s="677">
        <v>1</v>
      </c>
      <c r="L463" s="664">
        <v>6</v>
      </c>
      <c r="M463" s="665">
        <v>17947.38</v>
      </c>
    </row>
    <row r="464" spans="1:13" ht="14.4" customHeight="1" x14ac:dyDescent="0.3">
      <c r="A464" s="660" t="s">
        <v>3546</v>
      </c>
      <c r="B464" s="661" t="s">
        <v>3412</v>
      </c>
      <c r="C464" s="661" t="s">
        <v>3728</v>
      </c>
      <c r="D464" s="661" t="s">
        <v>2219</v>
      </c>
      <c r="E464" s="661" t="s">
        <v>3729</v>
      </c>
      <c r="F464" s="664"/>
      <c r="G464" s="664"/>
      <c r="H464" s="677">
        <v>0</v>
      </c>
      <c r="I464" s="664">
        <v>2</v>
      </c>
      <c r="J464" s="664">
        <v>1496.42</v>
      </c>
      <c r="K464" s="677">
        <v>1</v>
      </c>
      <c r="L464" s="664">
        <v>2</v>
      </c>
      <c r="M464" s="665">
        <v>1496.42</v>
      </c>
    </row>
    <row r="465" spans="1:13" ht="14.4" customHeight="1" x14ac:dyDescent="0.3">
      <c r="A465" s="660" t="s">
        <v>3546</v>
      </c>
      <c r="B465" s="661" t="s">
        <v>3419</v>
      </c>
      <c r="C465" s="661" t="s">
        <v>1967</v>
      </c>
      <c r="D465" s="661" t="s">
        <v>1968</v>
      </c>
      <c r="E465" s="661" t="s">
        <v>2432</v>
      </c>
      <c r="F465" s="664"/>
      <c r="G465" s="664"/>
      <c r="H465" s="677">
        <v>0</v>
      </c>
      <c r="I465" s="664">
        <v>15</v>
      </c>
      <c r="J465" s="664">
        <v>21408.45</v>
      </c>
      <c r="K465" s="677">
        <v>1</v>
      </c>
      <c r="L465" s="664">
        <v>15</v>
      </c>
      <c r="M465" s="665">
        <v>21408.45</v>
      </c>
    </row>
    <row r="466" spans="1:13" ht="14.4" customHeight="1" x14ac:dyDescent="0.3">
      <c r="A466" s="660" t="s">
        <v>3546</v>
      </c>
      <c r="B466" s="661" t="s">
        <v>5540</v>
      </c>
      <c r="C466" s="661" t="s">
        <v>4945</v>
      </c>
      <c r="D466" s="661" t="s">
        <v>4946</v>
      </c>
      <c r="E466" s="661" t="s">
        <v>2392</v>
      </c>
      <c r="F466" s="664">
        <v>2</v>
      </c>
      <c r="G466" s="664">
        <v>0</v>
      </c>
      <c r="H466" s="677"/>
      <c r="I466" s="664"/>
      <c r="J466" s="664"/>
      <c r="K466" s="677"/>
      <c r="L466" s="664">
        <v>2</v>
      </c>
      <c r="M466" s="665">
        <v>0</v>
      </c>
    </row>
    <row r="467" spans="1:13" ht="14.4" customHeight="1" x14ac:dyDescent="0.3">
      <c r="A467" s="660" t="s">
        <v>3546</v>
      </c>
      <c r="B467" s="661" t="s">
        <v>3493</v>
      </c>
      <c r="C467" s="661" t="s">
        <v>2868</v>
      </c>
      <c r="D467" s="661" t="s">
        <v>2869</v>
      </c>
      <c r="E467" s="661" t="s">
        <v>3495</v>
      </c>
      <c r="F467" s="664"/>
      <c r="G467" s="664"/>
      <c r="H467" s="677">
        <v>0</v>
      </c>
      <c r="I467" s="664">
        <v>4</v>
      </c>
      <c r="J467" s="664">
        <v>193.68</v>
      </c>
      <c r="K467" s="677">
        <v>1</v>
      </c>
      <c r="L467" s="664">
        <v>4</v>
      </c>
      <c r="M467" s="665">
        <v>193.68</v>
      </c>
    </row>
    <row r="468" spans="1:13" ht="14.4" customHeight="1" x14ac:dyDescent="0.3">
      <c r="A468" s="660" t="s">
        <v>3546</v>
      </c>
      <c r="B468" s="661" t="s">
        <v>3493</v>
      </c>
      <c r="C468" s="661" t="s">
        <v>4192</v>
      </c>
      <c r="D468" s="661" t="s">
        <v>2869</v>
      </c>
      <c r="E468" s="661" t="s">
        <v>3883</v>
      </c>
      <c r="F468" s="664"/>
      <c r="G468" s="664"/>
      <c r="H468" s="677"/>
      <c r="I468" s="664">
        <v>5</v>
      </c>
      <c r="J468" s="664">
        <v>0</v>
      </c>
      <c r="K468" s="677"/>
      <c r="L468" s="664">
        <v>5</v>
      </c>
      <c r="M468" s="665">
        <v>0</v>
      </c>
    </row>
    <row r="469" spans="1:13" ht="14.4" customHeight="1" x14ac:dyDescent="0.3">
      <c r="A469" s="660" t="s">
        <v>3546</v>
      </c>
      <c r="B469" s="661" t="s">
        <v>3422</v>
      </c>
      <c r="C469" s="661" t="s">
        <v>4287</v>
      </c>
      <c r="D469" s="661" t="s">
        <v>1835</v>
      </c>
      <c r="E469" s="661" t="s">
        <v>4288</v>
      </c>
      <c r="F469" s="664"/>
      <c r="G469" s="664"/>
      <c r="H469" s="677">
        <v>0</v>
      </c>
      <c r="I469" s="664">
        <v>3</v>
      </c>
      <c r="J469" s="664">
        <v>281.88</v>
      </c>
      <c r="K469" s="677">
        <v>1</v>
      </c>
      <c r="L469" s="664">
        <v>3</v>
      </c>
      <c r="M469" s="665">
        <v>281.88</v>
      </c>
    </row>
    <row r="470" spans="1:13" ht="14.4" customHeight="1" x14ac:dyDescent="0.3">
      <c r="A470" s="660" t="s">
        <v>3546</v>
      </c>
      <c r="B470" s="661" t="s">
        <v>3422</v>
      </c>
      <c r="C470" s="661" t="s">
        <v>1834</v>
      </c>
      <c r="D470" s="661" t="s">
        <v>1835</v>
      </c>
      <c r="E470" s="661" t="s">
        <v>3423</v>
      </c>
      <c r="F470" s="664"/>
      <c r="G470" s="664"/>
      <c r="H470" s="677">
        <v>0</v>
      </c>
      <c r="I470" s="664">
        <v>3</v>
      </c>
      <c r="J470" s="664">
        <v>469.83000000000004</v>
      </c>
      <c r="K470" s="677">
        <v>1</v>
      </c>
      <c r="L470" s="664">
        <v>3</v>
      </c>
      <c r="M470" s="665">
        <v>469.83000000000004</v>
      </c>
    </row>
    <row r="471" spans="1:13" ht="14.4" customHeight="1" x14ac:dyDescent="0.3">
      <c r="A471" s="660" t="s">
        <v>3546</v>
      </c>
      <c r="B471" s="661" t="s">
        <v>3422</v>
      </c>
      <c r="C471" s="661" t="s">
        <v>4086</v>
      </c>
      <c r="D471" s="661" t="s">
        <v>4087</v>
      </c>
      <c r="E471" s="661" t="s">
        <v>4088</v>
      </c>
      <c r="F471" s="664"/>
      <c r="G471" s="664"/>
      <c r="H471" s="677">
        <v>0</v>
      </c>
      <c r="I471" s="664">
        <v>1</v>
      </c>
      <c r="J471" s="664">
        <v>300.68</v>
      </c>
      <c r="K471" s="677">
        <v>1</v>
      </c>
      <c r="L471" s="664">
        <v>1</v>
      </c>
      <c r="M471" s="665">
        <v>300.68</v>
      </c>
    </row>
    <row r="472" spans="1:13" ht="14.4" customHeight="1" x14ac:dyDescent="0.3">
      <c r="A472" s="660" t="s">
        <v>3546</v>
      </c>
      <c r="B472" s="661" t="s">
        <v>3432</v>
      </c>
      <c r="C472" s="661" t="s">
        <v>3945</v>
      </c>
      <c r="D472" s="661" t="s">
        <v>1882</v>
      </c>
      <c r="E472" s="661" t="s">
        <v>3946</v>
      </c>
      <c r="F472" s="664"/>
      <c r="G472" s="664"/>
      <c r="H472" s="677">
        <v>0</v>
      </c>
      <c r="I472" s="664">
        <v>11</v>
      </c>
      <c r="J472" s="664">
        <v>14148.2</v>
      </c>
      <c r="K472" s="677">
        <v>1</v>
      </c>
      <c r="L472" s="664">
        <v>11</v>
      </c>
      <c r="M472" s="665">
        <v>14148.2</v>
      </c>
    </row>
    <row r="473" spans="1:13" ht="14.4" customHeight="1" x14ac:dyDescent="0.3">
      <c r="A473" s="660" t="s">
        <v>3546</v>
      </c>
      <c r="B473" s="661" t="s">
        <v>3432</v>
      </c>
      <c r="C473" s="661" t="s">
        <v>4063</v>
      </c>
      <c r="D473" s="661" t="s">
        <v>4064</v>
      </c>
      <c r="E473" s="661" t="s">
        <v>4065</v>
      </c>
      <c r="F473" s="664"/>
      <c r="G473" s="664"/>
      <c r="H473" s="677">
        <v>0</v>
      </c>
      <c r="I473" s="664">
        <v>6</v>
      </c>
      <c r="J473" s="664">
        <v>10292.880000000001</v>
      </c>
      <c r="K473" s="677">
        <v>1</v>
      </c>
      <c r="L473" s="664">
        <v>6</v>
      </c>
      <c r="M473" s="665">
        <v>10292.880000000001</v>
      </c>
    </row>
    <row r="474" spans="1:13" ht="14.4" customHeight="1" x14ac:dyDescent="0.3">
      <c r="A474" s="660" t="s">
        <v>3546</v>
      </c>
      <c r="B474" s="661" t="s">
        <v>3434</v>
      </c>
      <c r="C474" s="661" t="s">
        <v>4102</v>
      </c>
      <c r="D474" s="661" t="s">
        <v>4103</v>
      </c>
      <c r="E474" s="661" t="s">
        <v>3438</v>
      </c>
      <c r="F474" s="664">
        <v>4</v>
      </c>
      <c r="G474" s="664">
        <v>41.04</v>
      </c>
      <c r="H474" s="677">
        <v>1</v>
      </c>
      <c r="I474" s="664"/>
      <c r="J474" s="664"/>
      <c r="K474" s="677">
        <v>0</v>
      </c>
      <c r="L474" s="664">
        <v>4</v>
      </c>
      <c r="M474" s="665">
        <v>41.04</v>
      </c>
    </row>
    <row r="475" spans="1:13" ht="14.4" customHeight="1" x14ac:dyDescent="0.3">
      <c r="A475" s="660" t="s">
        <v>3546</v>
      </c>
      <c r="B475" s="661" t="s">
        <v>3434</v>
      </c>
      <c r="C475" s="661" t="s">
        <v>1854</v>
      </c>
      <c r="D475" s="661" t="s">
        <v>3435</v>
      </c>
      <c r="E475" s="661" t="s">
        <v>3436</v>
      </c>
      <c r="F475" s="664"/>
      <c r="G475" s="664"/>
      <c r="H475" s="677">
        <v>0</v>
      </c>
      <c r="I475" s="664">
        <v>9</v>
      </c>
      <c r="J475" s="664">
        <v>60.12</v>
      </c>
      <c r="K475" s="677">
        <v>1</v>
      </c>
      <c r="L475" s="664">
        <v>9</v>
      </c>
      <c r="M475" s="665">
        <v>60.12</v>
      </c>
    </row>
    <row r="476" spans="1:13" ht="14.4" customHeight="1" x14ac:dyDescent="0.3">
      <c r="A476" s="660" t="s">
        <v>3546</v>
      </c>
      <c r="B476" s="661" t="s">
        <v>3434</v>
      </c>
      <c r="C476" s="661" t="s">
        <v>3969</v>
      </c>
      <c r="D476" s="661" t="s">
        <v>3970</v>
      </c>
      <c r="E476" s="661" t="s">
        <v>3436</v>
      </c>
      <c r="F476" s="664">
        <v>4</v>
      </c>
      <c r="G476" s="664">
        <v>20.56</v>
      </c>
      <c r="H476" s="677">
        <v>1</v>
      </c>
      <c r="I476" s="664"/>
      <c r="J476" s="664"/>
      <c r="K476" s="677">
        <v>0</v>
      </c>
      <c r="L476" s="664">
        <v>4</v>
      </c>
      <c r="M476" s="665">
        <v>20.56</v>
      </c>
    </row>
    <row r="477" spans="1:13" ht="14.4" customHeight="1" x14ac:dyDescent="0.3">
      <c r="A477" s="660" t="s">
        <v>3546</v>
      </c>
      <c r="B477" s="661" t="s">
        <v>3440</v>
      </c>
      <c r="C477" s="661" t="s">
        <v>1877</v>
      </c>
      <c r="D477" s="661" t="s">
        <v>1878</v>
      </c>
      <c r="E477" s="661" t="s">
        <v>3441</v>
      </c>
      <c r="F477" s="664"/>
      <c r="G477" s="664"/>
      <c r="H477" s="677">
        <v>0</v>
      </c>
      <c r="I477" s="664">
        <v>10</v>
      </c>
      <c r="J477" s="664">
        <v>659.89999999999986</v>
      </c>
      <c r="K477" s="677">
        <v>1</v>
      </c>
      <c r="L477" s="664">
        <v>10</v>
      </c>
      <c r="M477" s="665">
        <v>659.89999999999986</v>
      </c>
    </row>
    <row r="478" spans="1:13" ht="14.4" customHeight="1" x14ac:dyDescent="0.3">
      <c r="A478" s="660" t="s">
        <v>3546</v>
      </c>
      <c r="B478" s="661" t="s">
        <v>3440</v>
      </c>
      <c r="C478" s="661" t="s">
        <v>2872</v>
      </c>
      <c r="D478" s="661" t="s">
        <v>1952</v>
      </c>
      <c r="E478" s="661" t="s">
        <v>3496</v>
      </c>
      <c r="F478" s="664"/>
      <c r="G478" s="664"/>
      <c r="H478" s="677">
        <v>0</v>
      </c>
      <c r="I478" s="664">
        <v>7</v>
      </c>
      <c r="J478" s="664">
        <v>1848</v>
      </c>
      <c r="K478" s="677">
        <v>1</v>
      </c>
      <c r="L478" s="664">
        <v>7</v>
      </c>
      <c r="M478" s="665">
        <v>1848</v>
      </c>
    </row>
    <row r="479" spans="1:13" ht="14.4" customHeight="1" x14ac:dyDescent="0.3">
      <c r="A479" s="660" t="s">
        <v>3546</v>
      </c>
      <c r="B479" s="661" t="s">
        <v>3443</v>
      </c>
      <c r="C479" s="661" t="s">
        <v>5006</v>
      </c>
      <c r="D479" s="661" t="s">
        <v>1870</v>
      </c>
      <c r="E479" s="661" t="s">
        <v>5007</v>
      </c>
      <c r="F479" s="664"/>
      <c r="G479" s="664"/>
      <c r="H479" s="677">
        <v>0</v>
      </c>
      <c r="I479" s="664">
        <v>1</v>
      </c>
      <c r="J479" s="664">
        <v>439.98</v>
      </c>
      <c r="K479" s="677">
        <v>1</v>
      </c>
      <c r="L479" s="664">
        <v>1</v>
      </c>
      <c r="M479" s="665">
        <v>439.98</v>
      </c>
    </row>
    <row r="480" spans="1:13" ht="14.4" customHeight="1" x14ac:dyDescent="0.3">
      <c r="A480" s="660" t="s">
        <v>3546</v>
      </c>
      <c r="B480" s="661" t="s">
        <v>3443</v>
      </c>
      <c r="C480" s="661" t="s">
        <v>2950</v>
      </c>
      <c r="D480" s="661" t="s">
        <v>3497</v>
      </c>
      <c r="E480" s="661" t="s">
        <v>3228</v>
      </c>
      <c r="F480" s="664"/>
      <c r="G480" s="664"/>
      <c r="H480" s="677">
        <v>0</v>
      </c>
      <c r="I480" s="664">
        <v>3</v>
      </c>
      <c r="J480" s="664">
        <v>369.6</v>
      </c>
      <c r="K480" s="677">
        <v>1</v>
      </c>
      <c r="L480" s="664">
        <v>3</v>
      </c>
      <c r="M480" s="665">
        <v>369.6</v>
      </c>
    </row>
    <row r="481" spans="1:13" ht="14.4" customHeight="1" x14ac:dyDescent="0.3">
      <c r="A481" s="660" t="s">
        <v>3546</v>
      </c>
      <c r="B481" s="661" t="s">
        <v>3445</v>
      </c>
      <c r="C481" s="661" t="s">
        <v>1124</v>
      </c>
      <c r="D481" s="661" t="s">
        <v>3873</v>
      </c>
      <c r="E481" s="661" t="s">
        <v>3874</v>
      </c>
      <c r="F481" s="664"/>
      <c r="G481" s="664"/>
      <c r="H481" s="677">
        <v>0</v>
      </c>
      <c r="I481" s="664">
        <v>2</v>
      </c>
      <c r="J481" s="664">
        <v>207.6</v>
      </c>
      <c r="K481" s="677">
        <v>1</v>
      </c>
      <c r="L481" s="664">
        <v>2</v>
      </c>
      <c r="M481" s="665">
        <v>207.6</v>
      </c>
    </row>
    <row r="482" spans="1:13" ht="14.4" customHeight="1" x14ac:dyDescent="0.3">
      <c r="A482" s="660" t="s">
        <v>3546</v>
      </c>
      <c r="B482" s="661" t="s">
        <v>5545</v>
      </c>
      <c r="C482" s="661" t="s">
        <v>4918</v>
      </c>
      <c r="D482" s="661" t="s">
        <v>4919</v>
      </c>
      <c r="E482" s="661" t="s">
        <v>4920</v>
      </c>
      <c r="F482" s="664"/>
      <c r="G482" s="664"/>
      <c r="H482" s="677">
        <v>0</v>
      </c>
      <c r="I482" s="664">
        <v>1</v>
      </c>
      <c r="J482" s="664">
        <v>318.77</v>
      </c>
      <c r="K482" s="677">
        <v>1</v>
      </c>
      <c r="L482" s="664">
        <v>1</v>
      </c>
      <c r="M482" s="665">
        <v>318.77</v>
      </c>
    </row>
    <row r="483" spans="1:13" ht="14.4" customHeight="1" x14ac:dyDescent="0.3">
      <c r="A483" s="660" t="s">
        <v>3546</v>
      </c>
      <c r="B483" s="661" t="s">
        <v>3451</v>
      </c>
      <c r="C483" s="661" t="s">
        <v>4893</v>
      </c>
      <c r="D483" s="661" t="s">
        <v>1758</v>
      </c>
      <c r="E483" s="661" t="s">
        <v>4894</v>
      </c>
      <c r="F483" s="664"/>
      <c r="G483" s="664"/>
      <c r="H483" s="677"/>
      <c r="I483" s="664">
        <v>1</v>
      </c>
      <c r="J483" s="664">
        <v>0</v>
      </c>
      <c r="K483" s="677"/>
      <c r="L483" s="664">
        <v>1</v>
      </c>
      <c r="M483" s="665">
        <v>0</v>
      </c>
    </row>
    <row r="484" spans="1:13" ht="14.4" customHeight="1" x14ac:dyDescent="0.3">
      <c r="A484" s="660" t="s">
        <v>3546</v>
      </c>
      <c r="B484" s="661" t="s">
        <v>3451</v>
      </c>
      <c r="C484" s="661" t="s">
        <v>1838</v>
      </c>
      <c r="D484" s="661" t="s">
        <v>1758</v>
      </c>
      <c r="E484" s="661" t="s">
        <v>1916</v>
      </c>
      <c r="F484" s="664"/>
      <c r="G484" s="664"/>
      <c r="H484" s="677">
        <v>0</v>
      </c>
      <c r="I484" s="664">
        <v>1</v>
      </c>
      <c r="J484" s="664">
        <v>113.66</v>
      </c>
      <c r="K484" s="677">
        <v>1</v>
      </c>
      <c r="L484" s="664">
        <v>1</v>
      </c>
      <c r="M484" s="665">
        <v>113.66</v>
      </c>
    </row>
    <row r="485" spans="1:13" ht="14.4" customHeight="1" x14ac:dyDescent="0.3">
      <c r="A485" s="660" t="s">
        <v>3546</v>
      </c>
      <c r="B485" s="661" t="s">
        <v>5546</v>
      </c>
      <c r="C485" s="661" t="s">
        <v>4927</v>
      </c>
      <c r="D485" s="661" t="s">
        <v>4928</v>
      </c>
      <c r="E485" s="661" t="s">
        <v>4929</v>
      </c>
      <c r="F485" s="664"/>
      <c r="G485" s="664"/>
      <c r="H485" s="677">
        <v>0</v>
      </c>
      <c r="I485" s="664">
        <v>4</v>
      </c>
      <c r="J485" s="664">
        <v>272.76</v>
      </c>
      <c r="K485" s="677">
        <v>1</v>
      </c>
      <c r="L485" s="664">
        <v>4</v>
      </c>
      <c r="M485" s="665">
        <v>272.76</v>
      </c>
    </row>
    <row r="486" spans="1:13" ht="14.4" customHeight="1" x14ac:dyDescent="0.3">
      <c r="A486" s="660" t="s">
        <v>3546</v>
      </c>
      <c r="B486" s="661" t="s">
        <v>3454</v>
      </c>
      <c r="C486" s="661" t="s">
        <v>4989</v>
      </c>
      <c r="D486" s="661" t="s">
        <v>4990</v>
      </c>
      <c r="E486" s="661" t="s">
        <v>3167</v>
      </c>
      <c r="F486" s="664"/>
      <c r="G486" s="664"/>
      <c r="H486" s="677">
        <v>0</v>
      </c>
      <c r="I486" s="664">
        <v>66</v>
      </c>
      <c r="J486" s="664">
        <v>2183.94</v>
      </c>
      <c r="K486" s="677">
        <v>1</v>
      </c>
      <c r="L486" s="664">
        <v>66</v>
      </c>
      <c r="M486" s="665">
        <v>2183.94</v>
      </c>
    </row>
    <row r="487" spans="1:13" ht="14.4" customHeight="1" x14ac:dyDescent="0.3">
      <c r="A487" s="660" t="s">
        <v>3546</v>
      </c>
      <c r="B487" s="661" t="s">
        <v>3454</v>
      </c>
      <c r="C487" s="661" t="s">
        <v>3168</v>
      </c>
      <c r="D487" s="661" t="s">
        <v>3169</v>
      </c>
      <c r="E487" s="661" t="s">
        <v>1996</v>
      </c>
      <c r="F487" s="664"/>
      <c r="G487" s="664"/>
      <c r="H487" s="677">
        <v>0</v>
      </c>
      <c r="I487" s="664">
        <v>2</v>
      </c>
      <c r="J487" s="664">
        <v>252.7</v>
      </c>
      <c r="K487" s="677">
        <v>1</v>
      </c>
      <c r="L487" s="664">
        <v>2</v>
      </c>
      <c r="M487" s="665">
        <v>252.7</v>
      </c>
    </row>
    <row r="488" spans="1:13" ht="14.4" customHeight="1" x14ac:dyDescent="0.3">
      <c r="A488" s="660" t="s">
        <v>3546</v>
      </c>
      <c r="B488" s="661" t="s">
        <v>3454</v>
      </c>
      <c r="C488" s="661" t="s">
        <v>4993</v>
      </c>
      <c r="D488" s="661" t="s">
        <v>4990</v>
      </c>
      <c r="E488" s="661" t="s">
        <v>1996</v>
      </c>
      <c r="F488" s="664"/>
      <c r="G488" s="664"/>
      <c r="H488" s="677">
        <v>0</v>
      </c>
      <c r="I488" s="664">
        <v>7</v>
      </c>
      <c r="J488" s="664">
        <v>926.38</v>
      </c>
      <c r="K488" s="677">
        <v>1</v>
      </c>
      <c r="L488" s="664">
        <v>7</v>
      </c>
      <c r="M488" s="665">
        <v>926.38</v>
      </c>
    </row>
    <row r="489" spans="1:13" ht="14.4" customHeight="1" x14ac:dyDescent="0.3">
      <c r="A489" s="660" t="s">
        <v>3546</v>
      </c>
      <c r="B489" s="661" t="s">
        <v>3454</v>
      </c>
      <c r="C489" s="661" t="s">
        <v>4991</v>
      </c>
      <c r="D489" s="661" t="s">
        <v>4992</v>
      </c>
      <c r="E489" s="661" t="s">
        <v>1996</v>
      </c>
      <c r="F489" s="664"/>
      <c r="G489" s="664"/>
      <c r="H489" s="677">
        <v>0</v>
      </c>
      <c r="I489" s="664">
        <v>8</v>
      </c>
      <c r="J489" s="664">
        <v>1058.72</v>
      </c>
      <c r="K489" s="677">
        <v>1</v>
      </c>
      <c r="L489" s="664">
        <v>8</v>
      </c>
      <c r="M489" s="665">
        <v>1058.72</v>
      </c>
    </row>
    <row r="490" spans="1:13" ht="14.4" customHeight="1" x14ac:dyDescent="0.3">
      <c r="A490" s="660" t="s">
        <v>3546</v>
      </c>
      <c r="B490" s="661" t="s">
        <v>3415</v>
      </c>
      <c r="C490" s="661" t="s">
        <v>2253</v>
      </c>
      <c r="D490" s="661" t="s">
        <v>2246</v>
      </c>
      <c r="E490" s="661" t="s">
        <v>3416</v>
      </c>
      <c r="F490" s="664"/>
      <c r="G490" s="664"/>
      <c r="H490" s="677">
        <v>0</v>
      </c>
      <c r="I490" s="664">
        <v>6</v>
      </c>
      <c r="J490" s="664">
        <v>83095.56</v>
      </c>
      <c r="K490" s="677">
        <v>1</v>
      </c>
      <c r="L490" s="664">
        <v>6</v>
      </c>
      <c r="M490" s="665">
        <v>83095.56</v>
      </c>
    </row>
    <row r="491" spans="1:13" ht="14.4" customHeight="1" x14ac:dyDescent="0.3">
      <c r="A491" s="660" t="s">
        <v>3547</v>
      </c>
      <c r="B491" s="661" t="s">
        <v>3348</v>
      </c>
      <c r="C491" s="661" t="s">
        <v>1940</v>
      </c>
      <c r="D491" s="661" t="s">
        <v>1941</v>
      </c>
      <c r="E491" s="661" t="s">
        <v>1942</v>
      </c>
      <c r="F491" s="664"/>
      <c r="G491" s="664"/>
      <c r="H491" s="677">
        <v>0</v>
      </c>
      <c r="I491" s="664">
        <v>12</v>
      </c>
      <c r="J491" s="664">
        <v>5709.24</v>
      </c>
      <c r="K491" s="677">
        <v>1</v>
      </c>
      <c r="L491" s="664">
        <v>12</v>
      </c>
      <c r="M491" s="665">
        <v>5709.24</v>
      </c>
    </row>
    <row r="492" spans="1:13" ht="14.4" customHeight="1" x14ac:dyDescent="0.3">
      <c r="A492" s="660" t="s">
        <v>3547</v>
      </c>
      <c r="B492" s="661" t="s">
        <v>3348</v>
      </c>
      <c r="C492" s="661" t="s">
        <v>2954</v>
      </c>
      <c r="D492" s="661" t="s">
        <v>2955</v>
      </c>
      <c r="E492" s="661" t="s">
        <v>3459</v>
      </c>
      <c r="F492" s="664"/>
      <c r="G492" s="664"/>
      <c r="H492" s="677">
        <v>0</v>
      </c>
      <c r="I492" s="664">
        <v>8</v>
      </c>
      <c r="J492" s="664">
        <v>10403.92</v>
      </c>
      <c r="K492" s="677">
        <v>1</v>
      </c>
      <c r="L492" s="664">
        <v>8</v>
      </c>
      <c r="M492" s="665">
        <v>10403.92</v>
      </c>
    </row>
    <row r="493" spans="1:13" ht="14.4" customHeight="1" x14ac:dyDescent="0.3">
      <c r="A493" s="660" t="s">
        <v>3547</v>
      </c>
      <c r="B493" s="661" t="s">
        <v>3348</v>
      </c>
      <c r="C493" s="661" t="s">
        <v>2969</v>
      </c>
      <c r="D493" s="661" t="s">
        <v>2970</v>
      </c>
      <c r="E493" s="661" t="s">
        <v>3460</v>
      </c>
      <c r="F493" s="664"/>
      <c r="G493" s="664"/>
      <c r="H493" s="677">
        <v>0</v>
      </c>
      <c r="I493" s="664">
        <v>1</v>
      </c>
      <c r="J493" s="664">
        <v>1300.49</v>
      </c>
      <c r="K493" s="677">
        <v>1</v>
      </c>
      <c r="L493" s="664">
        <v>1</v>
      </c>
      <c r="M493" s="665">
        <v>1300.49</v>
      </c>
    </row>
    <row r="494" spans="1:13" ht="14.4" customHeight="1" x14ac:dyDescent="0.3">
      <c r="A494" s="660" t="s">
        <v>3547</v>
      </c>
      <c r="B494" s="661" t="s">
        <v>3353</v>
      </c>
      <c r="C494" s="661" t="s">
        <v>4554</v>
      </c>
      <c r="D494" s="661" t="s">
        <v>1823</v>
      </c>
      <c r="E494" s="661" t="s">
        <v>1653</v>
      </c>
      <c r="F494" s="664"/>
      <c r="G494" s="664"/>
      <c r="H494" s="677">
        <v>0</v>
      </c>
      <c r="I494" s="664">
        <v>1</v>
      </c>
      <c r="J494" s="664">
        <v>101.69</v>
      </c>
      <c r="K494" s="677">
        <v>1</v>
      </c>
      <c r="L494" s="664">
        <v>1</v>
      </c>
      <c r="M494" s="665">
        <v>101.69</v>
      </c>
    </row>
    <row r="495" spans="1:13" ht="14.4" customHeight="1" x14ac:dyDescent="0.3">
      <c r="A495" s="660" t="s">
        <v>3547</v>
      </c>
      <c r="B495" s="661" t="s">
        <v>5527</v>
      </c>
      <c r="C495" s="661" t="s">
        <v>3867</v>
      </c>
      <c r="D495" s="661" t="s">
        <v>3868</v>
      </c>
      <c r="E495" s="661" t="s">
        <v>3869</v>
      </c>
      <c r="F495" s="664"/>
      <c r="G495" s="664"/>
      <c r="H495" s="677">
        <v>0</v>
      </c>
      <c r="I495" s="664">
        <v>1</v>
      </c>
      <c r="J495" s="664">
        <v>120.61</v>
      </c>
      <c r="K495" s="677">
        <v>1</v>
      </c>
      <c r="L495" s="664">
        <v>1</v>
      </c>
      <c r="M495" s="665">
        <v>120.61</v>
      </c>
    </row>
    <row r="496" spans="1:13" ht="14.4" customHeight="1" x14ac:dyDescent="0.3">
      <c r="A496" s="660" t="s">
        <v>3547</v>
      </c>
      <c r="B496" s="661" t="s">
        <v>5527</v>
      </c>
      <c r="C496" s="661" t="s">
        <v>4090</v>
      </c>
      <c r="D496" s="661" t="s">
        <v>4091</v>
      </c>
      <c r="E496" s="661" t="s">
        <v>2543</v>
      </c>
      <c r="F496" s="664"/>
      <c r="G496" s="664"/>
      <c r="H496" s="677">
        <v>0</v>
      </c>
      <c r="I496" s="664">
        <v>1</v>
      </c>
      <c r="J496" s="664">
        <v>184.74</v>
      </c>
      <c r="K496" s="677">
        <v>1</v>
      </c>
      <c r="L496" s="664">
        <v>1</v>
      </c>
      <c r="M496" s="665">
        <v>184.74</v>
      </c>
    </row>
    <row r="497" spans="1:13" ht="14.4" customHeight="1" x14ac:dyDescent="0.3">
      <c r="A497" s="660" t="s">
        <v>3547</v>
      </c>
      <c r="B497" s="661" t="s">
        <v>3355</v>
      </c>
      <c r="C497" s="661" t="s">
        <v>1927</v>
      </c>
      <c r="D497" s="661" t="s">
        <v>1781</v>
      </c>
      <c r="E497" s="661" t="s">
        <v>1928</v>
      </c>
      <c r="F497" s="664"/>
      <c r="G497" s="664"/>
      <c r="H497" s="677">
        <v>0</v>
      </c>
      <c r="I497" s="664">
        <v>4</v>
      </c>
      <c r="J497" s="664">
        <v>2173.56</v>
      </c>
      <c r="K497" s="677">
        <v>1</v>
      </c>
      <c r="L497" s="664">
        <v>4</v>
      </c>
      <c r="M497" s="665">
        <v>2173.56</v>
      </c>
    </row>
    <row r="498" spans="1:13" ht="14.4" customHeight="1" x14ac:dyDescent="0.3">
      <c r="A498" s="660" t="s">
        <v>3547</v>
      </c>
      <c r="B498" s="661" t="s">
        <v>3355</v>
      </c>
      <c r="C498" s="661" t="s">
        <v>1780</v>
      </c>
      <c r="D498" s="661" t="s">
        <v>1781</v>
      </c>
      <c r="E498" s="661" t="s">
        <v>1782</v>
      </c>
      <c r="F498" s="664"/>
      <c r="G498" s="664"/>
      <c r="H498" s="677">
        <v>0</v>
      </c>
      <c r="I498" s="664">
        <v>4</v>
      </c>
      <c r="J498" s="664">
        <v>3260.4</v>
      </c>
      <c r="K498" s="677">
        <v>1</v>
      </c>
      <c r="L498" s="664">
        <v>4</v>
      </c>
      <c r="M498" s="665">
        <v>3260.4</v>
      </c>
    </row>
    <row r="499" spans="1:13" ht="14.4" customHeight="1" x14ac:dyDescent="0.3">
      <c r="A499" s="660" t="s">
        <v>3547</v>
      </c>
      <c r="B499" s="661" t="s">
        <v>3355</v>
      </c>
      <c r="C499" s="661" t="s">
        <v>1787</v>
      </c>
      <c r="D499" s="661" t="s">
        <v>1781</v>
      </c>
      <c r="E499" s="661" t="s">
        <v>1788</v>
      </c>
      <c r="F499" s="664"/>
      <c r="G499" s="664"/>
      <c r="H499" s="677">
        <v>0</v>
      </c>
      <c r="I499" s="664">
        <v>1</v>
      </c>
      <c r="J499" s="664">
        <v>1154.68</v>
      </c>
      <c r="K499" s="677">
        <v>1</v>
      </c>
      <c r="L499" s="664">
        <v>1</v>
      </c>
      <c r="M499" s="665">
        <v>1154.68</v>
      </c>
    </row>
    <row r="500" spans="1:13" ht="14.4" customHeight="1" x14ac:dyDescent="0.3">
      <c r="A500" s="660" t="s">
        <v>3547</v>
      </c>
      <c r="B500" s="661" t="s">
        <v>3469</v>
      </c>
      <c r="C500" s="661" t="s">
        <v>4335</v>
      </c>
      <c r="D500" s="661" t="s">
        <v>4336</v>
      </c>
      <c r="E500" s="661" t="s">
        <v>3471</v>
      </c>
      <c r="F500" s="664"/>
      <c r="G500" s="664"/>
      <c r="H500" s="677">
        <v>0</v>
      </c>
      <c r="I500" s="664">
        <v>1</v>
      </c>
      <c r="J500" s="664">
        <v>160.1</v>
      </c>
      <c r="K500" s="677">
        <v>1</v>
      </c>
      <c r="L500" s="664">
        <v>1</v>
      </c>
      <c r="M500" s="665">
        <v>160.1</v>
      </c>
    </row>
    <row r="501" spans="1:13" ht="14.4" customHeight="1" x14ac:dyDescent="0.3">
      <c r="A501" s="660" t="s">
        <v>3547</v>
      </c>
      <c r="B501" s="661" t="s">
        <v>3356</v>
      </c>
      <c r="C501" s="661" t="s">
        <v>3577</v>
      </c>
      <c r="D501" s="661" t="s">
        <v>1766</v>
      </c>
      <c r="E501" s="661" t="s">
        <v>3578</v>
      </c>
      <c r="F501" s="664"/>
      <c r="G501" s="664"/>
      <c r="H501" s="677">
        <v>0</v>
      </c>
      <c r="I501" s="664">
        <v>1</v>
      </c>
      <c r="J501" s="664">
        <v>144.01</v>
      </c>
      <c r="K501" s="677">
        <v>1</v>
      </c>
      <c r="L501" s="664">
        <v>1</v>
      </c>
      <c r="M501" s="665">
        <v>144.01</v>
      </c>
    </row>
    <row r="502" spans="1:13" ht="14.4" customHeight="1" x14ac:dyDescent="0.3">
      <c r="A502" s="660" t="s">
        <v>3547</v>
      </c>
      <c r="B502" s="661" t="s">
        <v>5539</v>
      </c>
      <c r="C502" s="661" t="s">
        <v>4555</v>
      </c>
      <c r="D502" s="661" t="s">
        <v>4556</v>
      </c>
      <c r="E502" s="661" t="s">
        <v>4557</v>
      </c>
      <c r="F502" s="664">
        <v>2</v>
      </c>
      <c r="G502" s="664">
        <v>918.6</v>
      </c>
      <c r="H502" s="677">
        <v>1</v>
      </c>
      <c r="I502" s="664"/>
      <c r="J502" s="664"/>
      <c r="K502" s="677">
        <v>0</v>
      </c>
      <c r="L502" s="664">
        <v>2</v>
      </c>
      <c r="M502" s="665">
        <v>918.6</v>
      </c>
    </row>
    <row r="503" spans="1:13" ht="14.4" customHeight="1" x14ac:dyDescent="0.3">
      <c r="A503" s="660" t="s">
        <v>3547</v>
      </c>
      <c r="B503" s="661" t="s">
        <v>3359</v>
      </c>
      <c r="C503" s="661" t="s">
        <v>1814</v>
      </c>
      <c r="D503" s="661" t="s">
        <v>1815</v>
      </c>
      <c r="E503" s="661" t="s">
        <v>1816</v>
      </c>
      <c r="F503" s="664"/>
      <c r="G503" s="664"/>
      <c r="H503" s="677">
        <v>0</v>
      </c>
      <c r="I503" s="664">
        <v>3</v>
      </c>
      <c r="J503" s="664">
        <v>105.33</v>
      </c>
      <c r="K503" s="677">
        <v>1</v>
      </c>
      <c r="L503" s="664">
        <v>3</v>
      </c>
      <c r="M503" s="665">
        <v>105.33</v>
      </c>
    </row>
    <row r="504" spans="1:13" ht="14.4" customHeight="1" x14ac:dyDescent="0.3">
      <c r="A504" s="660" t="s">
        <v>3547</v>
      </c>
      <c r="B504" s="661" t="s">
        <v>3365</v>
      </c>
      <c r="C504" s="661" t="s">
        <v>3777</v>
      </c>
      <c r="D504" s="661" t="s">
        <v>1867</v>
      </c>
      <c r="E504" s="661" t="s">
        <v>1938</v>
      </c>
      <c r="F504" s="664"/>
      <c r="G504" s="664"/>
      <c r="H504" s="677">
        <v>0</v>
      </c>
      <c r="I504" s="664">
        <v>1</v>
      </c>
      <c r="J504" s="664">
        <v>144.81</v>
      </c>
      <c r="K504" s="677">
        <v>1</v>
      </c>
      <c r="L504" s="664">
        <v>1</v>
      </c>
      <c r="M504" s="665">
        <v>144.81</v>
      </c>
    </row>
    <row r="505" spans="1:13" ht="14.4" customHeight="1" x14ac:dyDescent="0.3">
      <c r="A505" s="660" t="s">
        <v>3547</v>
      </c>
      <c r="B505" s="661" t="s">
        <v>5533</v>
      </c>
      <c r="C505" s="661" t="s">
        <v>5079</v>
      </c>
      <c r="D505" s="661" t="s">
        <v>5080</v>
      </c>
      <c r="E505" s="661" t="s">
        <v>3163</v>
      </c>
      <c r="F505" s="664"/>
      <c r="G505" s="664"/>
      <c r="H505" s="677">
        <v>0</v>
      </c>
      <c r="I505" s="664">
        <v>1</v>
      </c>
      <c r="J505" s="664">
        <v>196.21</v>
      </c>
      <c r="K505" s="677">
        <v>1</v>
      </c>
      <c r="L505" s="664">
        <v>1</v>
      </c>
      <c r="M505" s="665">
        <v>196.21</v>
      </c>
    </row>
    <row r="506" spans="1:13" ht="14.4" customHeight="1" x14ac:dyDescent="0.3">
      <c r="A506" s="660" t="s">
        <v>3547</v>
      </c>
      <c r="B506" s="661" t="s">
        <v>3375</v>
      </c>
      <c r="C506" s="661" t="s">
        <v>1802</v>
      </c>
      <c r="D506" s="661" t="s">
        <v>1803</v>
      </c>
      <c r="E506" s="661" t="s">
        <v>2916</v>
      </c>
      <c r="F506" s="664"/>
      <c r="G506" s="664"/>
      <c r="H506" s="677">
        <v>0</v>
      </c>
      <c r="I506" s="664">
        <v>1</v>
      </c>
      <c r="J506" s="664">
        <v>37.159999999999997</v>
      </c>
      <c r="K506" s="677">
        <v>1</v>
      </c>
      <c r="L506" s="664">
        <v>1</v>
      </c>
      <c r="M506" s="665">
        <v>37.159999999999997</v>
      </c>
    </row>
    <row r="507" spans="1:13" ht="14.4" customHeight="1" x14ac:dyDescent="0.3">
      <c r="A507" s="660" t="s">
        <v>3547</v>
      </c>
      <c r="B507" s="661" t="s">
        <v>3381</v>
      </c>
      <c r="C507" s="661" t="s">
        <v>1900</v>
      </c>
      <c r="D507" s="661" t="s">
        <v>3383</v>
      </c>
      <c r="E507" s="661" t="s">
        <v>3384</v>
      </c>
      <c r="F507" s="664"/>
      <c r="G507" s="664"/>
      <c r="H507" s="677">
        <v>0</v>
      </c>
      <c r="I507" s="664">
        <v>1</v>
      </c>
      <c r="J507" s="664">
        <v>48.37</v>
      </c>
      <c r="K507" s="677">
        <v>1</v>
      </c>
      <c r="L507" s="664">
        <v>1</v>
      </c>
      <c r="M507" s="665">
        <v>48.37</v>
      </c>
    </row>
    <row r="508" spans="1:13" ht="14.4" customHeight="1" x14ac:dyDescent="0.3">
      <c r="A508" s="660" t="s">
        <v>3547</v>
      </c>
      <c r="B508" s="661" t="s">
        <v>3391</v>
      </c>
      <c r="C508" s="661" t="s">
        <v>2089</v>
      </c>
      <c r="D508" s="661" t="s">
        <v>2090</v>
      </c>
      <c r="E508" s="661" t="s">
        <v>3392</v>
      </c>
      <c r="F508" s="664"/>
      <c r="G508" s="664"/>
      <c r="H508" s="677">
        <v>0</v>
      </c>
      <c r="I508" s="664">
        <v>2</v>
      </c>
      <c r="J508" s="664">
        <v>341.04</v>
      </c>
      <c r="K508" s="677">
        <v>1</v>
      </c>
      <c r="L508" s="664">
        <v>2</v>
      </c>
      <c r="M508" s="665">
        <v>341.04</v>
      </c>
    </row>
    <row r="509" spans="1:13" ht="14.4" customHeight="1" x14ac:dyDescent="0.3">
      <c r="A509" s="660" t="s">
        <v>3547</v>
      </c>
      <c r="B509" s="661" t="s">
        <v>3397</v>
      </c>
      <c r="C509" s="661" t="s">
        <v>2170</v>
      </c>
      <c r="D509" s="661" t="s">
        <v>2171</v>
      </c>
      <c r="E509" s="661" t="s">
        <v>2172</v>
      </c>
      <c r="F509" s="664"/>
      <c r="G509" s="664"/>
      <c r="H509" s="677">
        <v>0</v>
      </c>
      <c r="I509" s="664">
        <v>5</v>
      </c>
      <c r="J509" s="664">
        <v>598.5</v>
      </c>
      <c r="K509" s="677">
        <v>1</v>
      </c>
      <c r="L509" s="664">
        <v>5</v>
      </c>
      <c r="M509" s="665">
        <v>598.5</v>
      </c>
    </row>
    <row r="510" spans="1:13" ht="14.4" customHeight="1" x14ac:dyDescent="0.3">
      <c r="A510" s="660" t="s">
        <v>3547</v>
      </c>
      <c r="B510" s="661" t="s">
        <v>3407</v>
      </c>
      <c r="C510" s="661" t="s">
        <v>2093</v>
      </c>
      <c r="D510" s="661" t="s">
        <v>2094</v>
      </c>
      <c r="E510" s="661" t="s">
        <v>3392</v>
      </c>
      <c r="F510" s="664"/>
      <c r="G510" s="664"/>
      <c r="H510" s="677">
        <v>0</v>
      </c>
      <c r="I510" s="664">
        <v>2</v>
      </c>
      <c r="J510" s="664">
        <v>133.63999999999999</v>
      </c>
      <c r="K510" s="677">
        <v>1</v>
      </c>
      <c r="L510" s="664">
        <v>2</v>
      </c>
      <c r="M510" s="665">
        <v>133.63999999999999</v>
      </c>
    </row>
    <row r="511" spans="1:13" ht="14.4" customHeight="1" x14ac:dyDescent="0.3">
      <c r="A511" s="660" t="s">
        <v>3547</v>
      </c>
      <c r="B511" s="661" t="s">
        <v>3412</v>
      </c>
      <c r="C511" s="661" t="s">
        <v>2218</v>
      </c>
      <c r="D511" s="661" t="s">
        <v>2219</v>
      </c>
      <c r="E511" s="661" t="s">
        <v>3414</v>
      </c>
      <c r="F511" s="664"/>
      <c r="G511" s="664"/>
      <c r="H511" s="677">
        <v>0</v>
      </c>
      <c r="I511" s="664">
        <v>4</v>
      </c>
      <c r="J511" s="664">
        <v>11964.92</v>
      </c>
      <c r="K511" s="677">
        <v>1</v>
      </c>
      <c r="L511" s="664">
        <v>4</v>
      </c>
      <c r="M511" s="665">
        <v>11964.92</v>
      </c>
    </row>
    <row r="512" spans="1:13" ht="14.4" customHeight="1" x14ac:dyDescent="0.3">
      <c r="A512" s="660" t="s">
        <v>3547</v>
      </c>
      <c r="B512" s="661" t="s">
        <v>3419</v>
      </c>
      <c r="C512" s="661" t="s">
        <v>1967</v>
      </c>
      <c r="D512" s="661" t="s">
        <v>1968</v>
      </c>
      <c r="E512" s="661" t="s">
        <v>2432</v>
      </c>
      <c r="F512" s="664"/>
      <c r="G512" s="664"/>
      <c r="H512" s="677">
        <v>0</v>
      </c>
      <c r="I512" s="664">
        <v>8</v>
      </c>
      <c r="J512" s="664">
        <v>11417.84</v>
      </c>
      <c r="K512" s="677">
        <v>1</v>
      </c>
      <c r="L512" s="664">
        <v>8</v>
      </c>
      <c r="M512" s="665">
        <v>11417.84</v>
      </c>
    </row>
    <row r="513" spans="1:13" ht="14.4" customHeight="1" x14ac:dyDescent="0.3">
      <c r="A513" s="660" t="s">
        <v>3547</v>
      </c>
      <c r="B513" s="661" t="s">
        <v>5529</v>
      </c>
      <c r="C513" s="661" t="s">
        <v>4009</v>
      </c>
      <c r="D513" s="661" t="s">
        <v>4010</v>
      </c>
      <c r="E513" s="661" t="s">
        <v>4011</v>
      </c>
      <c r="F513" s="664"/>
      <c r="G513" s="664"/>
      <c r="H513" s="677">
        <v>0</v>
      </c>
      <c r="I513" s="664">
        <v>5</v>
      </c>
      <c r="J513" s="664">
        <v>10899.65</v>
      </c>
      <c r="K513" s="677">
        <v>1</v>
      </c>
      <c r="L513" s="664">
        <v>5</v>
      </c>
      <c r="M513" s="665">
        <v>10899.65</v>
      </c>
    </row>
    <row r="514" spans="1:13" ht="14.4" customHeight="1" x14ac:dyDescent="0.3">
      <c r="A514" s="660" t="s">
        <v>3547</v>
      </c>
      <c r="B514" s="661" t="s">
        <v>3422</v>
      </c>
      <c r="C514" s="661" t="s">
        <v>1790</v>
      </c>
      <c r="D514" s="661" t="s">
        <v>1791</v>
      </c>
      <c r="E514" s="661" t="s">
        <v>1792</v>
      </c>
      <c r="F514" s="664"/>
      <c r="G514" s="664"/>
      <c r="H514" s="677">
        <v>0</v>
      </c>
      <c r="I514" s="664">
        <v>2</v>
      </c>
      <c r="J514" s="664">
        <v>62.64</v>
      </c>
      <c r="K514" s="677">
        <v>1</v>
      </c>
      <c r="L514" s="664">
        <v>2</v>
      </c>
      <c r="M514" s="665">
        <v>62.64</v>
      </c>
    </row>
    <row r="515" spans="1:13" ht="14.4" customHeight="1" x14ac:dyDescent="0.3">
      <c r="A515" s="660" t="s">
        <v>3547</v>
      </c>
      <c r="B515" s="661" t="s">
        <v>3422</v>
      </c>
      <c r="C515" s="661" t="s">
        <v>5082</v>
      </c>
      <c r="D515" s="661" t="s">
        <v>5083</v>
      </c>
      <c r="E515" s="661" t="s">
        <v>5084</v>
      </c>
      <c r="F515" s="664">
        <v>1</v>
      </c>
      <c r="G515" s="664">
        <v>0</v>
      </c>
      <c r="H515" s="677"/>
      <c r="I515" s="664"/>
      <c r="J515" s="664"/>
      <c r="K515" s="677"/>
      <c r="L515" s="664">
        <v>1</v>
      </c>
      <c r="M515" s="665">
        <v>0</v>
      </c>
    </row>
    <row r="516" spans="1:13" ht="14.4" customHeight="1" x14ac:dyDescent="0.3">
      <c r="A516" s="660" t="s">
        <v>3547</v>
      </c>
      <c r="B516" s="661" t="s">
        <v>3427</v>
      </c>
      <c r="C516" s="661" t="s">
        <v>3994</v>
      </c>
      <c r="D516" s="661" t="s">
        <v>3430</v>
      </c>
      <c r="E516" s="661" t="s">
        <v>3995</v>
      </c>
      <c r="F516" s="664"/>
      <c r="G516" s="664"/>
      <c r="H516" s="677">
        <v>0</v>
      </c>
      <c r="I516" s="664">
        <v>1</v>
      </c>
      <c r="J516" s="664">
        <v>848.49</v>
      </c>
      <c r="K516" s="677">
        <v>1</v>
      </c>
      <c r="L516" s="664">
        <v>1</v>
      </c>
      <c r="M516" s="665">
        <v>848.49</v>
      </c>
    </row>
    <row r="517" spans="1:13" ht="14.4" customHeight="1" x14ac:dyDescent="0.3">
      <c r="A517" s="660" t="s">
        <v>3547</v>
      </c>
      <c r="B517" s="661" t="s">
        <v>3440</v>
      </c>
      <c r="C517" s="661" t="s">
        <v>5039</v>
      </c>
      <c r="D517" s="661" t="s">
        <v>1952</v>
      </c>
      <c r="E517" s="661" t="s">
        <v>2873</v>
      </c>
      <c r="F517" s="664"/>
      <c r="G517" s="664"/>
      <c r="H517" s="677">
        <v>0</v>
      </c>
      <c r="I517" s="664">
        <v>1</v>
      </c>
      <c r="J517" s="664">
        <v>264</v>
      </c>
      <c r="K517" s="677">
        <v>1</v>
      </c>
      <c r="L517" s="664">
        <v>1</v>
      </c>
      <c r="M517" s="665">
        <v>264</v>
      </c>
    </row>
    <row r="518" spans="1:13" ht="14.4" customHeight="1" x14ac:dyDescent="0.3">
      <c r="A518" s="660" t="s">
        <v>3547</v>
      </c>
      <c r="B518" s="661" t="s">
        <v>3451</v>
      </c>
      <c r="C518" s="661" t="s">
        <v>1757</v>
      </c>
      <c r="D518" s="661" t="s">
        <v>1758</v>
      </c>
      <c r="E518" s="661" t="s">
        <v>3452</v>
      </c>
      <c r="F518" s="664"/>
      <c r="G518" s="664"/>
      <c r="H518" s="677">
        <v>0</v>
      </c>
      <c r="I518" s="664">
        <v>1</v>
      </c>
      <c r="J518" s="664">
        <v>227.32</v>
      </c>
      <c r="K518" s="677">
        <v>1</v>
      </c>
      <c r="L518" s="664">
        <v>1</v>
      </c>
      <c r="M518" s="665">
        <v>227.32</v>
      </c>
    </row>
    <row r="519" spans="1:13" ht="14.4" customHeight="1" x14ac:dyDescent="0.3">
      <c r="A519" s="660" t="s">
        <v>3547</v>
      </c>
      <c r="B519" s="661" t="s">
        <v>3451</v>
      </c>
      <c r="C519" s="661" t="s">
        <v>1838</v>
      </c>
      <c r="D519" s="661" t="s">
        <v>1758</v>
      </c>
      <c r="E519" s="661" t="s">
        <v>1916</v>
      </c>
      <c r="F519" s="664"/>
      <c r="G519" s="664"/>
      <c r="H519" s="677">
        <v>0</v>
      </c>
      <c r="I519" s="664">
        <v>1</v>
      </c>
      <c r="J519" s="664">
        <v>113.66</v>
      </c>
      <c r="K519" s="677">
        <v>1</v>
      </c>
      <c r="L519" s="664">
        <v>1</v>
      </c>
      <c r="M519" s="665">
        <v>113.66</v>
      </c>
    </row>
    <row r="520" spans="1:13" ht="14.4" customHeight="1" x14ac:dyDescent="0.3">
      <c r="A520" s="660" t="s">
        <v>3547</v>
      </c>
      <c r="B520" s="661" t="s">
        <v>3454</v>
      </c>
      <c r="C520" s="661" t="s">
        <v>5067</v>
      </c>
      <c r="D520" s="661" t="s">
        <v>5068</v>
      </c>
      <c r="E520" s="661" t="s">
        <v>2019</v>
      </c>
      <c r="F520" s="664"/>
      <c r="G520" s="664"/>
      <c r="H520" s="677">
        <v>0</v>
      </c>
      <c r="I520" s="664">
        <v>9</v>
      </c>
      <c r="J520" s="664">
        <v>1748.34</v>
      </c>
      <c r="K520" s="677">
        <v>1</v>
      </c>
      <c r="L520" s="664">
        <v>9</v>
      </c>
      <c r="M520" s="665">
        <v>1748.34</v>
      </c>
    </row>
    <row r="521" spans="1:13" ht="14.4" customHeight="1" x14ac:dyDescent="0.3">
      <c r="A521" s="660" t="s">
        <v>3548</v>
      </c>
      <c r="B521" s="661" t="s">
        <v>3348</v>
      </c>
      <c r="C521" s="661" t="s">
        <v>1940</v>
      </c>
      <c r="D521" s="661" t="s">
        <v>1941</v>
      </c>
      <c r="E521" s="661" t="s">
        <v>1942</v>
      </c>
      <c r="F521" s="664"/>
      <c r="G521" s="664"/>
      <c r="H521" s="677">
        <v>0</v>
      </c>
      <c r="I521" s="664">
        <v>2</v>
      </c>
      <c r="J521" s="664">
        <v>951.54</v>
      </c>
      <c r="K521" s="677">
        <v>1</v>
      </c>
      <c r="L521" s="664">
        <v>2</v>
      </c>
      <c r="M521" s="665">
        <v>951.54</v>
      </c>
    </row>
    <row r="522" spans="1:13" ht="14.4" customHeight="1" x14ac:dyDescent="0.3">
      <c r="A522" s="660" t="s">
        <v>3548</v>
      </c>
      <c r="B522" s="661" t="s">
        <v>3348</v>
      </c>
      <c r="C522" s="661" t="s">
        <v>2969</v>
      </c>
      <c r="D522" s="661" t="s">
        <v>2970</v>
      </c>
      <c r="E522" s="661" t="s">
        <v>3460</v>
      </c>
      <c r="F522" s="664"/>
      <c r="G522" s="664"/>
      <c r="H522" s="677">
        <v>0</v>
      </c>
      <c r="I522" s="664">
        <v>2</v>
      </c>
      <c r="J522" s="664">
        <v>2600.98</v>
      </c>
      <c r="K522" s="677">
        <v>1</v>
      </c>
      <c r="L522" s="664">
        <v>2</v>
      </c>
      <c r="M522" s="665">
        <v>2600.98</v>
      </c>
    </row>
    <row r="523" spans="1:13" ht="14.4" customHeight="1" x14ac:dyDescent="0.3">
      <c r="A523" s="660" t="s">
        <v>3548</v>
      </c>
      <c r="B523" s="661" t="s">
        <v>5527</v>
      </c>
      <c r="C523" s="661" t="s">
        <v>5146</v>
      </c>
      <c r="D523" s="661" t="s">
        <v>5147</v>
      </c>
      <c r="E523" s="661" t="s">
        <v>5148</v>
      </c>
      <c r="F523" s="664"/>
      <c r="G523" s="664"/>
      <c r="H523" s="677">
        <v>0</v>
      </c>
      <c r="I523" s="664">
        <v>1</v>
      </c>
      <c r="J523" s="664">
        <v>46.88</v>
      </c>
      <c r="K523" s="677">
        <v>1</v>
      </c>
      <c r="L523" s="664">
        <v>1</v>
      </c>
      <c r="M523" s="665">
        <v>46.88</v>
      </c>
    </row>
    <row r="524" spans="1:13" ht="14.4" customHeight="1" x14ac:dyDescent="0.3">
      <c r="A524" s="660" t="s">
        <v>3548</v>
      </c>
      <c r="B524" s="661" t="s">
        <v>5527</v>
      </c>
      <c r="C524" s="661" t="s">
        <v>4378</v>
      </c>
      <c r="D524" s="661" t="s">
        <v>4296</v>
      </c>
      <c r="E524" s="661" t="s">
        <v>3897</v>
      </c>
      <c r="F524" s="664"/>
      <c r="G524" s="664"/>
      <c r="H524" s="677">
        <v>0</v>
      </c>
      <c r="I524" s="664">
        <v>1</v>
      </c>
      <c r="J524" s="664">
        <v>92.38</v>
      </c>
      <c r="K524" s="677">
        <v>1</v>
      </c>
      <c r="L524" s="664">
        <v>1</v>
      </c>
      <c r="M524" s="665">
        <v>92.38</v>
      </c>
    </row>
    <row r="525" spans="1:13" ht="14.4" customHeight="1" x14ac:dyDescent="0.3">
      <c r="A525" s="660" t="s">
        <v>3548</v>
      </c>
      <c r="B525" s="661" t="s">
        <v>5527</v>
      </c>
      <c r="C525" s="661" t="s">
        <v>4295</v>
      </c>
      <c r="D525" s="661" t="s">
        <v>4296</v>
      </c>
      <c r="E525" s="661" t="s">
        <v>2543</v>
      </c>
      <c r="F525" s="664"/>
      <c r="G525" s="664"/>
      <c r="H525" s="677">
        <v>0</v>
      </c>
      <c r="I525" s="664">
        <v>4</v>
      </c>
      <c r="J525" s="664">
        <v>738.96</v>
      </c>
      <c r="K525" s="677">
        <v>1</v>
      </c>
      <c r="L525" s="664">
        <v>4</v>
      </c>
      <c r="M525" s="665">
        <v>738.96</v>
      </c>
    </row>
    <row r="526" spans="1:13" ht="14.4" customHeight="1" x14ac:dyDescent="0.3">
      <c r="A526" s="660" t="s">
        <v>3548</v>
      </c>
      <c r="B526" s="661" t="s">
        <v>5527</v>
      </c>
      <c r="C526" s="661" t="s">
        <v>3867</v>
      </c>
      <c r="D526" s="661" t="s">
        <v>3868</v>
      </c>
      <c r="E526" s="661" t="s">
        <v>3869</v>
      </c>
      <c r="F526" s="664"/>
      <c r="G526" s="664"/>
      <c r="H526" s="677">
        <v>0</v>
      </c>
      <c r="I526" s="664">
        <v>3</v>
      </c>
      <c r="J526" s="664">
        <v>361.83</v>
      </c>
      <c r="K526" s="677">
        <v>1</v>
      </c>
      <c r="L526" s="664">
        <v>3</v>
      </c>
      <c r="M526" s="665">
        <v>361.83</v>
      </c>
    </row>
    <row r="527" spans="1:13" ht="14.4" customHeight="1" x14ac:dyDescent="0.3">
      <c r="A527" s="660" t="s">
        <v>3548</v>
      </c>
      <c r="B527" s="661" t="s">
        <v>5527</v>
      </c>
      <c r="C527" s="661" t="s">
        <v>4090</v>
      </c>
      <c r="D527" s="661" t="s">
        <v>4091</v>
      </c>
      <c r="E527" s="661" t="s">
        <v>2543</v>
      </c>
      <c r="F527" s="664"/>
      <c r="G527" s="664"/>
      <c r="H527" s="677">
        <v>0</v>
      </c>
      <c r="I527" s="664">
        <v>2</v>
      </c>
      <c r="J527" s="664">
        <v>369.48</v>
      </c>
      <c r="K527" s="677">
        <v>1</v>
      </c>
      <c r="L527" s="664">
        <v>2</v>
      </c>
      <c r="M527" s="665">
        <v>369.48</v>
      </c>
    </row>
    <row r="528" spans="1:13" ht="14.4" customHeight="1" x14ac:dyDescent="0.3">
      <c r="A528" s="660" t="s">
        <v>3548</v>
      </c>
      <c r="B528" s="661" t="s">
        <v>3355</v>
      </c>
      <c r="C528" s="661" t="s">
        <v>3765</v>
      </c>
      <c r="D528" s="661" t="s">
        <v>1781</v>
      </c>
      <c r="E528" s="661" t="s">
        <v>3766</v>
      </c>
      <c r="F528" s="664"/>
      <c r="G528" s="664"/>
      <c r="H528" s="677"/>
      <c r="I528" s="664">
        <v>1</v>
      </c>
      <c r="J528" s="664">
        <v>0</v>
      </c>
      <c r="K528" s="677"/>
      <c r="L528" s="664">
        <v>1</v>
      </c>
      <c r="M528" s="665">
        <v>0</v>
      </c>
    </row>
    <row r="529" spans="1:13" ht="14.4" customHeight="1" x14ac:dyDescent="0.3">
      <c r="A529" s="660" t="s">
        <v>3548</v>
      </c>
      <c r="B529" s="661" t="s">
        <v>3355</v>
      </c>
      <c r="C529" s="661" t="s">
        <v>1924</v>
      </c>
      <c r="D529" s="661" t="s">
        <v>1781</v>
      </c>
      <c r="E529" s="661" t="s">
        <v>1925</v>
      </c>
      <c r="F529" s="664"/>
      <c r="G529" s="664"/>
      <c r="H529" s="677">
        <v>0</v>
      </c>
      <c r="I529" s="664">
        <v>11</v>
      </c>
      <c r="J529" s="664">
        <v>4483.05</v>
      </c>
      <c r="K529" s="677">
        <v>1</v>
      </c>
      <c r="L529" s="664">
        <v>11</v>
      </c>
      <c r="M529" s="665">
        <v>4483.05</v>
      </c>
    </row>
    <row r="530" spans="1:13" ht="14.4" customHeight="1" x14ac:dyDescent="0.3">
      <c r="A530" s="660" t="s">
        <v>3548</v>
      </c>
      <c r="B530" s="661" t="s">
        <v>3355</v>
      </c>
      <c r="C530" s="661" t="s">
        <v>1927</v>
      </c>
      <c r="D530" s="661" t="s">
        <v>1781</v>
      </c>
      <c r="E530" s="661" t="s">
        <v>1928</v>
      </c>
      <c r="F530" s="664"/>
      <c r="G530" s="664"/>
      <c r="H530" s="677">
        <v>0</v>
      </c>
      <c r="I530" s="664">
        <v>17</v>
      </c>
      <c r="J530" s="664">
        <v>9237.630000000001</v>
      </c>
      <c r="K530" s="677">
        <v>1</v>
      </c>
      <c r="L530" s="664">
        <v>17</v>
      </c>
      <c r="M530" s="665">
        <v>9237.630000000001</v>
      </c>
    </row>
    <row r="531" spans="1:13" ht="14.4" customHeight="1" x14ac:dyDescent="0.3">
      <c r="A531" s="660" t="s">
        <v>3548</v>
      </c>
      <c r="B531" s="661" t="s">
        <v>3355</v>
      </c>
      <c r="C531" s="661" t="s">
        <v>1780</v>
      </c>
      <c r="D531" s="661" t="s">
        <v>1781</v>
      </c>
      <c r="E531" s="661" t="s">
        <v>1782</v>
      </c>
      <c r="F531" s="664"/>
      <c r="G531" s="664"/>
      <c r="H531" s="677">
        <v>0</v>
      </c>
      <c r="I531" s="664">
        <v>10</v>
      </c>
      <c r="J531" s="664">
        <v>8151</v>
      </c>
      <c r="K531" s="677">
        <v>1</v>
      </c>
      <c r="L531" s="664">
        <v>10</v>
      </c>
      <c r="M531" s="665">
        <v>8151</v>
      </c>
    </row>
    <row r="532" spans="1:13" ht="14.4" customHeight="1" x14ac:dyDescent="0.3">
      <c r="A532" s="660" t="s">
        <v>3548</v>
      </c>
      <c r="B532" s="661" t="s">
        <v>3355</v>
      </c>
      <c r="C532" s="661" t="s">
        <v>1784</v>
      </c>
      <c r="D532" s="661" t="s">
        <v>1781</v>
      </c>
      <c r="E532" s="661" t="s">
        <v>1785</v>
      </c>
      <c r="F532" s="664"/>
      <c r="G532" s="664"/>
      <c r="H532" s="677">
        <v>0</v>
      </c>
      <c r="I532" s="664">
        <v>1</v>
      </c>
      <c r="J532" s="664">
        <v>923.74</v>
      </c>
      <c r="K532" s="677">
        <v>1</v>
      </c>
      <c r="L532" s="664">
        <v>1</v>
      </c>
      <c r="M532" s="665">
        <v>923.74</v>
      </c>
    </row>
    <row r="533" spans="1:13" ht="14.4" customHeight="1" x14ac:dyDescent="0.3">
      <c r="A533" s="660" t="s">
        <v>3548</v>
      </c>
      <c r="B533" s="661" t="s">
        <v>3355</v>
      </c>
      <c r="C533" s="661" t="s">
        <v>2882</v>
      </c>
      <c r="D533" s="661" t="s">
        <v>2883</v>
      </c>
      <c r="E533" s="661" t="s">
        <v>1782</v>
      </c>
      <c r="F533" s="664"/>
      <c r="G533" s="664"/>
      <c r="H533" s="677">
        <v>0</v>
      </c>
      <c r="I533" s="664">
        <v>20</v>
      </c>
      <c r="J533" s="664">
        <v>27712.399999999998</v>
      </c>
      <c r="K533" s="677">
        <v>1</v>
      </c>
      <c r="L533" s="664">
        <v>20</v>
      </c>
      <c r="M533" s="665">
        <v>27712.399999999998</v>
      </c>
    </row>
    <row r="534" spans="1:13" ht="14.4" customHeight="1" x14ac:dyDescent="0.3">
      <c r="A534" s="660" t="s">
        <v>3548</v>
      </c>
      <c r="B534" s="661" t="s">
        <v>3355</v>
      </c>
      <c r="C534" s="661" t="s">
        <v>2886</v>
      </c>
      <c r="D534" s="661" t="s">
        <v>2883</v>
      </c>
      <c r="E534" s="661" t="s">
        <v>1785</v>
      </c>
      <c r="F534" s="664"/>
      <c r="G534" s="664"/>
      <c r="H534" s="677">
        <v>0</v>
      </c>
      <c r="I534" s="664">
        <v>1</v>
      </c>
      <c r="J534" s="664">
        <v>1847.49</v>
      </c>
      <c r="K534" s="677">
        <v>1</v>
      </c>
      <c r="L534" s="664">
        <v>1</v>
      </c>
      <c r="M534" s="665">
        <v>1847.49</v>
      </c>
    </row>
    <row r="535" spans="1:13" ht="14.4" customHeight="1" x14ac:dyDescent="0.3">
      <c r="A535" s="660" t="s">
        <v>3548</v>
      </c>
      <c r="B535" s="661" t="s">
        <v>5531</v>
      </c>
      <c r="C535" s="661" t="s">
        <v>4355</v>
      </c>
      <c r="D535" s="661" t="s">
        <v>4356</v>
      </c>
      <c r="E535" s="661" t="s">
        <v>4357</v>
      </c>
      <c r="F535" s="664"/>
      <c r="G535" s="664"/>
      <c r="H535" s="677">
        <v>0</v>
      </c>
      <c r="I535" s="664">
        <v>2</v>
      </c>
      <c r="J535" s="664">
        <v>373.74</v>
      </c>
      <c r="K535" s="677">
        <v>1</v>
      </c>
      <c r="L535" s="664">
        <v>2</v>
      </c>
      <c r="M535" s="665">
        <v>373.74</v>
      </c>
    </row>
    <row r="536" spans="1:13" ht="14.4" customHeight="1" x14ac:dyDescent="0.3">
      <c r="A536" s="660" t="s">
        <v>3548</v>
      </c>
      <c r="B536" s="661" t="s">
        <v>3469</v>
      </c>
      <c r="C536" s="661" t="s">
        <v>4567</v>
      </c>
      <c r="D536" s="661" t="s">
        <v>3470</v>
      </c>
      <c r="E536" s="661" t="s">
        <v>4069</v>
      </c>
      <c r="F536" s="664">
        <v>1</v>
      </c>
      <c r="G536" s="664">
        <v>320.20999999999998</v>
      </c>
      <c r="H536" s="677">
        <v>1</v>
      </c>
      <c r="I536" s="664"/>
      <c r="J536" s="664"/>
      <c r="K536" s="677">
        <v>0</v>
      </c>
      <c r="L536" s="664">
        <v>1</v>
      </c>
      <c r="M536" s="665">
        <v>320.20999999999998</v>
      </c>
    </row>
    <row r="537" spans="1:13" ht="14.4" customHeight="1" x14ac:dyDescent="0.3">
      <c r="A537" s="660" t="s">
        <v>3548</v>
      </c>
      <c r="B537" s="661" t="s">
        <v>3358</v>
      </c>
      <c r="C537" s="661" t="s">
        <v>4385</v>
      </c>
      <c r="D537" s="661" t="s">
        <v>1819</v>
      </c>
      <c r="E537" s="661" t="s">
        <v>4110</v>
      </c>
      <c r="F537" s="664"/>
      <c r="G537" s="664"/>
      <c r="H537" s="677">
        <v>0</v>
      </c>
      <c r="I537" s="664">
        <v>1</v>
      </c>
      <c r="J537" s="664">
        <v>229.38</v>
      </c>
      <c r="K537" s="677">
        <v>1</v>
      </c>
      <c r="L537" s="664">
        <v>1</v>
      </c>
      <c r="M537" s="665">
        <v>229.38</v>
      </c>
    </row>
    <row r="538" spans="1:13" ht="14.4" customHeight="1" x14ac:dyDescent="0.3">
      <c r="A538" s="660" t="s">
        <v>3548</v>
      </c>
      <c r="B538" s="661" t="s">
        <v>3359</v>
      </c>
      <c r="C538" s="661" t="s">
        <v>1814</v>
      </c>
      <c r="D538" s="661" t="s">
        <v>1815</v>
      </c>
      <c r="E538" s="661" t="s">
        <v>1816</v>
      </c>
      <c r="F538" s="664"/>
      <c r="G538" s="664"/>
      <c r="H538" s="677">
        <v>0</v>
      </c>
      <c r="I538" s="664">
        <v>2</v>
      </c>
      <c r="J538" s="664">
        <v>70.22</v>
      </c>
      <c r="K538" s="677">
        <v>1</v>
      </c>
      <c r="L538" s="664">
        <v>2</v>
      </c>
      <c r="M538" s="665">
        <v>70.22</v>
      </c>
    </row>
    <row r="539" spans="1:13" ht="14.4" customHeight="1" x14ac:dyDescent="0.3">
      <c r="A539" s="660" t="s">
        <v>3548</v>
      </c>
      <c r="B539" s="661" t="s">
        <v>3368</v>
      </c>
      <c r="C539" s="661" t="s">
        <v>5124</v>
      </c>
      <c r="D539" s="661" t="s">
        <v>5125</v>
      </c>
      <c r="E539" s="661" t="s">
        <v>4986</v>
      </c>
      <c r="F539" s="664"/>
      <c r="G539" s="664"/>
      <c r="H539" s="677">
        <v>0</v>
      </c>
      <c r="I539" s="664">
        <v>1</v>
      </c>
      <c r="J539" s="664">
        <v>556.62</v>
      </c>
      <c r="K539" s="677">
        <v>1</v>
      </c>
      <c r="L539" s="664">
        <v>1</v>
      </c>
      <c r="M539" s="665">
        <v>556.62</v>
      </c>
    </row>
    <row r="540" spans="1:13" ht="14.4" customHeight="1" x14ac:dyDescent="0.3">
      <c r="A540" s="660" t="s">
        <v>3548</v>
      </c>
      <c r="B540" s="661" t="s">
        <v>3369</v>
      </c>
      <c r="C540" s="661" t="s">
        <v>4050</v>
      </c>
      <c r="D540" s="661" t="s">
        <v>1863</v>
      </c>
      <c r="E540" s="661" t="s">
        <v>1864</v>
      </c>
      <c r="F540" s="664"/>
      <c r="G540" s="664"/>
      <c r="H540" s="677">
        <v>0</v>
      </c>
      <c r="I540" s="664">
        <v>1</v>
      </c>
      <c r="J540" s="664">
        <v>54.98</v>
      </c>
      <c r="K540" s="677">
        <v>1</v>
      </c>
      <c r="L540" s="664">
        <v>1</v>
      </c>
      <c r="M540" s="665">
        <v>54.98</v>
      </c>
    </row>
    <row r="541" spans="1:13" ht="14.4" customHeight="1" x14ac:dyDescent="0.3">
      <c r="A541" s="660" t="s">
        <v>3548</v>
      </c>
      <c r="B541" s="661" t="s">
        <v>3371</v>
      </c>
      <c r="C541" s="661" t="s">
        <v>1773</v>
      </c>
      <c r="D541" s="661" t="s">
        <v>1774</v>
      </c>
      <c r="E541" s="661" t="s">
        <v>1030</v>
      </c>
      <c r="F541" s="664"/>
      <c r="G541" s="664"/>
      <c r="H541" s="677">
        <v>0</v>
      </c>
      <c r="I541" s="664">
        <v>1</v>
      </c>
      <c r="J541" s="664">
        <v>25.94</v>
      </c>
      <c r="K541" s="677">
        <v>1</v>
      </c>
      <c r="L541" s="664">
        <v>1</v>
      </c>
      <c r="M541" s="665">
        <v>25.94</v>
      </c>
    </row>
    <row r="542" spans="1:13" ht="14.4" customHeight="1" x14ac:dyDescent="0.3">
      <c r="A542" s="660" t="s">
        <v>3548</v>
      </c>
      <c r="B542" s="661" t="s">
        <v>5534</v>
      </c>
      <c r="C542" s="661" t="s">
        <v>5128</v>
      </c>
      <c r="D542" s="661" t="s">
        <v>5129</v>
      </c>
      <c r="E542" s="661" t="s">
        <v>1919</v>
      </c>
      <c r="F542" s="664"/>
      <c r="G542" s="664"/>
      <c r="H542" s="677">
        <v>0</v>
      </c>
      <c r="I542" s="664">
        <v>1</v>
      </c>
      <c r="J542" s="664">
        <v>374.74</v>
      </c>
      <c r="K542" s="677">
        <v>1</v>
      </c>
      <c r="L542" s="664">
        <v>1</v>
      </c>
      <c r="M542" s="665">
        <v>374.74</v>
      </c>
    </row>
    <row r="543" spans="1:13" ht="14.4" customHeight="1" x14ac:dyDescent="0.3">
      <c r="A543" s="660" t="s">
        <v>3548</v>
      </c>
      <c r="B543" s="661" t="s">
        <v>3373</v>
      </c>
      <c r="C543" s="661" t="s">
        <v>5136</v>
      </c>
      <c r="D543" s="661" t="s">
        <v>4841</v>
      </c>
      <c r="E543" s="661" t="s">
        <v>5137</v>
      </c>
      <c r="F543" s="664">
        <v>1</v>
      </c>
      <c r="G543" s="664">
        <v>438.49</v>
      </c>
      <c r="H543" s="677">
        <v>1</v>
      </c>
      <c r="I543" s="664"/>
      <c r="J543" s="664"/>
      <c r="K543" s="677">
        <v>0</v>
      </c>
      <c r="L543" s="664">
        <v>1</v>
      </c>
      <c r="M543" s="665">
        <v>438.49</v>
      </c>
    </row>
    <row r="544" spans="1:13" ht="14.4" customHeight="1" x14ac:dyDescent="0.3">
      <c r="A544" s="660" t="s">
        <v>3548</v>
      </c>
      <c r="B544" s="661" t="s">
        <v>3375</v>
      </c>
      <c r="C544" s="661" t="s">
        <v>1802</v>
      </c>
      <c r="D544" s="661" t="s">
        <v>1803</v>
      </c>
      <c r="E544" s="661" t="s">
        <v>2916</v>
      </c>
      <c r="F544" s="664"/>
      <c r="G544" s="664"/>
      <c r="H544" s="677">
        <v>0</v>
      </c>
      <c r="I544" s="664">
        <v>6</v>
      </c>
      <c r="J544" s="664">
        <v>222.95999999999998</v>
      </c>
      <c r="K544" s="677">
        <v>1</v>
      </c>
      <c r="L544" s="664">
        <v>6</v>
      </c>
      <c r="M544" s="665">
        <v>222.95999999999998</v>
      </c>
    </row>
    <row r="545" spans="1:13" ht="14.4" customHeight="1" x14ac:dyDescent="0.3">
      <c r="A545" s="660" t="s">
        <v>3548</v>
      </c>
      <c r="B545" s="661" t="s">
        <v>3375</v>
      </c>
      <c r="C545" s="661" t="s">
        <v>4271</v>
      </c>
      <c r="D545" s="661" t="s">
        <v>4272</v>
      </c>
      <c r="E545" s="661" t="s">
        <v>4273</v>
      </c>
      <c r="F545" s="664"/>
      <c r="G545" s="664"/>
      <c r="H545" s="677">
        <v>0</v>
      </c>
      <c r="I545" s="664">
        <v>2</v>
      </c>
      <c r="J545" s="664">
        <v>495.56</v>
      </c>
      <c r="K545" s="677">
        <v>1</v>
      </c>
      <c r="L545" s="664">
        <v>2</v>
      </c>
      <c r="M545" s="665">
        <v>495.56</v>
      </c>
    </row>
    <row r="546" spans="1:13" ht="14.4" customHeight="1" x14ac:dyDescent="0.3">
      <c r="A546" s="660" t="s">
        <v>3548</v>
      </c>
      <c r="B546" s="661" t="s">
        <v>3385</v>
      </c>
      <c r="C546" s="661" t="s">
        <v>2158</v>
      </c>
      <c r="D546" s="661" t="s">
        <v>617</v>
      </c>
      <c r="E546" s="661" t="s">
        <v>3387</v>
      </c>
      <c r="F546" s="664"/>
      <c r="G546" s="664"/>
      <c r="H546" s="677">
        <v>0</v>
      </c>
      <c r="I546" s="664">
        <v>6</v>
      </c>
      <c r="J546" s="664">
        <v>926.16000000000008</v>
      </c>
      <c r="K546" s="677">
        <v>1</v>
      </c>
      <c r="L546" s="664">
        <v>6</v>
      </c>
      <c r="M546" s="665">
        <v>926.16000000000008</v>
      </c>
    </row>
    <row r="547" spans="1:13" ht="14.4" customHeight="1" x14ac:dyDescent="0.3">
      <c r="A547" s="660" t="s">
        <v>3548</v>
      </c>
      <c r="B547" s="661" t="s">
        <v>3396</v>
      </c>
      <c r="C547" s="661" t="s">
        <v>3628</v>
      </c>
      <c r="D547" s="661" t="s">
        <v>2113</v>
      </c>
      <c r="E547" s="661" t="s">
        <v>3629</v>
      </c>
      <c r="F547" s="664"/>
      <c r="G547" s="664"/>
      <c r="H547" s="677">
        <v>0</v>
      </c>
      <c r="I547" s="664">
        <v>1</v>
      </c>
      <c r="J547" s="664">
        <v>83.79</v>
      </c>
      <c r="K547" s="677">
        <v>1</v>
      </c>
      <c r="L547" s="664">
        <v>1</v>
      </c>
      <c r="M547" s="665">
        <v>83.79</v>
      </c>
    </row>
    <row r="548" spans="1:13" ht="14.4" customHeight="1" x14ac:dyDescent="0.3">
      <c r="A548" s="660" t="s">
        <v>3548</v>
      </c>
      <c r="B548" s="661" t="s">
        <v>3397</v>
      </c>
      <c r="C548" s="661" t="s">
        <v>2170</v>
      </c>
      <c r="D548" s="661" t="s">
        <v>2171</v>
      </c>
      <c r="E548" s="661" t="s">
        <v>2172</v>
      </c>
      <c r="F548" s="664"/>
      <c r="G548" s="664"/>
      <c r="H548" s="677">
        <v>0</v>
      </c>
      <c r="I548" s="664">
        <v>3</v>
      </c>
      <c r="J548" s="664">
        <v>359.1</v>
      </c>
      <c r="K548" s="677">
        <v>1</v>
      </c>
      <c r="L548" s="664">
        <v>3</v>
      </c>
      <c r="M548" s="665">
        <v>359.1</v>
      </c>
    </row>
    <row r="549" spans="1:13" ht="14.4" customHeight="1" x14ac:dyDescent="0.3">
      <c r="A549" s="660" t="s">
        <v>3548</v>
      </c>
      <c r="B549" s="661" t="s">
        <v>3397</v>
      </c>
      <c r="C549" s="661" t="s">
        <v>4342</v>
      </c>
      <c r="D549" s="661" t="s">
        <v>2171</v>
      </c>
      <c r="E549" s="661" t="s">
        <v>4343</v>
      </c>
      <c r="F549" s="664"/>
      <c r="G549" s="664"/>
      <c r="H549" s="677">
        <v>0</v>
      </c>
      <c r="I549" s="664">
        <v>1</v>
      </c>
      <c r="J549" s="664">
        <v>425.17</v>
      </c>
      <c r="K549" s="677">
        <v>1</v>
      </c>
      <c r="L549" s="664">
        <v>1</v>
      </c>
      <c r="M549" s="665">
        <v>425.17</v>
      </c>
    </row>
    <row r="550" spans="1:13" ht="14.4" customHeight="1" x14ac:dyDescent="0.3">
      <c r="A550" s="660" t="s">
        <v>3548</v>
      </c>
      <c r="B550" s="661" t="s">
        <v>3407</v>
      </c>
      <c r="C550" s="661" t="s">
        <v>2093</v>
      </c>
      <c r="D550" s="661" t="s">
        <v>2094</v>
      </c>
      <c r="E550" s="661" t="s">
        <v>3392</v>
      </c>
      <c r="F550" s="664"/>
      <c r="G550" s="664"/>
      <c r="H550" s="677">
        <v>0</v>
      </c>
      <c r="I550" s="664">
        <v>3</v>
      </c>
      <c r="J550" s="664">
        <v>200.45999999999998</v>
      </c>
      <c r="K550" s="677">
        <v>1</v>
      </c>
      <c r="L550" s="664">
        <v>3</v>
      </c>
      <c r="M550" s="665">
        <v>200.45999999999998</v>
      </c>
    </row>
    <row r="551" spans="1:13" ht="14.4" customHeight="1" x14ac:dyDescent="0.3">
      <c r="A551" s="660" t="s">
        <v>3548</v>
      </c>
      <c r="B551" s="661" t="s">
        <v>3412</v>
      </c>
      <c r="C551" s="661" t="s">
        <v>2218</v>
      </c>
      <c r="D551" s="661" t="s">
        <v>2219</v>
      </c>
      <c r="E551" s="661" t="s">
        <v>3414</v>
      </c>
      <c r="F551" s="664"/>
      <c r="G551" s="664"/>
      <c r="H551" s="677">
        <v>0</v>
      </c>
      <c r="I551" s="664">
        <v>1</v>
      </c>
      <c r="J551" s="664">
        <v>2991.23</v>
      </c>
      <c r="K551" s="677">
        <v>1</v>
      </c>
      <c r="L551" s="664">
        <v>1</v>
      </c>
      <c r="M551" s="665">
        <v>2991.23</v>
      </c>
    </row>
    <row r="552" spans="1:13" ht="14.4" customHeight="1" x14ac:dyDescent="0.3">
      <c r="A552" s="660" t="s">
        <v>3548</v>
      </c>
      <c r="B552" s="661" t="s">
        <v>3412</v>
      </c>
      <c r="C552" s="661" t="s">
        <v>3728</v>
      </c>
      <c r="D552" s="661" t="s">
        <v>2219</v>
      </c>
      <c r="E552" s="661" t="s">
        <v>3729</v>
      </c>
      <c r="F552" s="664"/>
      <c r="G552" s="664"/>
      <c r="H552" s="677">
        <v>0</v>
      </c>
      <c r="I552" s="664">
        <v>2</v>
      </c>
      <c r="J552" s="664">
        <v>1496.42</v>
      </c>
      <c r="K552" s="677">
        <v>1</v>
      </c>
      <c r="L552" s="664">
        <v>2</v>
      </c>
      <c r="M552" s="665">
        <v>1496.42</v>
      </c>
    </row>
    <row r="553" spans="1:13" ht="14.4" customHeight="1" x14ac:dyDescent="0.3">
      <c r="A553" s="660" t="s">
        <v>3548</v>
      </c>
      <c r="B553" s="661" t="s">
        <v>3419</v>
      </c>
      <c r="C553" s="661" t="s">
        <v>1967</v>
      </c>
      <c r="D553" s="661" t="s">
        <v>1968</v>
      </c>
      <c r="E553" s="661" t="s">
        <v>2432</v>
      </c>
      <c r="F553" s="664"/>
      <c r="G553" s="664"/>
      <c r="H553" s="677">
        <v>0</v>
      </c>
      <c r="I553" s="664">
        <v>7</v>
      </c>
      <c r="J553" s="664">
        <v>9990.61</v>
      </c>
      <c r="K553" s="677">
        <v>1</v>
      </c>
      <c r="L553" s="664">
        <v>7</v>
      </c>
      <c r="M553" s="665">
        <v>9990.61</v>
      </c>
    </row>
    <row r="554" spans="1:13" ht="14.4" customHeight="1" x14ac:dyDescent="0.3">
      <c r="A554" s="660" t="s">
        <v>3548</v>
      </c>
      <c r="B554" s="661" t="s">
        <v>5529</v>
      </c>
      <c r="C554" s="661" t="s">
        <v>4009</v>
      </c>
      <c r="D554" s="661" t="s">
        <v>4010</v>
      </c>
      <c r="E554" s="661" t="s">
        <v>4011</v>
      </c>
      <c r="F554" s="664"/>
      <c r="G554" s="664"/>
      <c r="H554" s="677">
        <v>0</v>
      </c>
      <c r="I554" s="664">
        <v>7</v>
      </c>
      <c r="J554" s="664">
        <v>15259.509999999998</v>
      </c>
      <c r="K554" s="677">
        <v>1</v>
      </c>
      <c r="L554" s="664">
        <v>7</v>
      </c>
      <c r="M554" s="665">
        <v>15259.509999999998</v>
      </c>
    </row>
    <row r="555" spans="1:13" ht="14.4" customHeight="1" x14ac:dyDescent="0.3">
      <c r="A555" s="660" t="s">
        <v>3548</v>
      </c>
      <c r="B555" s="661" t="s">
        <v>5530</v>
      </c>
      <c r="C555" s="661" t="s">
        <v>5133</v>
      </c>
      <c r="D555" s="661" t="s">
        <v>4081</v>
      </c>
      <c r="E555" s="661" t="s">
        <v>5134</v>
      </c>
      <c r="F555" s="664">
        <v>3</v>
      </c>
      <c r="G555" s="664">
        <v>0</v>
      </c>
      <c r="H555" s="677"/>
      <c r="I555" s="664"/>
      <c r="J555" s="664"/>
      <c r="K555" s="677"/>
      <c r="L555" s="664">
        <v>3</v>
      </c>
      <c r="M555" s="665">
        <v>0</v>
      </c>
    </row>
    <row r="556" spans="1:13" ht="14.4" customHeight="1" x14ac:dyDescent="0.3">
      <c r="A556" s="660" t="s">
        <v>3548</v>
      </c>
      <c r="B556" s="661" t="s">
        <v>5530</v>
      </c>
      <c r="C556" s="661" t="s">
        <v>5135</v>
      </c>
      <c r="D556" s="661" t="s">
        <v>4081</v>
      </c>
      <c r="E556" s="661" t="s">
        <v>5134</v>
      </c>
      <c r="F556" s="664">
        <v>3</v>
      </c>
      <c r="G556" s="664">
        <v>271.79999999999995</v>
      </c>
      <c r="H556" s="677">
        <v>1</v>
      </c>
      <c r="I556" s="664"/>
      <c r="J556" s="664"/>
      <c r="K556" s="677">
        <v>0</v>
      </c>
      <c r="L556" s="664">
        <v>3</v>
      </c>
      <c r="M556" s="665">
        <v>271.79999999999995</v>
      </c>
    </row>
    <row r="557" spans="1:13" ht="14.4" customHeight="1" x14ac:dyDescent="0.3">
      <c r="A557" s="660" t="s">
        <v>3548</v>
      </c>
      <c r="B557" s="661" t="s">
        <v>3440</v>
      </c>
      <c r="C557" s="661" t="s">
        <v>5106</v>
      </c>
      <c r="D557" s="661" t="s">
        <v>5107</v>
      </c>
      <c r="E557" s="661" t="s">
        <v>4579</v>
      </c>
      <c r="F557" s="664">
        <v>1</v>
      </c>
      <c r="G557" s="664">
        <v>0</v>
      </c>
      <c r="H557" s="677"/>
      <c r="I557" s="664"/>
      <c r="J557" s="664"/>
      <c r="K557" s="677"/>
      <c r="L557" s="664">
        <v>1</v>
      </c>
      <c r="M557" s="665">
        <v>0</v>
      </c>
    </row>
    <row r="558" spans="1:13" ht="14.4" customHeight="1" x14ac:dyDescent="0.3">
      <c r="A558" s="660" t="s">
        <v>3548</v>
      </c>
      <c r="B558" s="661" t="s">
        <v>3440</v>
      </c>
      <c r="C558" s="661" t="s">
        <v>1951</v>
      </c>
      <c r="D558" s="661" t="s">
        <v>1952</v>
      </c>
      <c r="E558" s="661" t="s">
        <v>3442</v>
      </c>
      <c r="F558" s="664"/>
      <c r="G558" s="664"/>
      <c r="H558" s="677">
        <v>0</v>
      </c>
      <c r="I558" s="664">
        <v>4</v>
      </c>
      <c r="J558" s="664">
        <v>528</v>
      </c>
      <c r="K558" s="677">
        <v>1</v>
      </c>
      <c r="L558" s="664">
        <v>4</v>
      </c>
      <c r="M558" s="665">
        <v>528</v>
      </c>
    </row>
    <row r="559" spans="1:13" ht="14.4" customHeight="1" x14ac:dyDescent="0.3">
      <c r="A559" s="660" t="s">
        <v>3548</v>
      </c>
      <c r="B559" s="661" t="s">
        <v>3440</v>
      </c>
      <c r="C559" s="661" t="s">
        <v>5108</v>
      </c>
      <c r="D559" s="661" t="s">
        <v>1952</v>
      </c>
      <c r="E559" s="661" t="s">
        <v>2873</v>
      </c>
      <c r="F559" s="664"/>
      <c r="G559" s="664"/>
      <c r="H559" s="677">
        <v>0</v>
      </c>
      <c r="I559" s="664">
        <v>1</v>
      </c>
      <c r="J559" s="664">
        <v>264</v>
      </c>
      <c r="K559" s="677">
        <v>1</v>
      </c>
      <c r="L559" s="664">
        <v>1</v>
      </c>
      <c r="M559" s="665">
        <v>264</v>
      </c>
    </row>
    <row r="560" spans="1:13" ht="14.4" customHeight="1" x14ac:dyDescent="0.3">
      <c r="A560" s="660" t="s">
        <v>3548</v>
      </c>
      <c r="B560" s="661" t="s">
        <v>3498</v>
      </c>
      <c r="C560" s="661" t="s">
        <v>2958</v>
      </c>
      <c r="D560" s="661" t="s">
        <v>2428</v>
      </c>
      <c r="E560" s="661" t="s">
        <v>2959</v>
      </c>
      <c r="F560" s="664"/>
      <c r="G560" s="664"/>
      <c r="H560" s="677">
        <v>0</v>
      </c>
      <c r="I560" s="664">
        <v>1</v>
      </c>
      <c r="J560" s="664">
        <v>400.18</v>
      </c>
      <c r="K560" s="677">
        <v>1</v>
      </c>
      <c r="L560" s="664">
        <v>1</v>
      </c>
      <c r="M560" s="665">
        <v>400.18</v>
      </c>
    </row>
    <row r="561" spans="1:13" ht="14.4" customHeight="1" x14ac:dyDescent="0.3">
      <c r="A561" s="660" t="s">
        <v>3548</v>
      </c>
      <c r="B561" s="661" t="s">
        <v>3451</v>
      </c>
      <c r="C561" s="661" t="s">
        <v>4893</v>
      </c>
      <c r="D561" s="661" t="s">
        <v>1758</v>
      </c>
      <c r="E561" s="661" t="s">
        <v>4894</v>
      </c>
      <c r="F561" s="664"/>
      <c r="G561" s="664"/>
      <c r="H561" s="677"/>
      <c r="I561" s="664">
        <v>1</v>
      </c>
      <c r="J561" s="664">
        <v>0</v>
      </c>
      <c r="K561" s="677"/>
      <c r="L561" s="664">
        <v>1</v>
      </c>
      <c r="M561" s="665">
        <v>0</v>
      </c>
    </row>
    <row r="562" spans="1:13" ht="14.4" customHeight="1" x14ac:dyDescent="0.3">
      <c r="A562" s="660" t="s">
        <v>3548</v>
      </c>
      <c r="B562" s="661" t="s">
        <v>3451</v>
      </c>
      <c r="C562" s="661" t="s">
        <v>1757</v>
      </c>
      <c r="D562" s="661" t="s">
        <v>1758</v>
      </c>
      <c r="E562" s="661" t="s">
        <v>3452</v>
      </c>
      <c r="F562" s="664"/>
      <c r="G562" s="664"/>
      <c r="H562" s="677">
        <v>0</v>
      </c>
      <c r="I562" s="664">
        <v>1</v>
      </c>
      <c r="J562" s="664">
        <v>227.32</v>
      </c>
      <c r="K562" s="677">
        <v>1</v>
      </c>
      <c r="L562" s="664">
        <v>1</v>
      </c>
      <c r="M562" s="665">
        <v>227.32</v>
      </c>
    </row>
    <row r="563" spans="1:13" ht="14.4" customHeight="1" x14ac:dyDescent="0.3">
      <c r="A563" s="660" t="s">
        <v>3548</v>
      </c>
      <c r="B563" s="661" t="s">
        <v>3451</v>
      </c>
      <c r="C563" s="661" t="s">
        <v>1918</v>
      </c>
      <c r="D563" s="661" t="s">
        <v>1758</v>
      </c>
      <c r="E563" s="661" t="s">
        <v>1919</v>
      </c>
      <c r="F563" s="664"/>
      <c r="G563" s="664"/>
      <c r="H563" s="677">
        <v>0</v>
      </c>
      <c r="I563" s="664">
        <v>1</v>
      </c>
      <c r="J563" s="664">
        <v>340.97</v>
      </c>
      <c r="K563" s="677">
        <v>1</v>
      </c>
      <c r="L563" s="664">
        <v>1</v>
      </c>
      <c r="M563" s="665">
        <v>340.97</v>
      </c>
    </row>
    <row r="564" spans="1:13" ht="14.4" customHeight="1" x14ac:dyDescent="0.3">
      <c r="A564" s="660" t="s">
        <v>3548</v>
      </c>
      <c r="B564" s="661" t="s">
        <v>3453</v>
      </c>
      <c r="C564" s="661" t="s">
        <v>5117</v>
      </c>
      <c r="D564" s="661" t="s">
        <v>5118</v>
      </c>
      <c r="E564" s="661" t="s">
        <v>5119</v>
      </c>
      <c r="F564" s="664">
        <v>1</v>
      </c>
      <c r="G564" s="664">
        <v>0</v>
      </c>
      <c r="H564" s="677"/>
      <c r="I564" s="664"/>
      <c r="J564" s="664"/>
      <c r="K564" s="677"/>
      <c r="L564" s="664">
        <v>1</v>
      </c>
      <c r="M564" s="665">
        <v>0</v>
      </c>
    </row>
    <row r="565" spans="1:13" ht="14.4" customHeight="1" x14ac:dyDescent="0.3">
      <c r="A565" s="660" t="s">
        <v>3548</v>
      </c>
      <c r="B565" s="661" t="s">
        <v>3454</v>
      </c>
      <c r="C565" s="661" t="s">
        <v>3890</v>
      </c>
      <c r="D565" s="661" t="s">
        <v>3891</v>
      </c>
      <c r="E565" s="661" t="s">
        <v>2022</v>
      </c>
      <c r="F565" s="664"/>
      <c r="G565" s="664"/>
      <c r="H565" s="677">
        <v>0</v>
      </c>
      <c r="I565" s="664">
        <v>3</v>
      </c>
      <c r="J565" s="664">
        <v>246.12</v>
      </c>
      <c r="K565" s="677">
        <v>1</v>
      </c>
      <c r="L565" s="664">
        <v>3</v>
      </c>
      <c r="M565" s="665">
        <v>246.12</v>
      </c>
    </row>
    <row r="566" spans="1:13" ht="14.4" customHeight="1" x14ac:dyDescent="0.3">
      <c r="A566" s="660" t="s">
        <v>3548</v>
      </c>
      <c r="B566" s="661" t="s">
        <v>3454</v>
      </c>
      <c r="C566" s="661" t="s">
        <v>3888</v>
      </c>
      <c r="D566" s="661" t="s">
        <v>3889</v>
      </c>
      <c r="E566" s="661" t="s">
        <v>2022</v>
      </c>
      <c r="F566" s="664"/>
      <c r="G566" s="664"/>
      <c r="H566" s="677">
        <v>0</v>
      </c>
      <c r="I566" s="664">
        <v>3</v>
      </c>
      <c r="J566" s="664">
        <v>246.12</v>
      </c>
      <c r="K566" s="677">
        <v>1</v>
      </c>
      <c r="L566" s="664">
        <v>3</v>
      </c>
      <c r="M566" s="665">
        <v>246.12</v>
      </c>
    </row>
    <row r="567" spans="1:13" ht="14.4" customHeight="1" x14ac:dyDescent="0.3">
      <c r="A567" s="660" t="s">
        <v>3548</v>
      </c>
      <c r="B567" s="661" t="s">
        <v>3454</v>
      </c>
      <c r="C567" s="661" t="s">
        <v>3005</v>
      </c>
      <c r="D567" s="661" t="s">
        <v>3006</v>
      </c>
      <c r="E567" s="661" t="s">
        <v>2022</v>
      </c>
      <c r="F567" s="664"/>
      <c r="G567" s="664"/>
      <c r="H567" s="677">
        <v>0</v>
      </c>
      <c r="I567" s="664">
        <v>3</v>
      </c>
      <c r="J567" s="664">
        <v>246.12</v>
      </c>
      <c r="K567" s="677">
        <v>1</v>
      </c>
      <c r="L567" s="664">
        <v>3</v>
      </c>
      <c r="M567" s="665">
        <v>246.12</v>
      </c>
    </row>
    <row r="568" spans="1:13" ht="14.4" customHeight="1" x14ac:dyDescent="0.3">
      <c r="A568" s="660" t="s">
        <v>3548</v>
      </c>
      <c r="B568" s="661" t="s">
        <v>3347</v>
      </c>
      <c r="C568" s="661" t="s">
        <v>4730</v>
      </c>
      <c r="D568" s="661" t="s">
        <v>1841</v>
      </c>
      <c r="E568" s="661" t="s">
        <v>4643</v>
      </c>
      <c r="F568" s="664"/>
      <c r="G568" s="664"/>
      <c r="H568" s="677">
        <v>0</v>
      </c>
      <c r="I568" s="664">
        <v>2</v>
      </c>
      <c r="J568" s="664">
        <v>267.88</v>
      </c>
      <c r="K568" s="677">
        <v>1</v>
      </c>
      <c r="L568" s="664">
        <v>2</v>
      </c>
      <c r="M568" s="665">
        <v>267.88</v>
      </c>
    </row>
    <row r="569" spans="1:13" ht="14.4" customHeight="1" x14ac:dyDescent="0.3">
      <c r="A569" s="660" t="s">
        <v>3560</v>
      </c>
      <c r="B569" s="661" t="s">
        <v>3355</v>
      </c>
      <c r="C569" s="661" t="s">
        <v>1924</v>
      </c>
      <c r="D569" s="661" t="s">
        <v>1781</v>
      </c>
      <c r="E569" s="661" t="s">
        <v>1925</v>
      </c>
      <c r="F569" s="664"/>
      <c r="G569" s="664"/>
      <c r="H569" s="677">
        <v>0</v>
      </c>
      <c r="I569" s="664">
        <v>2</v>
      </c>
      <c r="J569" s="664">
        <v>815.1</v>
      </c>
      <c r="K569" s="677">
        <v>1</v>
      </c>
      <c r="L569" s="664">
        <v>2</v>
      </c>
      <c r="M569" s="665">
        <v>815.1</v>
      </c>
    </row>
    <row r="570" spans="1:13" ht="14.4" customHeight="1" x14ac:dyDescent="0.3">
      <c r="A570" s="660" t="s">
        <v>3560</v>
      </c>
      <c r="B570" s="661" t="s">
        <v>3355</v>
      </c>
      <c r="C570" s="661" t="s">
        <v>1927</v>
      </c>
      <c r="D570" s="661" t="s">
        <v>1781</v>
      </c>
      <c r="E570" s="661" t="s">
        <v>1928</v>
      </c>
      <c r="F570" s="664"/>
      <c r="G570" s="664"/>
      <c r="H570" s="677">
        <v>0</v>
      </c>
      <c r="I570" s="664">
        <v>8</v>
      </c>
      <c r="J570" s="664">
        <v>4347.12</v>
      </c>
      <c r="K570" s="677">
        <v>1</v>
      </c>
      <c r="L570" s="664">
        <v>8</v>
      </c>
      <c r="M570" s="665">
        <v>4347.12</v>
      </c>
    </row>
    <row r="571" spans="1:13" ht="14.4" customHeight="1" x14ac:dyDescent="0.3">
      <c r="A571" s="660" t="s">
        <v>3560</v>
      </c>
      <c r="B571" s="661" t="s">
        <v>3355</v>
      </c>
      <c r="C571" s="661" t="s">
        <v>1780</v>
      </c>
      <c r="D571" s="661" t="s">
        <v>1781</v>
      </c>
      <c r="E571" s="661" t="s">
        <v>1782</v>
      </c>
      <c r="F571" s="664"/>
      <c r="G571" s="664"/>
      <c r="H571" s="677">
        <v>0</v>
      </c>
      <c r="I571" s="664">
        <v>7</v>
      </c>
      <c r="J571" s="664">
        <v>5705.7000000000007</v>
      </c>
      <c r="K571" s="677">
        <v>1</v>
      </c>
      <c r="L571" s="664">
        <v>7</v>
      </c>
      <c r="M571" s="665">
        <v>5705.7000000000007</v>
      </c>
    </row>
    <row r="572" spans="1:13" ht="14.4" customHeight="1" x14ac:dyDescent="0.3">
      <c r="A572" s="660" t="s">
        <v>3560</v>
      </c>
      <c r="B572" s="661" t="s">
        <v>3355</v>
      </c>
      <c r="C572" s="661" t="s">
        <v>1784</v>
      </c>
      <c r="D572" s="661" t="s">
        <v>1781</v>
      </c>
      <c r="E572" s="661" t="s">
        <v>1785</v>
      </c>
      <c r="F572" s="664"/>
      <c r="G572" s="664"/>
      <c r="H572" s="677">
        <v>0</v>
      </c>
      <c r="I572" s="664">
        <v>2</v>
      </c>
      <c r="J572" s="664">
        <v>1847.48</v>
      </c>
      <c r="K572" s="677">
        <v>1</v>
      </c>
      <c r="L572" s="664">
        <v>2</v>
      </c>
      <c r="M572" s="665">
        <v>1847.48</v>
      </c>
    </row>
    <row r="573" spans="1:13" ht="14.4" customHeight="1" x14ac:dyDescent="0.3">
      <c r="A573" s="660" t="s">
        <v>3560</v>
      </c>
      <c r="B573" s="661" t="s">
        <v>3356</v>
      </c>
      <c r="C573" s="661" t="s">
        <v>3577</v>
      </c>
      <c r="D573" s="661" t="s">
        <v>1766</v>
      </c>
      <c r="E573" s="661" t="s">
        <v>3578</v>
      </c>
      <c r="F573" s="664"/>
      <c r="G573" s="664"/>
      <c r="H573" s="677">
        <v>0</v>
      </c>
      <c r="I573" s="664">
        <v>1</v>
      </c>
      <c r="J573" s="664">
        <v>144.01</v>
      </c>
      <c r="K573" s="677">
        <v>1</v>
      </c>
      <c r="L573" s="664">
        <v>1</v>
      </c>
      <c r="M573" s="665">
        <v>144.01</v>
      </c>
    </row>
    <row r="574" spans="1:13" ht="14.4" customHeight="1" x14ac:dyDescent="0.3">
      <c r="A574" s="660" t="s">
        <v>3560</v>
      </c>
      <c r="B574" s="661" t="s">
        <v>5539</v>
      </c>
      <c r="C574" s="661" t="s">
        <v>3940</v>
      </c>
      <c r="D574" s="661" t="s">
        <v>3941</v>
      </c>
      <c r="E574" s="661" t="s">
        <v>3942</v>
      </c>
      <c r="F574" s="664"/>
      <c r="G574" s="664"/>
      <c r="H574" s="677">
        <v>0</v>
      </c>
      <c r="I574" s="664">
        <v>1</v>
      </c>
      <c r="J574" s="664">
        <v>70.3</v>
      </c>
      <c r="K574" s="677">
        <v>1</v>
      </c>
      <c r="L574" s="664">
        <v>1</v>
      </c>
      <c r="M574" s="665">
        <v>70.3</v>
      </c>
    </row>
    <row r="575" spans="1:13" ht="14.4" customHeight="1" x14ac:dyDescent="0.3">
      <c r="A575" s="660" t="s">
        <v>3560</v>
      </c>
      <c r="B575" s="661" t="s">
        <v>3359</v>
      </c>
      <c r="C575" s="661" t="s">
        <v>1814</v>
      </c>
      <c r="D575" s="661" t="s">
        <v>1815</v>
      </c>
      <c r="E575" s="661" t="s">
        <v>1816</v>
      </c>
      <c r="F575" s="664"/>
      <c r="G575" s="664"/>
      <c r="H575" s="677">
        <v>0</v>
      </c>
      <c r="I575" s="664">
        <v>1</v>
      </c>
      <c r="J575" s="664">
        <v>35.11</v>
      </c>
      <c r="K575" s="677">
        <v>1</v>
      </c>
      <c r="L575" s="664">
        <v>1</v>
      </c>
      <c r="M575" s="665">
        <v>35.11</v>
      </c>
    </row>
    <row r="576" spans="1:13" ht="14.4" customHeight="1" x14ac:dyDescent="0.3">
      <c r="A576" s="660" t="s">
        <v>3560</v>
      </c>
      <c r="B576" s="661" t="s">
        <v>3385</v>
      </c>
      <c r="C576" s="661" t="s">
        <v>2158</v>
      </c>
      <c r="D576" s="661" t="s">
        <v>617</v>
      </c>
      <c r="E576" s="661" t="s">
        <v>3387</v>
      </c>
      <c r="F576" s="664"/>
      <c r="G576" s="664"/>
      <c r="H576" s="677">
        <v>0</v>
      </c>
      <c r="I576" s="664">
        <v>2</v>
      </c>
      <c r="J576" s="664">
        <v>304.39999999999998</v>
      </c>
      <c r="K576" s="677">
        <v>1</v>
      </c>
      <c r="L576" s="664">
        <v>2</v>
      </c>
      <c r="M576" s="665">
        <v>304.39999999999998</v>
      </c>
    </row>
    <row r="577" spans="1:13" ht="14.4" customHeight="1" x14ac:dyDescent="0.3">
      <c r="A577" s="660" t="s">
        <v>3560</v>
      </c>
      <c r="B577" s="661" t="s">
        <v>3407</v>
      </c>
      <c r="C577" s="661" t="s">
        <v>2093</v>
      </c>
      <c r="D577" s="661" t="s">
        <v>2094</v>
      </c>
      <c r="E577" s="661" t="s">
        <v>3392</v>
      </c>
      <c r="F577" s="664"/>
      <c r="G577" s="664"/>
      <c r="H577" s="677">
        <v>0</v>
      </c>
      <c r="I577" s="664">
        <v>1</v>
      </c>
      <c r="J577" s="664">
        <v>66.819999999999993</v>
      </c>
      <c r="K577" s="677">
        <v>1</v>
      </c>
      <c r="L577" s="664">
        <v>1</v>
      </c>
      <c r="M577" s="665">
        <v>66.819999999999993</v>
      </c>
    </row>
    <row r="578" spans="1:13" ht="14.4" customHeight="1" x14ac:dyDescent="0.3">
      <c r="A578" s="660" t="s">
        <v>3560</v>
      </c>
      <c r="B578" s="661" t="s">
        <v>3412</v>
      </c>
      <c r="C578" s="661" t="s">
        <v>2218</v>
      </c>
      <c r="D578" s="661" t="s">
        <v>2219</v>
      </c>
      <c r="E578" s="661" t="s">
        <v>3414</v>
      </c>
      <c r="F578" s="664"/>
      <c r="G578" s="664"/>
      <c r="H578" s="677">
        <v>0</v>
      </c>
      <c r="I578" s="664">
        <v>2</v>
      </c>
      <c r="J578" s="664">
        <v>5982.46</v>
      </c>
      <c r="K578" s="677">
        <v>1</v>
      </c>
      <c r="L578" s="664">
        <v>2</v>
      </c>
      <c r="M578" s="665">
        <v>5982.46</v>
      </c>
    </row>
    <row r="579" spans="1:13" ht="14.4" customHeight="1" x14ac:dyDescent="0.3">
      <c r="A579" s="660" t="s">
        <v>3560</v>
      </c>
      <c r="B579" s="661" t="s">
        <v>3412</v>
      </c>
      <c r="C579" s="661" t="s">
        <v>3728</v>
      </c>
      <c r="D579" s="661" t="s">
        <v>2219</v>
      </c>
      <c r="E579" s="661" t="s">
        <v>3729</v>
      </c>
      <c r="F579" s="664"/>
      <c r="G579" s="664"/>
      <c r="H579" s="677">
        <v>0</v>
      </c>
      <c r="I579" s="664">
        <v>1</v>
      </c>
      <c r="J579" s="664">
        <v>748.21</v>
      </c>
      <c r="K579" s="677">
        <v>1</v>
      </c>
      <c r="L579" s="664">
        <v>1</v>
      </c>
      <c r="M579" s="665">
        <v>748.21</v>
      </c>
    </row>
    <row r="580" spans="1:13" ht="14.4" customHeight="1" x14ac:dyDescent="0.3">
      <c r="A580" s="660" t="s">
        <v>3560</v>
      </c>
      <c r="B580" s="661" t="s">
        <v>3424</v>
      </c>
      <c r="C580" s="661" t="s">
        <v>1904</v>
      </c>
      <c r="D580" s="661" t="s">
        <v>3425</v>
      </c>
      <c r="E580" s="661" t="s">
        <v>3426</v>
      </c>
      <c r="F580" s="664"/>
      <c r="G580" s="664"/>
      <c r="H580" s="677">
        <v>0</v>
      </c>
      <c r="I580" s="664">
        <v>1</v>
      </c>
      <c r="J580" s="664">
        <v>133.63999999999999</v>
      </c>
      <c r="K580" s="677">
        <v>1</v>
      </c>
      <c r="L580" s="664">
        <v>1</v>
      </c>
      <c r="M580" s="665">
        <v>133.63999999999999</v>
      </c>
    </row>
    <row r="581" spans="1:13" ht="14.4" customHeight="1" x14ac:dyDescent="0.3">
      <c r="A581" s="660" t="s">
        <v>3560</v>
      </c>
      <c r="B581" s="661" t="s">
        <v>3432</v>
      </c>
      <c r="C581" s="661" t="s">
        <v>3945</v>
      </c>
      <c r="D581" s="661" t="s">
        <v>1882</v>
      </c>
      <c r="E581" s="661" t="s">
        <v>3946</v>
      </c>
      <c r="F581" s="664"/>
      <c r="G581" s="664"/>
      <c r="H581" s="677">
        <v>0</v>
      </c>
      <c r="I581" s="664">
        <v>1</v>
      </c>
      <c r="J581" s="664">
        <v>1286.2</v>
      </c>
      <c r="K581" s="677">
        <v>1</v>
      </c>
      <c r="L581" s="664">
        <v>1</v>
      </c>
      <c r="M581" s="665">
        <v>1286.2</v>
      </c>
    </row>
    <row r="582" spans="1:13" ht="14.4" customHeight="1" x14ac:dyDescent="0.3">
      <c r="A582" s="660" t="s">
        <v>3560</v>
      </c>
      <c r="B582" s="661" t="s">
        <v>3440</v>
      </c>
      <c r="C582" s="661" t="s">
        <v>1877</v>
      </c>
      <c r="D582" s="661" t="s">
        <v>1878</v>
      </c>
      <c r="E582" s="661" t="s">
        <v>3441</v>
      </c>
      <c r="F582" s="664"/>
      <c r="G582" s="664"/>
      <c r="H582" s="677">
        <v>0</v>
      </c>
      <c r="I582" s="664">
        <v>3</v>
      </c>
      <c r="J582" s="664">
        <v>197.96999999999997</v>
      </c>
      <c r="K582" s="677">
        <v>1</v>
      </c>
      <c r="L582" s="664">
        <v>3</v>
      </c>
      <c r="M582" s="665">
        <v>197.96999999999997</v>
      </c>
    </row>
    <row r="583" spans="1:13" ht="14.4" customHeight="1" x14ac:dyDescent="0.3">
      <c r="A583" s="660" t="s">
        <v>3560</v>
      </c>
      <c r="B583" s="661" t="s">
        <v>3440</v>
      </c>
      <c r="C583" s="661" t="s">
        <v>1951</v>
      </c>
      <c r="D583" s="661" t="s">
        <v>1952</v>
      </c>
      <c r="E583" s="661" t="s">
        <v>3442</v>
      </c>
      <c r="F583" s="664"/>
      <c r="G583" s="664"/>
      <c r="H583" s="677">
        <v>0</v>
      </c>
      <c r="I583" s="664">
        <v>1</v>
      </c>
      <c r="J583" s="664">
        <v>132</v>
      </c>
      <c r="K583" s="677">
        <v>1</v>
      </c>
      <c r="L583" s="664">
        <v>1</v>
      </c>
      <c r="M583" s="665">
        <v>132</v>
      </c>
    </row>
    <row r="584" spans="1:13" ht="14.4" customHeight="1" x14ac:dyDescent="0.3">
      <c r="A584" s="660" t="s">
        <v>3549</v>
      </c>
      <c r="B584" s="661" t="s">
        <v>3348</v>
      </c>
      <c r="C584" s="661" t="s">
        <v>1940</v>
      </c>
      <c r="D584" s="661" t="s">
        <v>1941</v>
      </c>
      <c r="E584" s="661" t="s">
        <v>1942</v>
      </c>
      <c r="F584" s="664"/>
      <c r="G584" s="664"/>
      <c r="H584" s="677">
        <v>0</v>
      </c>
      <c r="I584" s="664">
        <v>1</v>
      </c>
      <c r="J584" s="664">
        <v>475.77</v>
      </c>
      <c r="K584" s="677">
        <v>1</v>
      </c>
      <c r="L584" s="664">
        <v>1</v>
      </c>
      <c r="M584" s="665">
        <v>475.77</v>
      </c>
    </row>
    <row r="585" spans="1:13" ht="14.4" customHeight="1" x14ac:dyDescent="0.3">
      <c r="A585" s="660" t="s">
        <v>3549</v>
      </c>
      <c r="B585" s="661" t="s">
        <v>5527</v>
      </c>
      <c r="C585" s="661" t="s">
        <v>4090</v>
      </c>
      <c r="D585" s="661" t="s">
        <v>4091</v>
      </c>
      <c r="E585" s="661" t="s">
        <v>2543</v>
      </c>
      <c r="F585" s="664"/>
      <c r="G585" s="664"/>
      <c r="H585" s="677">
        <v>0</v>
      </c>
      <c r="I585" s="664">
        <v>3</v>
      </c>
      <c r="J585" s="664">
        <v>554.22</v>
      </c>
      <c r="K585" s="677">
        <v>1</v>
      </c>
      <c r="L585" s="664">
        <v>3</v>
      </c>
      <c r="M585" s="665">
        <v>554.22</v>
      </c>
    </row>
    <row r="586" spans="1:13" ht="14.4" customHeight="1" x14ac:dyDescent="0.3">
      <c r="A586" s="660" t="s">
        <v>3549</v>
      </c>
      <c r="B586" s="661" t="s">
        <v>3355</v>
      </c>
      <c r="C586" s="661" t="s">
        <v>1927</v>
      </c>
      <c r="D586" s="661" t="s">
        <v>1781</v>
      </c>
      <c r="E586" s="661" t="s">
        <v>1928</v>
      </c>
      <c r="F586" s="664"/>
      <c r="G586" s="664"/>
      <c r="H586" s="677">
        <v>0</v>
      </c>
      <c r="I586" s="664">
        <v>1</v>
      </c>
      <c r="J586" s="664">
        <v>543.39</v>
      </c>
      <c r="K586" s="677">
        <v>1</v>
      </c>
      <c r="L586" s="664">
        <v>1</v>
      </c>
      <c r="M586" s="665">
        <v>543.39</v>
      </c>
    </row>
    <row r="587" spans="1:13" ht="14.4" customHeight="1" x14ac:dyDescent="0.3">
      <c r="A587" s="660" t="s">
        <v>3549</v>
      </c>
      <c r="B587" s="661" t="s">
        <v>3355</v>
      </c>
      <c r="C587" s="661" t="s">
        <v>2882</v>
      </c>
      <c r="D587" s="661" t="s">
        <v>2883</v>
      </c>
      <c r="E587" s="661" t="s">
        <v>1782</v>
      </c>
      <c r="F587" s="664"/>
      <c r="G587" s="664"/>
      <c r="H587" s="677">
        <v>0</v>
      </c>
      <c r="I587" s="664">
        <v>1</v>
      </c>
      <c r="J587" s="664">
        <v>1385.62</v>
      </c>
      <c r="K587" s="677">
        <v>1</v>
      </c>
      <c r="L587" s="664">
        <v>1</v>
      </c>
      <c r="M587" s="665">
        <v>1385.62</v>
      </c>
    </row>
    <row r="588" spans="1:13" ht="14.4" customHeight="1" x14ac:dyDescent="0.3">
      <c r="A588" s="660" t="s">
        <v>3549</v>
      </c>
      <c r="B588" s="661" t="s">
        <v>3359</v>
      </c>
      <c r="C588" s="661" t="s">
        <v>4886</v>
      </c>
      <c r="D588" s="661" t="s">
        <v>4887</v>
      </c>
      <c r="E588" s="661" t="s">
        <v>1916</v>
      </c>
      <c r="F588" s="664">
        <v>2</v>
      </c>
      <c r="G588" s="664">
        <v>140.46</v>
      </c>
      <c r="H588" s="677">
        <v>1</v>
      </c>
      <c r="I588" s="664"/>
      <c r="J588" s="664"/>
      <c r="K588" s="677">
        <v>0</v>
      </c>
      <c r="L588" s="664">
        <v>2</v>
      </c>
      <c r="M588" s="665">
        <v>140.46</v>
      </c>
    </row>
    <row r="589" spans="1:13" ht="14.4" customHeight="1" x14ac:dyDescent="0.3">
      <c r="A589" s="660" t="s">
        <v>3549</v>
      </c>
      <c r="B589" s="661" t="s">
        <v>3381</v>
      </c>
      <c r="C589" s="661" t="s">
        <v>4803</v>
      </c>
      <c r="D589" s="661" t="s">
        <v>4804</v>
      </c>
      <c r="E589" s="661" t="s">
        <v>4805</v>
      </c>
      <c r="F589" s="664"/>
      <c r="G589" s="664"/>
      <c r="H589" s="677">
        <v>0</v>
      </c>
      <c r="I589" s="664">
        <v>2</v>
      </c>
      <c r="J589" s="664">
        <v>124.48</v>
      </c>
      <c r="K589" s="677">
        <v>1</v>
      </c>
      <c r="L589" s="664">
        <v>2</v>
      </c>
      <c r="M589" s="665">
        <v>124.48</v>
      </c>
    </row>
    <row r="590" spans="1:13" ht="14.4" customHeight="1" x14ac:dyDescent="0.3">
      <c r="A590" s="660" t="s">
        <v>3549</v>
      </c>
      <c r="B590" s="661" t="s">
        <v>3381</v>
      </c>
      <c r="C590" s="661" t="s">
        <v>1810</v>
      </c>
      <c r="D590" s="661" t="s">
        <v>1811</v>
      </c>
      <c r="E590" s="661" t="s">
        <v>3382</v>
      </c>
      <c r="F590" s="664"/>
      <c r="G590" s="664"/>
      <c r="H590" s="677">
        <v>0</v>
      </c>
      <c r="I590" s="664">
        <v>2</v>
      </c>
      <c r="J590" s="664">
        <v>165.98</v>
      </c>
      <c r="K590" s="677">
        <v>1</v>
      </c>
      <c r="L590" s="664">
        <v>2</v>
      </c>
      <c r="M590" s="665">
        <v>165.98</v>
      </c>
    </row>
    <row r="591" spans="1:13" ht="14.4" customHeight="1" x14ac:dyDescent="0.3">
      <c r="A591" s="660" t="s">
        <v>3549</v>
      </c>
      <c r="B591" s="661" t="s">
        <v>3381</v>
      </c>
      <c r="C591" s="661" t="s">
        <v>4547</v>
      </c>
      <c r="D591" s="661" t="s">
        <v>4548</v>
      </c>
      <c r="E591" s="661" t="s">
        <v>4549</v>
      </c>
      <c r="F591" s="664">
        <v>1</v>
      </c>
      <c r="G591" s="664">
        <v>82.99</v>
      </c>
      <c r="H591" s="677">
        <v>1</v>
      </c>
      <c r="I591" s="664"/>
      <c r="J591" s="664"/>
      <c r="K591" s="677">
        <v>0</v>
      </c>
      <c r="L591" s="664">
        <v>1</v>
      </c>
      <c r="M591" s="665">
        <v>82.99</v>
      </c>
    </row>
    <row r="592" spans="1:13" ht="14.4" customHeight="1" x14ac:dyDescent="0.3">
      <c r="A592" s="660" t="s">
        <v>3549</v>
      </c>
      <c r="B592" s="661" t="s">
        <v>3385</v>
      </c>
      <c r="C592" s="661" t="s">
        <v>2158</v>
      </c>
      <c r="D592" s="661" t="s">
        <v>617</v>
      </c>
      <c r="E592" s="661" t="s">
        <v>3387</v>
      </c>
      <c r="F592" s="664"/>
      <c r="G592" s="664"/>
      <c r="H592" s="677">
        <v>0</v>
      </c>
      <c r="I592" s="664">
        <v>9</v>
      </c>
      <c r="J592" s="664">
        <v>1389.2400000000002</v>
      </c>
      <c r="K592" s="677">
        <v>1</v>
      </c>
      <c r="L592" s="664">
        <v>9</v>
      </c>
      <c r="M592" s="665">
        <v>1389.2400000000002</v>
      </c>
    </row>
    <row r="593" spans="1:13" ht="14.4" customHeight="1" x14ac:dyDescent="0.3">
      <c r="A593" s="660" t="s">
        <v>3549</v>
      </c>
      <c r="B593" s="661" t="s">
        <v>3385</v>
      </c>
      <c r="C593" s="661" t="s">
        <v>3052</v>
      </c>
      <c r="D593" s="661" t="s">
        <v>3483</v>
      </c>
      <c r="E593" s="661" t="s">
        <v>3386</v>
      </c>
      <c r="F593" s="664"/>
      <c r="G593" s="664"/>
      <c r="H593" s="677">
        <v>0</v>
      </c>
      <c r="I593" s="664">
        <v>8</v>
      </c>
      <c r="J593" s="664">
        <v>1182.6600000000001</v>
      </c>
      <c r="K593" s="677">
        <v>1</v>
      </c>
      <c r="L593" s="664">
        <v>8</v>
      </c>
      <c r="M593" s="665">
        <v>1182.6600000000001</v>
      </c>
    </row>
    <row r="594" spans="1:13" ht="14.4" customHeight="1" x14ac:dyDescent="0.3">
      <c r="A594" s="660" t="s">
        <v>3549</v>
      </c>
      <c r="B594" s="661" t="s">
        <v>3396</v>
      </c>
      <c r="C594" s="661" t="s">
        <v>3628</v>
      </c>
      <c r="D594" s="661" t="s">
        <v>2113</v>
      </c>
      <c r="E594" s="661" t="s">
        <v>3629</v>
      </c>
      <c r="F594" s="664"/>
      <c r="G594" s="664"/>
      <c r="H594" s="677">
        <v>0</v>
      </c>
      <c r="I594" s="664">
        <v>1</v>
      </c>
      <c r="J594" s="664">
        <v>83.79</v>
      </c>
      <c r="K594" s="677">
        <v>1</v>
      </c>
      <c r="L594" s="664">
        <v>1</v>
      </c>
      <c r="M594" s="665">
        <v>83.79</v>
      </c>
    </row>
    <row r="595" spans="1:13" ht="14.4" customHeight="1" x14ac:dyDescent="0.3">
      <c r="A595" s="660" t="s">
        <v>3549</v>
      </c>
      <c r="B595" s="661" t="s">
        <v>3397</v>
      </c>
      <c r="C595" s="661" t="s">
        <v>2170</v>
      </c>
      <c r="D595" s="661" t="s">
        <v>2171</v>
      </c>
      <c r="E595" s="661" t="s">
        <v>2172</v>
      </c>
      <c r="F595" s="664"/>
      <c r="G595" s="664"/>
      <c r="H595" s="677">
        <v>0</v>
      </c>
      <c r="I595" s="664">
        <v>1</v>
      </c>
      <c r="J595" s="664">
        <v>119.7</v>
      </c>
      <c r="K595" s="677">
        <v>1</v>
      </c>
      <c r="L595" s="664">
        <v>1</v>
      </c>
      <c r="M595" s="665">
        <v>119.7</v>
      </c>
    </row>
    <row r="596" spans="1:13" ht="14.4" customHeight="1" x14ac:dyDescent="0.3">
      <c r="A596" s="660" t="s">
        <v>3549</v>
      </c>
      <c r="B596" s="661" t="s">
        <v>3397</v>
      </c>
      <c r="C596" s="661" t="s">
        <v>4342</v>
      </c>
      <c r="D596" s="661" t="s">
        <v>2171</v>
      </c>
      <c r="E596" s="661" t="s">
        <v>4343</v>
      </c>
      <c r="F596" s="664"/>
      <c r="G596" s="664"/>
      <c r="H596" s="677">
        <v>0</v>
      </c>
      <c r="I596" s="664">
        <v>2</v>
      </c>
      <c r="J596" s="664">
        <v>850.34</v>
      </c>
      <c r="K596" s="677">
        <v>1</v>
      </c>
      <c r="L596" s="664">
        <v>2</v>
      </c>
      <c r="M596" s="665">
        <v>850.34</v>
      </c>
    </row>
    <row r="597" spans="1:13" ht="14.4" customHeight="1" x14ac:dyDescent="0.3">
      <c r="A597" s="660" t="s">
        <v>3549</v>
      </c>
      <c r="B597" s="661" t="s">
        <v>3407</v>
      </c>
      <c r="C597" s="661" t="s">
        <v>2093</v>
      </c>
      <c r="D597" s="661" t="s">
        <v>2094</v>
      </c>
      <c r="E597" s="661" t="s">
        <v>3392</v>
      </c>
      <c r="F597" s="664"/>
      <c r="G597" s="664"/>
      <c r="H597" s="677">
        <v>0</v>
      </c>
      <c r="I597" s="664">
        <v>6</v>
      </c>
      <c r="J597" s="664">
        <v>400.91999999999996</v>
      </c>
      <c r="K597" s="677">
        <v>1</v>
      </c>
      <c r="L597" s="664">
        <v>6</v>
      </c>
      <c r="M597" s="665">
        <v>400.91999999999996</v>
      </c>
    </row>
    <row r="598" spans="1:13" ht="14.4" customHeight="1" x14ac:dyDescent="0.3">
      <c r="A598" s="660" t="s">
        <v>3549</v>
      </c>
      <c r="B598" s="661" t="s">
        <v>3412</v>
      </c>
      <c r="C598" s="661" t="s">
        <v>2218</v>
      </c>
      <c r="D598" s="661" t="s">
        <v>2219</v>
      </c>
      <c r="E598" s="661" t="s">
        <v>3414</v>
      </c>
      <c r="F598" s="664"/>
      <c r="G598" s="664"/>
      <c r="H598" s="677">
        <v>0</v>
      </c>
      <c r="I598" s="664">
        <v>11</v>
      </c>
      <c r="J598" s="664">
        <v>32903.53</v>
      </c>
      <c r="K598" s="677">
        <v>1</v>
      </c>
      <c r="L598" s="664">
        <v>11</v>
      </c>
      <c r="M598" s="665">
        <v>32903.53</v>
      </c>
    </row>
    <row r="599" spans="1:13" ht="14.4" customHeight="1" x14ac:dyDescent="0.3">
      <c r="A599" s="660" t="s">
        <v>3549</v>
      </c>
      <c r="B599" s="661" t="s">
        <v>3419</v>
      </c>
      <c r="C599" s="661" t="s">
        <v>1967</v>
      </c>
      <c r="D599" s="661" t="s">
        <v>1968</v>
      </c>
      <c r="E599" s="661" t="s">
        <v>2432</v>
      </c>
      <c r="F599" s="664"/>
      <c r="G599" s="664"/>
      <c r="H599" s="677">
        <v>0</v>
      </c>
      <c r="I599" s="664">
        <v>35</v>
      </c>
      <c r="J599" s="664">
        <v>49953.05</v>
      </c>
      <c r="K599" s="677">
        <v>1</v>
      </c>
      <c r="L599" s="664">
        <v>35</v>
      </c>
      <c r="M599" s="665">
        <v>49953.05</v>
      </c>
    </row>
    <row r="600" spans="1:13" ht="14.4" customHeight="1" x14ac:dyDescent="0.3">
      <c r="A600" s="660" t="s">
        <v>3549</v>
      </c>
      <c r="B600" s="661" t="s">
        <v>5529</v>
      </c>
      <c r="C600" s="661" t="s">
        <v>4009</v>
      </c>
      <c r="D600" s="661" t="s">
        <v>4010</v>
      </c>
      <c r="E600" s="661" t="s">
        <v>4011</v>
      </c>
      <c r="F600" s="664"/>
      <c r="G600" s="664"/>
      <c r="H600" s="677">
        <v>0</v>
      </c>
      <c r="I600" s="664">
        <v>3</v>
      </c>
      <c r="J600" s="664">
        <v>6539.7899999999991</v>
      </c>
      <c r="K600" s="677">
        <v>1</v>
      </c>
      <c r="L600" s="664">
        <v>3</v>
      </c>
      <c r="M600" s="665">
        <v>6539.7899999999991</v>
      </c>
    </row>
    <row r="601" spans="1:13" ht="14.4" customHeight="1" x14ac:dyDescent="0.3">
      <c r="A601" s="660" t="s">
        <v>3549</v>
      </c>
      <c r="B601" s="661" t="s">
        <v>3440</v>
      </c>
      <c r="C601" s="661" t="s">
        <v>1951</v>
      </c>
      <c r="D601" s="661" t="s">
        <v>1952</v>
      </c>
      <c r="E601" s="661" t="s">
        <v>3442</v>
      </c>
      <c r="F601" s="664"/>
      <c r="G601" s="664"/>
      <c r="H601" s="677">
        <v>0</v>
      </c>
      <c r="I601" s="664">
        <v>1</v>
      </c>
      <c r="J601" s="664">
        <v>132</v>
      </c>
      <c r="K601" s="677">
        <v>1</v>
      </c>
      <c r="L601" s="664">
        <v>1</v>
      </c>
      <c r="M601" s="665">
        <v>132</v>
      </c>
    </row>
    <row r="602" spans="1:13" ht="14.4" customHeight="1" x14ac:dyDescent="0.3">
      <c r="A602" s="660" t="s">
        <v>3549</v>
      </c>
      <c r="B602" s="661" t="s">
        <v>3451</v>
      </c>
      <c r="C602" s="661" t="s">
        <v>1838</v>
      </c>
      <c r="D602" s="661" t="s">
        <v>1758</v>
      </c>
      <c r="E602" s="661" t="s">
        <v>1916</v>
      </c>
      <c r="F602" s="664"/>
      <c r="G602" s="664"/>
      <c r="H602" s="677">
        <v>0</v>
      </c>
      <c r="I602" s="664">
        <v>1</v>
      </c>
      <c r="J602" s="664">
        <v>113.66</v>
      </c>
      <c r="K602" s="677">
        <v>1</v>
      </c>
      <c r="L602" s="664">
        <v>1</v>
      </c>
      <c r="M602" s="665">
        <v>113.66</v>
      </c>
    </row>
    <row r="603" spans="1:13" ht="14.4" customHeight="1" x14ac:dyDescent="0.3">
      <c r="A603" s="660" t="s">
        <v>3549</v>
      </c>
      <c r="B603" s="661" t="s">
        <v>3415</v>
      </c>
      <c r="C603" s="661" t="s">
        <v>2253</v>
      </c>
      <c r="D603" s="661" t="s">
        <v>2246</v>
      </c>
      <c r="E603" s="661" t="s">
        <v>3416</v>
      </c>
      <c r="F603" s="664"/>
      <c r="G603" s="664"/>
      <c r="H603" s="677">
        <v>0</v>
      </c>
      <c r="I603" s="664">
        <v>24</v>
      </c>
      <c r="J603" s="664">
        <v>332382.24</v>
      </c>
      <c r="K603" s="677">
        <v>1</v>
      </c>
      <c r="L603" s="664">
        <v>24</v>
      </c>
      <c r="M603" s="665">
        <v>332382.24</v>
      </c>
    </row>
    <row r="604" spans="1:13" ht="14.4" customHeight="1" x14ac:dyDescent="0.3">
      <c r="A604" s="660" t="s">
        <v>3550</v>
      </c>
      <c r="B604" s="661" t="s">
        <v>3346</v>
      </c>
      <c r="C604" s="661" t="s">
        <v>3916</v>
      </c>
      <c r="D604" s="661" t="s">
        <v>3716</v>
      </c>
      <c r="E604" s="661" t="s">
        <v>3917</v>
      </c>
      <c r="F604" s="664"/>
      <c r="G604" s="664"/>
      <c r="H604" s="677">
        <v>0</v>
      </c>
      <c r="I604" s="664">
        <v>1</v>
      </c>
      <c r="J604" s="664">
        <v>167.33</v>
      </c>
      <c r="K604" s="677">
        <v>1</v>
      </c>
      <c r="L604" s="664">
        <v>1</v>
      </c>
      <c r="M604" s="665">
        <v>167.33</v>
      </c>
    </row>
    <row r="605" spans="1:13" ht="14.4" customHeight="1" x14ac:dyDescent="0.3">
      <c r="A605" s="660" t="s">
        <v>3550</v>
      </c>
      <c r="B605" s="661" t="s">
        <v>3348</v>
      </c>
      <c r="C605" s="661" t="s">
        <v>2969</v>
      </c>
      <c r="D605" s="661" t="s">
        <v>2970</v>
      </c>
      <c r="E605" s="661" t="s">
        <v>3460</v>
      </c>
      <c r="F605" s="664"/>
      <c r="G605" s="664"/>
      <c r="H605" s="677">
        <v>0</v>
      </c>
      <c r="I605" s="664">
        <v>2</v>
      </c>
      <c r="J605" s="664">
        <v>2600.98</v>
      </c>
      <c r="K605" s="677">
        <v>1</v>
      </c>
      <c r="L605" s="664">
        <v>2</v>
      </c>
      <c r="M605" s="665">
        <v>2600.98</v>
      </c>
    </row>
    <row r="606" spans="1:13" ht="14.4" customHeight="1" x14ac:dyDescent="0.3">
      <c r="A606" s="660" t="s">
        <v>3550</v>
      </c>
      <c r="B606" s="661" t="s">
        <v>3355</v>
      </c>
      <c r="C606" s="661" t="s">
        <v>1927</v>
      </c>
      <c r="D606" s="661" t="s">
        <v>1781</v>
      </c>
      <c r="E606" s="661" t="s">
        <v>1928</v>
      </c>
      <c r="F606" s="664"/>
      <c r="G606" s="664"/>
      <c r="H606" s="677">
        <v>0</v>
      </c>
      <c r="I606" s="664">
        <v>3</v>
      </c>
      <c r="J606" s="664">
        <v>1630.17</v>
      </c>
      <c r="K606" s="677">
        <v>1</v>
      </c>
      <c r="L606" s="664">
        <v>3</v>
      </c>
      <c r="M606" s="665">
        <v>1630.17</v>
      </c>
    </row>
    <row r="607" spans="1:13" ht="14.4" customHeight="1" x14ac:dyDescent="0.3">
      <c r="A607" s="660" t="s">
        <v>3550</v>
      </c>
      <c r="B607" s="661" t="s">
        <v>3355</v>
      </c>
      <c r="C607" s="661" t="s">
        <v>1780</v>
      </c>
      <c r="D607" s="661" t="s">
        <v>1781</v>
      </c>
      <c r="E607" s="661" t="s">
        <v>1782</v>
      </c>
      <c r="F607" s="664"/>
      <c r="G607" s="664"/>
      <c r="H607" s="677">
        <v>0</v>
      </c>
      <c r="I607" s="664">
        <v>1</v>
      </c>
      <c r="J607" s="664">
        <v>815.1</v>
      </c>
      <c r="K607" s="677">
        <v>1</v>
      </c>
      <c r="L607" s="664">
        <v>1</v>
      </c>
      <c r="M607" s="665">
        <v>815.1</v>
      </c>
    </row>
    <row r="608" spans="1:13" ht="14.4" customHeight="1" x14ac:dyDescent="0.3">
      <c r="A608" s="660" t="s">
        <v>3550</v>
      </c>
      <c r="B608" s="661" t="s">
        <v>3355</v>
      </c>
      <c r="C608" s="661" t="s">
        <v>1784</v>
      </c>
      <c r="D608" s="661" t="s">
        <v>1781</v>
      </c>
      <c r="E608" s="661" t="s">
        <v>1785</v>
      </c>
      <c r="F608" s="664"/>
      <c r="G608" s="664"/>
      <c r="H608" s="677">
        <v>0</v>
      </c>
      <c r="I608" s="664">
        <v>1</v>
      </c>
      <c r="J608" s="664">
        <v>923.74</v>
      </c>
      <c r="K608" s="677">
        <v>1</v>
      </c>
      <c r="L608" s="664">
        <v>1</v>
      </c>
      <c r="M608" s="665">
        <v>923.74</v>
      </c>
    </row>
    <row r="609" spans="1:13" ht="14.4" customHeight="1" x14ac:dyDescent="0.3">
      <c r="A609" s="660" t="s">
        <v>3550</v>
      </c>
      <c r="B609" s="661" t="s">
        <v>3355</v>
      </c>
      <c r="C609" s="661" t="s">
        <v>1787</v>
      </c>
      <c r="D609" s="661" t="s">
        <v>1781</v>
      </c>
      <c r="E609" s="661" t="s">
        <v>1788</v>
      </c>
      <c r="F609" s="664"/>
      <c r="G609" s="664"/>
      <c r="H609" s="677">
        <v>0</v>
      </c>
      <c r="I609" s="664">
        <v>2</v>
      </c>
      <c r="J609" s="664">
        <v>2309.36</v>
      </c>
      <c r="K609" s="677">
        <v>1</v>
      </c>
      <c r="L609" s="664">
        <v>2</v>
      </c>
      <c r="M609" s="665">
        <v>2309.36</v>
      </c>
    </row>
    <row r="610" spans="1:13" ht="14.4" customHeight="1" x14ac:dyDescent="0.3">
      <c r="A610" s="660" t="s">
        <v>3550</v>
      </c>
      <c r="B610" s="661" t="s">
        <v>3355</v>
      </c>
      <c r="C610" s="661" t="s">
        <v>2886</v>
      </c>
      <c r="D610" s="661" t="s">
        <v>2883</v>
      </c>
      <c r="E610" s="661" t="s">
        <v>1785</v>
      </c>
      <c r="F610" s="664"/>
      <c r="G610" s="664"/>
      <c r="H610" s="677">
        <v>0</v>
      </c>
      <c r="I610" s="664">
        <v>6</v>
      </c>
      <c r="J610" s="664">
        <v>11084.94</v>
      </c>
      <c r="K610" s="677">
        <v>1</v>
      </c>
      <c r="L610" s="664">
        <v>6</v>
      </c>
      <c r="M610" s="665">
        <v>11084.94</v>
      </c>
    </row>
    <row r="611" spans="1:13" ht="14.4" customHeight="1" x14ac:dyDescent="0.3">
      <c r="A611" s="660" t="s">
        <v>3550</v>
      </c>
      <c r="B611" s="661" t="s">
        <v>3368</v>
      </c>
      <c r="C611" s="661" t="s">
        <v>5486</v>
      </c>
      <c r="D611" s="661" t="s">
        <v>5487</v>
      </c>
      <c r="E611" s="661" t="s">
        <v>1852</v>
      </c>
      <c r="F611" s="664">
        <v>1</v>
      </c>
      <c r="G611" s="664">
        <v>161.44</v>
      </c>
      <c r="H611" s="677">
        <v>1</v>
      </c>
      <c r="I611" s="664"/>
      <c r="J611" s="664"/>
      <c r="K611" s="677">
        <v>0</v>
      </c>
      <c r="L611" s="664">
        <v>1</v>
      </c>
      <c r="M611" s="665">
        <v>161.44</v>
      </c>
    </row>
    <row r="612" spans="1:13" ht="14.4" customHeight="1" x14ac:dyDescent="0.3">
      <c r="A612" s="660" t="s">
        <v>3550</v>
      </c>
      <c r="B612" s="661" t="s">
        <v>3381</v>
      </c>
      <c r="C612" s="661" t="s">
        <v>5181</v>
      </c>
      <c r="D612" s="661" t="s">
        <v>5182</v>
      </c>
      <c r="E612" s="661" t="s">
        <v>5183</v>
      </c>
      <c r="F612" s="664"/>
      <c r="G612" s="664"/>
      <c r="H612" s="677"/>
      <c r="I612" s="664">
        <v>1</v>
      </c>
      <c r="J612" s="664">
        <v>0</v>
      </c>
      <c r="K612" s="677"/>
      <c r="L612" s="664">
        <v>1</v>
      </c>
      <c r="M612" s="665">
        <v>0</v>
      </c>
    </row>
    <row r="613" spans="1:13" ht="14.4" customHeight="1" x14ac:dyDescent="0.3">
      <c r="A613" s="660" t="s">
        <v>3550</v>
      </c>
      <c r="B613" s="661" t="s">
        <v>3381</v>
      </c>
      <c r="C613" s="661" t="s">
        <v>1810</v>
      </c>
      <c r="D613" s="661" t="s">
        <v>1811</v>
      </c>
      <c r="E613" s="661" t="s">
        <v>3382</v>
      </c>
      <c r="F613" s="664"/>
      <c r="G613" s="664"/>
      <c r="H613" s="677">
        <v>0</v>
      </c>
      <c r="I613" s="664">
        <v>1</v>
      </c>
      <c r="J613" s="664">
        <v>82.99</v>
      </c>
      <c r="K613" s="677">
        <v>1</v>
      </c>
      <c r="L613" s="664">
        <v>1</v>
      </c>
      <c r="M613" s="665">
        <v>82.99</v>
      </c>
    </row>
    <row r="614" spans="1:13" ht="14.4" customHeight="1" x14ac:dyDescent="0.3">
      <c r="A614" s="660" t="s">
        <v>3550</v>
      </c>
      <c r="B614" s="661" t="s">
        <v>3385</v>
      </c>
      <c r="C614" s="661" t="s">
        <v>2158</v>
      </c>
      <c r="D614" s="661" t="s">
        <v>617</v>
      </c>
      <c r="E614" s="661" t="s">
        <v>3387</v>
      </c>
      <c r="F614" s="664"/>
      <c r="G614" s="664"/>
      <c r="H614" s="677">
        <v>0</v>
      </c>
      <c r="I614" s="664">
        <v>21</v>
      </c>
      <c r="J614" s="664">
        <v>3219.96</v>
      </c>
      <c r="K614" s="677">
        <v>1</v>
      </c>
      <c r="L614" s="664">
        <v>21</v>
      </c>
      <c r="M614" s="665">
        <v>3219.96</v>
      </c>
    </row>
    <row r="615" spans="1:13" ht="14.4" customHeight="1" x14ac:dyDescent="0.3">
      <c r="A615" s="660" t="s">
        <v>3550</v>
      </c>
      <c r="B615" s="661" t="s">
        <v>3391</v>
      </c>
      <c r="C615" s="661" t="s">
        <v>2089</v>
      </c>
      <c r="D615" s="661" t="s">
        <v>2090</v>
      </c>
      <c r="E615" s="661" t="s">
        <v>3392</v>
      </c>
      <c r="F615" s="664"/>
      <c r="G615" s="664"/>
      <c r="H615" s="677">
        <v>0</v>
      </c>
      <c r="I615" s="664">
        <v>1</v>
      </c>
      <c r="J615" s="664">
        <v>170.52</v>
      </c>
      <c r="K615" s="677">
        <v>1</v>
      </c>
      <c r="L615" s="664">
        <v>1</v>
      </c>
      <c r="M615" s="665">
        <v>170.52</v>
      </c>
    </row>
    <row r="616" spans="1:13" ht="14.4" customHeight="1" x14ac:dyDescent="0.3">
      <c r="A616" s="660" t="s">
        <v>3550</v>
      </c>
      <c r="B616" s="661" t="s">
        <v>3396</v>
      </c>
      <c r="C616" s="661" t="s">
        <v>2096</v>
      </c>
      <c r="D616" s="661" t="s">
        <v>2097</v>
      </c>
      <c r="E616" s="661" t="s">
        <v>3016</v>
      </c>
      <c r="F616" s="664"/>
      <c r="G616" s="664"/>
      <c r="H616" s="677">
        <v>0</v>
      </c>
      <c r="I616" s="664">
        <v>1</v>
      </c>
      <c r="J616" s="664">
        <v>111.72</v>
      </c>
      <c r="K616" s="677">
        <v>1</v>
      </c>
      <c r="L616" s="664">
        <v>1</v>
      </c>
      <c r="M616" s="665">
        <v>111.72</v>
      </c>
    </row>
    <row r="617" spans="1:13" ht="14.4" customHeight="1" x14ac:dyDescent="0.3">
      <c r="A617" s="660" t="s">
        <v>3550</v>
      </c>
      <c r="B617" s="661" t="s">
        <v>3406</v>
      </c>
      <c r="C617" s="661" t="s">
        <v>2100</v>
      </c>
      <c r="D617" s="661" t="s">
        <v>2101</v>
      </c>
      <c r="E617" s="661" t="s">
        <v>3653</v>
      </c>
      <c r="F617" s="664"/>
      <c r="G617" s="664"/>
      <c r="H617" s="677">
        <v>0</v>
      </c>
      <c r="I617" s="664">
        <v>2</v>
      </c>
      <c r="J617" s="664">
        <v>133.63999999999999</v>
      </c>
      <c r="K617" s="677">
        <v>1</v>
      </c>
      <c r="L617" s="664">
        <v>2</v>
      </c>
      <c r="M617" s="665">
        <v>133.63999999999999</v>
      </c>
    </row>
    <row r="618" spans="1:13" ht="14.4" customHeight="1" x14ac:dyDescent="0.3">
      <c r="A618" s="660" t="s">
        <v>3550</v>
      </c>
      <c r="B618" s="661" t="s">
        <v>3407</v>
      </c>
      <c r="C618" s="661" t="s">
        <v>2093</v>
      </c>
      <c r="D618" s="661" t="s">
        <v>2094</v>
      </c>
      <c r="E618" s="661" t="s">
        <v>3392</v>
      </c>
      <c r="F618" s="664"/>
      <c r="G618" s="664"/>
      <c r="H618" s="677">
        <v>0</v>
      </c>
      <c r="I618" s="664">
        <v>3</v>
      </c>
      <c r="J618" s="664">
        <v>200.45999999999998</v>
      </c>
      <c r="K618" s="677">
        <v>1</v>
      </c>
      <c r="L618" s="664">
        <v>3</v>
      </c>
      <c r="M618" s="665">
        <v>200.45999999999998</v>
      </c>
    </row>
    <row r="619" spans="1:13" ht="14.4" customHeight="1" x14ac:dyDescent="0.3">
      <c r="A619" s="660" t="s">
        <v>3550</v>
      </c>
      <c r="B619" s="661" t="s">
        <v>3412</v>
      </c>
      <c r="C619" s="661" t="s">
        <v>2218</v>
      </c>
      <c r="D619" s="661" t="s">
        <v>2219</v>
      </c>
      <c r="E619" s="661" t="s">
        <v>3414</v>
      </c>
      <c r="F619" s="664"/>
      <c r="G619" s="664"/>
      <c r="H619" s="677">
        <v>0</v>
      </c>
      <c r="I619" s="664">
        <v>5</v>
      </c>
      <c r="J619" s="664">
        <v>14956.150000000001</v>
      </c>
      <c r="K619" s="677">
        <v>1</v>
      </c>
      <c r="L619" s="664">
        <v>5</v>
      </c>
      <c r="M619" s="665">
        <v>14956.150000000001</v>
      </c>
    </row>
    <row r="620" spans="1:13" ht="14.4" customHeight="1" x14ac:dyDescent="0.3">
      <c r="A620" s="660" t="s">
        <v>3550</v>
      </c>
      <c r="B620" s="661" t="s">
        <v>3419</v>
      </c>
      <c r="C620" s="661" t="s">
        <v>1967</v>
      </c>
      <c r="D620" s="661" t="s">
        <v>1968</v>
      </c>
      <c r="E620" s="661" t="s">
        <v>2432</v>
      </c>
      <c r="F620" s="664"/>
      <c r="G620" s="664"/>
      <c r="H620" s="677">
        <v>0</v>
      </c>
      <c r="I620" s="664">
        <v>21</v>
      </c>
      <c r="J620" s="664">
        <v>29971.83</v>
      </c>
      <c r="K620" s="677">
        <v>1</v>
      </c>
      <c r="L620" s="664">
        <v>21</v>
      </c>
      <c r="M620" s="665">
        <v>29971.83</v>
      </c>
    </row>
    <row r="621" spans="1:13" ht="14.4" customHeight="1" x14ac:dyDescent="0.3">
      <c r="A621" s="660" t="s">
        <v>3550</v>
      </c>
      <c r="B621" s="661" t="s">
        <v>3427</v>
      </c>
      <c r="C621" s="661" t="s">
        <v>1955</v>
      </c>
      <c r="D621" s="661" t="s">
        <v>3428</v>
      </c>
      <c r="E621" s="661" t="s">
        <v>3429</v>
      </c>
      <c r="F621" s="664"/>
      <c r="G621" s="664"/>
      <c r="H621" s="677">
        <v>0</v>
      </c>
      <c r="I621" s="664">
        <v>2</v>
      </c>
      <c r="J621" s="664">
        <v>214.84</v>
      </c>
      <c r="K621" s="677">
        <v>1</v>
      </c>
      <c r="L621" s="664">
        <v>2</v>
      </c>
      <c r="M621" s="665">
        <v>214.84</v>
      </c>
    </row>
    <row r="622" spans="1:13" ht="14.4" customHeight="1" x14ac:dyDescent="0.3">
      <c r="A622" s="660" t="s">
        <v>3550</v>
      </c>
      <c r="B622" s="661" t="s">
        <v>3427</v>
      </c>
      <c r="C622" s="661" t="s">
        <v>4429</v>
      </c>
      <c r="D622" s="661" t="s">
        <v>3428</v>
      </c>
      <c r="E622" s="661" t="s">
        <v>4430</v>
      </c>
      <c r="F622" s="664"/>
      <c r="G622" s="664"/>
      <c r="H622" s="677">
        <v>0</v>
      </c>
      <c r="I622" s="664">
        <v>1</v>
      </c>
      <c r="J622" s="664">
        <v>537.12</v>
      </c>
      <c r="K622" s="677">
        <v>1</v>
      </c>
      <c r="L622" s="664">
        <v>1</v>
      </c>
      <c r="M622" s="665">
        <v>537.12</v>
      </c>
    </row>
    <row r="623" spans="1:13" ht="14.4" customHeight="1" x14ac:dyDescent="0.3">
      <c r="A623" s="660" t="s">
        <v>3550</v>
      </c>
      <c r="B623" s="661" t="s">
        <v>3427</v>
      </c>
      <c r="C623" s="661" t="s">
        <v>1847</v>
      </c>
      <c r="D623" s="661" t="s">
        <v>3430</v>
      </c>
      <c r="E623" s="661" t="s">
        <v>3431</v>
      </c>
      <c r="F623" s="664"/>
      <c r="G623" s="664"/>
      <c r="H623" s="677">
        <v>0</v>
      </c>
      <c r="I623" s="664">
        <v>1</v>
      </c>
      <c r="J623" s="664">
        <v>424.24</v>
      </c>
      <c r="K623" s="677">
        <v>1</v>
      </c>
      <c r="L623" s="664">
        <v>1</v>
      </c>
      <c r="M623" s="665">
        <v>424.24</v>
      </c>
    </row>
    <row r="624" spans="1:13" ht="14.4" customHeight="1" x14ac:dyDescent="0.3">
      <c r="A624" s="660" t="s">
        <v>3550</v>
      </c>
      <c r="B624" s="661" t="s">
        <v>3440</v>
      </c>
      <c r="C624" s="661" t="s">
        <v>1877</v>
      </c>
      <c r="D624" s="661" t="s">
        <v>1878</v>
      </c>
      <c r="E624" s="661" t="s">
        <v>3441</v>
      </c>
      <c r="F624" s="664"/>
      <c r="G624" s="664"/>
      <c r="H624" s="677">
        <v>0</v>
      </c>
      <c r="I624" s="664">
        <v>3</v>
      </c>
      <c r="J624" s="664">
        <v>197.96999999999997</v>
      </c>
      <c r="K624" s="677">
        <v>1</v>
      </c>
      <c r="L624" s="664">
        <v>3</v>
      </c>
      <c r="M624" s="665">
        <v>197.96999999999997</v>
      </c>
    </row>
    <row r="625" spans="1:13" ht="14.4" customHeight="1" x14ac:dyDescent="0.3">
      <c r="A625" s="660" t="s">
        <v>3550</v>
      </c>
      <c r="B625" s="661" t="s">
        <v>3440</v>
      </c>
      <c r="C625" s="661" t="s">
        <v>1951</v>
      </c>
      <c r="D625" s="661" t="s">
        <v>1952</v>
      </c>
      <c r="E625" s="661" t="s">
        <v>3442</v>
      </c>
      <c r="F625" s="664"/>
      <c r="G625" s="664"/>
      <c r="H625" s="677">
        <v>0</v>
      </c>
      <c r="I625" s="664">
        <v>1</v>
      </c>
      <c r="J625" s="664">
        <v>132</v>
      </c>
      <c r="K625" s="677">
        <v>1</v>
      </c>
      <c r="L625" s="664">
        <v>1</v>
      </c>
      <c r="M625" s="665">
        <v>132</v>
      </c>
    </row>
    <row r="626" spans="1:13" ht="14.4" customHeight="1" x14ac:dyDescent="0.3">
      <c r="A626" s="660" t="s">
        <v>3550</v>
      </c>
      <c r="B626" s="661" t="s">
        <v>3443</v>
      </c>
      <c r="C626" s="661" t="s">
        <v>2950</v>
      </c>
      <c r="D626" s="661" t="s">
        <v>3497</v>
      </c>
      <c r="E626" s="661" t="s">
        <v>3228</v>
      </c>
      <c r="F626" s="664"/>
      <c r="G626" s="664"/>
      <c r="H626" s="677">
        <v>0</v>
      </c>
      <c r="I626" s="664">
        <v>1</v>
      </c>
      <c r="J626" s="664">
        <v>123.2</v>
      </c>
      <c r="K626" s="677">
        <v>1</v>
      </c>
      <c r="L626" s="664">
        <v>1</v>
      </c>
      <c r="M626" s="665">
        <v>123.2</v>
      </c>
    </row>
    <row r="627" spans="1:13" ht="14.4" customHeight="1" x14ac:dyDescent="0.3">
      <c r="A627" s="660" t="s">
        <v>3550</v>
      </c>
      <c r="B627" s="661" t="s">
        <v>3454</v>
      </c>
      <c r="C627" s="661" t="s">
        <v>3890</v>
      </c>
      <c r="D627" s="661" t="s">
        <v>3891</v>
      </c>
      <c r="E627" s="661" t="s">
        <v>2022</v>
      </c>
      <c r="F627" s="664"/>
      <c r="G627" s="664"/>
      <c r="H627" s="677">
        <v>0</v>
      </c>
      <c r="I627" s="664">
        <v>7</v>
      </c>
      <c r="J627" s="664">
        <v>574.28000000000009</v>
      </c>
      <c r="K627" s="677">
        <v>1</v>
      </c>
      <c r="L627" s="664">
        <v>7</v>
      </c>
      <c r="M627" s="665">
        <v>574.28000000000009</v>
      </c>
    </row>
    <row r="628" spans="1:13" ht="14.4" customHeight="1" x14ac:dyDescent="0.3">
      <c r="A628" s="660" t="s">
        <v>3550</v>
      </c>
      <c r="B628" s="661" t="s">
        <v>3454</v>
      </c>
      <c r="C628" s="661" t="s">
        <v>3888</v>
      </c>
      <c r="D628" s="661" t="s">
        <v>3889</v>
      </c>
      <c r="E628" s="661" t="s">
        <v>2022</v>
      </c>
      <c r="F628" s="664"/>
      <c r="G628" s="664"/>
      <c r="H628" s="677">
        <v>0</v>
      </c>
      <c r="I628" s="664">
        <v>7</v>
      </c>
      <c r="J628" s="664">
        <v>574.28000000000009</v>
      </c>
      <c r="K628" s="677">
        <v>1</v>
      </c>
      <c r="L628" s="664">
        <v>7</v>
      </c>
      <c r="M628" s="665">
        <v>574.28000000000009</v>
      </c>
    </row>
    <row r="629" spans="1:13" ht="14.4" customHeight="1" x14ac:dyDescent="0.3">
      <c r="A629" s="660" t="s">
        <v>3550</v>
      </c>
      <c r="B629" s="661" t="s">
        <v>3454</v>
      </c>
      <c r="C629" s="661" t="s">
        <v>3005</v>
      </c>
      <c r="D629" s="661" t="s">
        <v>3006</v>
      </c>
      <c r="E629" s="661" t="s">
        <v>2022</v>
      </c>
      <c r="F629" s="664"/>
      <c r="G629" s="664"/>
      <c r="H629" s="677">
        <v>0</v>
      </c>
      <c r="I629" s="664">
        <v>7</v>
      </c>
      <c r="J629" s="664">
        <v>574.28000000000009</v>
      </c>
      <c r="K629" s="677">
        <v>1</v>
      </c>
      <c r="L629" s="664">
        <v>7</v>
      </c>
      <c r="M629" s="665">
        <v>574.28000000000009</v>
      </c>
    </row>
    <row r="630" spans="1:13" ht="14.4" customHeight="1" x14ac:dyDescent="0.3">
      <c r="A630" s="660" t="s">
        <v>3550</v>
      </c>
      <c r="B630" s="661" t="s">
        <v>3415</v>
      </c>
      <c r="C630" s="661" t="s">
        <v>2253</v>
      </c>
      <c r="D630" s="661" t="s">
        <v>2246</v>
      </c>
      <c r="E630" s="661" t="s">
        <v>3416</v>
      </c>
      <c r="F630" s="664"/>
      <c r="G630" s="664"/>
      <c r="H630" s="677">
        <v>0</v>
      </c>
      <c r="I630" s="664">
        <v>1</v>
      </c>
      <c r="J630" s="664">
        <v>13849.26</v>
      </c>
      <c r="K630" s="677">
        <v>1</v>
      </c>
      <c r="L630" s="664">
        <v>1</v>
      </c>
      <c r="M630" s="665">
        <v>13849.26</v>
      </c>
    </row>
    <row r="631" spans="1:13" ht="14.4" customHeight="1" x14ac:dyDescent="0.3">
      <c r="A631" s="660" t="s">
        <v>3558</v>
      </c>
      <c r="B631" s="661" t="s">
        <v>3348</v>
      </c>
      <c r="C631" s="661" t="s">
        <v>1940</v>
      </c>
      <c r="D631" s="661" t="s">
        <v>1941</v>
      </c>
      <c r="E631" s="661" t="s">
        <v>1942</v>
      </c>
      <c r="F631" s="664"/>
      <c r="G631" s="664"/>
      <c r="H631" s="677">
        <v>0</v>
      </c>
      <c r="I631" s="664">
        <v>1</v>
      </c>
      <c r="J631" s="664">
        <v>475.77</v>
      </c>
      <c r="K631" s="677">
        <v>1</v>
      </c>
      <c r="L631" s="664">
        <v>1</v>
      </c>
      <c r="M631" s="665">
        <v>475.77</v>
      </c>
    </row>
    <row r="632" spans="1:13" ht="14.4" customHeight="1" x14ac:dyDescent="0.3">
      <c r="A632" s="660" t="s">
        <v>3558</v>
      </c>
      <c r="B632" s="661" t="s">
        <v>3348</v>
      </c>
      <c r="C632" s="661" t="s">
        <v>2969</v>
      </c>
      <c r="D632" s="661" t="s">
        <v>2970</v>
      </c>
      <c r="E632" s="661" t="s">
        <v>3460</v>
      </c>
      <c r="F632" s="664"/>
      <c r="G632" s="664"/>
      <c r="H632" s="677">
        <v>0</v>
      </c>
      <c r="I632" s="664">
        <v>3</v>
      </c>
      <c r="J632" s="664">
        <v>3901.4700000000003</v>
      </c>
      <c r="K632" s="677">
        <v>1</v>
      </c>
      <c r="L632" s="664">
        <v>3</v>
      </c>
      <c r="M632" s="665">
        <v>3901.4700000000003</v>
      </c>
    </row>
    <row r="633" spans="1:13" ht="14.4" customHeight="1" x14ac:dyDescent="0.3">
      <c r="A633" s="660" t="s">
        <v>3558</v>
      </c>
      <c r="B633" s="661" t="s">
        <v>5527</v>
      </c>
      <c r="C633" s="661" t="s">
        <v>3867</v>
      </c>
      <c r="D633" s="661" t="s">
        <v>3868</v>
      </c>
      <c r="E633" s="661" t="s">
        <v>3869</v>
      </c>
      <c r="F633" s="664"/>
      <c r="G633" s="664"/>
      <c r="H633" s="677">
        <v>0</v>
      </c>
      <c r="I633" s="664">
        <v>1</v>
      </c>
      <c r="J633" s="664">
        <v>120.61</v>
      </c>
      <c r="K633" s="677">
        <v>1</v>
      </c>
      <c r="L633" s="664">
        <v>1</v>
      </c>
      <c r="M633" s="665">
        <v>120.61</v>
      </c>
    </row>
    <row r="634" spans="1:13" ht="14.4" customHeight="1" x14ac:dyDescent="0.3">
      <c r="A634" s="660" t="s">
        <v>3558</v>
      </c>
      <c r="B634" s="661" t="s">
        <v>3355</v>
      </c>
      <c r="C634" s="661" t="s">
        <v>1780</v>
      </c>
      <c r="D634" s="661" t="s">
        <v>1781</v>
      </c>
      <c r="E634" s="661" t="s">
        <v>1782</v>
      </c>
      <c r="F634" s="664"/>
      <c r="G634" s="664"/>
      <c r="H634" s="677">
        <v>0</v>
      </c>
      <c r="I634" s="664">
        <v>1</v>
      </c>
      <c r="J634" s="664">
        <v>815.1</v>
      </c>
      <c r="K634" s="677">
        <v>1</v>
      </c>
      <c r="L634" s="664">
        <v>1</v>
      </c>
      <c r="M634" s="665">
        <v>815.1</v>
      </c>
    </row>
    <row r="635" spans="1:13" ht="14.4" customHeight="1" x14ac:dyDescent="0.3">
      <c r="A635" s="660" t="s">
        <v>3558</v>
      </c>
      <c r="B635" s="661" t="s">
        <v>3358</v>
      </c>
      <c r="C635" s="661" t="s">
        <v>3875</v>
      </c>
      <c r="D635" s="661" t="s">
        <v>3876</v>
      </c>
      <c r="E635" s="661" t="s">
        <v>2873</v>
      </c>
      <c r="F635" s="664">
        <v>1</v>
      </c>
      <c r="G635" s="664">
        <v>140.44</v>
      </c>
      <c r="H635" s="677">
        <v>1</v>
      </c>
      <c r="I635" s="664"/>
      <c r="J635" s="664"/>
      <c r="K635" s="677">
        <v>0</v>
      </c>
      <c r="L635" s="664">
        <v>1</v>
      </c>
      <c r="M635" s="665">
        <v>140.44</v>
      </c>
    </row>
    <row r="636" spans="1:13" ht="14.4" customHeight="1" x14ac:dyDescent="0.3">
      <c r="A636" s="660" t="s">
        <v>3558</v>
      </c>
      <c r="B636" s="661" t="s">
        <v>5536</v>
      </c>
      <c r="C636" s="661" t="s">
        <v>5222</v>
      </c>
      <c r="D636" s="661" t="s">
        <v>4819</v>
      </c>
      <c r="E636" s="661" t="s">
        <v>5223</v>
      </c>
      <c r="F636" s="664">
        <v>1</v>
      </c>
      <c r="G636" s="664">
        <v>173.05</v>
      </c>
      <c r="H636" s="677">
        <v>1</v>
      </c>
      <c r="I636" s="664"/>
      <c r="J636" s="664"/>
      <c r="K636" s="677">
        <v>0</v>
      </c>
      <c r="L636" s="664">
        <v>1</v>
      </c>
      <c r="M636" s="665">
        <v>173.05</v>
      </c>
    </row>
    <row r="637" spans="1:13" ht="14.4" customHeight="1" x14ac:dyDescent="0.3">
      <c r="A637" s="660" t="s">
        <v>3558</v>
      </c>
      <c r="B637" s="661" t="s">
        <v>3472</v>
      </c>
      <c r="C637" s="661" t="s">
        <v>4566</v>
      </c>
      <c r="D637" s="661" t="s">
        <v>4334</v>
      </c>
      <c r="E637" s="661" t="s">
        <v>1072</v>
      </c>
      <c r="F637" s="664"/>
      <c r="G637" s="664"/>
      <c r="H637" s="677">
        <v>0</v>
      </c>
      <c r="I637" s="664">
        <v>1</v>
      </c>
      <c r="J637" s="664">
        <v>291.82</v>
      </c>
      <c r="K637" s="677">
        <v>1</v>
      </c>
      <c r="L637" s="664">
        <v>1</v>
      </c>
      <c r="M637" s="665">
        <v>291.82</v>
      </c>
    </row>
    <row r="638" spans="1:13" ht="14.4" customHeight="1" x14ac:dyDescent="0.3">
      <c r="A638" s="660" t="s">
        <v>3558</v>
      </c>
      <c r="B638" s="661" t="s">
        <v>3369</v>
      </c>
      <c r="C638" s="661" t="s">
        <v>1971</v>
      </c>
      <c r="D638" s="661" t="s">
        <v>1863</v>
      </c>
      <c r="E638" s="661" t="s">
        <v>3370</v>
      </c>
      <c r="F638" s="664"/>
      <c r="G638" s="664"/>
      <c r="H638" s="677">
        <v>0</v>
      </c>
      <c r="I638" s="664">
        <v>2</v>
      </c>
      <c r="J638" s="664">
        <v>329.88</v>
      </c>
      <c r="K638" s="677">
        <v>1</v>
      </c>
      <c r="L638" s="664">
        <v>2</v>
      </c>
      <c r="M638" s="665">
        <v>329.88</v>
      </c>
    </row>
    <row r="639" spans="1:13" ht="14.4" customHeight="1" x14ac:dyDescent="0.3">
      <c r="A639" s="660" t="s">
        <v>3558</v>
      </c>
      <c r="B639" s="661" t="s">
        <v>3371</v>
      </c>
      <c r="C639" s="661" t="s">
        <v>4550</v>
      </c>
      <c r="D639" s="661" t="s">
        <v>1774</v>
      </c>
      <c r="E639" s="661" t="s">
        <v>1072</v>
      </c>
      <c r="F639" s="664"/>
      <c r="G639" s="664"/>
      <c r="H639" s="677">
        <v>0</v>
      </c>
      <c r="I639" s="664">
        <v>1</v>
      </c>
      <c r="J639" s="664">
        <v>77.790000000000006</v>
      </c>
      <c r="K639" s="677">
        <v>1</v>
      </c>
      <c r="L639" s="664">
        <v>1</v>
      </c>
      <c r="M639" s="665">
        <v>77.790000000000006</v>
      </c>
    </row>
    <row r="640" spans="1:13" ht="14.4" customHeight="1" x14ac:dyDescent="0.3">
      <c r="A640" s="660" t="s">
        <v>3558</v>
      </c>
      <c r="B640" s="661" t="s">
        <v>3385</v>
      </c>
      <c r="C640" s="661" t="s">
        <v>2158</v>
      </c>
      <c r="D640" s="661" t="s">
        <v>617</v>
      </c>
      <c r="E640" s="661" t="s">
        <v>3387</v>
      </c>
      <c r="F640" s="664"/>
      <c r="G640" s="664"/>
      <c r="H640" s="677">
        <v>0</v>
      </c>
      <c r="I640" s="664">
        <v>8</v>
      </c>
      <c r="J640" s="664">
        <v>1234.8800000000001</v>
      </c>
      <c r="K640" s="677">
        <v>1</v>
      </c>
      <c r="L640" s="664">
        <v>8</v>
      </c>
      <c r="M640" s="665">
        <v>1234.8800000000001</v>
      </c>
    </row>
    <row r="641" spans="1:13" ht="14.4" customHeight="1" x14ac:dyDescent="0.3">
      <c r="A641" s="660" t="s">
        <v>3558</v>
      </c>
      <c r="B641" s="661" t="s">
        <v>3385</v>
      </c>
      <c r="C641" s="661" t="s">
        <v>3052</v>
      </c>
      <c r="D641" s="661" t="s">
        <v>3483</v>
      </c>
      <c r="E641" s="661" t="s">
        <v>3386</v>
      </c>
      <c r="F641" s="664"/>
      <c r="G641" s="664"/>
      <c r="H641" s="677">
        <v>0</v>
      </c>
      <c r="I641" s="664">
        <v>28</v>
      </c>
      <c r="J641" s="664">
        <v>4173.0600000000004</v>
      </c>
      <c r="K641" s="677">
        <v>1</v>
      </c>
      <c r="L641" s="664">
        <v>28</v>
      </c>
      <c r="M641" s="665">
        <v>4173.0600000000004</v>
      </c>
    </row>
    <row r="642" spans="1:13" ht="14.4" customHeight="1" x14ac:dyDescent="0.3">
      <c r="A642" s="660" t="s">
        <v>3558</v>
      </c>
      <c r="B642" s="661" t="s">
        <v>3391</v>
      </c>
      <c r="C642" s="661" t="s">
        <v>2089</v>
      </c>
      <c r="D642" s="661" t="s">
        <v>2090</v>
      </c>
      <c r="E642" s="661" t="s">
        <v>3392</v>
      </c>
      <c r="F642" s="664"/>
      <c r="G642" s="664"/>
      <c r="H642" s="677">
        <v>0</v>
      </c>
      <c r="I642" s="664">
        <v>1</v>
      </c>
      <c r="J642" s="664">
        <v>170.52</v>
      </c>
      <c r="K642" s="677">
        <v>1</v>
      </c>
      <c r="L642" s="664">
        <v>1</v>
      </c>
      <c r="M642" s="665">
        <v>170.52</v>
      </c>
    </row>
    <row r="643" spans="1:13" ht="14.4" customHeight="1" x14ac:dyDescent="0.3">
      <c r="A643" s="660" t="s">
        <v>3558</v>
      </c>
      <c r="B643" s="661" t="s">
        <v>3396</v>
      </c>
      <c r="C643" s="661" t="s">
        <v>3628</v>
      </c>
      <c r="D643" s="661" t="s">
        <v>2113</v>
      </c>
      <c r="E643" s="661" t="s">
        <v>3629</v>
      </c>
      <c r="F643" s="664"/>
      <c r="G643" s="664"/>
      <c r="H643" s="677">
        <v>0</v>
      </c>
      <c r="I643" s="664">
        <v>1</v>
      </c>
      <c r="J643" s="664">
        <v>83.79</v>
      </c>
      <c r="K643" s="677">
        <v>1</v>
      </c>
      <c r="L643" s="664">
        <v>1</v>
      </c>
      <c r="M643" s="665">
        <v>83.79</v>
      </c>
    </row>
    <row r="644" spans="1:13" ht="14.4" customHeight="1" x14ac:dyDescent="0.3">
      <c r="A644" s="660" t="s">
        <v>3558</v>
      </c>
      <c r="B644" s="661" t="s">
        <v>3397</v>
      </c>
      <c r="C644" s="661" t="s">
        <v>2170</v>
      </c>
      <c r="D644" s="661" t="s">
        <v>2171</v>
      </c>
      <c r="E644" s="661" t="s">
        <v>2172</v>
      </c>
      <c r="F644" s="664"/>
      <c r="G644" s="664"/>
      <c r="H644" s="677">
        <v>0</v>
      </c>
      <c r="I644" s="664">
        <v>4</v>
      </c>
      <c r="J644" s="664">
        <v>478.8</v>
      </c>
      <c r="K644" s="677">
        <v>1</v>
      </c>
      <c r="L644" s="664">
        <v>4</v>
      </c>
      <c r="M644" s="665">
        <v>478.8</v>
      </c>
    </row>
    <row r="645" spans="1:13" ht="14.4" customHeight="1" x14ac:dyDescent="0.3">
      <c r="A645" s="660" t="s">
        <v>3558</v>
      </c>
      <c r="B645" s="661" t="s">
        <v>3407</v>
      </c>
      <c r="C645" s="661" t="s">
        <v>2093</v>
      </c>
      <c r="D645" s="661" t="s">
        <v>2094</v>
      </c>
      <c r="E645" s="661" t="s">
        <v>3392</v>
      </c>
      <c r="F645" s="664"/>
      <c r="G645" s="664"/>
      <c r="H645" s="677">
        <v>0</v>
      </c>
      <c r="I645" s="664">
        <v>1</v>
      </c>
      <c r="J645" s="664">
        <v>66.819999999999993</v>
      </c>
      <c r="K645" s="677">
        <v>1</v>
      </c>
      <c r="L645" s="664">
        <v>1</v>
      </c>
      <c r="M645" s="665">
        <v>66.819999999999993</v>
      </c>
    </row>
    <row r="646" spans="1:13" ht="14.4" customHeight="1" x14ac:dyDescent="0.3">
      <c r="A646" s="660" t="s">
        <v>3558</v>
      </c>
      <c r="B646" s="661" t="s">
        <v>3412</v>
      </c>
      <c r="C646" s="661" t="s">
        <v>2218</v>
      </c>
      <c r="D646" s="661" t="s">
        <v>2219</v>
      </c>
      <c r="E646" s="661" t="s">
        <v>3414</v>
      </c>
      <c r="F646" s="664"/>
      <c r="G646" s="664"/>
      <c r="H646" s="677">
        <v>0</v>
      </c>
      <c r="I646" s="664">
        <v>21</v>
      </c>
      <c r="J646" s="664">
        <v>62815.83</v>
      </c>
      <c r="K646" s="677">
        <v>1</v>
      </c>
      <c r="L646" s="664">
        <v>21</v>
      </c>
      <c r="M646" s="665">
        <v>62815.83</v>
      </c>
    </row>
    <row r="647" spans="1:13" ht="14.4" customHeight="1" x14ac:dyDescent="0.3">
      <c r="A647" s="660" t="s">
        <v>3558</v>
      </c>
      <c r="B647" s="661" t="s">
        <v>3412</v>
      </c>
      <c r="C647" s="661" t="s">
        <v>3728</v>
      </c>
      <c r="D647" s="661" t="s">
        <v>2219</v>
      </c>
      <c r="E647" s="661" t="s">
        <v>3729</v>
      </c>
      <c r="F647" s="664"/>
      <c r="G647" s="664"/>
      <c r="H647" s="677">
        <v>0</v>
      </c>
      <c r="I647" s="664">
        <v>1</v>
      </c>
      <c r="J647" s="664">
        <v>748.21</v>
      </c>
      <c r="K647" s="677">
        <v>1</v>
      </c>
      <c r="L647" s="664">
        <v>1</v>
      </c>
      <c r="M647" s="665">
        <v>748.21</v>
      </c>
    </row>
    <row r="648" spans="1:13" ht="14.4" customHeight="1" x14ac:dyDescent="0.3">
      <c r="A648" s="660" t="s">
        <v>3558</v>
      </c>
      <c r="B648" s="661" t="s">
        <v>3419</v>
      </c>
      <c r="C648" s="661" t="s">
        <v>1967</v>
      </c>
      <c r="D648" s="661" t="s">
        <v>1968</v>
      </c>
      <c r="E648" s="661" t="s">
        <v>2432</v>
      </c>
      <c r="F648" s="664"/>
      <c r="G648" s="664"/>
      <c r="H648" s="677">
        <v>0</v>
      </c>
      <c r="I648" s="664">
        <v>53</v>
      </c>
      <c r="J648" s="664">
        <v>75643.19</v>
      </c>
      <c r="K648" s="677">
        <v>1</v>
      </c>
      <c r="L648" s="664">
        <v>53</v>
      </c>
      <c r="M648" s="665">
        <v>75643.19</v>
      </c>
    </row>
    <row r="649" spans="1:13" ht="14.4" customHeight="1" x14ac:dyDescent="0.3">
      <c r="A649" s="660" t="s">
        <v>3558</v>
      </c>
      <c r="B649" s="661" t="s">
        <v>3427</v>
      </c>
      <c r="C649" s="661" t="s">
        <v>3994</v>
      </c>
      <c r="D649" s="661" t="s">
        <v>3430</v>
      </c>
      <c r="E649" s="661" t="s">
        <v>3995</v>
      </c>
      <c r="F649" s="664"/>
      <c r="G649" s="664"/>
      <c r="H649" s="677">
        <v>0</v>
      </c>
      <c r="I649" s="664">
        <v>1</v>
      </c>
      <c r="J649" s="664">
        <v>848.49</v>
      </c>
      <c r="K649" s="677">
        <v>1</v>
      </c>
      <c r="L649" s="664">
        <v>1</v>
      </c>
      <c r="M649" s="665">
        <v>848.49</v>
      </c>
    </row>
    <row r="650" spans="1:13" ht="14.4" customHeight="1" x14ac:dyDescent="0.3">
      <c r="A650" s="660" t="s">
        <v>3558</v>
      </c>
      <c r="B650" s="661" t="s">
        <v>3440</v>
      </c>
      <c r="C650" s="661" t="s">
        <v>1951</v>
      </c>
      <c r="D650" s="661" t="s">
        <v>1952</v>
      </c>
      <c r="E650" s="661" t="s">
        <v>3442</v>
      </c>
      <c r="F650" s="664"/>
      <c r="G650" s="664"/>
      <c r="H650" s="677">
        <v>0</v>
      </c>
      <c r="I650" s="664">
        <v>2</v>
      </c>
      <c r="J650" s="664">
        <v>264</v>
      </c>
      <c r="K650" s="677">
        <v>1</v>
      </c>
      <c r="L650" s="664">
        <v>2</v>
      </c>
      <c r="M650" s="665">
        <v>264</v>
      </c>
    </row>
    <row r="651" spans="1:13" ht="14.4" customHeight="1" x14ac:dyDescent="0.3">
      <c r="A651" s="660" t="s">
        <v>3558</v>
      </c>
      <c r="B651" s="661" t="s">
        <v>3440</v>
      </c>
      <c r="C651" s="661" t="s">
        <v>2872</v>
      </c>
      <c r="D651" s="661" t="s">
        <v>1952</v>
      </c>
      <c r="E651" s="661" t="s">
        <v>3496</v>
      </c>
      <c r="F651" s="664"/>
      <c r="G651" s="664"/>
      <c r="H651" s="677">
        <v>0</v>
      </c>
      <c r="I651" s="664">
        <v>1</v>
      </c>
      <c r="J651" s="664">
        <v>264</v>
      </c>
      <c r="K651" s="677">
        <v>1</v>
      </c>
      <c r="L651" s="664">
        <v>1</v>
      </c>
      <c r="M651" s="665">
        <v>264</v>
      </c>
    </row>
    <row r="652" spans="1:13" ht="14.4" customHeight="1" x14ac:dyDescent="0.3">
      <c r="A652" s="660" t="s">
        <v>3558</v>
      </c>
      <c r="B652" s="661" t="s">
        <v>3454</v>
      </c>
      <c r="C652" s="661" t="s">
        <v>2020</v>
      </c>
      <c r="D652" s="661" t="s">
        <v>2021</v>
      </c>
      <c r="E652" s="661" t="s">
        <v>2022</v>
      </c>
      <c r="F652" s="664"/>
      <c r="G652" s="664"/>
      <c r="H652" s="677">
        <v>0</v>
      </c>
      <c r="I652" s="664">
        <v>4</v>
      </c>
      <c r="J652" s="664">
        <v>509.36</v>
      </c>
      <c r="K652" s="677">
        <v>1</v>
      </c>
      <c r="L652" s="664">
        <v>4</v>
      </c>
      <c r="M652" s="665">
        <v>509.36</v>
      </c>
    </row>
    <row r="653" spans="1:13" ht="14.4" customHeight="1" x14ac:dyDescent="0.3">
      <c r="A653" s="660" t="s">
        <v>3558</v>
      </c>
      <c r="B653" s="661" t="s">
        <v>3454</v>
      </c>
      <c r="C653" s="661" t="s">
        <v>2025</v>
      </c>
      <c r="D653" s="661" t="s">
        <v>2026</v>
      </c>
      <c r="E653" s="661" t="s">
        <v>2022</v>
      </c>
      <c r="F653" s="664"/>
      <c r="G653" s="664"/>
      <c r="H653" s="677">
        <v>0</v>
      </c>
      <c r="I653" s="664">
        <v>3</v>
      </c>
      <c r="J653" s="664">
        <v>382.02</v>
      </c>
      <c r="K653" s="677">
        <v>1</v>
      </c>
      <c r="L653" s="664">
        <v>3</v>
      </c>
      <c r="M653" s="665">
        <v>382.02</v>
      </c>
    </row>
    <row r="654" spans="1:13" ht="14.4" customHeight="1" x14ac:dyDescent="0.3">
      <c r="A654" s="660" t="s">
        <v>3558</v>
      </c>
      <c r="B654" s="661" t="s">
        <v>3415</v>
      </c>
      <c r="C654" s="661" t="s">
        <v>2253</v>
      </c>
      <c r="D654" s="661" t="s">
        <v>2246</v>
      </c>
      <c r="E654" s="661" t="s">
        <v>3416</v>
      </c>
      <c r="F654" s="664"/>
      <c r="G654" s="664"/>
      <c r="H654" s="677">
        <v>0</v>
      </c>
      <c r="I654" s="664">
        <v>10</v>
      </c>
      <c r="J654" s="664">
        <v>138492.6</v>
      </c>
      <c r="K654" s="677">
        <v>1</v>
      </c>
      <c r="L654" s="664">
        <v>10</v>
      </c>
      <c r="M654" s="665">
        <v>138492.6</v>
      </c>
    </row>
    <row r="655" spans="1:13" ht="14.4" customHeight="1" x14ac:dyDescent="0.3">
      <c r="A655" s="660" t="s">
        <v>3551</v>
      </c>
      <c r="B655" s="661" t="s">
        <v>3348</v>
      </c>
      <c r="C655" s="661" t="s">
        <v>2954</v>
      </c>
      <c r="D655" s="661" t="s">
        <v>2955</v>
      </c>
      <c r="E655" s="661" t="s">
        <v>3459</v>
      </c>
      <c r="F655" s="664"/>
      <c r="G655" s="664"/>
      <c r="H655" s="677">
        <v>0</v>
      </c>
      <c r="I655" s="664">
        <v>1</v>
      </c>
      <c r="J655" s="664">
        <v>1300.49</v>
      </c>
      <c r="K655" s="677">
        <v>1</v>
      </c>
      <c r="L655" s="664">
        <v>1</v>
      </c>
      <c r="M655" s="665">
        <v>1300.49</v>
      </c>
    </row>
    <row r="656" spans="1:13" ht="14.4" customHeight="1" x14ac:dyDescent="0.3">
      <c r="A656" s="660" t="s">
        <v>3551</v>
      </c>
      <c r="B656" s="661" t="s">
        <v>3352</v>
      </c>
      <c r="C656" s="661" t="s">
        <v>5213</v>
      </c>
      <c r="D656" s="661" t="s">
        <v>5214</v>
      </c>
      <c r="E656" s="661" t="s">
        <v>5215</v>
      </c>
      <c r="F656" s="664">
        <v>1</v>
      </c>
      <c r="G656" s="664">
        <v>0</v>
      </c>
      <c r="H656" s="677"/>
      <c r="I656" s="664"/>
      <c r="J656" s="664"/>
      <c r="K656" s="677"/>
      <c r="L656" s="664">
        <v>1</v>
      </c>
      <c r="M656" s="665">
        <v>0</v>
      </c>
    </row>
    <row r="657" spans="1:13" ht="14.4" customHeight="1" x14ac:dyDescent="0.3">
      <c r="A657" s="660" t="s">
        <v>3551</v>
      </c>
      <c r="B657" s="661" t="s">
        <v>3355</v>
      </c>
      <c r="C657" s="661" t="s">
        <v>2886</v>
      </c>
      <c r="D657" s="661" t="s">
        <v>2883</v>
      </c>
      <c r="E657" s="661" t="s">
        <v>1785</v>
      </c>
      <c r="F657" s="664"/>
      <c r="G657" s="664"/>
      <c r="H657" s="677">
        <v>0</v>
      </c>
      <c r="I657" s="664">
        <v>2</v>
      </c>
      <c r="J657" s="664">
        <v>3694.98</v>
      </c>
      <c r="K657" s="677">
        <v>1</v>
      </c>
      <c r="L657" s="664">
        <v>2</v>
      </c>
      <c r="M657" s="665">
        <v>3694.98</v>
      </c>
    </row>
    <row r="658" spans="1:13" ht="14.4" customHeight="1" x14ac:dyDescent="0.3">
      <c r="A658" s="660" t="s">
        <v>3551</v>
      </c>
      <c r="B658" s="661" t="s">
        <v>3355</v>
      </c>
      <c r="C658" s="661" t="s">
        <v>3155</v>
      </c>
      <c r="D658" s="661" t="s">
        <v>2883</v>
      </c>
      <c r="E658" s="661" t="s">
        <v>1788</v>
      </c>
      <c r="F658" s="664"/>
      <c r="G658" s="664"/>
      <c r="H658" s="677">
        <v>0</v>
      </c>
      <c r="I658" s="664">
        <v>8</v>
      </c>
      <c r="J658" s="664">
        <v>18474.88</v>
      </c>
      <c r="K658" s="677">
        <v>1</v>
      </c>
      <c r="L658" s="664">
        <v>8</v>
      </c>
      <c r="M658" s="665">
        <v>18474.88</v>
      </c>
    </row>
    <row r="659" spans="1:13" ht="14.4" customHeight="1" x14ac:dyDescent="0.3">
      <c r="A659" s="660" t="s">
        <v>3551</v>
      </c>
      <c r="B659" s="661" t="s">
        <v>3356</v>
      </c>
      <c r="C659" s="661" t="s">
        <v>1765</v>
      </c>
      <c r="D659" s="661" t="s">
        <v>1766</v>
      </c>
      <c r="E659" s="661" t="s">
        <v>3357</v>
      </c>
      <c r="F659" s="664"/>
      <c r="G659" s="664"/>
      <c r="H659" s="677">
        <v>0</v>
      </c>
      <c r="I659" s="664">
        <v>1</v>
      </c>
      <c r="J659" s="664">
        <v>72</v>
      </c>
      <c r="K659" s="677">
        <v>1</v>
      </c>
      <c r="L659" s="664">
        <v>1</v>
      </c>
      <c r="M659" s="665">
        <v>72</v>
      </c>
    </row>
    <row r="660" spans="1:13" ht="14.4" customHeight="1" x14ac:dyDescent="0.3">
      <c r="A660" s="660" t="s">
        <v>3551</v>
      </c>
      <c r="B660" s="661" t="s">
        <v>3360</v>
      </c>
      <c r="C660" s="661" t="s">
        <v>5208</v>
      </c>
      <c r="D660" s="661" t="s">
        <v>5209</v>
      </c>
      <c r="E660" s="661" t="s">
        <v>5210</v>
      </c>
      <c r="F660" s="664"/>
      <c r="G660" s="664"/>
      <c r="H660" s="677">
        <v>0</v>
      </c>
      <c r="I660" s="664">
        <v>1</v>
      </c>
      <c r="J660" s="664">
        <v>8.7899999999999991</v>
      </c>
      <c r="K660" s="677">
        <v>1</v>
      </c>
      <c r="L660" s="664">
        <v>1</v>
      </c>
      <c r="M660" s="665">
        <v>8.7899999999999991</v>
      </c>
    </row>
    <row r="661" spans="1:13" ht="14.4" customHeight="1" x14ac:dyDescent="0.3">
      <c r="A661" s="660" t="s">
        <v>3551</v>
      </c>
      <c r="B661" s="661" t="s">
        <v>5536</v>
      </c>
      <c r="C661" s="661" t="s">
        <v>5222</v>
      </c>
      <c r="D661" s="661" t="s">
        <v>4819</v>
      </c>
      <c r="E661" s="661" t="s">
        <v>5223</v>
      </c>
      <c r="F661" s="664">
        <v>1</v>
      </c>
      <c r="G661" s="664">
        <v>173.05</v>
      </c>
      <c r="H661" s="677">
        <v>1</v>
      </c>
      <c r="I661" s="664"/>
      <c r="J661" s="664"/>
      <c r="K661" s="677">
        <v>0</v>
      </c>
      <c r="L661" s="664">
        <v>1</v>
      </c>
      <c r="M661" s="665">
        <v>173.05</v>
      </c>
    </row>
    <row r="662" spans="1:13" ht="14.4" customHeight="1" x14ac:dyDescent="0.3">
      <c r="A662" s="660" t="s">
        <v>3551</v>
      </c>
      <c r="B662" s="661" t="s">
        <v>3472</v>
      </c>
      <c r="C662" s="661" t="s">
        <v>4566</v>
      </c>
      <c r="D662" s="661" t="s">
        <v>4334</v>
      </c>
      <c r="E662" s="661" t="s">
        <v>1072</v>
      </c>
      <c r="F662" s="664"/>
      <c r="G662" s="664"/>
      <c r="H662" s="677">
        <v>0</v>
      </c>
      <c r="I662" s="664">
        <v>1</v>
      </c>
      <c r="J662" s="664">
        <v>291.82</v>
      </c>
      <c r="K662" s="677">
        <v>1</v>
      </c>
      <c r="L662" s="664">
        <v>1</v>
      </c>
      <c r="M662" s="665">
        <v>291.82</v>
      </c>
    </row>
    <row r="663" spans="1:13" ht="14.4" customHeight="1" x14ac:dyDescent="0.3">
      <c r="A663" s="660" t="s">
        <v>3551</v>
      </c>
      <c r="B663" s="661" t="s">
        <v>3472</v>
      </c>
      <c r="C663" s="661" t="s">
        <v>5226</v>
      </c>
      <c r="D663" s="661" t="s">
        <v>5227</v>
      </c>
      <c r="E663" s="661" t="s">
        <v>1852</v>
      </c>
      <c r="F663" s="664"/>
      <c r="G663" s="664"/>
      <c r="H663" s="677">
        <v>0</v>
      </c>
      <c r="I663" s="664">
        <v>1</v>
      </c>
      <c r="J663" s="664">
        <v>161.91</v>
      </c>
      <c r="K663" s="677">
        <v>1</v>
      </c>
      <c r="L663" s="664">
        <v>1</v>
      </c>
      <c r="M663" s="665">
        <v>161.91</v>
      </c>
    </row>
    <row r="664" spans="1:13" ht="14.4" customHeight="1" x14ac:dyDescent="0.3">
      <c r="A664" s="660" t="s">
        <v>3551</v>
      </c>
      <c r="B664" s="661" t="s">
        <v>3369</v>
      </c>
      <c r="C664" s="661" t="s">
        <v>4050</v>
      </c>
      <c r="D664" s="661" t="s">
        <v>1863</v>
      </c>
      <c r="E664" s="661" t="s">
        <v>1864</v>
      </c>
      <c r="F664" s="664"/>
      <c r="G664" s="664"/>
      <c r="H664" s="677">
        <v>0</v>
      </c>
      <c r="I664" s="664">
        <v>1</v>
      </c>
      <c r="J664" s="664">
        <v>54.98</v>
      </c>
      <c r="K664" s="677">
        <v>1</v>
      </c>
      <c r="L664" s="664">
        <v>1</v>
      </c>
      <c r="M664" s="665">
        <v>54.98</v>
      </c>
    </row>
    <row r="665" spans="1:13" ht="14.4" customHeight="1" x14ac:dyDescent="0.3">
      <c r="A665" s="660" t="s">
        <v>3551</v>
      </c>
      <c r="B665" s="661" t="s">
        <v>3475</v>
      </c>
      <c r="C665" s="661" t="s">
        <v>5241</v>
      </c>
      <c r="D665" s="661" t="s">
        <v>5242</v>
      </c>
      <c r="E665" s="661" t="s">
        <v>5243</v>
      </c>
      <c r="F665" s="664">
        <v>1</v>
      </c>
      <c r="G665" s="664">
        <v>329.88</v>
      </c>
      <c r="H665" s="677">
        <v>1</v>
      </c>
      <c r="I665" s="664"/>
      <c r="J665" s="664"/>
      <c r="K665" s="677">
        <v>0</v>
      </c>
      <c r="L665" s="664">
        <v>1</v>
      </c>
      <c r="M665" s="665">
        <v>329.88</v>
      </c>
    </row>
    <row r="666" spans="1:13" ht="14.4" customHeight="1" x14ac:dyDescent="0.3">
      <c r="A666" s="660" t="s">
        <v>3551</v>
      </c>
      <c r="B666" s="661" t="s">
        <v>5547</v>
      </c>
      <c r="C666" s="661" t="s">
        <v>5191</v>
      </c>
      <c r="D666" s="661" t="s">
        <v>5192</v>
      </c>
      <c r="E666" s="661" t="s">
        <v>1072</v>
      </c>
      <c r="F666" s="664">
        <v>1</v>
      </c>
      <c r="G666" s="664">
        <v>984.87</v>
      </c>
      <c r="H666" s="677">
        <v>1</v>
      </c>
      <c r="I666" s="664"/>
      <c r="J666" s="664"/>
      <c r="K666" s="677">
        <v>0</v>
      </c>
      <c r="L666" s="664">
        <v>1</v>
      </c>
      <c r="M666" s="665">
        <v>984.87</v>
      </c>
    </row>
    <row r="667" spans="1:13" ht="14.4" customHeight="1" x14ac:dyDescent="0.3">
      <c r="A667" s="660" t="s">
        <v>3551</v>
      </c>
      <c r="B667" s="661" t="s">
        <v>3381</v>
      </c>
      <c r="C667" s="661" t="s">
        <v>5216</v>
      </c>
      <c r="D667" s="661" t="s">
        <v>5182</v>
      </c>
      <c r="E667" s="661" t="s">
        <v>5217</v>
      </c>
      <c r="F667" s="664"/>
      <c r="G667" s="664"/>
      <c r="H667" s="677">
        <v>0</v>
      </c>
      <c r="I667" s="664">
        <v>1</v>
      </c>
      <c r="J667" s="664">
        <v>92.95</v>
      </c>
      <c r="K667" s="677">
        <v>1</v>
      </c>
      <c r="L667" s="664">
        <v>1</v>
      </c>
      <c r="M667" s="665">
        <v>92.95</v>
      </c>
    </row>
    <row r="668" spans="1:13" ht="14.4" customHeight="1" x14ac:dyDescent="0.3">
      <c r="A668" s="660" t="s">
        <v>3551</v>
      </c>
      <c r="B668" s="661" t="s">
        <v>3381</v>
      </c>
      <c r="C668" s="661" t="s">
        <v>4803</v>
      </c>
      <c r="D668" s="661" t="s">
        <v>4804</v>
      </c>
      <c r="E668" s="661" t="s">
        <v>4805</v>
      </c>
      <c r="F668" s="664"/>
      <c r="G668" s="664"/>
      <c r="H668" s="677">
        <v>0</v>
      </c>
      <c r="I668" s="664">
        <v>1</v>
      </c>
      <c r="J668" s="664">
        <v>62.24</v>
      </c>
      <c r="K668" s="677">
        <v>1</v>
      </c>
      <c r="L668" s="664">
        <v>1</v>
      </c>
      <c r="M668" s="665">
        <v>62.24</v>
      </c>
    </row>
    <row r="669" spans="1:13" ht="14.4" customHeight="1" x14ac:dyDescent="0.3">
      <c r="A669" s="660" t="s">
        <v>3551</v>
      </c>
      <c r="B669" s="661" t="s">
        <v>3381</v>
      </c>
      <c r="C669" s="661" t="s">
        <v>1810</v>
      </c>
      <c r="D669" s="661" t="s">
        <v>1811</v>
      </c>
      <c r="E669" s="661" t="s">
        <v>3382</v>
      </c>
      <c r="F669" s="664"/>
      <c r="G669" s="664"/>
      <c r="H669" s="677">
        <v>0</v>
      </c>
      <c r="I669" s="664">
        <v>1</v>
      </c>
      <c r="J669" s="664">
        <v>82.99</v>
      </c>
      <c r="K669" s="677">
        <v>1</v>
      </c>
      <c r="L669" s="664">
        <v>1</v>
      </c>
      <c r="M669" s="665">
        <v>82.99</v>
      </c>
    </row>
    <row r="670" spans="1:13" ht="14.4" customHeight="1" x14ac:dyDescent="0.3">
      <c r="A670" s="660" t="s">
        <v>3551</v>
      </c>
      <c r="B670" s="661" t="s">
        <v>3381</v>
      </c>
      <c r="C670" s="661" t="s">
        <v>1900</v>
      </c>
      <c r="D670" s="661" t="s">
        <v>3383</v>
      </c>
      <c r="E670" s="661" t="s">
        <v>3384</v>
      </c>
      <c r="F670" s="664"/>
      <c r="G670" s="664"/>
      <c r="H670" s="677">
        <v>0</v>
      </c>
      <c r="I670" s="664">
        <v>1</v>
      </c>
      <c r="J670" s="664">
        <v>48.37</v>
      </c>
      <c r="K670" s="677">
        <v>1</v>
      </c>
      <c r="L670" s="664">
        <v>1</v>
      </c>
      <c r="M670" s="665">
        <v>48.37</v>
      </c>
    </row>
    <row r="671" spans="1:13" ht="14.4" customHeight="1" x14ac:dyDescent="0.3">
      <c r="A671" s="660" t="s">
        <v>3551</v>
      </c>
      <c r="B671" s="661" t="s">
        <v>3385</v>
      </c>
      <c r="C671" s="661" t="s">
        <v>2158</v>
      </c>
      <c r="D671" s="661" t="s">
        <v>617</v>
      </c>
      <c r="E671" s="661" t="s">
        <v>3387</v>
      </c>
      <c r="F671" s="664"/>
      <c r="G671" s="664"/>
      <c r="H671" s="677">
        <v>0</v>
      </c>
      <c r="I671" s="664">
        <v>6</v>
      </c>
      <c r="J671" s="664">
        <v>913.2</v>
      </c>
      <c r="K671" s="677">
        <v>1</v>
      </c>
      <c r="L671" s="664">
        <v>6</v>
      </c>
      <c r="M671" s="665">
        <v>913.2</v>
      </c>
    </row>
    <row r="672" spans="1:13" ht="14.4" customHeight="1" x14ac:dyDescent="0.3">
      <c r="A672" s="660" t="s">
        <v>3551</v>
      </c>
      <c r="B672" s="661" t="s">
        <v>3391</v>
      </c>
      <c r="C672" s="661" t="s">
        <v>2089</v>
      </c>
      <c r="D672" s="661" t="s">
        <v>2090</v>
      </c>
      <c r="E672" s="661" t="s">
        <v>3392</v>
      </c>
      <c r="F672" s="664"/>
      <c r="G672" s="664"/>
      <c r="H672" s="677">
        <v>0</v>
      </c>
      <c r="I672" s="664">
        <v>1</v>
      </c>
      <c r="J672" s="664">
        <v>170.52</v>
      </c>
      <c r="K672" s="677">
        <v>1</v>
      </c>
      <c r="L672" s="664">
        <v>1</v>
      </c>
      <c r="M672" s="665">
        <v>170.52</v>
      </c>
    </row>
    <row r="673" spans="1:13" ht="14.4" customHeight="1" x14ac:dyDescent="0.3">
      <c r="A673" s="660" t="s">
        <v>3551</v>
      </c>
      <c r="B673" s="661" t="s">
        <v>3397</v>
      </c>
      <c r="C673" s="661" t="s">
        <v>2170</v>
      </c>
      <c r="D673" s="661" t="s">
        <v>2171</v>
      </c>
      <c r="E673" s="661" t="s">
        <v>2172</v>
      </c>
      <c r="F673" s="664"/>
      <c r="G673" s="664"/>
      <c r="H673" s="677">
        <v>0</v>
      </c>
      <c r="I673" s="664">
        <v>1</v>
      </c>
      <c r="J673" s="664">
        <v>119.7</v>
      </c>
      <c r="K673" s="677">
        <v>1</v>
      </c>
      <c r="L673" s="664">
        <v>1</v>
      </c>
      <c r="M673" s="665">
        <v>119.7</v>
      </c>
    </row>
    <row r="674" spans="1:13" ht="14.4" customHeight="1" x14ac:dyDescent="0.3">
      <c r="A674" s="660" t="s">
        <v>3551</v>
      </c>
      <c r="B674" s="661" t="s">
        <v>3407</v>
      </c>
      <c r="C674" s="661" t="s">
        <v>2093</v>
      </c>
      <c r="D674" s="661" t="s">
        <v>2094</v>
      </c>
      <c r="E674" s="661" t="s">
        <v>3392</v>
      </c>
      <c r="F674" s="664"/>
      <c r="G674" s="664"/>
      <c r="H674" s="677">
        <v>0</v>
      </c>
      <c r="I674" s="664">
        <v>1</v>
      </c>
      <c r="J674" s="664">
        <v>66.819999999999993</v>
      </c>
      <c r="K674" s="677">
        <v>1</v>
      </c>
      <c r="L674" s="664">
        <v>1</v>
      </c>
      <c r="M674" s="665">
        <v>66.819999999999993</v>
      </c>
    </row>
    <row r="675" spans="1:13" ht="14.4" customHeight="1" x14ac:dyDescent="0.3">
      <c r="A675" s="660" t="s">
        <v>3551</v>
      </c>
      <c r="B675" s="661" t="s">
        <v>3412</v>
      </c>
      <c r="C675" s="661" t="s">
        <v>2218</v>
      </c>
      <c r="D675" s="661" t="s">
        <v>2219</v>
      </c>
      <c r="E675" s="661" t="s">
        <v>3414</v>
      </c>
      <c r="F675" s="664"/>
      <c r="G675" s="664"/>
      <c r="H675" s="677">
        <v>0</v>
      </c>
      <c r="I675" s="664">
        <v>6</v>
      </c>
      <c r="J675" s="664">
        <v>17947.38</v>
      </c>
      <c r="K675" s="677">
        <v>1</v>
      </c>
      <c r="L675" s="664">
        <v>6</v>
      </c>
      <c r="M675" s="665">
        <v>17947.38</v>
      </c>
    </row>
    <row r="676" spans="1:13" ht="14.4" customHeight="1" x14ac:dyDescent="0.3">
      <c r="A676" s="660" t="s">
        <v>3551</v>
      </c>
      <c r="B676" s="661" t="s">
        <v>3419</v>
      </c>
      <c r="C676" s="661" t="s">
        <v>1967</v>
      </c>
      <c r="D676" s="661" t="s">
        <v>1968</v>
      </c>
      <c r="E676" s="661" t="s">
        <v>2432</v>
      </c>
      <c r="F676" s="664"/>
      <c r="G676" s="664"/>
      <c r="H676" s="677">
        <v>0</v>
      </c>
      <c r="I676" s="664">
        <v>4</v>
      </c>
      <c r="J676" s="664">
        <v>5708.92</v>
      </c>
      <c r="K676" s="677">
        <v>1</v>
      </c>
      <c r="L676" s="664">
        <v>4</v>
      </c>
      <c r="M676" s="665">
        <v>5708.92</v>
      </c>
    </row>
    <row r="677" spans="1:13" ht="14.4" customHeight="1" x14ac:dyDescent="0.3">
      <c r="A677" s="660" t="s">
        <v>3551</v>
      </c>
      <c r="B677" s="661" t="s">
        <v>3493</v>
      </c>
      <c r="C677" s="661" t="s">
        <v>2918</v>
      </c>
      <c r="D677" s="661" t="s">
        <v>2869</v>
      </c>
      <c r="E677" s="661" t="s">
        <v>3494</v>
      </c>
      <c r="F677" s="664"/>
      <c r="G677" s="664"/>
      <c r="H677" s="677">
        <v>0</v>
      </c>
      <c r="I677" s="664">
        <v>1</v>
      </c>
      <c r="J677" s="664">
        <v>24.22</v>
      </c>
      <c r="K677" s="677">
        <v>1</v>
      </c>
      <c r="L677" s="664">
        <v>1</v>
      </c>
      <c r="M677" s="665">
        <v>24.22</v>
      </c>
    </row>
    <row r="678" spans="1:13" ht="14.4" customHeight="1" x14ac:dyDescent="0.3">
      <c r="A678" s="660" t="s">
        <v>3551</v>
      </c>
      <c r="B678" s="661" t="s">
        <v>3422</v>
      </c>
      <c r="C678" s="661" t="s">
        <v>5244</v>
      </c>
      <c r="D678" s="661" t="s">
        <v>5245</v>
      </c>
      <c r="E678" s="661" t="s">
        <v>4185</v>
      </c>
      <c r="F678" s="664"/>
      <c r="G678" s="664"/>
      <c r="H678" s="677">
        <v>0</v>
      </c>
      <c r="I678" s="664">
        <v>2</v>
      </c>
      <c r="J678" s="664">
        <v>375.84</v>
      </c>
      <c r="K678" s="677">
        <v>1</v>
      </c>
      <c r="L678" s="664">
        <v>2</v>
      </c>
      <c r="M678" s="665">
        <v>375.84</v>
      </c>
    </row>
    <row r="679" spans="1:13" ht="14.4" customHeight="1" x14ac:dyDescent="0.3">
      <c r="A679" s="660" t="s">
        <v>3551</v>
      </c>
      <c r="B679" s="661" t="s">
        <v>3440</v>
      </c>
      <c r="C679" s="661" t="s">
        <v>5194</v>
      </c>
      <c r="D679" s="661" t="s">
        <v>5107</v>
      </c>
      <c r="E679" s="661" t="s">
        <v>3163</v>
      </c>
      <c r="F679" s="664">
        <v>1</v>
      </c>
      <c r="G679" s="664">
        <v>439.98</v>
      </c>
      <c r="H679" s="677">
        <v>1</v>
      </c>
      <c r="I679" s="664"/>
      <c r="J679" s="664"/>
      <c r="K679" s="677">
        <v>0</v>
      </c>
      <c r="L679" s="664">
        <v>1</v>
      </c>
      <c r="M679" s="665">
        <v>439.98</v>
      </c>
    </row>
    <row r="680" spans="1:13" ht="14.4" customHeight="1" x14ac:dyDescent="0.3">
      <c r="A680" s="660" t="s">
        <v>3551</v>
      </c>
      <c r="B680" s="661" t="s">
        <v>3440</v>
      </c>
      <c r="C680" s="661" t="s">
        <v>5195</v>
      </c>
      <c r="D680" s="661" t="s">
        <v>1952</v>
      </c>
      <c r="E680" s="661" t="s">
        <v>5196</v>
      </c>
      <c r="F680" s="664">
        <v>1</v>
      </c>
      <c r="G680" s="664">
        <v>0</v>
      </c>
      <c r="H680" s="677"/>
      <c r="I680" s="664"/>
      <c r="J680" s="664"/>
      <c r="K680" s="677"/>
      <c r="L680" s="664">
        <v>1</v>
      </c>
      <c r="M680" s="665">
        <v>0</v>
      </c>
    </row>
    <row r="681" spans="1:13" ht="14.4" customHeight="1" x14ac:dyDescent="0.3">
      <c r="A681" s="660" t="s">
        <v>3551</v>
      </c>
      <c r="B681" s="661" t="s">
        <v>3440</v>
      </c>
      <c r="C681" s="661" t="s">
        <v>5108</v>
      </c>
      <c r="D681" s="661" t="s">
        <v>1952</v>
      </c>
      <c r="E681" s="661" t="s">
        <v>2873</v>
      </c>
      <c r="F681" s="664"/>
      <c r="G681" s="664"/>
      <c r="H681" s="677">
        <v>0</v>
      </c>
      <c r="I681" s="664">
        <v>1</v>
      </c>
      <c r="J681" s="664">
        <v>264</v>
      </c>
      <c r="K681" s="677">
        <v>1</v>
      </c>
      <c r="L681" s="664">
        <v>1</v>
      </c>
      <c r="M681" s="665">
        <v>264</v>
      </c>
    </row>
    <row r="682" spans="1:13" ht="14.4" customHeight="1" x14ac:dyDescent="0.3">
      <c r="A682" s="660" t="s">
        <v>3551</v>
      </c>
      <c r="B682" s="661" t="s">
        <v>3451</v>
      </c>
      <c r="C682" s="661" t="s">
        <v>3158</v>
      </c>
      <c r="D682" s="661" t="s">
        <v>1758</v>
      </c>
      <c r="E682" s="661" t="s">
        <v>3508</v>
      </c>
      <c r="F682" s="664"/>
      <c r="G682" s="664"/>
      <c r="H682" s="677"/>
      <c r="I682" s="664">
        <v>1</v>
      </c>
      <c r="J682" s="664">
        <v>0</v>
      </c>
      <c r="K682" s="677"/>
      <c r="L682" s="664">
        <v>1</v>
      </c>
      <c r="M682" s="665">
        <v>0</v>
      </c>
    </row>
    <row r="683" spans="1:13" ht="14.4" customHeight="1" x14ac:dyDescent="0.3">
      <c r="A683" s="660" t="s">
        <v>3551</v>
      </c>
      <c r="B683" s="661" t="s">
        <v>3454</v>
      </c>
      <c r="C683" s="661" t="s">
        <v>2025</v>
      </c>
      <c r="D683" s="661" t="s">
        <v>2026</v>
      </c>
      <c r="E683" s="661" t="s">
        <v>2022</v>
      </c>
      <c r="F683" s="664"/>
      <c r="G683" s="664"/>
      <c r="H683" s="677">
        <v>0</v>
      </c>
      <c r="I683" s="664">
        <v>3</v>
      </c>
      <c r="J683" s="664">
        <v>382.02</v>
      </c>
      <c r="K683" s="677">
        <v>1</v>
      </c>
      <c r="L683" s="664">
        <v>3</v>
      </c>
      <c r="M683" s="665">
        <v>382.02</v>
      </c>
    </row>
    <row r="684" spans="1:13" ht="14.4" customHeight="1" x14ac:dyDescent="0.3">
      <c r="A684" s="660" t="s">
        <v>3551</v>
      </c>
      <c r="B684" s="661" t="s">
        <v>3454</v>
      </c>
      <c r="C684" s="661" t="s">
        <v>5228</v>
      </c>
      <c r="D684" s="661" t="s">
        <v>5229</v>
      </c>
      <c r="E684" s="661" t="s">
        <v>2022</v>
      </c>
      <c r="F684" s="664"/>
      <c r="G684" s="664"/>
      <c r="H684" s="677">
        <v>0</v>
      </c>
      <c r="I684" s="664">
        <v>3</v>
      </c>
      <c r="J684" s="664">
        <v>388.53</v>
      </c>
      <c r="K684" s="677">
        <v>1</v>
      </c>
      <c r="L684" s="664">
        <v>3</v>
      </c>
      <c r="M684" s="665">
        <v>388.53</v>
      </c>
    </row>
    <row r="685" spans="1:13" ht="14.4" customHeight="1" x14ac:dyDescent="0.3">
      <c r="A685" s="660" t="s">
        <v>3551</v>
      </c>
      <c r="B685" s="661" t="s">
        <v>3454</v>
      </c>
      <c r="C685" s="661" t="s">
        <v>3890</v>
      </c>
      <c r="D685" s="661" t="s">
        <v>3891</v>
      </c>
      <c r="E685" s="661" t="s">
        <v>2022</v>
      </c>
      <c r="F685" s="664"/>
      <c r="G685" s="664"/>
      <c r="H685" s="677">
        <v>0</v>
      </c>
      <c r="I685" s="664">
        <v>7</v>
      </c>
      <c r="J685" s="664">
        <v>574.28000000000009</v>
      </c>
      <c r="K685" s="677">
        <v>1</v>
      </c>
      <c r="L685" s="664">
        <v>7</v>
      </c>
      <c r="M685" s="665">
        <v>574.28000000000009</v>
      </c>
    </row>
    <row r="686" spans="1:13" ht="14.4" customHeight="1" x14ac:dyDescent="0.3">
      <c r="A686" s="660" t="s">
        <v>3551</v>
      </c>
      <c r="B686" s="661" t="s">
        <v>3454</v>
      </c>
      <c r="C686" s="661" t="s">
        <v>3888</v>
      </c>
      <c r="D686" s="661" t="s">
        <v>3889</v>
      </c>
      <c r="E686" s="661" t="s">
        <v>2022</v>
      </c>
      <c r="F686" s="664"/>
      <c r="G686" s="664"/>
      <c r="H686" s="677">
        <v>0</v>
      </c>
      <c r="I686" s="664">
        <v>7</v>
      </c>
      <c r="J686" s="664">
        <v>574.28000000000009</v>
      </c>
      <c r="K686" s="677">
        <v>1</v>
      </c>
      <c r="L686" s="664">
        <v>7</v>
      </c>
      <c r="M686" s="665">
        <v>574.28000000000009</v>
      </c>
    </row>
    <row r="687" spans="1:13" ht="14.4" customHeight="1" x14ac:dyDescent="0.3">
      <c r="A687" s="660" t="s">
        <v>3551</v>
      </c>
      <c r="B687" s="661" t="s">
        <v>3454</v>
      </c>
      <c r="C687" s="661" t="s">
        <v>3005</v>
      </c>
      <c r="D687" s="661" t="s">
        <v>3006</v>
      </c>
      <c r="E687" s="661" t="s">
        <v>2022</v>
      </c>
      <c r="F687" s="664"/>
      <c r="G687" s="664"/>
      <c r="H687" s="677">
        <v>0</v>
      </c>
      <c r="I687" s="664">
        <v>7</v>
      </c>
      <c r="J687" s="664">
        <v>574.28000000000009</v>
      </c>
      <c r="K687" s="677">
        <v>1</v>
      </c>
      <c r="L687" s="664">
        <v>7</v>
      </c>
      <c r="M687" s="665">
        <v>574.28000000000009</v>
      </c>
    </row>
    <row r="688" spans="1:13" ht="14.4" customHeight="1" x14ac:dyDescent="0.3">
      <c r="A688" s="660" t="s">
        <v>3551</v>
      </c>
      <c r="B688" s="661" t="s">
        <v>3415</v>
      </c>
      <c r="C688" s="661" t="s">
        <v>2253</v>
      </c>
      <c r="D688" s="661" t="s">
        <v>2246</v>
      </c>
      <c r="E688" s="661" t="s">
        <v>3416</v>
      </c>
      <c r="F688" s="664"/>
      <c r="G688" s="664"/>
      <c r="H688" s="677">
        <v>0</v>
      </c>
      <c r="I688" s="664">
        <v>1</v>
      </c>
      <c r="J688" s="664">
        <v>13849.26</v>
      </c>
      <c r="K688" s="677">
        <v>1</v>
      </c>
      <c r="L688" s="664">
        <v>1</v>
      </c>
      <c r="M688" s="665">
        <v>13849.26</v>
      </c>
    </row>
    <row r="689" spans="1:13" ht="14.4" customHeight="1" x14ac:dyDescent="0.3">
      <c r="A689" s="660" t="s">
        <v>3552</v>
      </c>
      <c r="B689" s="661" t="s">
        <v>3352</v>
      </c>
      <c r="C689" s="661" t="s">
        <v>1889</v>
      </c>
      <c r="D689" s="661" t="s">
        <v>1807</v>
      </c>
      <c r="E689" s="661" t="s">
        <v>1890</v>
      </c>
      <c r="F689" s="664"/>
      <c r="G689" s="664"/>
      <c r="H689" s="677"/>
      <c r="I689" s="664">
        <v>1</v>
      </c>
      <c r="J689" s="664">
        <v>0</v>
      </c>
      <c r="K689" s="677"/>
      <c r="L689" s="664">
        <v>1</v>
      </c>
      <c r="M689" s="665">
        <v>0</v>
      </c>
    </row>
    <row r="690" spans="1:13" ht="14.4" customHeight="1" x14ac:dyDescent="0.3">
      <c r="A690" s="660" t="s">
        <v>3552</v>
      </c>
      <c r="B690" s="661" t="s">
        <v>5527</v>
      </c>
      <c r="C690" s="661" t="s">
        <v>3867</v>
      </c>
      <c r="D690" s="661" t="s">
        <v>3868</v>
      </c>
      <c r="E690" s="661" t="s">
        <v>3869</v>
      </c>
      <c r="F690" s="664"/>
      <c r="G690" s="664"/>
      <c r="H690" s="677">
        <v>0</v>
      </c>
      <c r="I690" s="664">
        <v>1</v>
      </c>
      <c r="J690" s="664">
        <v>120.61</v>
      </c>
      <c r="K690" s="677">
        <v>1</v>
      </c>
      <c r="L690" s="664">
        <v>1</v>
      </c>
      <c r="M690" s="665">
        <v>120.61</v>
      </c>
    </row>
    <row r="691" spans="1:13" ht="14.4" customHeight="1" x14ac:dyDescent="0.3">
      <c r="A691" s="660" t="s">
        <v>3552</v>
      </c>
      <c r="B691" s="661" t="s">
        <v>3355</v>
      </c>
      <c r="C691" s="661" t="s">
        <v>1927</v>
      </c>
      <c r="D691" s="661" t="s">
        <v>1781</v>
      </c>
      <c r="E691" s="661" t="s">
        <v>1928</v>
      </c>
      <c r="F691" s="664"/>
      <c r="G691" s="664"/>
      <c r="H691" s="677">
        <v>0</v>
      </c>
      <c r="I691" s="664">
        <v>7</v>
      </c>
      <c r="J691" s="664">
        <v>3803.7299999999996</v>
      </c>
      <c r="K691" s="677">
        <v>1</v>
      </c>
      <c r="L691" s="664">
        <v>7</v>
      </c>
      <c r="M691" s="665">
        <v>3803.7299999999996</v>
      </c>
    </row>
    <row r="692" spans="1:13" ht="14.4" customHeight="1" x14ac:dyDescent="0.3">
      <c r="A692" s="660" t="s">
        <v>3552</v>
      </c>
      <c r="B692" s="661" t="s">
        <v>3355</v>
      </c>
      <c r="C692" s="661" t="s">
        <v>5265</v>
      </c>
      <c r="D692" s="661" t="s">
        <v>2883</v>
      </c>
      <c r="E692" s="661" t="s">
        <v>1782</v>
      </c>
      <c r="F692" s="664">
        <v>2</v>
      </c>
      <c r="G692" s="664">
        <v>2771.24</v>
      </c>
      <c r="H692" s="677">
        <v>1</v>
      </c>
      <c r="I692" s="664"/>
      <c r="J692" s="664"/>
      <c r="K692" s="677">
        <v>0</v>
      </c>
      <c r="L692" s="664">
        <v>2</v>
      </c>
      <c r="M692" s="665">
        <v>2771.24</v>
      </c>
    </row>
    <row r="693" spans="1:13" ht="14.4" customHeight="1" x14ac:dyDescent="0.3">
      <c r="A693" s="660" t="s">
        <v>3552</v>
      </c>
      <c r="B693" s="661" t="s">
        <v>5536</v>
      </c>
      <c r="C693" s="661" t="s">
        <v>5266</v>
      </c>
      <c r="D693" s="661" t="s">
        <v>3650</v>
      </c>
      <c r="E693" s="661" t="s">
        <v>1018</v>
      </c>
      <c r="F693" s="664"/>
      <c r="G693" s="664"/>
      <c r="H693" s="677">
        <v>0</v>
      </c>
      <c r="I693" s="664">
        <v>1</v>
      </c>
      <c r="J693" s="664">
        <v>132.44</v>
      </c>
      <c r="K693" s="677">
        <v>1</v>
      </c>
      <c r="L693" s="664">
        <v>1</v>
      </c>
      <c r="M693" s="665">
        <v>132.44</v>
      </c>
    </row>
    <row r="694" spans="1:13" ht="14.4" customHeight="1" x14ac:dyDescent="0.3">
      <c r="A694" s="660" t="s">
        <v>3552</v>
      </c>
      <c r="B694" s="661" t="s">
        <v>3381</v>
      </c>
      <c r="C694" s="661" t="s">
        <v>4545</v>
      </c>
      <c r="D694" s="661" t="s">
        <v>3383</v>
      </c>
      <c r="E694" s="661" t="s">
        <v>4546</v>
      </c>
      <c r="F694" s="664"/>
      <c r="G694" s="664"/>
      <c r="H694" s="677"/>
      <c r="I694" s="664">
        <v>1</v>
      </c>
      <c r="J694" s="664">
        <v>0</v>
      </c>
      <c r="K694" s="677"/>
      <c r="L694" s="664">
        <v>1</v>
      </c>
      <c r="M694" s="665">
        <v>0</v>
      </c>
    </row>
    <row r="695" spans="1:13" ht="14.4" customHeight="1" x14ac:dyDescent="0.3">
      <c r="A695" s="660" t="s">
        <v>3552</v>
      </c>
      <c r="B695" s="661" t="s">
        <v>3385</v>
      </c>
      <c r="C695" s="661" t="s">
        <v>3052</v>
      </c>
      <c r="D695" s="661" t="s">
        <v>3483</v>
      </c>
      <c r="E695" s="661" t="s">
        <v>3386</v>
      </c>
      <c r="F695" s="664"/>
      <c r="G695" s="664"/>
      <c r="H695" s="677">
        <v>0</v>
      </c>
      <c r="I695" s="664">
        <v>1</v>
      </c>
      <c r="J695" s="664">
        <v>149.52000000000001</v>
      </c>
      <c r="K695" s="677">
        <v>1</v>
      </c>
      <c r="L695" s="664">
        <v>1</v>
      </c>
      <c r="M695" s="665">
        <v>149.52000000000001</v>
      </c>
    </row>
    <row r="696" spans="1:13" ht="14.4" customHeight="1" x14ac:dyDescent="0.3">
      <c r="A696" s="660" t="s">
        <v>3552</v>
      </c>
      <c r="B696" s="661" t="s">
        <v>3397</v>
      </c>
      <c r="C696" s="661" t="s">
        <v>2170</v>
      </c>
      <c r="D696" s="661" t="s">
        <v>2171</v>
      </c>
      <c r="E696" s="661" t="s">
        <v>2172</v>
      </c>
      <c r="F696" s="664"/>
      <c r="G696" s="664"/>
      <c r="H696" s="677">
        <v>0</v>
      </c>
      <c r="I696" s="664">
        <v>6</v>
      </c>
      <c r="J696" s="664">
        <v>718.2</v>
      </c>
      <c r="K696" s="677">
        <v>1</v>
      </c>
      <c r="L696" s="664">
        <v>6</v>
      </c>
      <c r="M696" s="665">
        <v>718.2</v>
      </c>
    </row>
    <row r="697" spans="1:13" ht="14.4" customHeight="1" x14ac:dyDescent="0.3">
      <c r="A697" s="660" t="s">
        <v>3552</v>
      </c>
      <c r="B697" s="661" t="s">
        <v>3412</v>
      </c>
      <c r="C697" s="661" t="s">
        <v>2218</v>
      </c>
      <c r="D697" s="661" t="s">
        <v>2219</v>
      </c>
      <c r="E697" s="661" t="s">
        <v>3414</v>
      </c>
      <c r="F697" s="664"/>
      <c r="G697" s="664"/>
      <c r="H697" s="677">
        <v>0</v>
      </c>
      <c r="I697" s="664">
        <v>1</v>
      </c>
      <c r="J697" s="664">
        <v>2991.23</v>
      </c>
      <c r="K697" s="677">
        <v>1</v>
      </c>
      <c r="L697" s="664">
        <v>1</v>
      </c>
      <c r="M697" s="665">
        <v>2991.23</v>
      </c>
    </row>
    <row r="698" spans="1:13" ht="14.4" customHeight="1" x14ac:dyDescent="0.3">
      <c r="A698" s="660" t="s">
        <v>3552</v>
      </c>
      <c r="B698" s="661" t="s">
        <v>3419</v>
      </c>
      <c r="C698" s="661" t="s">
        <v>5270</v>
      </c>
      <c r="D698" s="661" t="s">
        <v>1968</v>
      </c>
      <c r="E698" s="661" t="s">
        <v>3392</v>
      </c>
      <c r="F698" s="664"/>
      <c r="G698" s="664"/>
      <c r="H698" s="677">
        <v>0</v>
      </c>
      <c r="I698" s="664">
        <v>2</v>
      </c>
      <c r="J698" s="664">
        <v>679.6</v>
      </c>
      <c r="K698" s="677">
        <v>1</v>
      </c>
      <c r="L698" s="664">
        <v>2</v>
      </c>
      <c r="M698" s="665">
        <v>679.6</v>
      </c>
    </row>
    <row r="699" spans="1:13" ht="14.4" customHeight="1" x14ac:dyDescent="0.3">
      <c r="A699" s="660" t="s">
        <v>3552</v>
      </c>
      <c r="B699" s="661" t="s">
        <v>3419</v>
      </c>
      <c r="C699" s="661" t="s">
        <v>1967</v>
      </c>
      <c r="D699" s="661" t="s">
        <v>1968</v>
      </c>
      <c r="E699" s="661" t="s">
        <v>2432</v>
      </c>
      <c r="F699" s="664"/>
      <c r="G699" s="664"/>
      <c r="H699" s="677">
        <v>0</v>
      </c>
      <c r="I699" s="664">
        <v>33</v>
      </c>
      <c r="J699" s="664">
        <v>47098.59</v>
      </c>
      <c r="K699" s="677">
        <v>1</v>
      </c>
      <c r="L699" s="664">
        <v>33</v>
      </c>
      <c r="M699" s="665">
        <v>47098.59</v>
      </c>
    </row>
    <row r="700" spans="1:13" ht="14.4" customHeight="1" x14ac:dyDescent="0.3">
      <c r="A700" s="660" t="s">
        <v>3552</v>
      </c>
      <c r="B700" s="661" t="s">
        <v>5529</v>
      </c>
      <c r="C700" s="661" t="s">
        <v>4009</v>
      </c>
      <c r="D700" s="661" t="s">
        <v>4010</v>
      </c>
      <c r="E700" s="661" t="s">
        <v>4011</v>
      </c>
      <c r="F700" s="664"/>
      <c r="G700" s="664"/>
      <c r="H700" s="677">
        <v>0</v>
      </c>
      <c r="I700" s="664">
        <v>2</v>
      </c>
      <c r="J700" s="664">
        <v>4359.8599999999997</v>
      </c>
      <c r="K700" s="677">
        <v>1</v>
      </c>
      <c r="L700" s="664">
        <v>2</v>
      </c>
      <c r="M700" s="665">
        <v>4359.8599999999997</v>
      </c>
    </row>
    <row r="701" spans="1:13" ht="14.4" customHeight="1" x14ac:dyDescent="0.3">
      <c r="A701" s="660" t="s">
        <v>3552</v>
      </c>
      <c r="B701" s="661" t="s">
        <v>3434</v>
      </c>
      <c r="C701" s="661" t="s">
        <v>3969</v>
      </c>
      <c r="D701" s="661" t="s">
        <v>3970</v>
      </c>
      <c r="E701" s="661" t="s">
        <v>3436</v>
      </c>
      <c r="F701" s="664">
        <v>1</v>
      </c>
      <c r="G701" s="664">
        <v>5.14</v>
      </c>
      <c r="H701" s="677">
        <v>1</v>
      </c>
      <c r="I701" s="664"/>
      <c r="J701" s="664"/>
      <c r="K701" s="677">
        <v>0</v>
      </c>
      <c r="L701" s="664">
        <v>1</v>
      </c>
      <c r="M701" s="665">
        <v>5.14</v>
      </c>
    </row>
    <row r="702" spans="1:13" ht="14.4" customHeight="1" x14ac:dyDescent="0.3">
      <c r="A702" s="660" t="s">
        <v>3552</v>
      </c>
      <c r="B702" s="661" t="s">
        <v>3440</v>
      </c>
      <c r="C702" s="661" t="s">
        <v>1877</v>
      </c>
      <c r="D702" s="661" t="s">
        <v>1878</v>
      </c>
      <c r="E702" s="661" t="s">
        <v>3441</v>
      </c>
      <c r="F702" s="664"/>
      <c r="G702" s="664"/>
      <c r="H702" s="677">
        <v>0</v>
      </c>
      <c r="I702" s="664">
        <v>8</v>
      </c>
      <c r="J702" s="664">
        <v>527.91999999999996</v>
      </c>
      <c r="K702" s="677">
        <v>1</v>
      </c>
      <c r="L702" s="664">
        <v>8</v>
      </c>
      <c r="M702" s="665">
        <v>527.91999999999996</v>
      </c>
    </row>
    <row r="703" spans="1:13" ht="14.4" customHeight="1" x14ac:dyDescent="0.3">
      <c r="A703" s="660" t="s">
        <v>3552</v>
      </c>
      <c r="B703" s="661" t="s">
        <v>3440</v>
      </c>
      <c r="C703" s="661" t="s">
        <v>2872</v>
      </c>
      <c r="D703" s="661" t="s">
        <v>1952</v>
      </c>
      <c r="E703" s="661" t="s">
        <v>3496</v>
      </c>
      <c r="F703" s="664"/>
      <c r="G703" s="664"/>
      <c r="H703" s="677">
        <v>0</v>
      </c>
      <c r="I703" s="664">
        <v>1</v>
      </c>
      <c r="J703" s="664">
        <v>264</v>
      </c>
      <c r="K703" s="677">
        <v>1</v>
      </c>
      <c r="L703" s="664">
        <v>1</v>
      </c>
      <c r="M703" s="665">
        <v>264</v>
      </c>
    </row>
    <row r="704" spans="1:13" ht="14.4" customHeight="1" x14ac:dyDescent="0.3">
      <c r="A704" s="660" t="s">
        <v>3552</v>
      </c>
      <c r="B704" s="661" t="s">
        <v>3440</v>
      </c>
      <c r="C704" s="661" t="s">
        <v>5262</v>
      </c>
      <c r="D704" s="661" t="s">
        <v>1878</v>
      </c>
      <c r="E704" s="661" t="s">
        <v>5263</v>
      </c>
      <c r="F704" s="664">
        <v>1</v>
      </c>
      <c r="G704" s="664">
        <v>0</v>
      </c>
      <c r="H704" s="677"/>
      <c r="I704" s="664"/>
      <c r="J704" s="664"/>
      <c r="K704" s="677"/>
      <c r="L704" s="664">
        <v>1</v>
      </c>
      <c r="M704" s="665">
        <v>0</v>
      </c>
    </row>
    <row r="705" spans="1:13" ht="14.4" customHeight="1" x14ac:dyDescent="0.3">
      <c r="A705" s="660" t="s">
        <v>3552</v>
      </c>
      <c r="B705" s="661" t="s">
        <v>3444</v>
      </c>
      <c r="C705" s="661" t="s">
        <v>1914</v>
      </c>
      <c r="D705" s="661" t="s">
        <v>1915</v>
      </c>
      <c r="E705" s="661" t="s">
        <v>1916</v>
      </c>
      <c r="F705" s="664"/>
      <c r="G705" s="664"/>
      <c r="H705" s="677">
        <v>0</v>
      </c>
      <c r="I705" s="664">
        <v>3</v>
      </c>
      <c r="J705" s="664">
        <v>396</v>
      </c>
      <c r="K705" s="677">
        <v>1</v>
      </c>
      <c r="L705" s="664">
        <v>3</v>
      </c>
      <c r="M705" s="665">
        <v>396</v>
      </c>
    </row>
    <row r="706" spans="1:13" ht="14.4" customHeight="1" x14ac:dyDescent="0.3">
      <c r="A706" s="660" t="s">
        <v>3552</v>
      </c>
      <c r="B706" s="661" t="s">
        <v>3451</v>
      </c>
      <c r="C706" s="661" t="s">
        <v>4893</v>
      </c>
      <c r="D706" s="661" t="s">
        <v>1758</v>
      </c>
      <c r="E706" s="661" t="s">
        <v>4894</v>
      </c>
      <c r="F706" s="664"/>
      <c r="G706" s="664"/>
      <c r="H706" s="677"/>
      <c r="I706" s="664">
        <v>1</v>
      </c>
      <c r="J706" s="664">
        <v>0</v>
      </c>
      <c r="K706" s="677"/>
      <c r="L706" s="664">
        <v>1</v>
      </c>
      <c r="M706" s="665">
        <v>0</v>
      </c>
    </row>
    <row r="707" spans="1:13" ht="14.4" customHeight="1" x14ac:dyDescent="0.3">
      <c r="A707" s="660" t="s">
        <v>3552</v>
      </c>
      <c r="B707" s="661" t="s">
        <v>3451</v>
      </c>
      <c r="C707" s="661" t="s">
        <v>1757</v>
      </c>
      <c r="D707" s="661" t="s">
        <v>1758</v>
      </c>
      <c r="E707" s="661" t="s">
        <v>3452</v>
      </c>
      <c r="F707" s="664"/>
      <c r="G707" s="664"/>
      <c r="H707" s="677">
        <v>0</v>
      </c>
      <c r="I707" s="664">
        <v>1</v>
      </c>
      <c r="J707" s="664">
        <v>227.32</v>
      </c>
      <c r="K707" s="677">
        <v>1</v>
      </c>
      <c r="L707" s="664">
        <v>1</v>
      </c>
      <c r="M707" s="665">
        <v>227.32</v>
      </c>
    </row>
    <row r="708" spans="1:13" ht="14.4" customHeight="1" x14ac:dyDescent="0.3">
      <c r="A708" s="660" t="s">
        <v>3552</v>
      </c>
      <c r="B708" s="661" t="s">
        <v>3451</v>
      </c>
      <c r="C708" s="661" t="s">
        <v>5258</v>
      </c>
      <c r="D708" s="661" t="s">
        <v>4738</v>
      </c>
      <c r="E708" s="661" t="s">
        <v>1667</v>
      </c>
      <c r="F708" s="664">
        <v>2</v>
      </c>
      <c r="G708" s="664">
        <v>0</v>
      </c>
      <c r="H708" s="677"/>
      <c r="I708" s="664"/>
      <c r="J708" s="664"/>
      <c r="K708" s="677"/>
      <c r="L708" s="664">
        <v>2</v>
      </c>
      <c r="M708" s="665">
        <v>0</v>
      </c>
    </row>
    <row r="709" spans="1:13" ht="14.4" customHeight="1" x14ac:dyDescent="0.3">
      <c r="A709" s="660" t="s">
        <v>3552</v>
      </c>
      <c r="B709" s="661" t="s">
        <v>3454</v>
      </c>
      <c r="C709" s="661" t="s">
        <v>3890</v>
      </c>
      <c r="D709" s="661" t="s">
        <v>3891</v>
      </c>
      <c r="E709" s="661" t="s">
        <v>2022</v>
      </c>
      <c r="F709" s="664"/>
      <c r="G709" s="664"/>
      <c r="H709" s="677">
        <v>0</v>
      </c>
      <c r="I709" s="664">
        <v>2</v>
      </c>
      <c r="J709" s="664">
        <v>164.08</v>
      </c>
      <c r="K709" s="677">
        <v>1</v>
      </c>
      <c r="L709" s="664">
        <v>2</v>
      </c>
      <c r="M709" s="665">
        <v>164.08</v>
      </c>
    </row>
    <row r="710" spans="1:13" ht="14.4" customHeight="1" x14ac:dyDescent="0.3">
      <c r="A710" s="660" t="s">
        <v>3552</v>
      </c>
      <c r="B710" s="661" t="s">
        <v>3454</v>
      </c>
      <c r="C710" s="661" t="s">
        <v>3888</v>
      </c>
      <c r="D710" s="661" t="s">
        <v>3889</v>
      </c>
      <c r="E710" s="661" t="s">
        <v>2022</v>
      </c>
      <c r="F710" s="664"/>
      <c r="G710" s="664"/>
      <c r="H710" s="677">
        <v>0</v>
      </c>
      <c r="I710" s="664">
        <v>2</v>
      </c>
      <c r="J710" s="664">
        <v>164.08</v>
      </c>
      <c r="K710" s="677">
        <v>1</v>
      </c>
      <c r="L710" s="664">
        <v>2</v>
      </c>
      <c r="M710" s="665">
        <v>164.08</v>
      </c>
    </row>
    <row r="711" spans="1:13" ht="14.4" customHeight="1" x14ac:dyDescent="0.3">
      <c r="A711" s="660" t="s">
        <v>3552</v>
      </c>
      <c r="B711" s="661" t="s">
        <v>3454</v>
      </c>
      <c r="C711" s="661" t="s">
        <v>3005</v>
      </c>
      <c r="D711" s="661" t="s">
        <v>3006</v>
      </c>
      <c r="E711" s="661" t="s">
        <v>2022</v>
      </c>
      <c r="F711" s="664"/>
      <c r="G711" s="664"/>
      <c r="H711" s="677">
        <v>0</v>
      </c>
      <c r="I711" s="664">
        <v>2</v>
      </c>
      <c r="J711" s="664">
        <v>164.08</v>
      </c>
      <c r="K711" s="677">
        <v>1</v>
      </c>
      <c r="L711" s="664">
        <v>2</v>
      </c>
      <c r="M711" s="665">
        <v>164.08</v>
      </c>
    </row>
    <row r="712" spans="1:13" ht="14.4" customHeight="1" x14ac:dyDescent="0.3">
      <c r="A712" s="660" t="s">
        <v>3552</v>
      </c>
      <c r="B712" s="661" t="s">
        <v>3415</v>
      </c>
      <c r="C712" s="661" t="s">
        <v>2253</v>
      </c>
      <c r="D712" s="661" t="s">
        <v>2246</v>
      </c>
      <c r="E712" s="661" t="s">
        <v>3416</v>
      </c>
      <c r="F712" s="664"/>
      <c r="G712" s="664"/>
      <c r="H712" s="677">
        <v>0</v>
      </c>
      <c r="I712" s="664">
        <v>13</v>
      </c>
      <c r="J712" s="664">
        <v>180040.37999999998</v>
      </c>
      <c r="K712" s="677">
        <v>1</v>
      </c>
      <c r="L712" s="664">
        <v>13</v>
      </c>
      <c r="M712" s="665">
        <v>180040.37999999998</v>
      </c>
    </row>
    <row r="713" spans="1:13" ht="14.4" customHeight="1" x14ac:dyDescent="0.3">
      <c r="A713" s="660" t="s">
        <v>3553</v>
      </c>
      <c r="B713" s="661" t="s">
        <v>5527</v>
      </c>
      <c r="C713" s="661" t="s">
        <v>3867</v>
      </c>
      <c r="D713" s="661" t="s">
        <v>3868</v>
      </c>
      <c r="E713" s="661" t="s">
        <v>3869</v>
      </c>
      <c r="F713" s="664"/>
      <c r="G713" s="664"/>
      <c r="H713" s="677">
        <v>0</v>
      </c>
      <c r="I713" s="664">
        <v>1</v>
      </c>
      <c r="J713" s="664">
        <v>120.61</v>
      </c>
      <c r="K713" s="677">
        <v>1</v>
      </c>
      <c r="L713" s="664">
        <v>1</v>
      </c>
      <c r="M713" s="665">
        <v>120.61</v>
      </c>
    </row>
    <row r="714" spans="1:13" ht="14.4" customHeight="1" x14ac:dyDescent="0.3">
      <c r="A714" s="660" t="s">
        <v>3553</v>
      </c>
      <c r="B714" s="661" t="s">
        <v>3355</v>
      </c>
      <c r="C714" s="661" t="s">
        <v>1780</v>
      </c>
      <c r="D714" s="661" t="s">
        <v>1781</v>
      </c>
      <c r="E714" s="661" t="s">
        <v>1782</v>
      </c>
      <c r="F714" s="664"/>
      <c r="G714" s="664"/>
      <c r="H714" s="677">
        <v>0</v>
      </c>
      <c r="I714" s="664">
        <v>2</v>
      </c>
      <c r="J714" s="664">
        <v>1630.2</v>
      </c>
      <c r="K714" s="677">
        <v>1</v>
      </c>
      <c r="L714" s="664">
        <v>2</v>
      </c>
      <c r="M714" s="665">
        <v>1630.2</v>
      </c>
    </row>
    <row r="715" spans="1:13" ht="14.4" customHeight="1" x14ac:dyDescent="0.3">
      <c r="A715" s="660" t="s">
        <v>3553</v>
      </c>
      <c r="B715" s="661" t="s">
        <v>3355</v>
      </c>
      <c r="C715" s="661" t="s">
        <v>1784</v>
      </c>
      <c r="D715" s="661" t="s">
        <v>1781</v>
      </c>
      <c r="E715" s="661" t="s">
        <v>1785</v>
      </c>
      <c r="F715" s="664"/>
      <c r="G715" s="664"/>
      <c r="H715" s="677">
        <v>0</v>
      </c>
      <c r="I715" s="664">
        <v>5</v>
      </c>
      <c r="J715" s="664">
        <v>4618.7</v>
      </c>
      <c r="K715" s="677">
        <v>1</v>
      </c>
      <c r="L715" s="664">
        <v>5</v>
      </c>
      <c r="M715" s="665">
        <v>4618.7</v>
      </c>
    </row>
    <row r="716" spans="1:13" ht="14.4" customHeight="1" x14ac:dyDescent="0.3">
      <c r="A716" s="660" t="s">
        <v>3553</v>
      </c>
      <c r="B716" s="661" t="s">
        <v>3469</v>
      </c>
      <c r="C716" s="661" t="s">
        <v>4335</v>
      </c>
      <c r="D716" s="661" t="s">
        <v>4336</v>
      </c>
      <c r="E716" s="661" t="s">
        <v>3471</v>
      </c>
      <c r="F716" s="664"/>
      <c r="G716" s="664"/>
      <c r="H716" s="677">
        <v>0</v>
      </c>
      <c r="I716" s="664">
        <v>4</v>
      </c>
      <c r="J716" s="664">
        <v>640.4</v>
      </c>
      <c r="K716" s="677">
        <v>1</v>
      </c>
      <c r="L716" s="664">
        <v>4</v>
      </c>
      <c r="M716" s="665">
        <v>640.4</v>
      </c>
    </row>
    <row r="717" spans="1:13" ht="14.4" customHeight="1" x14ac:dyDescent="0.3">
      <c r="A717" s="660" t="s">
        <v>3553</v>
      </c>
      <c r="B717" s="661" t="s">
        <v>3359</v>
      </c>
      <c r="C717" s="661" t="s">
        <v>5488</v>
      </c>
      <c r="D717" s="661" t="s">
        <v>5489</v>
      </c>
      <c r="E717" s="661" t="s">
        <v>5490</v>
      </c>
      <c r="F717" s="664">
        <v>1</v>
      </c>
      <c r="G717" s="664">
        <v>0</v>
      </c>
      <c r="H717" s="677"/>
      <c r="I717" s="664"/>
      <c r="J717" s="664"/>
      <c r="K717" s="677"/>
      <c r="L717" s="664">
        <v>1</v>
      </c>
      <c r="M717" s="665">
        <v>0</v>
      </c>
    </row>
    <row r="718" spans="1:13" ht="14.4" customHeight="1" x14ac:dyDescent="0.3">
      <c r="A718" s="660" t="s">
        <v>3553</v>
      </c>
      <c r="B718" s="661" t="s">
        <v>3365</v>
      </c>
      <c r="C718" s="661" t="s">
        <v>5286</v>
      </c>
      <c r="D718" s="661" t="s">
        <v>5287</v>
      </c>
      <c r="E718" s="661" t="s">
        <v>5288</v>
      </c>
      <c r="F718" s="664"/>
      <c r="G718" s="664"/>
      <c r="H718" s="677">
        <v>0</v>
      </c>
      <c r="I718" s="664">
        <v>1</v>
      </c>
      <c r="J718" s="664">
        <v>321.79000000000002</v>
      </c>
      <c r="K718" s="677">
        <v>1</v>
      </c>
      <c r="L718" s="664">
        <v>1</v>
      </c>
      <c r="M718" s="665">
        <v>321.79000000000002</v>
      </c>
    </row>
    <row r="719" spans="1:13" ht="14.4" customHeight="1" x14ac:dyDescent="0.3">
      <c r="A719" s="660" t="s">
        <v>3553</v>
      </c>
      <c r="B719" s="661" t="s">
        <v>3366</v>
      </c>
      <c r="C719" s="661" t="s">
        <v>3893</v>
      </c>
      <c r="D719" s="661" t="s">
        <v>3894</v>
      </c>
      <c r="E719" s="661" t="s">
        <v>3764</v>
      </c>
      <c r="F719" s="664"/>
      <c r="G719" s="664"/>
      <c r="H719" s="677">
        <v>0</v>
      </c>
      <c r="I719" s="664">
        <v>2</v>
      </c>
      <c r="J719" s="664">
        <v>80.44</v>
      </c>
      <c r="K719" s="677">
        <v>1</v>
      </c>
      <c r="L719" s="664">
        <v>2</v>
      </c>
      <c r="M719" s="665">
        <v>80.44</v>
      </c>
    </row>
    <row r="720" spans="1:13" ht="14.4" customHeight="1" x14ac:dyDescent="0.3">
      <c r="A720" s="660" t="s">
        <v>3553</v>
      </c>
      <c r="B720" s="661" t="s">
        <v>3366</v>
      </c>
      <c r="C720" s="661" t="s">
        <v>5495</v>
      </c>
      <c r="D720" s="661" t="s">
        <v>5290</v>
      </c>
      <c r="E720" s="661" t="s">
        <v>1014</v>
      </c>
      <c r="F720" s="664">
        <v>1</v>
      </c>
      <c r="G720" s="664">
        <v>0</v>
      </c>
      <c r="H720" s="677"/>
      <c r="I720" s="664"/>
      <c r="J720" s="664"/>
      <c r="K720" s="677"/>
      <c r="L720" s="664">
        <v>1</v>
      </c>
      <c r="M720" s="665">
        <v>0</v>
      </c>
    </row>
    <row r="721" spans="1:13" ht="14.4" customHeight="1" x14ac:dyDescent="0.3">
      <c r="A721" s="660" t="s">
        <v>3553</v>
      </c>
      <c r="B721" s="661" t="s">
        <v>3366</v>
      </c>
      <c r="C721" s="661" t="s">
        <v>5289</v>
      </c>
      <c r="D721" s="661" t="s">
        <v>5290</v>
      </c>
      <c r="E721" s="661" t="s">
        <v>5291</v>
      </c>
      <c r="F721" s="664">
        <v>1</v>
      </c>
      <c r="G721" s="664">
        <v>0</v>
      </c>
      <c r="H721" s="677"/>
      <c r="I721" s="664"/>
      <c r="J721" s="664"/>
      <c r="K721" s="677"/>
      <c r="L721" s="664">
        <v>1</v>
      </c>
      <c r="M721" s="665">
        <v>0</v>
      </c>
    </row>
    <row r="722" spans="1:13" ht="14.4" customHeight="1" x14ac:dyDescent="0.3">
      <c r="A722" s="660" t="s">
        <v>3553</v>
      </c>
      <c r="B722" s="661" t="s">
        <v>3385</v>
      </c>
      <c r="C722" s="661" t="s">
        <v>2158</v>
      </c>
      <c r="D722" s="661" t="s">
        <v>617</v>
      </c>
      <c r="E722" s="661" t="s">
        <v>3387</v>
      </c>
      <c r="F722" s="664"/>
      <c r="G722" s="664"/>
      <c r="H722" s="677">
        <v>0</v>
      </c>
      <c r="I722" s="664">
        <v>3</v>
      </c>
      <c r="J722" s="664">
        <v>463.08000000000004</v>
      </c>
      <c r="K722" s="677">
        <v>1</v>
      </c>
      <c r="L722" s="664">
        <v>3</v>
      </c>
      <c r="M722" s="665">
        <v>463.08000000000004</v>
      </c>
    </row>
    <row r="723" spans="1:13" ht="14.4" customHeight="1" x14ac:dyDescent="0.3">
      <c r="A723" s="660" t="s">
        <v>3553</v>
      </c>
      <c r="B723" s="661" t="s">
        <v>3391</v>
      </c>
      <c r="C723" s="661" t="s">
        <v>2089</v>
      </c>
      <c r="D723" s="661" t="s">
        <v>2090</v>
      </c>
      <c r="E723" s="661" t="s">
        <v>3392</v>
      </c>
      <c r="F723" s="664"/>
      <c r="G723" s="664"/>
      <c r="H723" s="677">
        <v>0</v>
      </c>
      <c r="I723" s="664">
        <v>1</v>
      </c>
      <c r="J723" s="664">
        <v>170.52</v>
      </c>
      <c r="K723" s="677">
        <v>1</v>
      </c>
      <c r="L723" s="664">
        <v>1</v>
      </c>
      <c r="M723" s="665">
        <v>170.52</v>
      </c>
    </row>
    <row r="724" spans="1:13" ht="14.4" customHeight="1" x14ac:dyDescent="0.3">
      <c r="A724" s="660" t="s">
        <v>3553</v>
      </c>
      <c r="B724" s="661" t="s">
        <v>3396</v>
      </c>
      <c r="C724" s="661" t="s">
        <v>2096</v>
      </c>
      <c r="D724" s="661" t="s">
        <v>2097</v>
      </c>
      <c r="E724" s="661" t="s">
        <v>3016</v>
      </c>
      <c r="F724" s="664"/>
      <c r="G724" s="664"/>
      <c r="H724" s="677">
        <v>0</v>
      </c>
      <c r="I724" s="664">
        <v>1</v>
      </c>
      <c r="J724" s="664">
        <v>111.72</v>
      </c>
      <c r="K724" s="677">
        <v>1</v>
      </c>
      <c r="L724" s="664">
        <v>1</v>
      </c>
      <c r="M724" s="665">
        <v>111.72</v>
      </c>
    </row>
    <row r="725" spans="1:13" ht="14.4" customHeight="1" x14ac:dyDescent="0.3">
      <c r="A725" s="660" t="s">
        <v>3553</v>
      </c>
      <c r="B725" s="661" t="s">
        <v>3396</v>
      </c>
      <c r="C725" s="661" t="s">
        <v>2127</v>
      </c>
      <c r="D725" s="661" t="s">
        <v>4258</v>
      </c>
      <c r="E725" s="661" t="s">
        <v>4259</v>
      </c>
      <c r="F725" s="664"/>
      <c r="G725" s="664"/>
      <c r="H725" s="677">
        <v>0</v>
      </c>
      <c r="I725" s="664">
        <v>1</v>
      </c>
      <c r="J725" s="664">
        <v>83.79</v>
      </c>
      <c r="K725" s="677">
        <v>1</v>
      </c>
      <c r="L725" s="664">
        <v>1</v>
      </c>
      <c r="M725" s="665">
        <v>83.79</v>
      </c>
    </row>
    <row r="726" spans="1:13" ht="14.4" customHeight="1" x14ac:dyDescent="0.3">
      <c r="A726" s="660" t="s">
        <v>3553</v>
      </c>
      <c r="B726" s="661" t="s">
        <v>3397</v>
      </c>
      <c r="C726" s="661" t="s">
        <v>2170</v>
      </c>
      <c r="D726" s="661" t="s">
        <v>2171</v>
      </c>
      <c r="E726" s="661" t="s">
        <v>2172</v>
      </c>
      <c r="F726" s="664"/>
      <c r="G726" s="664"/>
      <c r="H726" s="677">
        <v>0</v>
      </c>
      <c r="I726" s="664">
        <v>4</v>
      </c>
      <c r="J726" s="664">
        <v>478.8</v>
      </c>
      <c r="K726" s="677">
        <v>1</v>
      </c>
      <c r="L726" s="664">
        <v>4</v>
      </c>
      <c r="M726" s="665">
        <v>478.8</v>
      </c>
    </row>
    <row r="727" spans="1:13" ht="14.4" customHeight="1" x14ac:dyDescent="0.3">
      <c r="A727" s="660" t="s">
        <v>3553</v>
      </c>
      <c r="B727" s="661" t="s">
        <v>3412</v>
      </c>
      <c r="C727" s="661" t="s">
        <v>2218</v>
      </c>
      <c r="D727" s="661" t="s">
        <v>2219</v>
      </c>
      <c r="E727" s="661" t="s">
        <v>3414</v>
      </c>
      <c r="F727" s="664"/>
      <c r="G727" s="664"/>
      <c r="H727" s="677">
        <v>0</v>
      </c>
      <c r="I727" s="664">
        <v>1</v>
      </c>
      <c r="J727" s="664">
        <v>2991.23</v>
      </c>
      <c r="K727" s="677">
        <v>1</v>
      </c>
      <c r="L727" s="664">
        <v>1</v>
      </c>
      <c r="M727" s="665">
        <v>2991.23</v>
      </c>
    </row>
    <row r="728" spans="1:13" ht="14.4" customHeight="1" x14ac:dyDescent="0.3">
      <c r="A728" s="660" t="s">
        <v>3553</v>
      </c>
      <c r="B728" s="661" t="s">
        <v>3419</v>
      </c>
      <c r="C728" s="661" t="s">
        <v>1967</v>
      </c>
      <c r="D728" s="661" t="s">
        <v>1968</v>
      </c>
      <c r="E728" s="661" t="s">
        <v>2432</v>
      </c>
      <c r="F728" s="664"/>
      <c r="G728" s="664"/>
      <c r="H728" s="677">
        <v>0</v>
      </c>
      <c r="I728" s="664">
        <v>8</v>
      </c>
      <c r="J728" s="664">
        <v>11417.84</v>
      </c>
      <c r="K728" s="677">
        <v>1</v>
      </c>
      <c r="L728" s="664">
        <v>8</v>
      </c>
      <c r="M728" s="665">
        <v>11417.84</v>
      </c>
    </row>
    <row r="729" spans="1:13" ht="14.4" customHeight="1" x14ac:dyDescent="0.3">
      <c r="A729" s="660" t="s">
        <v>3553</v>
      </c>
      <c r="B729" s="661" t="s">
        <v>5529</v>
      </c>
      <c r="C729" s="661" t="s">
        <v>4009</v>
      </c>
      <c r="D729" s="661" t="s">
        <v>4010</v>
      </c>
      <c r="E729" s="661" t="s">
        <v>4011</v>
      </c>
      <c r="F729" s="664"/>
      <c r="G729" s="664"/>
      <c r="H729" s="677">
        <v>0</v>
      </c>
      <c r="I729" s="664">
        <v>5</v>
      </c>
      <c r="J729" s="664">
        <v>10899.65</v>
      </c>
      <c r="K729" s="677">
        <v>1</v>
      </c>
      <c r="L729" s="664">
        <v>5</v>
      </c>
      <c r="M729" s="665">
        <v>10899.65</v>
      </c>
    </row>
    <row r="730" spans="1:13" ht="14.4" customHeight="1" x14ac:dyDescent="0.3">
      <c r="A730" s="660" t="s">
        <v>3553</v>
      </c>
      <c r="B730" s="661" t="s">
        <v>3440</v>
      </c>
      <c r="C730" s="661" t="s">
        <v>1877</v>
      </c>
      <c r="D730" s="661" t="s">
        <v>1878</v>
      </c>
      <c r="E730" s="661" t="s">
        <v>3441</v>
      </c>
      <c r="F730" s="664"/>
      <c r="G730" s="664"/>
      <c r="H730" s="677">
        <v>0</v>
      </c>
      <c r="I730" s="664">
        <v>7</v>
      </c>
      <c r="J730" s="664">
        <v>461.92999999999995</v>
      </c>
      <c r="K730" s="677">
        <v>1</v>
      </c>
      <c r="L730" s="664">
        <v>7</v>
      </c>
      <c r="M730" s="665">
        <v>461.92999999999995</v>
      </c>
    </row>
    <row r="731" spans="1:13" ht="14.4" customHeight="1" x14ac:dyDescent="0.3">
      <c r="A731" s="660" t="s">
        <v>3553</v>
      </c>
      <c r="B731" s="661" t="s">
        <v>3440</v>
      </c>
      <c r="C731" s="661" t="s">
        <v>2872</v>
      </c>
      <c r="D731" s="661" t="s">
        <v>1952</v>
      </c>
      <c r="E731" s="661" t="s">
        <v>3496</v>
      </c>
      <c r="F731" s="664"/>
      <c r="G731" s="664"/>
      <c r="H731" s="677">
        <v>0</v>
      </c>
      <c r="I731" s="664">
        <v>4</v>
      </c>
      <c r="J731" s="664">
        <v>1056</v>
      </c>
      <c r="K731" s="677">
        <v>1</v>
      </c>
      <c r="L731" s="664">
        <v>4</v>
      </c>
      <c r="M731" s="665">
        <v>1056</v>
      </c>
    </row>
    <row r="732" spans="1:13" ht="14.4" customHeight="1" x14ac:dyDescent="0.3">
      <c r="A732" s="660" t="s">
        <v>3553</v>
      </c>
      <c r="B732" s="661" t="s">
        <v>3451</v>
      </c>
      <c r="C732" s="661" t="s">
        <v>1918</v>
      </c>
      <c r="D732" s="661" t="s">
        <v>1758</v>
      </c>
      <c r="E732" s="661" t="s">
        <v>1919</v>
      </c>
      <c r="F732" s="664"/>
      <c r="G732" s="664"/>
      <c r="H732" s="677">
        <v>0</v>
      </c>
      <c r="I732" s="664">
        <v>1</v>
      </c>
      <c r="J732" s="664">
        <v>340.97</v>
      </c>
      <c r="K732" s="677">
        <v>1</v>
      </c>
      <c r="L732" s="664">
        <v>1</v>
      </c>
      <c r="M732" s="665">
        <v>340.97</v>
      </c>
    </row>
    <row r="733" spans="1:13" ht="14.4" customHeight="1" x14ac:dyDescent="0.3">
      <c r="A733" s="660" t="s">
        <v>3553</v>
      </c>
      <c r="B733" s="661" t="s">
        <v>3415</v>
      </c>
      <c r="C733" s="661" t="s">
        <v>2253</v>
      </c>
      <c r="D733" s="661" t="s">
        <v>2246</v>
      </c>
      <c r="E733" s="661" t="s">
        <v>3416</v>
      </c>
      <c r="F733" s="664"/>
      <c r="G733" s="664"/>
      <c r="H733" s="677">
        <v>0</v>
      </c>
      <c r="I733" s="664">
        <v>7</v>
      </c>
      <c r="J733" s="664">
        <v>96944.82</v>
      </c>
      <c r="K733" s="677">
        <v>1</v>
      </c>
      <c r="L733" s="664">
        <v>7</v>
      </c>
      <c r="M733" s="665">
        <v>96944.82</v>
      </c>
    </row>
    <row r="734" spans="1:13" ht="14.4" customHeight="1" x14ac:dyDescent="0.3">
      <c r="A734" s="660" t="s">
        <v>3554</v>
      </c>
      <c r="B734" s="661" t="s">
        <v>3346</v>
      </c>
      <c r="C734" s="661" t="s">
        <v>3715</v>
      </c>
      <c r="D734" s="661" t="s">
        <v>3716</v>
      </c>
      <c r="E734" s="661" t="s">
        <v>3717</v>
      </c>
      <c r="F734" s="664"/>
      <c r="G734" s="664"/>
      <c r="H734" s="677">
        <v>0</v>
      </c>
      <c r="I734" s="664">
        <v>2</v>
      </c>
      <c r="J734" s="664">
        <v>93.7</v>
      </c>
      <c r="K734" s="677">
        <v>1</v>
      </c>
      <c r="L734" s="664">
        <v>2</v>
      </c>
      <c r="M734" s="665">
        <v>93.7</v>
      </c>
    </row>
    <row r="735" spans="1:13" ht="14.4" customHeight="1" x14ac:dyDescent="0.3">
      <c r="A735" s="660" t="s">
        <v>3554</v>
      </c>
      <c r="B735" s="661" t="s">
        <v>3346</v>
      </c>
      <c r="C735" s="661" t="s">
        <v>4059</v>
      </c>
      <c r="D735" s="661" t="s">
        <v>3716</v>
      </c>
      <c r="E735" s="661" t="s">
        <v>4060</v>
      </c>
      <c r="F735" s="664"/>
      <c r="G735" s="664"/>
      <c r="H735" s="677"/>
      <c r="I735" s="664">
        <v>2</v>
      </c>
      <c r="J735" s="664">
        <v>0</v>
      </c>
      <c r="K735" s="677"/>
      <c r="L735" s="664">
        <v>2</v>
      </c>
      <c r="M735" s="665">
        <v>0</v>
      </c>
    </row>
    <row r="736" spans="1:13" ht="14.4" customHeight="1" x14ac:dyDescent="0.3">
      <c r="A736" s="660" t="s">
        <v>3554</v>
      </c>
      <c r="B736" s="661" t="s">
        <v>3353</v>
      </c>
      <c r="C736" s="661" t="s">
        <v>1822</v>
      </c>
      <c r="D736" s="661" t="s">
        <v>1823</v>
      </c>
      <c r="E736" s="661" t="s">
        <v>3354</v>
      </c>
      <c r="F736" s="664"/>
      <c r="G736" s="664"/>
      <c r="H736" s="677">
        <v>0</v>
      </c>
      <c r="I736" s="664">
        <v>1</v>
      </c>
      <c r="J736" s="664">
        <v>50.85</v>
      </c>
      <c r="K736" s="677">
        <v>1</v>
      </c>
      <c r="L736" s="664">
        <v>1</v>
      </c>
      <c r="M736" s="665">
        <v>50.85</v>
      </c>
    </row>
    <row r="737" spans="1:13" ht="14.4" customHeight="1" x14ac:dyDescent="0.3">
      <c r="A737" s="660" t="s">
        <v>3554</v>
      </c>
      <c r="B737" s="661" t="s">
        <v>3353</v>
      </c>
      <c r="C737" s="661" t="s">
        <v>5318</v>
      </c>
      <c r="D737" s="661" t="s">
        <v>5319</v>
      </c>
      <c r="E737" s="661" t="s">
        <v>5320</v>
      </c>
      <c r="F737" s="664"/>
      <c r="G737" s="664"/>
      <c r="H737" s="677">
        <v>0</v>
      </c>
      <c r="I737" s="664">
        <v>4</v>
      </c>
      <c r="J737" s="664">
        <v>345.72</v>
      </c>
      <c r="K737" s="677">
        <v>1</v>
      </c>
      <c r="L737" s="664">
        <v>4</v>
      </c>
      <c r="M737" s="665">
        <v>345.72</v>
      </c>
    </row>
    <row r="738" spans="1:13" ht="14.4" customHeight="1" x14ac:dyDescent="0.3">
      <c r="A738" s="660" t="s">
        <v>3554</v>
      </c>
      <c r="B738" s="661" t="s">
        <v>3355</v>
      </c>
      <c r="C738" s="661" t="s">
        <v>1927</v>
      </c>
      <c r="D738" s="661" t="s">
        <v>1781</v>
      </c>
      <c r="E738" s="661" t="s">
        <v>1928</v>
      </c>
      <c r="F738" s="664"/>
      <c r="G738" s="664"/>
      <c r="H738" s="677">
        <v>0</v>
      </c>
      <c r="I738" s="664">
        <v>105</v>
      </c>
      <c r="J738" s="664">
        <v>57055.94999999999</v>
      </c>
      <c r="K738" s="677">
        <v>1</v>
      </c>
      <c r="L738" s="664">
        <v>105</v>
      </c>
      <c r="M738" s="665">
        <v>57055.94999999999</v>
      </c>
    </row>
    <row r="739" spans="1:13" ht="14.4" customHeight="1" x14ac:dyDescent="0.3">
      <c r="A739" s="660" t="s">
        <v>3554</v>
      </c>
      <c r="B739" s="661" t="s">
        <v>3469</v>
      </c>
      <c r="C739" s="661" t="s">
        <v>4335</v>
      </c>
      <c r="D739" s="661" t="s">
        <v>4336</v>
      </c>
      <c r="E739" s="661" t="s">
        <v>3471</v>
      </c>
      <c r="F739" s="664"/>
      <c r="G739" s="664"/>
      <c r="H739" s="677">
        <v>0</v>
      </c>
      <c r="I739" s="664">
        <v>2</v>
      </c>
      <c r="J739" s="664">
        <v>320.2</v>
      </c>
      <c r="K739" s="677">
        <v>1</v>
      </c>
      <c r="L739" s="664">
        <v>2</v>
      </c>
      <c r="M739" s="665">
        <v>320.2</v>
      </c>
    </row>
    <row r="740" spans="1:13" ht="14.4" customHeight="1" x14ac:dyDescent="0.3">
      <c r="A740" s="660" t="s">
        <v>3554</v>
      </c>
      <c r="B740" s="661" t="s">
        <v>3362</v>
      </c>
      <c r="C740" s="661" t="s">
        <v>1896</v>
      </c>
      <c r="D740" s="661" t="s">
        <v>3363</v>
      </c>
      <c r="E740" s="661" t="s">
        <v>3364</v>
      </c>
      <c r="F740" s="664"/>
      <c r="G740" s="664"/>
      <c r="H740" s="677">
        <v>0</v>
      </c>
      <c r="I740" s="664">
        <v>2</v>
      </c>
      <c r="J740" s="664">
        <v>45.04</v>
      </c>
      <c r="K740" s="677">
        <v>1</v>
      </c>
      <c r="L740" s="664">
        <v>2</v>
      </c>
      <c r="M740" s="665">
        <v>45.04</v>
      </c>
    </row>
    <row r="741" spans="1:13" ht="14.4" customHeight="1" x14ac:dyDescent="0.3">
      <c r="A741" s="660" t="s">
        <v>3554</v>
      </c>
      <c r="B741" s="661" t="s">
        <v>3472</v>
      </c>
      <c r="C741" s="661" t="s">
        <v>4333</v>
      </c>
      <c r="D741" s="661" t="s">
        <v>4334</v>
      </c>
      <c r="E741" s="661" t="s">
        <v>1030</v>
      </c>
      <c r="F741" s="664"/>
      <c r="G741" s="664"/>
      <c r="H741" s="677">
        <v>0</v>
      </c>
      <c r="I741" s="664">
        <v>7</v>
      </c>
      <c r="J741" s="664">
        <v>680.82</v>
      </c>
      <c r="K741" s="677">
        <v>1</v>
      </c>
      <c r="L741" s="664">
        <v>7</v>
      </c>
      <c r="M741" s="665">
        <v>680.82</v>
      </c>
    </row>
    <row r="742" spans="1:13" ht="14.4" customHeight="1" x14ac:dyDescent="0.3">
      <c r="A742" s="660" t="s">
        <v>3554</v>
      </c>
      <c r="B742" s="661" t="s">
        <v>3472</v>
      </c>
      <c r="C742" s="661" t="s">
        <v>4566</v>
      </c>
      <c r="D742" s="661" t="s">
        <v>4334</v>
      </c>
      <c r="E742" s="661" t="s">
        <v>1072</v>
      </c>
      <c r="F742" s="664"/>
      <c r="G742" s="664"/>
      <c r="H742" s="677">
        <v>0</v>
      </c>
      <c r="I742" s="664">
        <v>1</v>
      </c>
      <c r="J742" s="664">
        <v>291.82</v>
      </c>
      <c r="K742" s="677">
        <v>1</v>
      </c>
      <c r="L742" s="664">
        <v>1</v>
      </c>
      <c r="M742" s="665">
        <v>291.82</v>
      </c>
    </row>
    <row r="743" spans="1:13" ht="14.4" customHeight="1" x14ac:dyDescent="0.3">
      <c r="A743" s="660" t="s">
        <v>3554</v>
      </c>
      <c r="B743" s="661" t="s">
        <v>3368</v>
      </c>
      <c r="C743" s="661" t="s">
        <v>5333</v>
      </c>
      <c r="D743" s="661" t="s">
        <v>5334</v>
      </c>
      <c r="E743" s="661" t="s">
        <v>1852</v>
      </c>
      <c r="F743" s="664"/>
      <c r="G743" s="664"/>
      <c r="H743" s="677">
        <v>0</v>
      </c>
      <c r="I743" s="664">
        <v>2</v>
      </c>
      <c r="J743" s="664">
        <v>271.36</v>
      </c>
      <c r="K743" s="677">
        <v>1</v>
      </c>
      <c r="L743" s="664">
        <v>2</v>
      </c>
      <c r="M743" s="665">
        <v>271.36</v>
      </c>
    </row>
    <row r="744" spans="1:13" ht="14.4" customHeight="1" x14ac:dyDescent="0.3">
      <c r="A744" s="660" t="s">
        <v>3554</v>
      </c>
      <c r="B744" s="661" t="s">
        <v>5533</v>
      </c>
      <c r="C744" s="661" t="s">
        <v>5079</v>
      </c>
      <c r="D744" s="661" t="s">
        <v>5080</v>
      </c>
      <c r="E744" s="661" t="s">
        <v>3163</v>
      </c>
      <c r="F744" s="664"/>
      <c r="G744" s="664"/>
      <c r="H744" s="677">
        <v>0</v>
      </c>
      <c r="I744" s="664">
        <v>1</v>
      </c>
      <c r="J744" s="664">
        <v>208.19</v>
      </c>
      <c r="K744" s="677">
        <v>1</v>
      </c>
      <c r="L744" s="664">
        <v>1</v>
      </c>
      <c r="M744" s="665">
        <v>208.19</v>
      </c>
    </row>
    <row r="745" spans="1:13" ht="14.4" customHeight="1" x14ac:dyDescent="0.3">
      <c r="A745" s="660" t="s">
        <v>3554</v>
      </c>
      <c r="B745" s="661" t="s">
        <v>3372</v>
      </c>
      <c r="C745" s="661" t="s">
        <v>3976</v>
      </c>
      <c r="D745" s="661" t="s">
        <v>3977</v>
      </c>
      <c r="E745" s="661" t="s">
        <v>1919</v>
      </c>
      <c r="F745" s="664"/>
      <c r="G745" s="664"/>
      <c r="H745" s="677">
        <v>0</v>
      </c>
      <c r="I745" s="664">
        <v>1</v>
      </c>
      <c r="J745" s="664">
        <v>187.37</v>
      </c>
      <c r="K745" s="677">
        <v>1</v>
      </c>
      <c r="L745" s="664">
        <v>1</v>
      </c>
      <c r="M745" s="665">
        <v>187.37</v>
      </c>
    </row>
    <row r="746" spans="1:13" ht="14.4" customHeight="1" x14ac:dyDescent="0.3">
      <c r="A746" s="660" t="s">
        <v>3554</v>
      </c>
      <c r="B746" s="661" t="s">
        <v>3372</v>
      </c>
      <c r="C746" s="661" t="s">
        <v>1991</v>
      </c>
      <c r="D746" s="661" t="s">
        <v>1992</v>
      </c>
      <c r="E746" s="661" t="s">
        <v>1993</v>
      </c>
      <c r="F746" s="664"/>
      <c r="G746" s="664"/>
      <c r="H746" s="677">
        <v>0</v>
      </c>
      <c r="I746" s="664">
        <v>3</v>
      </c>
      <c r="J746" s="664">
        <v>374.73</v>
      </c>
      <c r="K746" s="677">
        <v>1</v>
      </c>
      <c r="L746" s="664">
        <v>3</v>
      </c>
      <c r="M746" s="665">
        <v>374.73</v>
      </c>
    </row>
    <row r="747" spans="1:13" ht="14.4" customHeight="1" x14ac:dyDescent="0.3">
      <c r="A747" s="660" t="s">
        <v>3554</v>
      </c>
      <c r="B747" s="661" t="s">
        <v>3372</v>
      </c>
      <c r="C747" s="661" t="s">
        <v>5293</v>
      </c>
      <c r="D747" s="661" t="s">
        <v>1992</v>
      </c>
      <c r="E747" s="661" t="s">
        <v>4579</v>
      </c>
      <c r="F747" s="664"/>
      <c r="G747" s="664"/>
      <c r="H747" s="677">
        <v>0</v>
      </c>
      <c r="I747" s="664">
        <v>1</v>
      </c>
      <c r="J747" s="664">
        <v>374.74</v>
      </c>
      <c r="K747" s="677">
        <v>1</v>
      </c>
      <c r="L747" s="664">
        <v>1</v>
      </c>
      <c r="M747" s="665">
        <v>374.74</v>
      </c>
    </row>
    <row r="748" spans="1:13" ht="14.4" customHeight="1" x14ac:dyDescent="0.3">
      <c r="A748" s="660" t="s">
        <v>3554</v>
      </c>
      <c r="B748" s="661" t="s">
        <v>5534</v>
      </c>
      <c r="C748" s="661" t="s">
        <v>5335</v>
      </c>
      <c r="D748" s="661" t="s">
        <v>5129</v>
      </c>
      <c r="E748" s="661" t="s">
        <v>1916</v>
      </c>
      <c r="F748" s="664"/>
      <c r="G748" s="664"/>
      <c r="H748" s="677">
        <v>0</v>
      </c>
      <c r="I748" s="664">
        <v>1</v>
      </c>
      <c r="J748" s="664">
        <v>124.91</v>
      </c>
      <c r="K748" s="677">
        <v>1</v>
      </c>
      <c r="L748" s="664">
        <v>1</v>
      </c>
      <c r="M748" s="665">
        <v>124.91</v>
      </c>
    </row>
    <row r="749" spans="1:13" ht="14.4" customHeight="1" x14ac:dyDescent="0.3">
      <c r="A749" s="660" t="s">
        <v>3554</v>
      </c>
      <c r="B749" s="661" t="s">
        <v>5534</v>
      </c>
      <c r="C749" s="661" t="s">
        <v>5128</v>
      </c>
      <c r="D749" s="661" t="s">
        <v>5129</v>
      </c>
      <c r="E749" s="661" t="s">
        <v>1919</v>
      </c>
      <c r="F749" s="664"/>
      <c r="G749" s="664"/>
      <c r="H749" s="677">
        <v>0</v>
      </c>
      <c r="I749" s="664">
        <v>4</v>
      </c>
      <c r="J749" s="664">
        <v>1498.96</v>
      </c>
      <c r="K749" s="677">
        <v>1</v>
      </c>
      <c r="L749" s="664">
        <v>4</v>
      </c>
      <c r="M749" s="665">
        <v>1498.96</v>
      </c>
    </row>
    <row r="750" spans="1:13" ht="14.4" customHeight="1" x14ac:dyDescent="0.3">
      <c r="A750" s="660" t="s">
        <v>3554</v>
      </c>
      <c r="B750" s="661" t="s">
        <v>3381</v>
      </c>
      <c r="C750" s="661" t="s">
        <v>4266</v>
      </c>
      <c r="D750" s="661" t="s">
        <v>2977</v>
      </c>
      <c r="E750" s="661" t="s">
        <v>4267</v>
      </c>
      <c r="F750" s="664"/>
      <c r="G750" s="664"/>
      <c r="H750" s="677">
        <v>0</v>
      </c>
      <c r="I750" s="664">
        <v>1</v>
      </c>
      <c r="J750" s="664">
        <v>48.37</v>
      </c>
      <c r="K750" s="677">
        <v>1</v>
      </c>
      <c r="L750" s="664">
        <v>1</v>
      </c>
      <c r="M750" s="665">
        <v>48.37</v>
      </c>
    </row>
    <row r="751" spans="1:13" ht="14.4" customHeight="1" x14ac:dyDescent="0.3">
      <c r="A751" s="660" t="s">
        <v>3554</v>
      </c>
      <c r="B751" s="661" t="s">
        <v>3381</v>
      </c>
      <c r="C751" s="661" t="s">
        <v>1810</v>
      </c>
      <c r="D751" s="661" t="s">
        <v>1811</v>
      </c>
      <c r="E751" s="661" t="s">
        <v>3382</v>
      </c>
      <c r="F751" s="664"/>
      <c r="G751" s="664"/>
      <c r="H751" s="677">
        <v>0</v>
      </c>
      <c r="I751" s="664">
        <v>1</v>
      </c>
      <c r="J751" s="664">
        <v>82.99</v>
      </c>
      <c r="K751" s="677">
        <v>1</v>
      </c>
      <c r="L751" s="664">
        <v>1</v>
      </c>
      <c r="M751" s="665">
        <v>82.99</v>
      </c>
    </row>
    <row r="752" spans="1:13" ht="14.4" customHeight="1" x14ac:dyDescent="0.3">
      <c r="A752" s="660" t="s">
        <v>3554</v>
      </c>
      <c r="B752" s="661" t="s">
        <v>3385</v>
      </c>
      <c r="C752" s="661" t="s">
        <v>3052</v>
      </c>
      <c r="D752" s="661" t="s">
        <v>3483</v>
      </c>
      <c r="E752" s="661" t="s">
        <v>3386</v>
      </c>
      <c r="F752" s="664"/>
      <c r="G752" s="664"/>
      <c r="H752" s="677">
        <v>0</v>
      </c>
      <c r="I752" s="664">
        <v>2</v>
      </c>
      <c r="J752" s="664">
        <v>294.54000000000002</v>
      </c>
      <c r="K752" s="677">
        <v>1</v>
      </c>
      <c r="L752" s="664">
        <v>2</v>
      </c>
      <c r="M752" s="665">
        <v>294.54000000000002</v>
      </c>
    </row>
    <row r="753" spans="1:13" ht="14.4" customHeight="1" x14ac:dyDescent="0.3">
      <c r="A753" s="660" t="s">
        <v>3554</v>
      </c>
      <c r="B753" s="661" t="s">
        <v>3396</v>
      </c>
      <c r="C753" s="661" t="s">
        <v>2096</v>
      </c>
      <c r="D753" s="661" t="s">
        <v>2097</v>
      </c>
      <c r="E753" s="661" t="s">
        <v>3016</v>
      </c>
      <c r="F753" s="664"/>
      <c r="G753" s="664"/>
      <c r="H753" s="677">
        <v>0</v>
      </c>
      <c r="I753" s="664">
        <v>7</v>
      </c>
      <c r="J753" s="664">
        <v>782.04</v>
      </c>
      <c r="K753" s="677">
        <v>1</v>
      </c>
      <c r="L753" s="664">
        <v>7</v>
      </c>
      <c r="M753" s="665">
        <v>782.04</v>
      </c>
    </row>
    <row r="754" spans="1:13" ht="14.4" customHeight="1" x14ac:dyDescent="0.3">
      <c r="A754" s="660" t="s">
        <v>3554</v>
      </c>
      <c r="B754" s="661" t="s">
        <v>3396</v>
      </c>
      <c r="C754" s="661" t="s">
        <v>4525</v>
      </c>
      <c r="D754" s="661" t="s">
        <v>2097</v>
      </c>
      <c r="E754" s="661" t="s">
        <v>4526</v>
      </c>
      <c r="F754" s="664"/>
      <c r="G754" s="664"/>
      <c r="H754" s="677"/>
      <c r="I754" s="664">
        <v>3</v>
      </c>
      <c r="J754" s="664">
        <v>0</v>
      </c>
      <c r="K754" s="677"/>
      <c r="L754" s="664">
        <v>3</v>
      </c>
      <c r="M754" s="665">
        <v>0</v>
      </c>
    </row>
    <row r="755" spans="1:13" ht="14.4" customHeight="1" x14ac:dyDescent="0.3">
      <c r="A755" s="660" t="s">
        <v>3554</v>
      </c>
      <c r="B755" s="661" t="s">
        <v>3406</v>
      </c>
      <c r="C755" s="661" t="s">
        <v>2100</v>
      </c>
      <c r="D755" s="661" t="s">
        <v>2101</v>
      </c>
      <c r="E755" s="661" t="s">
        <v>3653</v>
      </c>
      <c r="F755" s="664"/>
      <c r="G755" s="664"/>
      <c r="H755" s="677">
        <v>0</v>
      </c>
      <c r="I755" s="664">
        <v>4</v>
      </c>
      <c r="J755" s="664">
        <v>267.27999999999997</v>
      </c>
      <c r="K755" s="677">
        <v>1</v>
      </c>
      <c r="L755" s="664">
        <v>4</v>
      </c>
      <c r="M755" s="665">
        <v>267.27999999999997</v>
      </c>
    </row>
    <row r="756" spans="1:13" ht="14.4" customHeight="1" x14ac:dyDescent="0.3">
      <c r="A756" s="660" t="s">
        <v>3554</v>
      </c>
      <c r="B756" s="661" t="s">
        <v>3406</v>
      </c>
      <c r="C756" s="661" t="s">
        <v>3807</v>
      </c>
      <c r="D756" s="661" t="s">
        <v>2101</v>
      </c>
      <c r="E756" s="661" t="s">
        <v>3416</v>
      </c>
      <c r="F756" s="664">
        <v>1</v>
      </c>
      <c r="G756" s="664">
        <v>0</v>
      </c>
      <c r="H756" s="677"/>
      <c r="I756" s="664"/>
      <c r="J756" s="664"/>
      <c r="K756" s="677"/>
      <c r="L756" s="664">
        <v>1</v>
      </c>
      <c r="M756" s="665">
        <v>0</v>
      </c>
    </row>
    <row r="757" spans="1:13" ht="14.4" customHeight="1" x14ac:dyDescent="0.3">
      <c r="A757" s="660" t="s">
        <v>3554</v>
      </c>
      <c r="B757" s="661" t="s">
        <v>3419</v>
      </c>
      <c r="C757" s="661" t="s">
        <v>1967</v>
      </c>
      <c r="D757" s="661" t="s">
        <v>1968</v>
      </c>
      <c r="E757" s="661" t="s">
        <v>2432</v>
      </c>
      <c r="F757" s="664"/>
      <c r="G757" s="664"/>
      <c r="H757" s="677">
        <v>0</v>
      </c>
      <c r="I757" s="664">
        <v>3</v>
      </c>
      <c r="J757" s="664">
        <v>4281.6900000000005</v>
      </c>
      <c r="K757" s="677">
        <v>1</v>
      </c>
      <c r="L757" s="664">
        <v>3</v>
      </c>
      <c r="M757" s="665">
        <v>4281.6900000000005</v>
      </c>
    </row>
    <row r="758" spans="1:13" ht="14.4" customHeight="1" x14ac:dyDescent="0.3">
      <c r="A758" s="660" t="s">
        <v>3554</v>
      </c>
      <c r="B758" s="661" t="s">
        <v>3493</v>
      </c>
      <c r="C758" s="661" t="s">
        <v>2868</v>
      </c>
      <c r="D758" s="661" t="s">
        <v>2869</v>
      </c>
      <c r="E758" s="661" t="s">
        <v>3495</v>
      </c>
      <c r="F758" s="664"/>
      <c r="G758" s="664"/>
      <c r="H758" s="677">
        <v>0</v>
      </c>
      <c r="I758" s="664">
        <v>3</v>
      </c>
      <c r="J758" s="664">
        <v>145.26</v>
      </c>
      <c r="K758" s="677">
        <v>1</v>
      </c>
      <c r="L758" s="664">
        <v>3</v>
      </c>
      <c r="M758" s="665">
        <v>145.26</v>
      </c>
    </row>
    <row r="759" spans="1:13" ht="14.4" customHeight="1" x14ac:dyDescent="0.3">
      <c r="A759" s="660" t="s">
        <v>3554</v>
      </c>
      <c r="B759" s="661" t="s">
        <v>5548</v>
      </c>
      <c r="C759" s="661" t="s">
        <v>5314</v>
      </c>
      <c r="D759" s="661" t="s">
        <v>5315</v>
      </c>
      <c r="E759" s="661" t="s">
        <v>5316</v>
      </c>
      <c r="F759" s="664"/>
      <c r="G759" s="664"/>
      <c r="H759" s="677">
        <v>0</v>
      </c>
      <c r="I759" s="664">
        <v>1</v>
      </c>
      <c r="J759" s="664">
        <v>619.6</v>
      </c>
      <c r="K759" s="677">
        <v>1</v>
      </c>
      <c r="L759" s="664">
        <v>1</v>
      </c>
      <c r="M759" s="665">
        <v>619.6</v>
      </c>
    </row>
    <row r="760" spans="1:13" ht="14.4" customHeight="1" x14ac:dyDescent="0.3">
      <c r="A760" s="660" t="s">
        <v>3554</v>
      </c>
      <c r="B760" s="661" t="s">
        <v>3422</v>
      </c>
      <c r="C760" s="661" t="s">
        <v>4588</v>
      </c>
      <c r="D760" s="661" t="s">
        <v>4589</v>
      </c>
      <c r="E760" s="661" t="s">
        <v>2825</v>
      </c>
      <c r="F760" s="664"/>
      <c r="G760" s="664"/>
      <c r="H760" s="677">
        <v>0</v>
      </c>
      <c r="I760" s="664">
        <v>16</v>
      </c>
      <c r="J760" s="664">
        <v>2255.1999999999998</v>
      </c>
      <c r="K760" s="677">
        <v>1</v>
      </c>
      <c r="L760" s="664">
        <v>16</v>
      </c>
      <c r="M760" s="665">
        <v>2255.1999999999998</v>
      </c>
    </row>
    <row r="761" spans="1:13" ht="14.4" customHeight="1" x14ac:dyDescent="0.3">
      <c r="A761" s="660" t="s">
        <v>3554</v>
      </c>
      <c r="B761" s="661" t="s">
        <v>3422</v>
      </c>
      <c r="C761" s="661" t="s">
        <v>5244</v>
      </c>
      <c r="D761" s="661" t="s">
        <v>5245</v>
      </c>
      <c r="E761" s="661" t="s">
        <v>4185</v>
      </c>
      <c r="F761" s="664"/>
      <c r="G761" s="664"/>
      <c r="H761" s="677">
        <v>0</v>
      </c>
      <c r="I761" s="664">
        <v>5</v>
      </c>
      <c r="J761" s="664">
        <v>939.59999999999991</v>
      </c>
      <c r="K761" s="677">
        <v>1</v>
      </c>
      <c r="L761" s="664">
        <v>5</v>
      </c>
      <c r="M761" s="665">
        <v>939.59999999999991</v>
      </c>
    </row>
    <row r="762" spans="1:13" ht="14.4" customHeight="1" x14ac:dyDescent="0.3">
      <c r="A762" s="660" t="s">
        <v>3554</v>
      </c>
      <c r="B762" s="661" t="s">
        <v>3422</v>
      </c>
      <c r="C762" s="661" t="s">
        <v>1834</v>
      </c>
      <c r="D762" s="661" t="s">
        <v>1835</v>
      </c>
      <c r="E762" s="661" t="s">
        <v>3423</v>
      </c>
      <c r="F762" s="664"/>
      <c r="G762" s="664"/>
      <c r="H762" s="677">
        <v>0</v>
      </c>
      <c r="I762" s="664">
        <v>3</v>
      </c>
      <c r="J762" s="664">
        <v>469.83000000000004</v>
      </c>
      <c r="K762" s="677">
        <v>1</v>
      </c>
      <c r="L762" s="664">
        <v>3</v>
      </c>
      <c r="M762" s="665">
        <v>469.83000000000004</v>
      </c>
    </row>
    <row r="763" spans="1:13" ht="14.4" customHeight="1" x14ac:dyDescent="0.3">
      <c r="A763" s="660" t="s">
        <v>3554</v>
      </c>
      <c r="B763" s="661" t="s">
        <v>3422</v>
      </c>
      <c r="C763" s="661" t="s">
        <v>4086</v>
      </c>
      <c r="D763" s="661" t="s">
        <v>4087</v>
      </c>
      <c r="E763" s="661" t="s">
        <v>4088</v>
      </c>
      <c r="F763" s="664"/>
      <c r="G763" s="664"/>
      <c r="H763" s="677">
        <v>0</v>
      </c>
      <c r="I763" s="664">
        <v>1</v>
      </c>
      <c r="J763" s="664">
        <v>300.68</v>
      </c>
      <c r="K763" s="677">
        <v>1</v>
      </c>
      <c r="L763" s="664">
        <v>1</v>
      </c>
      <c r="M763" s="665">
        <v>300.68</v>
      </c>
    </row>
    <row r="764" spans="1:13" ht="14.4" customHeight="1" x14ac:dyDescent="0.3">
      <c r="A764" s="660" t="s">
        <v>3554</v>
      </c>
      <c r="B764" s="661" t="s">
        <v>3432</v>
      </c>
      <c r="C764" s="661" t="s">
        <v>4063</v>
      </c>
      <c r="D764" s="661" t="s">
        <v>4064</v>
      </c>
      <c r="E764" s="661" t="s">
        <v>4065</v>
      </c>
      <c r="F764" s="664"/>
      <c r="G764" s="664"/>
      <c r="H764" s="677">
        <v>0</v>
      </c>
      <c r="I764" s="664">
        <v>12</v>
      </c>
      <c r="J764" s="664">
        <v>20585.760000000002</v>
      </c>
      <c r="K764" s="677">
        <v>1</v>
      </c>
      <c r="L764" s="664">
        <v>12</v>
      </c>
      <c r="M764" s="665">
        <v>20585.760000000002</v>
      </c>
    </row>
    <row r="765" spans="1:13" ht="14.4" customHeight="1" x14ac:dyDescent="0.3">
      <c r="A765" s="660" t="s">
        <v>3554</v>
      </c>
      <c r="B765" s="661" t="s">
        <v>3440</v>
      </c>
      <c r="C765" s="661" t="s">
        <v>1877</v>
      </c>
      <c r="D765" s="661" t="s">
        <v>1878</v>
      </c>
      <c r="E765" s="661" t="s">
        <v>3441</v>
      </c>
      <c r="F765" s="664"/>
      <c r="G765" s="664"/>
      <c r="H765" s="677">
        <v>0</v>
      </c>
      <c r="I765" s="664">
        <v>1</v>
      </c>
      <c r="J765" s="664">
        <v>65.989999999999995</v>
      </c>
      <c r="K765" s="677">
        <v>1</v>
      </c>
      <c r="L765" s="664">
        <v>1</v>
      </c>
      <c r="M765" s="665">
        <v>65.989999999999995</v>
      </c>
    </row>
    <row r="766" spans="1:13" ht="14.4" customHeight="1" x14ac:dyDescent="0.3">
      <c r="A766" s="660" t="s">
        <v>3554</v>
      </c>
      <c r="B766" s="661" t="s">
        <v>3347</v>
      </c>
      <c r="C766" s="661" t="s">
        <v>1840</v>
      </c>
      <c r="D766" s="661" t="s">
        <v>1841</v>
      </c>
      <c r="E766" s="661" t="s">
        <v>1842</v>
      </c>
      <c r="F766" s="664"/>
      <c r="G766" s="664"/>
      <c r="H766" s="677">
        <v>0</v>
      </c>
      <c r="I766" s="664">
        <v>2</v>
      </c>
      <c r="J766" s="664">
        <v>107.14</v>
      </c>
      <c r="K766" s="677">
        <v>1</v>
      </c>
      <c r="L766" s="664">
        <v>2</v>
      </c>
      <c r="M766" s="665">
        <v>107.14</v>
      </c>
    </row>
    <row r="767" spans="1:13" ht="14.4" customHeight="1" x14ac:dyDescent="0.3">
      <c r="A767" s="660" t="s">
        <v>3555</v>
      </c>
      <c r="B767" s="661" t="s">
        <v>3348</v>
      </c>
      <c r="C767" s="661" t="s">
        <v>1940</v>
      </c>
      <c r="D767" s="661" t="s">
        <v>1941</v>
      </c>
      <c r="E767" s="661" t="s">
        <v>1942</v>
      </c>
      <c r="F767" s="664"/>
      <c r="G767" s="664"/>
      <c r="H767" s="677">
        <v>0</v>
      </c>
      <c r="I767" s="664">
        <v>1</v>
      </c>
      <c r="J767" s="664">
        <v>475.77</v>
      </c>
      <c r="K767" s="677">
        <v>1</v>
      </c>
      <c r="L767" s="664">
        <v>1</v>
      </c>
      <c r="M767" s="665">
        <v>475.77</v>
      </c>
    </row>
    <row r="768" spans="1:13" ht="14.4" customHeight="1" x14ac:dyDescent="0.3">
      <c r="A768" s="660" t="s">
        <v>3555</v>
      </c>
      <c r="B768" s="661" t="s">
        <v>3461</v>
      </c>
      <c r="C768" s="661" t="s">
        <v>2961</v>
      </c>
      <c r="D768" s="661" t="s">
        <v>2962</v>
      </c>
      <c r="E768" s="661" t="s">
        <v>3462</v>
      </c>
      <c r="F768" s="664"/>
      <c r="G768" s="664"/>
      <c r="H768" s="677"/>
      <c r="I768" s="664">
        <v>2</v>
      </c>
      <c r="J768" s="664">
        <v>0</v>
      </c>
      <c r="K768" s="677"/>
      <c r="L768" s="664">
        <v>2</v>
      </c>
      <c r="M768" s="665">
        <v>0</v>
      </c>
    </row>
    <row r="769" spans="1:13" ht="14.4" customHeight="1" x14ac:dyDescent="0.3">
      <c r="A769" s="660" t="s">
        <v>3555</v>
      </c>
      <c r="B769" s="661" t="s">
        <v>3355</v>
      </c>
      <c r="C769" s="661" t="s">
        <v>1924</v>
      </c>
      <c r="D769" s="661" t="s">
        <v>1781</v>
      </c>
      <c r="E769" s="661" t="s">
        <v>1925</v>
      </c>
      <c r="F769" s="664"/>
      <c r="G769" s="664"/>
      <c r="H769" s="677">
        <v>0</v>
      </c>
      <c r="I769" s="664">
        <v>3</v>
      </c>
      <c r="J769" s="664">
        <v>1222.6500000000001</v>
      </c>
      <c r="K769" s="677">
        <v>1</v>
      </c>
      <c r="L769" s="664">
        <v>3</v>
      </c>
      <c r="M769" s="665">
        <v>1222.6500000000001</v>
      </c>
    </row>
    <row r="770" spans="1:13" ht="14.4" customHeight="1" x14ac:dyDescent="0.3">
      <c r="A770" s="660" t="s">
        <v>3555</v>
      </c>
      <c r="B770" s="661" t="s">
        <v>3372</v>
      </c>
      <c r="C770" s="661" t="s">
        <v>2892</v>
      </c>
      <c r="D770" s="661" t="s">
        <v>2893</v>
      </c>
      <c r="E770" s="661" t="s">
        <v>3163</v>
      </c>
      <c r="F770" s="664"/>
      <c r="G770" s="664"/>
      <c r="H770" s="677">
        <v>0</v>
      </c>
      <c r="I770" s="664">
        <v>2</v>
      </c>
      <c r="J770" s="664">
        <v>808.79</v>
      </c>
      <c r="K770" s="677">
        <v>1</v>
      </c>
      <c r="L770" s="664">
        <v>2</v>
      </c>
      <c r="M770" s="665">
        <v>808.79</v>
      </c>
    </row>
    <row r="771" spans="1:13" ht="14.4" customHeight="1" x14ac:dyDescent="0.3">
      <c r="A771" s="660" t="s">
        <v>3555</v>
      </c>
      <c r="B771" s="661" t="s">
        <v>3375</v>
      </c>
      <c r="C771" s="661" t="s">
        <v>1802</v>
      </c>
      <c r="D771" s="661" t="s">
        <v>1803</v>
      </c>
      <c r="E771" s="661" t="s">
        <v>2916</v>
      </c>
      <c r="F771" s="664"/>
      <c r="G771" s="664"/>
      <c r="H771" s="677">
        <v>0</v>
      </c>
      <c r="I771" s="664">
        <v>1</v>
      </c>
      <c r="J771" s="664">
        <v>37.159999999999997</v>
      </c>
      <c r="K771" s="677">
        <v>1</v>
      </c>
      <c r="L771" s="664">
        <v>1</v>
      </c>
      <c r="M771" s="665">
        <v>37.159999999999997</v>
      </c>
    </row>
    <row r="772" spans="1:13" ht="14.4" customHeight="1" x14ac:dyDescent="0.3">
      <c r="A772" s="660" t="s">
        <v>3555</v>
      </c>
      <c r="B772" s="661" t="s">
        <v>3381</v>
      </c>
      <c r="C772" s="661" t="s">
        <v>1810</v>
      </c>
      <c r="D772" s="661" t="s">
        <v>1811</v>
      </c>
      <c r="E772" s="661" t="s">
        <v>3382</v>
      </c>
      <c r="F772" s="664"/>
      <c r="G772" s="664"/>
      <c r="H772" s="677">
        <v>0</v>
      </c>
      <c r="I772" s="664">
        <v>1</v>
      </c>
      <c r="J772" s="664">
        <v>82.99</v>
      </c>
      <c r="K772" s="677">
        <v>1</v>
      </c>
      <c r="L772" s="664">
        <v>1</v>
      </c>
      <c r="M772" s="665">
        <v>82.99</v>
      </c>
    </row>
    <row r="773" spans="1:13" ht="14.4" customHeight="1" x14ac:dyDescent="0.3">
      <c r="A773" s="660" t="s">
        <v>3555</v>
      </c>
      <c r="B773" s="661" t="s">
        <v>3385</v>
      </c>
      <c r="C773" s="661" t="s">
        <v>2158</v>
      </c>
      <c r="D773" s="661" t="s">
        <v>617</v>
      </c>
      <c r="E773" s="661" t="s">
        <v>3387</v>
      </c>
      <c r="F773" s="664"/>
      <c r="G773" s="664"/>
      <c r="H773" s="677">
        <v>0</v>
      </c>
      <c r="I773" s="664">
        <v>4</v>
      </c>
      <c r="J773" s="664">
        <v>617.44000000000005</v>
      </c>
      <c r="K773" s="677">
        <v>1</v>
      </c>
      <c r="L773" s="664">
        <v>4</v>
      </c>
      <c r="M773" s="665">
        <v>617.44000000000005</v>
      </c>
    </row>
    <row r="774" spans="1:13" ht="14.4" customHeight="1" x14ac:dyDescent="0.3">
      <c r="A774" s="660" t="s">
        <v>3555</v>
      </c>
      <c r="B774" s="661" t="s">
        <v>3391</v>
      </c>
      <c r="C774" s="661" t="s">
        <v>2089</v>
      </c>
      <c r="D774" s="661" t="s">
        <v>2090</v>
      </c>
      <c r="E774" s="661" t="s">
        <v>3392</v>
      </c>
      <c r="F774" s="664"/>
      <c r="G774" s="664"/>
      <c r="H774" s="677">
        <v>0</v>
      </c>
      <c r="I774" s="664">
        <v>6</v>
      </c>
      <c r="J774" s="664">
        <v>1023.1200000000001</v>
      </c>
      <c r="K774" s="677">
        <v>1</v>
      </c>
      <c r="L774" s="664">
        <v>6</v>
      </c>
      <c r="M774" s="665">
        <v>1023.1200000000001</v>
      </c>
    </row>
    <row r="775" spans="1:13" ht="14.4" customHeight="1" x14ac:dyDescent="0.3">
      <c r="A775" s="660" t="s">
        <v>3555</v>
      </c>
      <c r="B775" s="661" t="s">
        <v>3397</v>
      </c>
      <c r="C775" s="661" t="s">
        <v>5363</v>
      </c>
      <c r="D775" s="661" t="s">
        <v>5364</v>
      </c>
      <c r="E775" s="661" t="s">
        <v>5365</v>
      </c>
      <c r="F775" s="664">
        <v>1</v>
      </c>
      <c r="G775" s="664">
        <v>95.76</v>
      </c>
      <c r="H775" s="677">
        <v>1</v>
      </c>
      <c r="I775" s="664"/>
      <c r="J775" s="664"/>
      <c r="K775" s="677">
        <v>0</v>
      </c>
      <c r="L775" s="664">
        <v>1</v>
      </c>
      <c r="M775" s="665">
        <v>95.76</v>
      </c>
    </row>
    <row r="776" spans="1:13" ht="14.4" customHeight="1" x14ac:dyDescent="0.3">
      <c r="A776" s="660" t="s">
        <v>3555</v>
      </c>
      <c r="B776" s="661" t="s">
        <v>3397</v>
      </c>
      <c r="C776" s="661" t="s">
        <v>2170</v>
      </c>
      <c r="D776" s="661" t="s">
        <v>2171</v>
      </c>
      <c r="E776" s="661" t="s">
        <v>2172</v>
      </c>
      <c r="F776" s="664"/>
      <c r="G776" s="664"/>
      <c r="H776" s="677">
        <v>0</v>
      </c>
      <c r="I776" s="664">
        <v>5</v>
      </c>
      <c r="J776" s="664">
        <v>598.5</v>
      </c>
      <c r="K776" s="677">
        <v>1</v>
      </c>
      <c r="L776" s="664">
        <v>5</v>
      </c>
      <c r="M776" s="665">
        <v>598.5</v>
      </c>
    </row>
    <row r="777" spans="1:13" ht="14.4" customHeight="1" x14ac:dyDescent="0.3">
      <c r="A777" s="660" t="s">
        <v>3555</v>
      </c>
      <c r="B777" s="661" t="s">
        <v>3407</v>
      </c>
      <c r="C777" s="661" t="s">
        <v>2093</v>
      </c>
      <c r="D777" s="661" t="s">
        <v>2094</v>
      </c>
      <c r="E777" s="661" t="s">
        <v>3392</v>
      </c>
      <c r="F777" s="664"/>
      <c r="G777" s="664"/>
      <c r="H777" s="677">
        <v>0</v>
      </c>
      <c r="I777" s="664">
        <v>2</v>
      </c>
      <c r="J777" s="664">
        <v>133.63999999999999</v>
      </c>
      <c r="K777" s="677">
        <v>1</v>
      </c>
      <c r="L777" s="664">
        <v>2</v>
      </c>
      <c r="M777" s="665">
        <v>133.63999999999999</v>
      </c>
    </row>
    <row r="778" spans="1:13" ht="14.4" customHeight="1" x14ac:dyDescent="0.3">
      <c r="A778" s="660" t="s">
        <v>3555</v>
      </c>
      <c r="B778" s="661" t="s">
        <v>3412</v>
      </c>
      <c r="C778" s="661" t="s">
        <v>2218</v>
      </c>
      <c r="D778" s="661" t="s">
        <v>2219</v>
      </c>
      <c r="E778" s="661" t="s">
        <v>3414</v>
      </c>
      <c r="F778" s="664"/>
      <c r="G778" s="664"/>
      <c r="H778" s="677">
        <v>0</v>
      </c>
      <c r="I778" s="664">
        <v>3</v>
      </c>
      <c r="J778" s="664">
        <v>8973.69</v>
      </c>
      <c r="K778" s="677">
        <v>1</v>
      </c>
      <c r="L778" s="664">
        <v>3</v>
      </c>
      <c r="M778" s="665">
        <v>8973.69</v>
      </c>
    </row>
    <row r="779" spans="1:13" ht="14.4" customHeight="1" x14ac:dyDescent="0.3">
      <c r="A779" s="660" t="s">
        <v>3555</v>
      </c>
      <c r="B779" s="661" t="s">
        <v>3412</v>
      </c>
      <c r="C779" s="661" t="s">
        <v>3728</v>
      </c>
      <c r="D779" s="661" t="s">
        <v>2219</v>
      </c>
      <c r="E779" s="661" t="s">
        <v>3729</v>
      </c>
      <c r="F779" s="664"/>
      <c r="G779" s="664"/>
      <c r="H779" s="677">
        <v>0</v>
      </c>
      <c r="I779" s="664">
        <v>1</v>
      </c>
      <c r="J779" s="664">
        <v>748.21</v>
      </c>
      <c r="K779" s="677">
        <v>1</v>
      </c>
      <c r="L779" s="664">
        <v>1</v>
      </c>
      <c r="M779" s="665">
        <v>748.21</v>
      </c>
    </row>
    <row r="780" spans="1:13" ht="14.4" customHeight="1" x14ac:dyDescent="0.3">
      <c r="A780" s="660" t="s">
        <v>3555</v>
      </c>
      <c r="B780" s="661" t="s">
        <v>3422</v>
      </c>
      <c r="C780" s="661" t="s">
        <v>1790</v>
      </c>
      <c r="D780" s="661" t="s">
        <v>1791</v>
      </c>
      <c r="E780" s="661" t="s">
        <v>1792</v>
      </c>
      <c r="F780" s="664"/>
      <c r="G780" s="664"/>
      <c r="H780" s="677">
        <v>0</v>
      </c>
      <c r="I780" s="664">
        <v>1</v>
      </c>
      <c r="J780" s="664">
        <v>31.32</v>
      </c>
      <c r="K780" s="677">
        <v>1</v>
      </c>
      <c r="L780" s="664">
        <v>1</v>
      </c>
      <c r="M780" s="665">
        <v>31.32</v>
      </c>
    </row>
    <row r="781" spans="1:13" ht="14.4" customHeight="1" x14ac:dyDescent="0.3">
      <c r="A781" s="660" t="s">
        <v>3555</v>
      </c>
      <c r="B781" s="661" t="s">
        <v>3427</v>
      </c>
      <c r="C781" s="661" t="s">
        <v>3994</v>
      </c>
      <c r="D781" s="661" t="s">
        <v>3430</v>
      </c>
      <c r="E781" s="661" t="s">
        <v>3995</v>
      </c>
      <c r="F781" s="664"/>
      <c r="G781" s="664"/>
      <c r="H781" s="677">
        <v>0</v>
      </c>
      <c r="I781" s="664">
        <v>1</v>
      </c>
      <c r="J781" s="664">
        <v>848.49</v>
      </c>
      <c r="K781" s="677">
        <v>1</v>
      </c>
      <c r="L781" s="664">
        <v>1</v>
      </c>
      <c r="M781" s="665">
        <v>848.49</v>
      </c>
    </row>
    <row r="782" spans="1:13" ht="14.4" customHeight="1" x14ac:dyDescent="0.3">
      <c r="A782" s="660" t="s">
        <v>3555</v>
      </c>
      <c r="B782" s="661" t="s">
        <v>3443</v>
      </c>
      <c r="C782" s="661" t="s">
        <v>1869</v>
      </c>
      <c r="D782" s="661" t="s">
        <v>1870</v>
      </c>
      <c r="E782" s="661" t="s">
        <v>1871</v>
      </c>
      <c r="F782" s="664"/>
      <c r="G782" s="664"/>
      <c r="H782" s="677">
        <v>0</v>
      </c>
      <c r="I782" s="664">
        <v>1</v>
      </c>
      <c r="J782" s="664">
        <v>132</v>
      </c>
      <c r="K782" s="677">
        <v>1</v>
      </c>
      <c r="L782" s="664">
        <v>1</v>
      </c>
      <c r="M782" s="665">
        <v>132</v>
      </c>
    </row>
    <row r="783" spans="1:13" ht="14.4" customHeight="1" x14ac:dyDescent="0.3">
      <c r="A783" s="660" t="s">
        <v>3555</v>
      </c>
      <c r="B783" s="661" t="s">
        <v>3453</v>
      </c>
      <c r="C783" s="661" t="s">
        <v>3805</v>
      </c>
      <c r="D783" s="661" t="s">
        <v>1937</v>
      </c>
      <c r="E783" s="661" t="s">
        <v>3806</v>
      </c>
      <c r="F783" s="664"/>
      <c r="G783" s="664"/>
      <c r="H783" s="677"/>
      <c r="I783" s="664">
        <v>1</v>
      </c>
      <c r="J783" s="664">
        <v>0</v>
      </c>
      <c r="K783" s="677"/>
      <c r="L783" s="664">
        <v>1</v>
      </c>
      <c r="M783" s="665">
        <v>0</v>
      </c>
    </row>
    <row r="784" spans="1:13" ht="14.4" customHeight="1" x14ac:dyDescent="0.3">
      <c r="A784" s="660" t="s">
        <v>3555</v>
      </c>
      <c r="B784" s="661" t="s">
        <v>3415</v>
      </c>
      <c r="C784" s="661" t="s">
        <v>2253</v>
      </c>
      <c r="D784" s="661" t="s">
        <v>2246</v>
      </c>
      <c r="E784" s="661" t="s">
        <v>3416</v>
      </c>
      <c r="F784" s="664"/>
      <c r="G784" s="664"/>
      <c r="H784" s="677">
        <v>0</v>
      </c>
      <c r="I784" s="664">
        <v>3</v>
      </c>
      <c r="J784" s="664">
        <v>41547.78</v>
      </c>
      <c r="K784" s="677">
        <v>1</v>
      </c>
      <c r="L784" s="664">
        <v>3</v>
      </c>
      <c r="M784" s="665">
        <v>41547.78</v>
      </c>
    </row>
    <row r="785" spans="1:13" ht="14.4" customHeight="1" x14ac:dyDescent="0.3">
      <c r="A785" s="660" t="s">
        <v>3556</v>
      </c>
      <c r="B785" s="661" t="s">
        <v>3348</v>
      </c>
      <c r="C785" s="661" t="s">
        <v>1940</v>
      </c>
      <c r="D785" s="661" t="s">
        <v>1941</v>
      </c>
      <c r="E785" s="661" t="s">
        <v>1942</v>
      </c>
      <c r="F785" s="664"/>
      <c r="G785" s="664"/>
      <c r="H785" s="677">
        <v>0</v>
      </c>
      <c r="I785" s="664">
        <v>3</v>
      </c>
      <c r="J785" s="664">
        <v>1427.31</v>
      </c>
      <c r="K785" s="677">
        <v>1</v>
      </c>
      <c r="L785" s="664">
        <v>3</v>
      </c>
      <c r="M785" s="665">
        <v>1427.31</v>
      </c>
    </row>
    <row r="786" spans="1:13" ht="14.4" customHeight="1" x14ac:dyDescent="0.3">
      <c r="A786" s="660" t="s">
        <v>3556</v>
      </c>
      <c r="B786" s="661" t="s">
        <v>3348</v>
      </c>
      <c r="C786" s="661" t="s">
        <v>2969</v>
      </c>
      <c r="D786" s="661" t="s">
        <v>2970</v>
      </c>
      <c r="E786" s="661" t="s">
        <v>3460</v>
      </c>
      <c r="F786" s="664"/>
      <c r="G786" s="664"/>
      <c r="H786" s="677">
        <v>0</v>
      </c>
      <c r="I786" s="664">
        <v>2</v>
      </c>
      <c r="J786" s="664">
        <v>2600.98</v>
      </c>
      <c r="K786" s="677">
        <v>1</v>
      </c>
      <c r="L786" s="664">
        <v>2</v>
      </c>
      <c r="M786" s="665">
        <v>2600.98</v>
      </c>
    </row>
    <row r="787" spans="1:13" ht="14.4" customHeight="1" x14ac:dyDescent="0.3">
      <c r="A787" s="660" t="s">
        <v>3556</v>
      </c>
      <c r="B787" s="661" t="s">
        <v>5527</v>
      </c>
      <c r="C787" s="661" t="s">
        <v>3867</v>
      </c>
      <c r="D787" s="661" t="s">
        <v>3868</v>
      </c>
      <c r="E787" s="661" t="s">
        <v>3869</v>
      </c>
      <c r="F787" s="664"/>
      <c r="G787" s="664"/>
      <c r="H787" s="677">
        <v>0</v>
      </c>
      <c r="I787" s="664">
        <v>2</v>
      </c>
      <c r="J787" s="664">
        <v>241.22</v>
      </c>
      <c r="K787" s="677">
        <v>1</v>
      </c>
      <c r="L787" s="664">
        <v>2</v>
      </c>
      <c r="M787" s="665">
        <v>241.22</v>
      </c>
    </row>
    <row r="788" spans="1:13" ht="14.4" customHeight="1" x14ac:dyDescent="0.3">
      <c r="A788" s="660" t="s">
        <v>3556</v>
      </c>
      <c r="B788" s="661" t="s">
        <v>3355</v>
      </c>
      <c r="C788" s="661" t="s">
        <v>3854</v>
      </c>
      <c r="D788" s="661" t="s">
        <v>1781</v>
      </c>
      <c r="E788" s="661" t="s">
        <v>3855</v>
      </c>
      <c r="F788" s="664"/>
      <c r="G788" s="664"/>
      <c r="H788" s="677"/>
      <c r="I788" s="664">
        <v>1</v>
      </c>
      <c r="J788" s="664">
        <v>0</v>
      </c>
      <c r="K788" s="677"/>
      <c r="L788" s="664">
        <v>1</v>
      </c>
      <c r="M788" s="665">
        <v>0</v>
      </c>
    </row>
    <row r="789" spans="1:13" ht="14.4" customHeight="1" x14ac:dyDescent="0.3">
      <c r="A789" s="660" t="s">
        <v>3556</v>
      </c>
      <c r="B789" s="661" t="s">
        <v>3355</v>
      </c>
      <c r="C789" s="661" t="s">
        <v>1924</v>
      </c>
      <c r="D789" s="661" t="s">
        <v>1781</v>
      </c>
      <c r="E789" s="661" t="s">
        <v>1925</v>
      </c>
      <c r="F789" s="664"/>
      <c r="G789" s="664"/>
      <c r="H789" s="677">
        <v>0</v>
      </c>
      <c r="I789" s="664">
        <v>11</v>
      </c>
      <c r="J789" s="664">
        <v>4483.05</v>
      </c>
      <c r="K789" s="677">
        <v>1</v>
      </c>
      <c r="L789" s="664">
        <v>11</v>
      </c>
      <c r="M789" s="665">
        <v>4483.05</v>
      </c>
    </row>
    <row r="790" spans="1:13" ht="14.4" customHeight="1" x14ac:dyDescent="0.3">
      <c r="A790" s="660" t="s">
        <v>3556</v>
      </c>
      <c r="B790" s="661" t="s">
        <v>3355</v>
      </c>
      <c r="C790" s="661" t="s">
        <v>1927</v>
      </c>
      <c r="D790" s="661" t="s">
        <v>1781</v>
      </c>
      <c r="E790" s="661" t="s">
        <v>1928</v>
      </c>
      <c r="F790" s="664"/>
      <c r="G790" s="664"/>
      <c r="H790" s="677">
        <v>0</v>
      </c>
      <c r="I790" s="664">
        <v>5</v>
      </c>
      <c r="J790" s="664">
        <v>2716.95</v>
      </c>
      <c r="K790" s="677">
        <v>1</v>
      </c>
      <c r="L790" s="664">
        <v>5</v>
      </c>
      <c r="M790" s="665">
        <v>2716.95</v>
      </c>
    </row>
    <row r="791" spans="1:13" ht="14.4" customHeight="1" x14ac:dyDescent="0.3">
      <c r="A791" s="660" t="s">
        <v>3556</v>
      </c>
      <c r="B791" s="661" t="s">
        <v>3355</v>
      </c>
      <c r="C791" s="661" t="s">
        <v>1780</v>
      </c>
      <c r="D791" s="661" t="s">
        <v>1781</v>
      </c>
      <c r="E791" s="661" t="s">
        <v>1782</v>
      </c>
      <c r="F791" s="664"/>
      <c r="G791" s="664"/>
      <c r="H791" s="677">
        <v>0</v>
      </c>
      <c r="I791" s="664">
        <v>3</v>
      </c>
      <c r="J791" s="664">
        <v>2445.3000000000002</v>
      </c>
      <c r="K791" s="677">
        <v>1</v>
      </c>
      <c r="L791" s="664">
        <v>3</v>
      </c>
      <c r="M791" s="665">
        <v>2445.3000000000002</v>
      </c>
    </row>
    <row r="792" spans="1:13" ht="14.4" customHeight="1" x14ac:dyDescent="0.3">
      <c r="A792" s="660" t="s">
        <v>3556</v>
      </c>
      <c r="B792" s="661" t="s">
        <v>3355</v>
      </c>
      <c r="C792" s="661" t="s">
        <v>1784</v>
      </c>
      <c r="D792" s="661" t="s">
        <v>1781</v>
      </c>
      <c r="E792" s="661" t="s">
        <v>1785</v>
      </c>
      <c r="F792" s="664"/>
      <c r="G792" s="664"/>
      <c r="H792" s="677">
        <v>0</v>
      </c>
      <c r="I792" s="664">
        <v>3</v>
      </c>
      <c r="J792" s="664">
        <v>2771.2200000000003</v>
      </c>
      <c r="K792" s="677">
        <v>1</v>
      </c>
      <c r="L792" s="664">
        <v>3</v>
      </c>
      <c r="M792" s="665">
        <v>2771.2200000000003</v>
      </c>
    </row>
    <row r="793" spans="1:13" ht="14.4" customHeight="1" x14ac:dyDescent="0.3">
      <c r="A793" s="660" t="s">
        <v>3556</v>
      </c>
      <c r="B793" s="661" t="s">
        <v>3355</v>
      </c>
      <c r="C793" s="661" t="s">
        <v>2886</v>
      </c>
      <c r="D793" s="661" t="s">
        <v>2883</v>
      </c>
      <c r="E793" s="661" t="s">
        <v>1785</v>
      </c>
      <c r="F793" s="664"/>
      <c r="G793" s="664"/>
      <c r="H793" s="677">
        <v>0</v>
      </c>
      <c r="I793" s="664">
        <v>1</v>
      </c>
      <c r="J793" s="664">
        <v>1847.49</v>
      </c>
      <c r="K793" s="677">
        <v>1</v>
      </c>
      <c r="L793" s="664">
        <v>1</v>
      </c>
      <c r="M793" s="665">
        <v>1847.49</v>
      </c>
    </row>
    <row r="794" spans="1:13" ht="14.4" customHeight="1" x14ac:dyDescent="0.3">
      <c r="A794" s="660" t="s">
        <v>3556</v>
      </c>
      <c r="B794" s="661" t="s">
        <v>3355</v>
      </c>
      <c r="C794" s="661" t="s">
        <v>3856</v>
      </c>
      <c r="D794" s="661" t="s">
        <v>1781</v>
      </c>
      <c r="E794" s="661" t="s">
        <v>1928</v>
      </c>
      <c r="F794" s="664">
        <v>1</v>
      </c>
      <c r="G794" s="664">
        <v>543.39</v>
      </c>
      <c r="H794" s="677">
        <v>1</v>
      </c>
      <c r="I794" s="664"/>
      <c r="J794" s="664"/>
      <c r="K794" s="677">
        <v>0</v>
      </c>
      <c r="L794" s="664">
        <v>1</v>
      </c>
      <c r="M794" s="665">
        <v>543.39</v>
      </c>
    </row>
    <row r="795" spans="1:13" ht="14.4" customHeight="1" x14ac:dyDescent="0.3">
      <c r="A795" s="660" t="s">
        <v>3556</v>
      </c>
      <c r="B795" s="661" t="s">
        <v>3358</v>
      </c>
      <c r="C795" s="661" t="s">
        <v>1818</v>
      </c>
      <c r="D795" s="661" t="s">
        <v>1819</v>
      </c>
      <c r="E795" s="661" t="s">
        <v>1820</v>
      </c>
      <c r="F795" s="664"/>
      <c r="G795" s="664"/>
      <c r="H795" s="677">
        <v>0</v>
      </c>
      <c r="I795" s="664">
        <v>1</v>
      </c>
      <c r="J795" s="664">
        <v>65.540000000000006</v>
      </c>
      <c r="K795" s="677">
        <v>1</v>
      </c>
      <c r="L795" s="664">
        <v>1</v>
      </c>
      <c r="M795" s="665">
        <v>65.540000000000006</v>
      </c>
    </row>
    <row r="796" spans="1:13" ht="14.4" customHeight="1" x14ac:dyDescent="0.3">
      <c r="A796" s="660" t="s">
        <v>3556</v>
      </c>
      <c r="B796" s="661" t="s">
        <v>3365</v>
      </c>
      <c r="C796" s="661" t="s">
        <v>3777</v>
      </c>
      <c r="D796" s="661" t="s">
        <v>1867</v>
      </c>
      <c r="E796" s="661" t="s">
        <v>1938</v>
      </c>
      <c r="F796" s="664"/>
      <c r="G796" s="664"/>
      <c r="H796" s="677">
        <v>0</v>
      </c>
      <c r="I796" s="664">
        <v>1</v>
      </c>
      <c r="J796" s="664">
        <v>144.81</v>
      </c>
      <c r="K796" s="677">
        <v>1</v>
      </c>
      <c r="L796" s="664">
        <v>1</v>
      </c>
      <c r="M796" s="665">
        <v>144.81</v>
      </c>
    </row>
    <row r="797" spans="1:13" ht="14.4" customHeight="1" x14ac:dyDescent="0.3">
      <c r="A797" s="660" t="s">
        <v>3556</v>
      </c>
      <c r="B797" s="661" t="s">
        <v>3375</v>
      </c>
      <c r="C797" s="661" t="s">
        <v>5392</v>
      </c>
      <c r="D797" s="661" t="s">
        <v>1803</v>
      </c>
      <c r="E797" s="661" t="s">
        <v>3726</v>
      </c>
      <c r="F797" s="664">
        <v>1</v>
      </c>
      <c r="G797" s="664">
        <v>0</v>
      </c>
      <c r="H797" s="677"/>
      <c r="I797" s="664"/>
      <c r="J797" s="664"/>
      <c r="K797" s="677"/>
      <c r="L797" s="664">
        <v>1</v>
      </c>
      <c r="M797" s="665">
        <v>0</v>
      </c>
    </row>
    <row r="798" spans="1:13" ht="14.4" customHeight="1" x14ac:dyDescent="0.3">
      <c r="A798" s="660" t="s">
        <v>3556</v>
      </c>
      <c r="B798" s="661" t="s">
        <v>3381</v>
      </c>
      <c r="C798" s="661" t="s">
        <v>4545</v>
      </c>
      <c r="D798" s="661" t="s">
        <v>3383</v>
      </c>
      <c r="E798" s="661" t="s">
        <v>4546</v>
      </c>
      <c r="F798" s="664"/>
      <c r="G798" s="664"/>
      <c r="H798" s="677"/>
      <c r="I798" s="664">
        <v>1</v>
      </c>
      <c r="J798" s="664">
        <v>0</v>
      </c>
      <c r="K798" s="677"/>
      <c r="L798" s="664">
        <v>1</v>
      </c>
      <c r="M798" s="665">
        <v>0</v>
      </c>
    </row>
    <row r="799" spans="1:13" ht="14.4" customHeight="1" x14ac:dyDescent="0.3">
      <c r="A799" s="660" t="s">
        <v>3556</v>
      </c>
      <c r="B799" s="661" t="s">
        <v>3385</v>
      </c>
      <c r="C799" s="661" t="s">
        <v>2158</v>
      </c>
      <c r="D799" s="661" t="s">
        <v>617</v>
      </c>
      <c r="E799" s="661" t="s">
        <v>3387</v>
      </c>
      <c r="F799" s="664"/>
      <c r="G799" s="664"/>
      <c r="H799" s="677">
        <v>0</v>
      </c>
      <c r="I799" s="664">
        <v>5</v>
      </c>
      <c r="J799" s="664">
        <v>767.48</v>
      </c>
      <c r="K799" s="677">
        <v>1</v>
      </c>
      <c r="L799" s="664">
        <v>5</v>
      </c>
      <c r="M799" s="665">
        <v>767.48</v>
      </c>
    </row>
    <row r="800" spans="1:13" ht="14.4" customHeight="1" x14ac:dyDescent="0.3">
      <c r="A800" s="660" t="s">
        <v>3556</v>
      </c>
      <c r="B800" s="661" t="s">
        <v>3385</v>
      </c>
      <c r="C800" s="661" t="s">
        <v>616</v>
      </c>
      <c r="D800" s="661" t="s">
        <v>617</v>
      </c>
      <c r="E800" s="661" t="s">
        <v>3386</v>
      </c>
      <c r="F800" s="664">
        <v>2</v>
      </c>
      <c r="G800" s="664">
        <v>450.12</v>
      </c>
      <c r="H800" s="677">
        <v>1</v>
      </c>
      <c r="I800" s="664"/>
      <c r="J800" s="664"/>
      <c r="K800" s="677">
        <v>0</v>
      </c>
      <c r="L800" s="664">
        <v>2</v>
      </c>
      <c r="M800" s="665">
        <v>450.12</v>
      </c>
    </row>
    <row r="801" spans="1:13" ht="14.4" customHeight="1" x14ac:dyDescent="0.3">
      <c r="A801" s="660" t="s">
        <v>3556</v>
      </c>
      <c r="B801" s="661" t="s">
        <v>3396</v>
      </c>
      <c r="C801" s="661" t="s">
        <v>2096</v>
      </c>
      <c r="D801" s="661" t="s">
        <v>2097</v>
      </c>
      <c r="E801" s="661" t="s">
        <v>3016</v>
      </c>
      <c r="F801" s="664"/>
      <c r="G801" s="664"/>
      <c r="H801" s="677">
        <v>0</v>
      </c>
      <c r="I801" s="664">
        <v>1</v>
      </c>
      <c r="J801" s="664">
        <v>111.72</v>
      </c>
      <c r="K801" s="677">
        <v>1</v>
      </c>
      <c r="L801" s="664">
        <v>1</v>
      </c>
      <c r="M801" s="665">
        <v>111.72</v>
      </c>
    </row>
    <row r="802" spans="1:13" ht="14.4" customHeight="1" x14ac:dyDescent="0.3">
      <c r="A802" s="660" t="s">
        <v>3556</v>
      </c>
      <c r="B802" s="661" t="s">
        <v>3397</v>
      </c>
      <c r="C802" s="661" t="s">
        <v>5376</v>
      </c>
      <c r="D802" s="661" t="s">
        <v>5377</v>
      </c>
      <c r="E802" s="661" t="s">
        <v>2172</v>
      </c>
      <c r="F802" s="664">
        <v>1</v>
      </c>
      <c r="G802" s="664">
        <v>212.59</v>
      </c>
      <c r="H802" s="677">
        <v>1</v>
      </c>
      <c r="I802" s="664"/>
      <c r="J802" s="664"/>
      <c r="K802" s="677">
        <v>0</v>
      </c>
      <c r="L802" s="664">
        <v>1</v>
      </c>
      <c r="M802" s="665">
        <v>212.59</v>
      </c>
    </row>
    <row r="803" spans="1:13" ht="14.4" customHeight="1" x14ac:dyDescent="0.3">
      <c r="A803" s="660" t="s">
        <v>3556</v>
      </c>
      <c r="B803" s="661" t="s">
        <v>3406</v>
      </c>
      <c r="C803" s="661" t="s">
        <v>2100</v>
      </c>
      <c r="D803" s="661" t="s">
        <v>2101</v>
      </c>
      <c r="E803" s="661" t="s">
        <v>3653</v>
      </c>
      <c r="F803" s="664"/>
      <c r="G803" s="664"/>
      <c r="H803" s="677">
        <v>0</v>
      </c>
      <c r="I803" s="664">
        <v>2</v>
      </c>
      <c r="J803" s="664">
        <v>133.63999999999999</v>
      </c>
      <c r="K803" s="677">
        <v>1</v>
      </c>
      <c r="L803" s="664">
        <v>2</v>
      </c>
      <c r="M803" s="665">
        <v>133.63999999999999</v>
      </c>
    </row>
    <row r="804" spans="1:13" ht="14.4" customHeight="1" x14ac:dyDescent="0.3">
      <c r="A804" s="660" t="s">
        <v>3556</v>
      </c>
      <c r="B804" s="661" t="s">
        <v>3407</v>
      </c>
      <c r="C804" s="661" t="s">
        <v>5378</v>
      </c>
      <c r="D804" s="661" t="s">
        <v>5379</v>
      </c>
      <c r="E804" s="661" t="s">
        <v>3392</v>
      </c>
      <c r="F804" s="664">
        <v>2</v>
      </c>
      <c r="G804" s="664">
        <v>133.63999999999999</v>
      </c>
      <c r="H804" s="677">
        <v>1</v>
      </c>
      <c r="I804" s="664"/>
      <c r="J804" s="664"/>
      <c r="K804" s="677">
        <v>0</v>
      </c>
      <c r="L804" s="664">
        <v>2</v>
      </c>
      <c r="M804" s="665">
        <v>133.63999999999999</v>
      </c>
    </row>
    <row r="805" spans="1:13" ht="14.4" customHeight="1" x14ac:dyDescent="0.3">
      <c r="A805" s="660" t="s">
        <v>3556</v>
      </c>
      <c r="B805" s="661" t="s">
        <v>3407</v>
      </c>
      <c r="C805" s="661" t="s">
        <v>2093</v>
      </c>
      <c r="D805" s="661" t="s">
        <v>2094</v>
      </c>
      <c r="E805" s="661" t="s">
        <v>3392</v>
      </c>
      <c r="F805" s="664"/>
      <c r="G805" s="664"/>
      <c r="H805" s="677">
        <v>0</v>
      </c>
      <c r="I805" s="664">
        <v>2</v>
      </c>
      <c r="J805" s="664">
        <v>133.63999999999999</v>
      </c>
      <c r="K805" s="677">
        <v>1</v>
      </c>
      <c r="L805" s="664">
        <v>2</v>
      </c>
      <c r="M805" s="665">
        <v>133.63999999999999</v>
      </c>
    </row>
    <row r="806" spans="1:13" ht="14.4" customHeight="1" x14ac:dyDescent="0.3">
      <c r="A806" s="660" t="s">
        <v>3556</v>
      </c>
      <c r="B806" s="661" t="s">
        <v>3412</v>
      </c>
      <c r="C806" s="661" t="s">
        <v>2218</v>
      </c>
      <c r="D806" s="661" t="s">
        <v>2219</v>
      </c>
      <c r="E806" s="661" t="s">
        <v>3414</v>
      </c>
      <c r="F806" s="664"/>
      <c r="G806" s="664"/>
      <c r="H806" s="677">
        <v>0</v>
      </c>
      <c r="I806" s="664">
        <v>11</v>
      </c>
      <c r="J806" s="664">
        <v>32903.53</v>
      </c>
      <c r="K806" s="677">
        <v>1</v>
      </c>
      <c r="L806" s="664">
        <v>11</v>
      </c>
      <c r="M806" s="665">
        <v>32903.53</v>
      </c>
    </row>
    <row r="807" spans="1:13" ht="14.4" customHeight="1" x14ac:dyDescent="0.3">
      <c r="A807" s="660" t="s">
        <v>3556</v>
      </c>
      <c r="B807" s="661" t="s">
        <v>3412</v>
      </c>
      <c r="C807" s="661" t="s">
        <v>3728</v>
      </c>
      <c r="D807" s="661" t="s">
        <v>2219</v>
      </c>
      <c r="E807" s="661" t="s">
        <v>3729</v>
      </c>
      <c r="F807" s="664"/>
      <c r="G807" s="664"/>
      <c r="H807" s="677">
        <v>0</v>
      </c>
      <c r="I807" s="664">
        <v>1</v>
      </c>
      <c r="J807" s="664">
        <v>748.21</v>
      </c>
      <c r="K807" s="677">
        <v>1</v>
      </c>
      <c r="L807" s="664">
        <v>1</v>
      </c>
      <c r="M807" s="665">
        <v>748.21</v>
      </c>
    </row>
    <row r="808" spans="1:13" ht="14.4" customHeight="1" x14ac:dyDescent="0.3">
      <c r="A808" s="660" t="s">
        <v>3556</v>
      </c>
      <c r="B808" s="661" t="s">
        <v>3419</v>
      </c>
      <c r="C808" s="661" t="s">
        <v>3864</v>
      </c>
      <c r="D808" s="661" t="s">
        <v>1968</v>
      </c>
      <c r="E808" s="661" t="s">
        <v>3865</v>
      </c>
      <c r="F808" s="664">
        <v>2</v>
      </c>
      <c r="G808" s="664">
        <v>0</v>
      </c>
      <c r="H808" s="677"/>
      <c r="I808" s="664"/>
      <c r="J808" s="664"/>
      <c r="K808" s="677"/>
      <c r="L808" s="664">
        <v>2</v>
      </c>
      <c r="M808" s="665">
        <v>0</v>
      </c>
    </row>
    <row r="809" spans="1:13" ht="14.4" customHeight="1" x14ac:dyDescent="0.3">
      <c r="A809" s="660" t="s">
        <v>3556</v>
      </c>
      <c r="B809" s="661" t="s">
        <v>3419</v>
      </c>
      <c r="C809" s="661" t="s">
        <v>1967</v>
      </c>
      <c r="D809" s="661" t="s">
        <v>1968</v>
      </c>
      <c r="E809" s="661" t="s">
        <v>2432</v>
      </c>
      <c r="F809" s="664"/>
      <c r="G809" s="664"/>
      <c r="H809" s="677">
        <v>0</v>
      </c>
      <c r="I809" s="664">
        <v>3</v>
      </c>
      <c r="J809" s="664">
        <v>4281.6900000000005</v>
      </c>
      <c r="K809" s="677">
        <v>1</v>
      </c>
      <c r="L809" s="664">
        <v>3</v>
      </c>
      <c r="M809" s="665">
        <v>4281.6900000000005</v>
      </c>
    </row>
    <row r="810" spans="1:13" ht="14.4" customHeight="1" x14ac:dyDescent="0.3">
      <c r="A810" s="660" t="s">
        <v>3556</v>
      </c>
      <c r="B810" s="661" t="s">
        <v>5529</v>
      </c>
      <c r="C810" s="661" t="s">
        <v>4009</v>
      </c>
      <c r="D810" s="661" t="s">
        <v>4010</v>
      </c>
      <c r="E810" s="661" t="s">
        <v>4011</v>
      </c>
      <c r="F810" s="664"/>
      <c r="G810" s="664"/>
      <c r="H810" s="677">
        <v>0</v>
      </c>
      <c r="I810" s="664">
        <v>5</v>
      </c>
      <c r="J810" s="664">
        <v>10899.65</v>
      </c>
      <c r="K810" s="677">
        <v>1</v>
      </c>
      <c r="L810" s="664">
        <v>5</v>
      </c>
      <c r="M810" s="665">
        <v>10899.65</v>
      </c>
    </row>
    <row r="811" spans="1:13" ht="14.4" customHeight="1" x14ac:dyDescent="0.3">
      <c r="A811" s="660" t="s">
        <v>3556</v>
      </c>
      <c r="B811" s="661" t="s">
        <v>3493</v>
      </c>
      <c r="C811" s="661" t="s">
        <v>2868</v>
      </c>
      <c r="D811" s="661" t="s">
        <v>2869</v>
      </c>
      <c r="E811" s="661" t="s">
        <v>3495</v>
      </c>
      <c r="F811" s="664"/>
      <c r="G811" s="664"/>
      <c r="H811" s="677">
        <v>0</v>
      </c>
      <c r="I811" s="664">
        <v>2</v>
      </c>
      <c r="J811" s="664">
        <v>96.84</v>
      </c>
      <c r="K811" s="677">
        <v>1</v>
      </c>
      <c r="L811" s="664">
        <v>2</v>
      </c>
      <c r="M811" s="665">
        <v>96.84</v>
      </c>
    </row>
    <row r="812" spans="1:13" ht="14.4" customHeight="1" x14ac:dyDescent="0.3">
      <c r="A812" s="660" t="s">
        <v>3556</v>
      </c>
      <c r="B812" s="661" t="s">
        <v>3422</v>
      </c>
      <c r="C812" s="661" t="s">
        <v>1790</v>
      </c>
      <c r="D812" s="661" t="s">
        <v>1791</v>
      </c>
      <c r="E812" s="661" t="s">
        <v>1792</v>
      </c>
      <c r="F812" s="664"/>
      <c r="G812" s="664"/>
      <c r="H812" s="677">
        <v>0</v>
      </c>
      <c r="I812" s="664">
        <v>2</v>
      </c>
      <c r="J812" s="664">
        <v>62.64</v>
      </c>
      <c r="K812" s="677">
        <v>1</v>
      </c>
      <c r="L812" s="664">
        <v>2</v>
      </c>
      <c r="M812" s="665">
        <v>62.64</v>
      </c>
    </row>
    <row r="813" spans="1:13" ht="14.4" customHeight="1" x14ac:dyDescent="0.3">
      <c r="A813" s="660" t="s">
        <v>3556</v>
      </c>
      <c r="B813" s="661" t="s">
        <v>3424</v>
      </c>
      <c r="C813" s="661" t="s">
        <v>3838</v>
      </c>
      <c r="D813" s="661" t="s">
        <v>3425</v>
      </c>
      <c r="E813" s="661" t="s">
        <v>3839</v>
      </c>
      <c r="F813" s="664"/>
      <c r="G813" s="664"/>
      <c r="H813" s="677">
        <v>0</v>
      </c>
      <c r="I813" s="664">
        <v>1</v>
      </c>
      <c r="J813" s="664">
        <v>445.45</v>
      </c>
      <c r="K813" s="677">
        <v>1</v>
      </c>
      <c r="L813" s="664">
        <v>1</v>
      </c>
      <c r="M813" s="665">
        <v>445.45</v>
      </c>
    </row>
    <row r="814" spans="1:13" ht="14.4" customHeight="1" x14ac:dyDescent="0.3">
      <c r="A814" s="660" t="s">
        <v>3556</v>
      </c>
      <c r="B814" s="661" t="s">
        <v>3443</v>
      </c>
      <c r="C814" s="661" t="s">
        <v>5006</v>
      </c>
      <c r="D814" s="661" t="s">
        <v>1870</v>
      </c>
      <c r="E814" s="661" t="s">
        <v>5007</v>
      </c>
      <c r="F814" s="664"/>
      <c r="G814" s="664"/>
      <c r="H814" s="677">
        <v>0</v>
      </c>
      <c r="I814" s="664">
        <v>1</v>
      </c>
      <c r="J814" s="664">
        <v>439.98</v>
      </c>
      <c r="K814" s="677">
        <v>1</v>
      </c>
      <c r="L814" s="664">
        <v>1</v>
      </c>
      <c r="M814" s="665">
        <v>439.98</v>
      </c>
    </row>
    <row r="815" spans="1:13" ht="14.4" customHeight="1" x14ac:dyDescent="0.3">
      <c r="A815" s="660" t="s">
        <v>3556</v>
      </c>
      <c r="B815" s="661" t="s">
        <v>3451</v>
      </c>
      <c r="C815" s="661" t="s">
        <v>1838</v>
      </c>
      <c r="D815" s="661" t="s">
        <v>1758</v>
      </c>
      <c r="E815" s="661" t="s">
        <v>1916</v>
      </c>
      <c r="F815" s="664"/>
      <c r="G815" s="664"/>
      <c r="H815" s="677">
        <v>0</v>
      </c>
      <c r="I815" s="664">
        <v>2</v>
      </c>
      <c r="J815" s="664">
        <v>227.32</v>
      </c>
      <c r="K815" s="677">
        <v>1</v>
      </c>
      <c r="L815" s="664">
        <v>2</v>
      </c>
      <c r="M815" s="665">
        <v>227.32</v>
      </c>
    </row>
    <row r="816" spans="1:13" ht="14.4" customHeight="1" x14ac:dyDescent="0.3">
      <c r="A816" s="660" t="s">
        <v>3556</v>
      </c>
      <c r="B816" s="661" t="s">
        <v>3454</v>
      </c>
      <c r="C816" s="661" t="s">
        <v>3890</v>
      </c>
      <c r="D816" s="661" t="s">
        <v>3891</v>
      </c>
      <c r="E816" s="661" t="s">
        <v>2022</v>
      </c>
      <c r="F816" s="664"/>
      <c r="G816" s="664"/>
      <c r="H816" s="677">
        <v>0</v>
      </c>
      <c r="I816" s="664">
        <v>3</v>
      </c>
      <c r="J816" s="664">
        <v>246.12</v>
      </c>
      <c r="K816" s="677">
        <v>1</v>
      </c>
      <c r="L816" s="664">
        <v>3</v>
      </c>
      <c r="M816" s="665">
        <v>246.12</v>
      </c>
    </row>
    <row r="817" spans="1:13" ht="14.4" customHeight="1" x14ac:dyDescent="0.3">
      <c r="A817" s="660" t="s">
        <v>3556</v>
      </c>
      <c r="B817" s="661" t="s">
        <v>3454</v>
      </c>
      <c r="C817" s="661" t="s">
        <v>3888</v>
      </c>
      <c r="D817" s="661" t="s">
        <v>3889</v>
      </c>
      <c r="E817" s="661" t="s">
        <v>2022</v>
      </c>
      <c r="F817" s="664"/>
      <c r="G817" s="664"/>
      <c r="H817" s="677">
        <v>0</v>
      </c>
      <c r="I817" s="664">
        <v>3</v>
      </c>
      <c r="J817" s="664">
        <v>246.12</v>
      </c>
      <c r="K817" s="677">
        <v>1</v>
      </c>
      <c r="L817" s="664">
        <v>3</v>
      </c>
      <c r="M817" s="665">
        <v>246.12</v>
      </c>
    </row>
    <row r="818" spans="1:13" ht="14.4" customHeight="1" x14ac:dyDescent="0.3">
      <c r="A818" s="660" t="s">
        <v>3556</v>
      </c>
      <c r="B818" s="661" t="s">
        <v>3454</v>
      </c>
      <c r="C818" s="661" t="s">
        <v>3005</v>
      </c>
      <c r="D818" s="661" t="s">
        <v>3006</v>
      </c>
      <c r="E818" s="661" t="s">
        <v>2022</v>
      </c>
      <c r="F818" s="664"/>
      <c r="G818" s="664"/>
      <c r="H818" s="677">
        <v>0</v>
      </c>
      <c r="I818" s="664">
        <v>3</v>
      </c>
      <c r="J818" s="664">
        <v>246.12</v>
      </c>
      <c r="K818" s="677">
        <v>1</v>
      </c>
      <c r="L818" s="664">
        <v>3</v>
      </c>
      <c r="M818" s="665">
        <v>246.12</v>
      </c>
    </row>
    <row r="819" spans="1:13" ht="14.4" customHeight="1" x14ac:dyDescent="0.3">
      <c r="A819" s="660" t="s">
        <v>3556</v>
      </c>
      <c r="B819" s="661" t="s">
        <v>3415</v>
      </c>
      <c r="C819" s="661" t="s">
        <v>2253</v>
      </c>
      <c r="D819" s="661" t="s">
        <v>2246</v>
      </c>
      <c r="E819" s="661" t="s">
        <v>3416</v>
      </c>
      <c r="F819" s="664"/>
      <c r="G819" s="664"/>
      <c r="H819" s="677">
        <v>0</v>
      </c>
      <c r="I819" s="664">
        <v>9</v>
      </c>
      <c r="J819" s="664">
        <v>124643.34</v>
      </c>
      <c r="K819" s="677">
        <v>1</v>
      </c>
      <c r="L819" s="664">
        <v>9</v>
      </c>
      <c r="M819" s="665">
        <v>124643.34</v>
      </c>
    </row>
    <row r="820" spans="1:13" ht="14.4" customHeight="1" x14ac:dyDescent="0.3">
      <c r="A820" s="660" t="s">
        <v>3557</v>
      </c>
      <c r="B820" s="661" t="s">
        <v>5527</v>
      </c>
      <c r="C820" s="661" t="s">
        <v>3867</v>
      </c>
      <c r="D820" s="661" t="s">
        <v>3868</v>
      </c>
      <c r="E820" s="661" t="s">
        <v>3869</v>
      </c>
      <c r="F820" s="664"/>
      <c r="G820" s="664"/>
      <c r="H820" s="677">
        <v>0</v>
      </c>
      <c r="I820" s="664">
        <v>1</v>
      </c>
      <c r="J820" s="664">
        <v>120.61</v>
      </c>
      <c r="K820" s="677">
        <v>1</v>
      </c>
      <c r="L820" s="664">
        <v>1</v>
      </c>
      <c r="M820" s="665">
        <v>120.61</v>
      </c>
    </row>
    <row r="821" spans="1:13" ht="14.4" customHeight="1" x14ac:dyDescent="0.3">
      <c r="A821" s="660" t="s">
        <v>3557</v>
      </c>
      <c r="B821" s="661" t="s">
        <v>3355</v>
      </c>
      <c r="C821" s="661" t="s">
        <v>1927</v>
      </c>
      <c r="D821" s="661" t="s">
        <v>1781</v>
      </c>
      <c r="E821" s="661" t="s">
        <v>1928</v>
      </c>
      <c r="F821" s="664"/>
      <c r="G821" s="664"/>
      <c r="H821" s="677">
        <v>0</v>
      </c>
      <c r="I821" s="664">
        <v>3</v>
      </c>
      <c r="J821" s="664">
        <v>1630.17</v>
      </c>
      <c r="K821" s="677">
        <v>1</v>
      </c>
      <c r="L821" s="664">
        <v>3</v>
      </c>
      <c r="M821" s="665">
        <v>1630.17</v>
      </c>
    </row>
    <row r="822" spans="1:13" ht="14.4" customHeight="1" x14ac:dyDescent="0.3">
      <c r="A822" s="660" t="s">
        <v>3557</v>
      </c>
      <c r="B822" s="661" t="s">
        <v>3355</v>
      </c>
      <c r="C822" s="661" t="s">
        <v>1780</v>
      </c>
      <c r="D822" s="661" t="s">
        <v>1781</v>
      </c>
      <c r="E822" s="661" t="s">
        <v>1782</v>
      </c>
      <c r="F822" s="664"/>
      <c r="G822" s="664"/>
      <c r="H822" s="677">
        <v>0</v>
      </c>
      <c r="I822" s="664">
        <v>2</v>
      </c>
      <c r="J822" s="664">
        <v>1630.2</v>
      </c>
      <c r="K822" s="677">
        <v>1</v>
      </c>
      <c r="L822" s="664">
        <v>2</v>
      </c>
      <c r="M822" s="665">
        <v>1630.2</v>
      </c>
    </row>
    <row r="823" spans="1:13" ht="14.4" customHeight="1" x14ac:dyDescent="0.3">
      <c r="A823" s="660" t="s">
        <v>3557</v>
      </c>
      <c r="B823" s="661" t="s">
        <v>3355</v>
      </c>
      <c r="C823" s="661" t="s">
        <v>1784</v>
      </c>
      <c r="D823" s="661" t="s">
        <v>1781</v>
      </c>
      <c r="E823" s="661" t="s">
        <v>1785</v>
      </c>
      <c r="F823" s="664"/>
      <c r="G823" s="664"/>
      <c r="H823" s="677">
        <v>0</v>
      </c>
      <c r="I823" s="664">
        <v>1</v>
      </c>
      <c r="J823" s="664">
        <v>923.74</v>
      </c>
      <c r="K823" s="677">
        <v>1</v>
      </c>
      <c r="L823" s="664">
        <v>1</v>
      </c>
      <c r="M823" s="665">
        <v>923.74</v>
      </c>
    </row>
    <row r="824" spans="1:13" ht="14.4" customHeight="1" x14ac:dyDescent="0.3">
      <c r="A824" s="660" t="s">
        <v>3557</v>
      </c>
      <c r="B824" s="661" t="s">
        <v>3355</v>
      </c>
      <c r="C824" s="661" t="s">
        <v>2882</v>
      </c>
      <c r="D824" s="661" t="s">
        <v>2883</v>
      </c>
      <c r="E824" s="661" t="s">
        <v>1782</v>
      </c>
      <c r="F824" s="664"/>
      <c r="G824" s="664"/>
      <c r="H824" s="677">
        <v>0</v>
      </c>
      <c r="I824" s="664">
        <v>1</v>
      </c>
      <c r="J824" s="664">
        <v>1385.62</v>
      </c>
      <c r="K824" s="677">
        <v>1</v>
      </c>
      <c r="L824" s="664">
        <v>1</v>
      </c>
      <c r="M824" s="665">
        <v>1385.62</v>
      </c>
    </row>
    <row r="825" spans="1:13" ht="14.4" customHeight="1" x14ac:dyDescent="0.3">
      <c r="A825" s="660" t="s">
        <v>3557</v>
      </c>
      <c r="B825" s="661" t="s">
        <v>3355</v>
      </c>
      <c r="C825" s="661" t="s">
        <v>3856</v>
      </c>
      <c r="D825" s="661" t="s">
        <v>1781</v>
      </c>
      <c r="E825" s="661" t="s">
        <v>1928</v>
      </c>
      <c r="F825" s="664">
        <v>2</v>
      </c>
      <c r="G825" s="664">
        <v>1086.78</v>
      </c>
      <c r="H825" s="677">
        <v>1</v>
      </c>
      <c r="I825" s="664"/>
      <c r="J825" s="664"/>
      <c r="K825" s="677">
        <v>0</v>
      </c>
      <c r="L825" s="664">
        <v>2</v>
      </c>
      <c r="M825" s="665">
        <v>1086.78</v>
      </c>
    </row>
    <row r="826" spans="1:13" ht="14.4" customHeight="1" x14ac:dyDescent="0.3">
      <c r="A826" s="660" t="s">
        <v>3557</v>
      </c>
      <c r="B826" s="661" t="s">
        <v>3358</v>
      </c>
      <c r="C826" s="661" t="s">
        <v>3875</v>
      </c>
      <c r="D826" s="661" t="s">
        <v>3876</v>
      </c>
      <c r="E826" s="661" t="s">
        <v>2873</v>
      </c>
      <c r="F826" s="664">
        <v>1</v>
      </c>
      <c r="G826" s="664">
        <v>140.44</v>
      </c>
      <c r="H826" s="677">
        <v>1</v>
      </c>
      <c r="I826" s="664"/>
      <c r="J826" s="664"/>
      <c r="K826" s="677">
        <v>0</v>
      </c>
      <c r="L826" s="664">
        <v>1</v>
      </c>
      <c r="M826" s="665">
        <v>140.44</v>
      </c>
    </row>
    <row r="827" spans="1:13" ht="14.4" customHeight="1" x14ac:dyDescent="0.3">
      <c r="A827" s="660" t="s">
        <v>3557</v>
      </c>
      <c r="B827" s="661" t="s">
        <v>3365</v>
      </c>
      <c r="C827" s="661" t="s">
        <v>2914</v>
      </c>
      <c r="D827" s="661" t="s">
        <v>2915</v>
      </c>
      <c r="E827" s="661" t="s">
        <v>2916</v>
      </c>
      <c r="F827" s="664"/>
      <c r="G827" s="664"/>
      <c r="H827" s="677">
        <v>0</v>
      </c>
      <c r="I827" s="664">
        <v>1</v>
      </c>
      <c r="J827" s="664">
        <v>48.27</v>
      </c>
      <c r="K827" s="677">
        <v>1</v>
      </c>
      <c r="L827" s="664">
        <v>1</v>
      </c>
      <c r="M827" s="665">
        <v>48.27</v>
      </c>
    </row>
    <row r="828" spans="1:13" ht="14.4" customHeight="1" x14ac:dyDescent="0.3">
      <c r="A828" s="660" t="s">
        <v>3557</v>
      </c>
      <c r="B828" s="661" t="s">
        <v>3366</v>
      </c>
      <c r="C828" s="661" t="s">
        <v>3893</v>
      </c>
      <c r="D828" s="661" t="s">
        <v>3894</v>
      </c>
      <c r="E828" s="661" t="s">
        <v>3764</v>
      </c>
      <c r="F828" s="664"/>
      <c r="G828" s="664"/>
      <c r="H828" s="677">
        <v>0</v>
      </c>
      <c r="I828" s="664">
        <v>1</v>
      </c>
      <c r="J828" s="664">
        <v>40.22</v>
      </c>
      <c r="K828" s="677">
        <v>1</v>
      </c>
      <c r="L828" s="664">
        <v>1</v>
      </c>
      <c r="M828" s="665">
        <v>40.22</v>
      </c>
    </row>
    <row r="829" spans="1:13" ht="14.4" customHeight="1" x14ac:dyDescent="0.3">
      <c r="A829" s="660" t="s">
        <v>3557</v>
      </c>
      <c r="B829" s="661" t="s">
        <v>3366</v>
      </c>
      <c r="C829" s="661" t="s">
        <v>3895</v>
      </c>
      <c r="D829" s="661" t="s">
        <v>3896</v>
      </c>
      <c r="E829" s="661" t="s">
        <v>3897</v>
      </c>
      <c r="F829" s="664">
        <v>1</v>
      </c>
      <c r="G829" s="664">
        <v>0</v>
      </c>
      <c r="H829" s="677"/>
      <c r="I829" s="664"/>
      <c r="J829" s="664"/>
      <c r="K829" s="677"/>
      <c r="L829" s="664">
        <v>1</v>
      </c>
      <c r="M829" s="665">
        <v>0</v>
      </c>
    </row>
    <row r="830" spans="1:13" ht="14.4" customHeight="1" x14ac:dyDescent="0.3">
      <c r="A830" s="660" t="s">
        <v>3557</v>
      </c>
      <c r="B830" s="661" t="s">
        <v>3385</v>
      </c>
      <c r="C830" s="661" t="s">
        <v>2158</v>
      </c>
      <c r="D830" s="661" t="s">
        <v>617</v>
      </c>
      <c r="E830" s="661" t="s">
        <v>3387</v>
      </c>
      <c r="F830" s="664"/>
      <c r="G830" s="664"/>
      <c r="H830" s="677">
        <v>0</v>
      </c>
      <c r="I830" s="664">
        <v>2</v>
      </c>
      <c r="J830" s="664">
        <v>304.39999999999998</v>
      </c>
      <c r="K830" s="677">
        <v>1</v>
      </c>
      <c r="L830" s="664">
        <v>2</v>
      </c>
      <c r="M830" s="665">
        <v>304.39999999999998</v>
      </c>
    </row>
    <row r="831" spans="1:13" ht="14.4" customHeight="1" x14ac:dyDescent="0.3">
      <c r="A831" s="660" t="s">
        <v>3557</v>
      </c>
      <c r="B831" s="661" t="s">
        <v>3412</v>
      </c>
      <c r="C831" s="661" t="s">
        <v>3878</v>
      </c>
      <c r="D831" s="661" t="s">
        <v>2219</v>
      </c>
      <c r="E831" s="661" t="s">
        <v>3879</v>
      </c>
      <c r="F831" s="664">
        <v>1</v>
      </c>
      <c r="G831" s="664">
        <v>0</v>
      </c>
      <c r="H831" s="677"/>
      <c r="I831" s="664"/>
      <c r="J831" s="664"/>
      <c r="K831" s="677"/>
      <c r="L831" s="664">
        <v>1</v>
      </c>
      <c r="M831" s="665">
        <v>0</v>
      </c>
    </row>
    <row r="832" spans="1:13" ht="14.4" customHeight="1" x14ac:dyDescent="0.3">
      <c r="A832" s="660" t="s">
        <v>3557</v>
      </c>
      <c r="B832" s="661" t="s">
        <v>3412</v>
      </c>
      <c r="C832" s="661" t="s">
        <v>2218</v>
      </c>
      <c r="D832" s="661" t="s">
        <v>2219</v>
      </c>
      <c r="E832" s="661" t="s">
        <v>3414</v>
      </c>
      <c r="F832" s="664"/>
      <c r="G832" s="664"/>
      <c r="H832" s="677">
        <v>0</v>
      </c>
      <c r="I832" s="664">
        <v>2</v>
      </c>
      <c r="J832" s="664">
        <v>5982.46</v>
      </c>
      <c r="K832" s="677">
        <v>1</v>
      </c>
      <c r="L832" s="664">
        <v>2</v>
      </c>
      <c r="M832" s="665">
        <v>5982.46</v>
      </c>
    </row>
    <row r="833" spans="1:13" ht="14.4" customHeight="1" x14ac:dyDescent="0.3">
      <c r="A833" s="660" t="s">
        <v>3557</v>
      </c>
      <c r="B833" s="661" t="s">
        <v>3422</v>
      </c>
      <c r="C833" s="661" t="s">
        <v>1834</v>
      </c>
      <c r="D833" s="661" t="s">
        <v>1835</v>
      </c>
      <c r="E833" s="661" t="s">
        <v>3423</v>
      </c>
      <c r="F833" s="664"/>
      <c r="G833" s="664"/>
      <c r="H833" s="677">
        <v>0</v>
      </c>
      <c r="I833" s="664">
        <v>1</v>
      </c>
      <c r="J833" s="664">
        <v>156.61000000000001</v>
      </c>
      <c r="K833" s="677">
        <v>1</v>
      </c>
      <c r="L833" s="664">
        <v>1</v>
      </c>
      <c r="M833" s="665">
        <v>156.61000000000001</v>
      </c>
    </row>
    <row r="834" spans="1:13" ht="14.4" customHeight="1" x14ac:dyDescent="0.3">
      <c r="A834" s="660" t="s">
        <v>3557</v>
      </c>
      <c r="B834" s="661" t="s">
        <v>3427</v>
      </c>
      <c r="C834" s="661" t="s">
        <v>1847</v>
      </c>
      <c r="D834" s="661" t="s">
        <v>3430</v>
      </c>
      <c r="E834" s="661" t="s">
        <v>3431</v>
      </c>
      <c r="F834" s="664"/>
      <c r="G834" s="664"/>
      <c r="H834" s="677">
        <v>0</v>
      </c>
      <c r="I834" s="664">
        <v>1</v>
      </c>
      <c r="J834" s="664">
        <v>424.24</v>
      </c>
      <c r="K834" s="677">
        <v>1</v>
      </c>
      <c r="L834" s="664">
        <v>1</v>
      </c>
      <c r="M834" s="665">
        <v>424.24</v>
      </c>
    </row>
    <row r="835" spans="1:13" ht="14.4" customHeight="1" x14ac:dyDescent="0.3">
      <c r="A835" s="660" t="s">
        <v>3557</v>
      </c>
      <c r="B835" s="661" t="s">
        <v>3445</v>
      </c>
      <c r="C835" s="661" t="s">
        <v>1124</v>
      </c>
      <c r="D835" s="661" t="s">
        <v>3873</v>
      </c>
      <c r="E835" s="661" t="s">
        <v>3874</v>
      </c>
      <c r="F835" s="664"/>
      <c r="G835" s="664"/>
      <c r="H835" s="677">
        <v>0</v>
      </c>
      <c r="I835" s="664">
        <v>1</v>
      </c>
      <c r="J835" s="664">
        <v>103.8</v>
      </c>
      <c r="K835" s="677">
        <v>1</v>
      </c>
      <c r="L835" s="664">
        <v>1</v>
      </c>
      <c r="M835" s="665">
        <v>103.8</v>
      </c>
    </row>
    <row r="836" spans="1:13" ht="14.4" customHeight="1" x14ac:dyDescent="0.3">
      <c r="A836" s="660" t="s">
        <v>3557</v>
      </c>
      <c r="B836" s="661" t="s">
        <v>3451</v>
      </c>
      <c r="C836" s="661" t="s">
        <v>1918</v>
      </c>
      <c r="D836" s="661" t="s">
        <v>1758</v>
      </c>
      <c r="E836" s="661" t="s">
        <v>1919</v>
      </c>
      <c r="F836" s="664"/>
      <c r="G836" s="664"/>
      <c r="H836" s="677">
        <v>0</v>
      </c>
      <c r="I836" s="664">
        <v>1</v>
      </c>
      <c r="J836" s="664">
        <v>340.97</v>
      </c>
      <c r="K836" s="677">
        <v>1</v>
      </c>
      <c r="L836" s="664">
        <v>1</v>
      </c>
      <c r="M836" s="665">
        <v>340.97</v>
      </c>
    </row>
    <row r="837" spans="1:13" ht="14.4" customHeight="1" x14ac:dyDescent="0.3">
      <c r="A837" s="660" t="s">
        <v>3557</v>
      </c>
      <c r="B837" s="661" t="s">
        <v>3454</v>
      </c>
      <c r="C837" s="661" t="s">
        <v>3890</v>
      </c>
      <c r="D837" s="661" t="s">
        <v>3891</v>
      </c>
      <c r="E837" s="661" t="s">
        <v>2022</v>
      </c>
      <c r="F837" s="664"/>
      <c r="G837" s="664"/>
      <c r="H837" s="677">
        <v>0</v>
      </c>
      <c r="I837" s="664">
        <v>1</v>
      </c>
      <c r="J837" s="664">
        <v>82.04</v>
      </c>
      <c r="K837" s="677">
        <v>1</v>
      </c>
      <c r="L837" s="664">
        <v>1</v>
      </c>
      <c r="M837" s="665">
        <v>82.04</v>
      </c>
    </row>
    <row r="838" spans="1:13" ht="14.4" customHeight="1" x14ac:dyDescent="0.3">
      <c r="A838" s="660" t="s">
        <v>3557</v>
      </c>
      <c r="B838" s="661" t="s">
        <v>3454</v>
      </c>
      <c r="C838" s="661" t="s">
        <v>3888</v>
      </c>
      <c r="D838" s="661" t="s">
        <v>3889</v>
      </c>
      <c r="E838" s="661" t="s">
        <v>2022</v>
      </c>
      <c r="F838" s="664"/>
      <c r="G838" s="664"/>
      <c r="H838" s="677">
        <v>0</v>
      </c>
      <c r="I838" s="664">
        <v>1</v>
      </c>
      <c r="J838" s="664">
        <v>82.04</v>
      </c>
      <c r="K838" s="677">
        <v>1</v>
      </c>
      <c r="L838" s="664">
        <v>1</v>
      </c>
      <c r="M838" s="665">
        <v>82.04</v>
      </c>
    </row>
    <row r="839" spans="1:13" ht="14.4" customHeight="1" x14ac:dyDescent="0.3">
      <c r="A839" s="660" t="s">
        <v>3557</v>
      </c>
      <c r="B839" s="661" t="s">
        <v>3454</v>
      </c>
      <c r="C839" s="661" t="s">
        <v>3005</v>
      </c>
      <c r="D839" s="661" t="s">
        <v>3006</v>
      </c>
      <c r="E839" s="661" t="s">
        <v>2022</v>
      </c>
      <c r="F839" s="664"/>
      <c r="G839" s="664"/>
      <c r="H839" s="677">
        <v>0</v>
      </c>
      <c r="I839" s="664">
        <v>1</v>
      </c>
      <c r="J839" s="664">
        <v>82.04</v>
      </c>
      <c r="K839" s="677">
        <v>1</v>
      </c>
      <c r="L839" s="664">
        <v>1</v>
      </c>
      <c r="M839" s="665">
        <v>82.04</v>
      </c>
    </row>
    <row r="840" spans="1:13" ht="14.4" customHeight="1" thickBot="1" x14ac:dyDescent="0.35">
      <c r="A840" s="666" t="s">
        <v>3557</v>
      </c>
      <c r="B840" s="667" t="s">
        <v>3415</v>
      </c>
      <c r="C840" s="667" t="s">
        <v>2253</v>
      </c>
      <c r="D840" s="667" t="s">
        <v>2246</v>
      </c>
      <c r="E840" s="667" t="s">
        <v>3416</v>
      </c>
      <c r="F840" s="670"/>
      <c r="G840" s="670"/>
      <c r="H840" s="678">
        <v>0</v>
      </c>
      <c r="I840" s="670">
        <v>1</v>
      </c>
      <c r="J840" s="670">
        <v>13849.26</v>
      </c>
      <c r="K840" s="678">
        <v>1</v>
      </c>
      <c r="L840" s="670">
        <v>1</v>
      </c>
      <c r="M840" s="671">
        <v>13849.26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572</v>
      </c>
      <c r="B5" s="645" t="s">
        <v>573</v>
      </c>
      <c r="C5" s="646" t="s">
        <v>574</v>
      </c>
      <c r="D5" s="646" t="s">
        <v>574</v>
      </c>
      <c r="E5" s="646"/>
      <c r="F5" s="646" t="s">
        <v>574</v>
      </c>
      <c r="G5" s="646" t="s">
        <v>574</v>
      </c>
      <c r="H5" s="646" t="s">
        <v>574</v>
      </c>
      <c r="I5" s="647" t="s">
        <v>574</v>
      </c>
      <c r="J5" s="648" t="s">
        <v>74</v>
      </c>
    </row>
    <row r="6" spans="1:10" ht="14.4" customHeight="1" x14ac:dyDescent="0.3">
      <c r="A6" s="644" t="s">
        <v>572</v>
      </c>
      <c r="B6" s="645" t="s">
        <v>359</v>
      </c>
      <c r="C6" s="646">
        <v>5703.8664399999989</v>
      </c>
      <c r="D6" s="646">
        <v>6803.5334900000098</v>
      </c>
      <c r="E6" s="646"/>
      <c r="F6" s="646">
        <v>6935.3934000000045</v>
      </c>
      <c r="G6" s="646">
        <v>7292.2611124504319</v>
      </c>
      <c r="H6" s="646">
        <v>-356.86771245042746</v>
      </c>
      <c r="I6" s="647">
        <v>0.95106213190293887</v>
      </c>
      <c r="J6" s="648" t="s">
        <v>1</v>
      </c>
    </row>
    <row r="7" spans="1:10" ht="14.4" customHeight="1" x14ac:dyDescent="0.3">
      <c r="A7" s="644" t="s">
        <v>572</v>
      </c>
      <c r="B7" s="645" t="s">
        <v>360</v>
      </c>
      <c r="C7" s="646">
        <v>139.92947000000001</v>
      </c>
      <c r="D7" s="646">
        <v>204.44779</v>
      </c>
      <c r="E7" s="646"/>
      <c r="F7" s="646">
        <v>248.13365000000002</v>
      </c>
      <c r="G7" s="646">
        <v>208.826736940941</v>
      </c>
      <c r="H7" s="646">
        <v>39.306913059059013</v>
      </c>
      <c r="I7" s="647">
        <v>1.1882273967158503</v>
      </c>
      <c r="J7" s="648" t="s">
        <v>1</v>
      </c>
    </row>
    <row r="8" spans="1:10" ht="14.4" customHeight="1" x14ac:dyDescent="0.3">
      <c r="A8" s="644" t="s">
        <v>572</v>
      </c>
      <c r="B8" s="645" t="s">
        <v>361</v>
      </c>
      <c r="C8" s="646">
        <v>184.81675999999598</v>
      </c>
      <c r="D8" s="646">
        <v>209.34796</v>
      </c>
      <c r="E8" s="646"/>
      <c r="F8" s="646">
        <v>253.81828000000002</v>
      </c>
      <c r="G8" s="646">
        <v>283.999991054688</v>
      </c>
      <c r="H8" s="646">
        <v>-30.18171105468798</v>
      </c>
      <c r="I8" s="647">
        <v>0.89372636617838452</v>
      </c>
      <c r="J8" s="648" t="s">
        <v>1</v>
      </c>
    </row>
    <row r="9" spans="1:10" ht="14.4" customHeight="1" x14ac:dyDescent="0.3">
      <c r="A9" s="644" t="s">
        <v>572</v>
      </c>
      <c r="B9" s="645" t="s">
        <v>362</v>
      </c>
      <c r="C9" s="646">
        <v>924.53653999999608</v>
      </c>
      <c r="D9" s="646">
        <v>944.19595000000004</v>
      </c>
      <c r="E9" s="646"/>
      <c r="F9" s="646">
        <v>1234.4893400000001</v>
      </c>
      <c r="G9" s="646">
        <v>1186.9999626123772</v>
      </c>
      <c r="H9" s="646">
        <v>47.489377387622881</v>
      </c>
      <c r="I9" s="647">
        <v>1.0400079013339707</v>
      </c>
      <c r="J9" s="648" t="s">
        <v>1</v>
      </c>
    </row>
    <row r="10" spans="1:10" ht="14.4" customHeight="1" x14ac:dyDescent="0.3">
      <c r="A10" s="644" t="s">
        <v>572</v>
      </c>
      <c r="B10" s="645" t="s">
        <v>363</v>
      </c>
      <c r="C10" s="646">
        <v>346.91867999999801</v>
      </c>
      <c r="D10" s="646">
        <v>453.94425000000001</v>
      </c>
      <c r="E10" s="646"/>
      <c r="F10" s="646">
        <v>423.08730000000003</v>
      </c>
      <c r="G10" s="646">
        <v>488.33331795201673</v>
      </c>
      <c r="H10" s="646">
        <v>-65.2460179520167</v>
      </c>
      <c r="I10" s="647">
        <v>0.86639040271581935</v>
      </c>
      <c r="J10" s="648" t="s">
        <v>1</v>
      </c>
    </row>
    <row r="11" spans="1:10" ht="14.4" customHeight="1" x14ac:dyDescent="0.3">
      <c r="A11" s="644" t="s">
        <v>572</v>
      </c>
      <c r="B11" s="645" t="s">
        <v>364</v>
      </c>
      <c r="C11" s="646">
        <v>5.3100000000000005</v>
      </c>
      <c r="D11" s="646">
        <v>8.7018000000000004</v>
      </c>
      <c r="E11" s="646"/>
      <c r="F11" s="646">
        <v>4.8999199999999998</v>
      </c>
      <c r="G11" s="646">
        <v>5.6666664881796658</v>
      </c>
      <c r="H11" s="646">
        <v>-0.76674648817966595</v>
      </c>
      <c r="I11" s="647">
        <v>0.86469179194169021</v>
      </c>
      <c r="J11" s="648" t="s">
        <v>1</v>
      </c>
    </row>
    <row r="12" spans="1:10" ht="14.4" customHeight="1" x14ac:dyDescent="0.3">
      <c r="A12" s="644" t="s">
        <v>572</v>
      </c>
      <c r="B12" s="645" t="s">
        <v>365</v>
      </c>
      <c r="C12" s="646">
        <v>198.77550999999701</v>
      </c>
      <c r="D12" s="646">
        <v>230.02064999999999</v>
      </c>
      <c r="E12" s="646"/>
      <c r="F12" s="646">
        <v>316.15964999999994</v>
      </c>
      <c r="G12" s="646">
        <v>276.9999912751706</v>
      </c>
      <c r="H12" s="646">
        <v>39.159658724829342</v>
      </c>
      <c r="I12" s="647">
        <v>1.1413706135677395</v>
      </c>
      <c r="J12" s="648" t="s">
        <v>1</v>
      </c>
    </row>
    <row r="13" spans="1:10" ht="14.4" customHeight="1" x14ac:dyDescent="0.3">
      <c r="A13" s="644" t="s">
        <v>572</v>
      </c>
      <c r="B13" s="645" t="s">
        <v>366</v>
      </c>
      <c r="C13" s="646">
        <v>106.287849999998</v>
      </c>
      <c r="D13" s="646">
        <v>128.52199999999999</v>
      </c>
      <c r="E13" s="646"/>
      <c r="F13" s="646">
        <v>162.38336000000004</v>
      </c>
      <c r="G13" s="646">
        <v>135.99999571632935</v>
      </c>
      <c r="H13" s="646">
        <v>26.383364283670687</v>
      </c>
      <c r="I13" s="647">
        <v>1.1939953317256089</v>
      </c>
      <c r="J13" s="648" t="s">
        <v>1</v>
      </c>
    </row>
    <row r="14" spans="1:10" ht="14.4" customHeight="1" x14ac:dyDescent="0.3">
      <c r="A14" s="644" t="s">
        <v>572</v>
      </c>
      <c r="B14" s="645" t="s">
        <v>367</v>
      </c>
      <c r="C14" s="646">
        <v>223.28215999999901</v>
      </c>
      <c r="D14" s="646">
        <v>156.55770999999999</v>
      </c>
      <c r="E14" s="646"/>
      <c r="F14" s="646">
        <v>208.13884999999999</v>
      </c>
      <c r="G14" s="646">
        <v>201.66666031465499</v>
      </c>
      <c r="H14" s="646">
        <v>6.4721896853450005</v>
      </c>
      <c r="I14" s="647">
        <v>1.0320935035828263</v>
      </c>
      <c r="J14" s="648" t="s">
        <v>1</v>
      </c>
    </row>
    <row r="15" spans="1:10" ht="14.4" customHeight="1" x14ac:dyDescent="0.3">
      <c r="A15" s="644" t="s">
        <v>572</v>
      </c>
      <c r="B15" s="645" t="s">
        <v>368</v>
      </c>
      <c r="C15" s="646" t="s">
        <v>574</v>
      </c>
      <c r="D15" s="646" t="s">
        <v>574</v>
      </c>
      <c r="E15" s="646"/>
      <c r="F15" s="646">
        <v>5.52433</v>
      </c>
      <c r="G15" s="646">
        <v>0</v>
      </c>
      <c r="H15" s="646">
        <v>5.52433</v>
      </c>
      <c r="I15" s="647" t="s">
        <v>574</v>
      </c>
      <c r="J15" s="648" t="s">
        <v>1</v>
      </c>
    </row>
    <row r="16" spans="1:10" ht="14.4" customHeight="1" x14ac:dyDescent="0.3">
      <c r="A16" s="644" t="s">
        <v>572</v>
      </c>
      <c r="B16" s="645" t="s">
        <v>575</v>
      </c>
      <c r="C16" s="646">
        <v>7833.7234099999832</v>
      </c>
      <c r="D16" s="646">
        <v>9139.2716000000109</v>
      </c>
      <c r="E16" s="646"/>
      <c r="F16" s="646">
        <v>9792.0280800000019</v>
      </c>
      <c r="G16" s="646">
        <v>10080.754434804789</v>
      </c>
      <c r="H16" s="646">
        <v>-288.72635480478675</v>
      </c>
      <c r="I16" s="647">
        <v>0.97135865607360394</v>
      </c>
      <c r="J16" s="648" t="s">
        <v>576</v>
      </c>
    </row>
    <row r="18" spans="1:10" ht="14.4" customHeight="1" x14ac:dyDescent="0.3">
      <c r="A18" s="644" t="s">
        <v>572</v>
      </c>
      <c r="B18" s="645" t="s">
        <v>573</v>
      </c>
      <c r="C18" s="646" t="s">
        <v>574</v>
      </c>
      <c r="D18" s="646" t="s">
        <v>574</v>
      </c>
      <c r="E18" s="646"/>
      <c r="F18" s="646" t="s">
        <v>574</v>
      </c>
      <c r="G18" s="646" t="s">
        <v>574</v>
      </c>
      <c r="H18" s="646" t="s">
        <v>574</v>
      </c>
      <c r="I18" s="647" t="s">
        <v>574</v>
      </c>
      <c r="J18" s="648" t="s">
        <v>74</v>
      </c>
    </row>
    <row r="19" spans="1:10" ht="14.4" customHeight="1" x14ac:dyDescent="0.3">
      <c r="A19" s="644" t="s">
        <v>577</v>
      </c>
      <c r="B19" s="645" t="s">
        <v>578</v>
      </c>
      <c r="C19" s="646" t="s">
        <v>574</v>
      </c>
      <c r="D19" s="646" t="s">
        <v>574</v>
      </c>
      <c r="E19" s="646"/>
      <c r="F19" s="646" t="s">
        <v>574</v>
      </c>
      <c r="G19" s="646" t="s">
        <v>574</v>
      </c>
      <c r="H19" s="646" t="s">
        <v>574</v>
      </c>
      <c r="I19" s="647" t="s">
        <v>574</v>
      </c>
      <c r="J19" s="648" t="s">
        <v>0</v>
      </c>
    </row>
    <row r="20" spans="1:10" ht="14.4" customHeight="1" x14ac:dyDescent="0.3">
      <c r="A20" s="644" t="s">
        <v>577</v>
      </c>
      <c r="B20" s="645" t="s">
        <v>359</v>
      </c>
      <c r="C20" s="646">
        <v>25.234860000000001</v>
      </c>
      <c r="D20" s="646">
        <v>47.955309999999997</v>
      </c>
      <c r="E20" s="646"/>
      <c r="F20" s="646">
        <v>38.187799999999996</v>
      </c>
      <c r="G20" s="646">
        <v>31.564531649726003</v>
      </c>
      <c r="H20" s="646">
        <v>6.6232683502739924</v>
      </c>
      <c r="I20" s="647">
        <v>1.2098326192123774</v>
      </c>
      <c r="J20" s="648" t="s">
        <v>1</v>
      </c>
    </row>
    <row r="21" spans="1:10" ht="14.4" customHeight="1" x14ac:dyDescent="0.3">
      <c r="A21" s="644" t="s">
        <v>577</v>
      </c>
      <c r="B21" s="645" t="s">
        <v>360</v>
      </c>
      <c r="C21" s="646">
        <v>0.23250000000000001</v>
      </c>
      <c r="D21" s="646">
        <v>0</v>
      </c>
      <c r="E21" s="646"/>
      <c r="F21" s="646">
        <v>0.23100000000000001</v>
      </c>
      <c r="G21" s="646">
        <v>0.15847841722300002</v>
      </c>
      <c r="H21" s="646">
        <v>7.2521582776999993E-2</v>
      </c>
      <c r="I21" s="647">
        <v>1.4576117306557432</v>
      </c>
      <c r="J21" s="648" t="s">
        <v>1</v>
      </c>
    </row>
    <row r="22" spans="1:10" ht="14.4" customHeight="1" x14ac:dyDescent="0.3">
      <c r="A22" s="644" t="s">
        <v>577</v>
      </c>
      <c r="B22" s="645" t="s">
        <v>361</v>
      </c>
      <c r="C22" s="646">
        <v>39.103939999999</v>
      </c>
      <c r="D22" s="646">
        <v>31.521479999999997</v>
      </c>
      <c r="E22" s="646"/>
      <c r="F22" s="646">
        <v>59.072019999999995</v>
      </c>
      <c r="G22" s="646">
        <v>63.661246019576673</v>
      </c>
      <c r="H22" s="646">
        <v>-4.5892260195766781</v>
      </c>
      <c r="I22" s="647">
        <v>0.92791177825571569</v>
      </c>
      <c r="J22" s="648" t="s">
        <v>1</v>
      </c>
    </row>
    <row r="23" spans="1:10" ht="14.4" customHeight="1" x14ac:dyDescent="0.3">
      <c r="A23" s="644" t="s">
        <v>577</v>
      </c>
      <c r="B23" s="645" t="s">
        <v>362</v>
      </c>
      <c r="C23" s="646">
        <v>80.136039999999994</v>
      </c>
      <c r="D23" s="646">
        <v>97.409190000000009</v>
      </c>
      <c r="E23" s="646"/>
      <c r="F23" s="646">
        <v>191.10625999999999</v>
      </c>
      <c r="G23" s="646">
        <v>149.49283181207866</v>
      </c>
      <c r="H23" s="646">
        <v>41.613428187921329</v>
      </c>
      <c r="I23" s="647">
        <v>1.2783640371481615</v>
      </c>
      <c r="J23" s="648" t="s">
        <v>1</v>
      </c>
    </row>
    <row r="24" spans="1:10" ht="14.4" customHeight="1" x14ac:dyDescent="0.3">
      <c r="A24" s="644" t="s">
        <v>577</v>
      </c>
      <c r="B24" s="645" t="s">
        <v>363</v>
      </c>
      <c r="C24" s="646">
        <v>28.610999999999002</v>
      </c>
      <c r="D24" s="646">
        <v>40.89705</v>
      </c>
      <c r="E24" s="646"/>
      <c r="F24" s="646">
        <v>27.820519999999998</v>
      </c>
      <c r="G24" s="646">
        <v>68.539099276949003</v>
      </c>
      <c r="H24" s="646">
        <v>-40.718579276949001</v>
      </c>
      <c r="I24" s="647">
        <v>0.40590728932086456</v>
      </c>
      <c r="J24" s="648" t="s">
        <v>1</v>
      </c>
    </row>
    <row r="25" spans="1:10" ht="14.4" customHeight="1" x14ac:dyDescent="0.3">
      <c r="A25" s="644" t="s">
        <v>577</v>
      </c>
      <c r="B25" s="645" t="s">
        <v>364</v>
      </c>
      <c r="C25" s="646">
        <v>0</v>
      </c>
      <c r="D25" s="646">
        <v>1.9796</v>
      </c>
      <c r="E25" s="646"/>
      <c r="F25" s="646">
        <v>3.4877199999999999</v>
      </c>
      <c r="G25" s="646">
        <v>1.4110048738573333</v>
      </c>
      <c r="H25" s="646">
        <v>2.0767151261426666</v>
      </c>
      <c r="I25" s="647">
        <v>2.4717986908616756</v>
      </c>
      <c r="J25" s="648" t="s">
        <v>1</v>
      </c>
    </row>
    <row r="26" spans="1:10" ht="14.4" customHeight="1" x14ac:dyDescent="0.3">
      <c r="A26" s="644" t="s">
        <v>577</v>
      </c>
      <c r="B26" s="645" t="s">
        <v>365</v>
      </c>
      <c r="C26" s="646">
        <v>34.864309999999001</v>
      </c>
      <c r="D26" s="646">
        <v>34.786020000000001</v>
      </c>
      <c r="E26" s="646"/>
      <c r="F26" s="646">
        <v>37.808520000000001</v>
      </c>
      <c r="G26" s="646">
        <v>53.39035489790033</v>
      </c>
      <c r="H26" s="646">
        <v>-15.581834897900329</v>
      </c>
      <c r="I26" s="647">
        <v>0.7081526255501045</v>
      </c>
      <c r="J26" s="648" t="s">
        <v>1</v>
      </c>
    </row>
    <row r="27" spans="1:10" ht="14.4" customHeight="1" x14ac:dyDescent="0.3">
      <c r="A27" s="644" t="s">
        <v>577</v>
      </c>
      <c r="B27" s="645" t="s">
        <v>366</v>
      </c>
      <c r="C27" s="646">
        <v>28.716999999999</v>
      </c>
      <c r="D27" s="646">
        <v>22.331500000000002</v>
      </c>
      <c r="E27" s="646"/>
      <c r="F27" s="646">
        <v>55.541000000000004</v>
      </c>
      <c r="G27" s="646">
        <v>37.768752723473</v>
      </c>
      <c r="H27" s="646">
        <v>17.772247276527004</v>
      </c>
      <c r="I27" s="647">
        <v>1.4705542543765731</v>
      </c>
      <c r="J27" s="648" t="s">
        <v>1</v>
      </c>
    </row>
    <row r="28" spans="1:10" ht="14.4" customHeight="1" x14ac:dyDescent="0.3">
      <c r="A28" s="644" t="s">
        <v>577</v>
      </c>
      <c r="B28" s="645" t="s">
        <v>367</v>
      </c>
      <c r="C28" s="646">
        <v>44.893829999999994</v>
      </c>
      <c r="D28" s="646">
        <v>38.706600000000002</v>
      </c>
      <c r="E28" s="646"/>
      <c r="F28" s="646">
        <v>66.299469999999999</v>
      </c>
      <c r="G28" s="646">
        <v>63.771750967109334</v>
      </c>
      <c r="H28" s="646">
        <v>2.5277190328906656</v>
      </c>
      <c r="I28" s="647">
        <v>1.0396369708304598</v>
      </c>
      <c r="J28" s="648" t="s">
        <v>1</v>
      </c>
    </row>
    <row r="29" spans="1:10" ht="14.4" customHeight="1" x14ac:dyDescent="0.3">
      <c r="A29" s="644" t="s">
        <v>577</v>
      </c>
      <c r="B29" s="645" t="s">
        <v>368</v>
      </c>
      <c r="C29" s="646" t="s">
        <v>574</v>
      </c>
      <c r="D29" s="646" t="s">
        <v>574</v>
      </c>
      <c r="E29" s="646"/>
      <c r="F29" s="646">
        <v>3.77122</v>
      </c>
      <c r="G29" s="646">
        <v>0</v>
      </c>
      <c r="H29" s="646">
        <v>3.77122</v>
      </c>
      <c r="I29" s="647" t="s">
        <v>574</v>
      </c>
      <c r="J29" s="648" t="s">
        <v>1</v>
      </c>
    </row>
    <row r="30" spans="1:10" ht="14.4" customHeight="1" x14ac:dyDescent="0.3">
      <c r="A30" s="644" t="s">
        <v>577</v>
      </c>
      <c r="B30" s="645" t="s">
        <v>579</v>
      </c>
      <c r="C30" s="646">
        <v>281.79347999999595</v>
      </c>
      <c r="D30" s="646">
        <v>315.58674999999999</v>
      </c>
      <c r="E30" s="646"/>
      <c r="F30" s="646">
        <v>483.32553000000001</v>
      </c>
      <c r="G30" s="646">
        <v>469.75805063789329</v>
      </c>
      <c r="H30" s="646">
        <v>13.567479362106724</v>
      </c>
      <c r="I30" s="647">
        <v>1.0288818453322581</v>
      </c>
      <c r="J30" s="648" t="s">
        <v>580</v>
      </c>
    </row>
    <row r="31" spans="1:10" ht="14.4" customHeight="1" x14ac:dyDescent="0.3">
      <c r="A31" s="644" t="s">
        <v>574</v>
      </c>
      <c r="B31" s="645" t="s">
        <v>574</v>
      </c>
      <c r="C31" s="646" t="s">
        <v>574</v>
      </c>
      <c r="D31" s="646" t="s">
        <v>574</v>
      </c>
      <c r="E31" s="646"/>
      <c r="F31" s="646" t="s">
        <v>574</v>
      </c>
      <c r="G31" s="646" t="s">
        <v>574</v>
      </c>
      <c r="H31" s="646" t="s">
        <v>574</v>
      </c>
      <c r="I31" s="647" t="s">
        <v>574</v>
      </c>
      <c r="J31" s="648" t="s">
        <v>581</v>
      </c>
    </row>
    <row r="32" spans="1:10" ht="14.4" customHeight="1" x14ac:dyDescent="0.3">
      <c r="A32" s="644" t="s">
        <v>582</v>
      </c>
      <c r="B32" s="645" t="s">
        <v>583</v>
      </c>
      <c r="C32" s="646" t="s">
        <v>574</v>
      </c>
      <c r="D32" s="646" t="s">
        <v>574</v>
      </c>
      <c r="E32" s="646"/>
      <c r="F32" s="646" t="s">
        <v>574</v>
      </c>
      <c r="G32" s="646" t="s">
        <v>574</v>
      </c>
      <c r="H32" s="646" t="s">
        <v>574</v>
      </c>
      <c r="I32" s="647" t="s">
        <v>574</v>
      </c>
      <c r="J32" s="648" t="s">
        <v>0</v>
      </c>
    </row>
    <row r="33" spans="1:10" ht="14.4" customHeight="1" x14ac:dyDescent="0.3">
      <c r="A33" s="644" t="s">
        <v>582</v>
      </c>
      <c r="B33" s="645" t="s">
        <v>359</v>
      </c>
      <c r="C33" s="646">
        <v>13.130209999999</v>
      </c>
      <c r="D33" s="646">
        <v>9.0663600000000013</v>
      </c>
      <c r="E33" s="646"/>
      <c r="F33" s="646">
        <v>5.0310899999999998</v>
      </c>
      <c r="G33" s="646">
        <v>6.3992740871313325</v>
      </c>
      <c r="H33" s="646">
        <v>-1.3681840871313327</v>
      </c>
      <c r="I33" s="647">
        <v>0.78619698601710275</v>
      </c>
      <c r="J33" s="648" t="s">
        <v>1</v>
      </c>
    </row>
    <row r="34" spans="1:10" ht="14.4" customHeight="1" x14ac:dyDescent="0.3">
      <c r="A34" s="644" t="s">
        <v>582</v>
      </c>
      <c r="B34" s="645" t="s">
        <v>360</v>
      </c>
      <c r="C34" s="646">
        <v>0.38700000000000001</v>
      </c>
      <c r="D34" s="646">
        <v>0.84350000000000003</v>
      </c>
      <c r="E34" s="646"/>
      <c r="F34" s="646">
        <v>0.53980000000000006</v>
      </c>
      <c r="G34" s="646">
        <v>0.83026901572266665</v>
      </c>
      <c r="H34" s="646">
        <v>-0.29046901572266659</v>
      </c>
      <c r="I34" s="647">
        <v>0.65015072196829826</v>
      </c>
      <c r="J34" s="648" t="s">
        <v>1</v>
      </c>
    </row>
    <row r="35" spans="1:10" ht="14.4" customHeight="1" x14ac:dyDescent="0.3">
      <c r="A35" s="644" t="s">
        <v>582</v>
      </c>
      <c r="B35" s="645" t="s">
        <v>361</v>
      </c>
      <c r="C35" s="646">
        <v>22.230359999998999</v>
      </c>
      <c r="D35" s="646">
        <v>27.1694</v>
      </c>
      <c r="E35" s="646"/>
      <c r="F35" s="646">
        <v>41.612200000000001</v>
      </c>
      <c r="G35" s="646">
        <v>38.18671567828833</v>
      </c>
      <c r="H35" s="646">
        <v>3.4254843217116715</v>
      </c>
      <c r="I35" s="647">
        <v>1.0897035594935776</v>
      </c>
      <c r="J35" s="648" t="s">
        <v>1</v>
      </c>
    </row>
    <row r="36" spans="1:10" ht="14.4" customHeight="1" x14ac:dyDescent="0.3">
      <c r="A36" s="644" t="s">
        <v>582</v>
      </c>
      <c r="B36" s="645" t="s">
        <v>362</v>
      </c>
      <c r="C36" s="646">
        <v>83.885310000000004</v>
      </c>
      <c r="D36" s="646">
        <v>101.83257999999999</v>
      </c>
      <c r="E36" s="646"/>
      <c r="F36" s="646">
        <v>136.45159999999998</v>
      </c>
      <c r="G36" s="646">
        <v>131.64860267236733</v>
      </c>
      <c r="H36" s="646">
        <v>4.802997327632653</v>
      </c>
      <c r="I36" s="647">
        <v>1.036483466061435</v>
      </c>
      <c r="J36" s="648" t="s">
        <v>1</v>
      </c>
    </row>
    <row r="37" spans="1:10" ht="14.4" customHeight="1" x14ac:dyDescent="0.3">
      <c r="A37" s="644" t="s">
        <v>582</v>
      </c>
      <c r="B37" s="645" t="s">
        <v>363</v>
      </c>
      <c r="C37" s="646">
        <v>9.805019999999999</v>
      </c>
      <c r="D37" s="646">
        <v>6.7780000000000005</v>
      </c>
      <c r="E37" s="646"/>
      <c r="F37" s="646">
        <v>10.622</v>
      </c>
      <c r="G37" s="646">
        <v>10.680431435307</v>
      </c>
      <c r="H37" s="646">
        <v>-5.8431435306999902E-2</v>
      </c>
      <c r="I37" s="647">
        <v>0.99452911283023271</v>
      </c>
      <c r="J37" s="648" t="s">
        <v>1</v>
      </c>
    </row>
    <row r="38" spans="1:10" ht="14.4" customHeight="1" x14ac:dyDescent="0.3">
      <c r="A38" s="644" t="s">
        <v>582</v>
      </c>
      <c r="B38" s="645" t="s">
        <v>365</v>
      </c>
      <c r="C38" s="646">
        <v>133.06620000000001</v>
      </c>
      <c r="D38" s="646">
        <v>145.19669999999999</v>
      </c>
      <c r="E38" s="646"/>
      <c r="F38" s="646">
        <v>202.25049999999999</v>
      </c>
      <c r="G38" s="646">
        <v>187.80106093925801</v>
      </c>
      <c r="H38" s="646">
        <v>14.44943906074198</v>
      </c>
      <c r="I38" s="647">
        <v>1.0769401354202972</v>
      </c>
      <c r="J38" s="648" t="s">
        <v>1</v>
      </c>
    </row>
    <row r="39" spans="1:10" ht="14.4" customHeight="1" x14ac:dyDescent="0.3">
      <c r="A39" s="644" t="s">
        <v>582</v>
      </c>
      <c r="B39" s="645" t="s">
        <v>366</v>
      </c>
      <c r="C39" s="646">
        <v>7.2218499999999999</v>
      </c>
      <c r="D39" s="646">
        <v>9.3620000000000001</v>
      </c>
      <c r="E39" s="646"/>
      <c r="F39" s="646">
        <v>11.93765</v>
      </c>
      <c r="G39" s="646">
        <v>13.957551097143002</v>
      </c>
      <c r="H39" s="646">
        <v>-2.019901097143002</v>
      </c>
      <c r="I39" s="647">
        <v>0.85528255758587479</v>
      </c>
      <c r="J39" s="648" t="s">
        <v>1</v>
      </c>
    </row>
    <row r="40" spans="1:10" ht="14.4" customHeight="1" x14ac:dyDescent="0.3">
      <c r="A40" s="644" t="s">
        <v>582</v>
      </c>
      <c r="B40" s="645" t="s">
        <v>368</v>
      </c>
      <c r="C40" s="646" t="s">
        <v>574</v>
      </c>
      <c r="D40" s="646" t="s">
        <v>574</v>
      </c>
      <c r="E40" s="646"/>
      <c r="F40" s="646">
        <v>1.553E-2</v>
      </c>
      <c r="G40" s="646">
        <v>0</v>
      </c>
      <c r="H40" s="646">
        <v>1.553E-2</v>
      </c>
      <c r="I40" s="647" t="s">
        <v>574</v>
      </c>
      <c r="J40" s="648" t="s">
        <v>1</v>
      </c>
    </row>
    <row r="41" spans="1:10" ht="14.4" customHeight="1" x14ac:dyDescent="0.3">
      <c r="A41" s="644" t="s">
        <v>582</v>
      </c>
      <c r="B41" s="645" t="s">
        <v>584</v>
      </c>
      <c r="C41" s="646">
        <v>269.72594999999808</v>
      </c>
      <c r="D41" s="646">
        <v>300.24853999999999</v>
      </c>
      <c r="E41" s="646"/>
      <c r="F41" s="646">
        <v>408.46037000000001</v>
      </c>
      <c r="G41" s="646">
        <v>389.50390492521763</v>
      </c>
      <c r="H41" s="646">
        <v>18.956465074782386</v>
      </c>
      <c r="I41" s="647">
        <v>1.0486682285725015</v>
      </c>
      <c r="J41" s="648" t="s">
        <v>580</v>
      </c>
    </row>
    <row r="42" spans="1:10" ht="14.4" customHeight="1" x14ac:dyDescent="0.3">
      <c r="A42" s="644" t="s">
        <v>574</v>
      </c>
      <c r="B42" s="645" t="s">
        <v>574</v>
      </c>
      <c r="C42" s="646" t="s">
        <v>574</v>
      </c>
      <c r="D42" s="646" t="s">
        <v>574</v>
      </c>
      <c r="E42" s="646"/>
      <c r="F42" s="646" t="s">
        <v>574</v>
      </c>
      <c r="G42" s="646" t="s">
        <v>574</v>
      </c>
      <c r="H42" s="646" t="s">
        <v>574</v>
      </c>
      <c r="I42" s="647" t="s">
        <v>574</v>
      </c>
      <c r="J42" s="648" t="s">
        <v>581</v>
      </c>
    </row>
    <row r="43" spans="1:10" ht="14.4" customHeight="1" x14ac:dyDescent="0.3">
      <c r="A43" s="644" t="s">
        <v>585</v>
      </c>
      <c r="B43" s="645" t="s">
        <v>586</v>
      </c>
      <c r="C43" s="646" t="s">
        <v>574</v>
      </c>
      <c r="D43" s="646" t="s">
        <v>574</v>
      </c>
      <c r="E43" s="646"/>
      <c r="F43" s="646" t="s">
        <v>574</v>
      </c>
      <c r="G43" s="646" t="s">
        <v>574</v>
      </c>
      <c r="H43" s="646" t="s">
        <v>574</v>
      </c>
      <c r="I43" s="647" t="s">
        <v>574</v>
      </c>
      <c r="J43" s="648" t="s">
        <v>0</v>
      </c>
    </row>
    <row r="44" spans="1:10" ht="14.4" customHeight="1" x14ac:dyDescent="0.3">
      <c r="A44" s="644" t="s">
        <v>585</v>
      </c>
      <c r="B44" s="645" t="s">
        <v>359</v>
      </c>
      <c r="C44" s="646">
        <v>42.927109999999999</v>
      </c>
      <c r="D44" s="646">
        <v>50.328159999999997</v>
      </c>
      <c r="E44" s="646"/>
      <c r="F44" s="646">
        <v>30.305179999999996</v>
      </c>
      <c r="G44" s="646">
        <v>37.964715083096998</v>
      </c>
      <c r="H44" s="646">
        <v>-7.6595350830970013</v>
      </c>
      <c r="I44" s="647">
        <v>0.79824594847263186</v>
      </c>
      <c r="J44" s="648" t="s">
        <v>1</v>
      </c>
    </row>
    <row r="45" spans="1:10" ht="14.4" customHeight="1" x14ac:dyDescent="0.3">
      <c r="A45" s="644" t="s">
        <v>585</v>
      </c>
      <c r="B45" s="645" t="s">
        <v>360</v>
      </c>
      <c r="C45" s="646">
        <v>0</v>
      </c>
      <c r="D45" s="646">
        <v>1.573</v>
      </c>
      <c r="E45" s="646"/>
      <c r="F45" s="646">
        <v>0.19663</v>
      </c>
      <c r="G45" s="646">
        <v>0.75611085864366656</v>
      </c>
      <c r="H45" s="646">
        <v>-0.55948085864366659</v>
      </c>
      <c r="I45" s="647">
        <v>0.2600544586183044</v>
      </c>
      <c r="J45" s="648" t="s">
        <v>1</v>
      </c>
    </row>
    <row r="46" spans="1:10" ht="14.4" customHeight="1" x14ac:dyDescent="0.3">
      <c r="A46" s="644" t="s">
        <v>585</v>
      </c>
      <c r="B46" s="645" t="s">
        <v>361</v>
      </c>
      <c r="C46" s="646">
        <v>48.553180000000005</v>
      </c>
      <c r="D46" s="646">
        <v>61.959469999999996</v>
      </c>
      <c r="E46" s="646"/>
      <c r="F46" s="646">
        <v>74.920259999999999</v>
      </c>
      <c r="G46" s="646">
        <v>83.010671295565331</v>
      </c>
      <c r="H46" s="646">
        <v>-8.0904112955653318</v>
      </c>
      <c r="I46" s="647">
        <v>0.90253769582516863</v>
      </c>
      <c r="J46" s="648" t="s">
        <v>1</v>
      </c>
    </row>
    <row r="47" spans="1:10" ht="14.4" customHeight="1" x14ac:dyDescent="0.3">
      <c r="A47" s="644" t="s">
        <v>585</v>
      </c>
      <c r="B47" s="645" t="s">
        <v>362</v>
      </c>
      <c r="C47" s="646">
        <v>154.46355999999901</v>
      </c>
      <c r="D47" s="646">
        <v>160.55698000000001</v>
      </c>
      <c r="E47" s="646"/>
      <c r="F47" s="646">
        <v>179.95540999999997</v>
      </c>
      <c r="G47" s="646">
        <v>170.73774151685333</v>
      </c>
      <c r="H47" s="646">
        <v>9.2176684831466389</v>
      </c>
      <c r="I47" s="647">
        <v>1.0539872930334901</v>
      </c>
      <c r="J47" s="648" t="s">
        <v>1</v>
      </c>
    </row>
    <row r="48" spans="1:10" ht="14.4" customHeight="1" x14ac:dyDescent="0.3">
      <c r="A48" s="644" t="s">
        <v>585</v>
      </c>
      <c r="B48" s="645" t="s">
        <v>363</v>
      </c>
      <c r="C48" s="646">
        <v>99.600660000000005</v>
      </c>
      <c r="D48" s="646">
        <v>62.752400000000002</v>
      </c>
      <c r="E48" s="646"/>
      <c r="F48" s="646">
        <v>39.558239999999998</v>
      </c>
      <c r="G48" s="646">
        <v>93.100017480787997</v>
      </c>
      <c r="H48" s="646">
        <v>-53.541777480787999</v>
      </c>
      <c r="I48" s="647">
        <v>0.42490045727610293</v>
      </c>
      <c r="J48" s="648" t="s">
        <v>1</v>
      </c>
    </row>
    <row r="49" spans="1:10" ht="14.4" customHeight="1" x14ac:dyDescent="0.3">
      <c r="A49" s="644" t="s">
        <v>585</v>
      </c>
      <c r="B49" s="645" t="s">
        <v>364</v>
      </c>
      <c r="C49" s="646">
        <v>5.3100000000000005</v>
      </c>
      <c r="D49" s="646">
        <v>5.31</v>
      </c>
      <c r="E49" s="646"/>
      <c r="F49" s="646">
        <v>1.4121999999999999</v>
      </c>
      <c r="G49" s="646">
        <v>3.4503718456856665</v>
      </c>
      <c r="H49" s="646">
        <v>-2.0381718456856666</v>
      </c>
      <c r="I49" s="647">
        <v>0.40928921958536441</v>
      </c>
      <c r="J49" s="648" t="s">
        <v>1</v>
      </c>
    </row>
    <row r="50" spans="1:10" ht="14.4" customHeight="1" x14ac:dyDescent="0.3">
      <c r="A50" s="644" t="s">
        <v>585</v>
      </c>
      <c r="B50" s="645" t="s">
        <v>365</v>
      </c>
      <c r="C50" s="646">
        <v>27.196699999999002</v>
      </c>
      <c r="D50" s="646">
        <v>39.07893</v>
      </c>
      <c r="E50" s="646"/>
      <c r="F50" s="646">
        <v>54.121630000000003</v>
      </c>
      <c r="G50" s="646">
        <v>25.488508006621998</v>
      </c>
      <c r="H50" s="646">
        <v>28.633121993378005</v>
      </c>
      <c r="I50" s="647">
        <v>2.1233737959844108</v>
      </c>
      <c r="J50" s="648" t="s">
        <v>1</v>
      </c>
    </row>
    <row r="51" spans="1:10" ht="14.4" customHeight="1" x14ac:dyDescent="0.3">
      <c r="A51" s="644" t="s">
        <v>585</v>
      </c>
      <c r="B51" s="645" t="s">
        <v>366</v>
      </c>
      <c r="C51" s="646">
        <v>21.055999999998999</v>
      </c>
      <c r="D51" s="646">
        <v>38.592500000000001</v>
      </c>
      <c r="E51" s="646"/>
      <c r="F51" s="646">
        <v>34.221000000000004</v>
      </c>
      <c r="G51" s="646">
        <v>33.217701866878002</v>
      </c>
      <c r="H51" s="646">
        <v>1.0032981331220014</v>
      </c>
      <c r="I51" s="647">
        <v>1.0302037190032827</v>
      </c>
      <c r="J51" s="648" t="s">
        <v>1</v>
      </c>
    </row>
    <row r="52" spans="1:10" ht="14.4" customHeight="1" x14ac:dyDescent="0.3">
      <c r="A52" s="644" t="s">
        <v>585</v>
      </c>
      <c r="B52" s="645" t="s">
        <v>367</v>
      </c>
      <c r="C52" s="646">
        <v>123.96522000000002</v>
      </c>
      <c r="D52" s="646">
        <v>97.627560000000003</v>
      </c>
      <c r="E52" s="646"/>
      <c r="F52" s="646">
        <v>122.30217</v>
      </c>
      <c r="G52" s="646">
        <v>122.39499113612533</v>
      </c>
      <c r="H52" s="646">
        <v>-9.2821136125323278E-2</v>
      </c>
      <c r="I52" s="647">
        <v>0.99924162635036196</v>
      </c>
      <c r="J52" s="648" t="s">
        <v>1</v>
      </c>
    </row>
    <row r="53" spans="1:10" ht="14.4" customHeight="1" x14ac:dyDescent="0.3">
      <c r="A53" s="644" t="s">
        <v>585</v>
      </c>
      <c r="B53" s="645" t="s">
        <v>368</v>
      </c>
      <c r="C53" s="646" t="s">
        <v>574</v>
      </c>
      <c r="D53" s="646" t="s">
        <v>574</v>
      </c>
      <c r="E53" s="646"/>
      <c r="F53" s="646">
        <v>1.3568800000000001</v>
      </c>
      <c r="G53" s="646">
        <v>0</v>
      </c>
      <c r="H53" s="646">
        <v>1.3568800000000001</v>
      </c>
      <c r="I53" s="647" t="s">
        <v>574</v>
      </c>
      <c r="J53" s="648" t="s">
        <v>1</v>
      </c>
    </row>
    <row r="54" spans="1:10" ht="14.4" customHeight="1" x14ac:dyDescent="0.3">
      <c r="A54" s="644" t="s">
        <v>585</v>
      </c>
      <c r="B54" s="645" t="s">
        <v>587</v>
      </c>
      <c r="C54" s="646">
        <v>523.0724299999971</v>
      </c>
      <c r="D54" s="646">
        <v>517.779</v>
      </c>
      <c r="E54" s="646"/>
      <c r="F54" s="646">
        <v>538.34960000000001</v>
      </c>
      <c r="G54" s="646">
        <v>570.12082909025833</v>
      </c>
      <c r="H54" s="646">
        <v>-31.771229090258316</v>
      </c>
      <c r="I54" s="647">
        <v>0.94427281469271052</v>
      </c>
      <c r="J54" s="648" t="s">
        <v>580</v>
      </c>
    </row>
    <row r="55" spans="1:10" ht="14.4" customHeight="1" x14ac:dyDescent="0.3">
      <c r="A55" s="644" t="s">
        <v>574</v>
      </c>
      <c r="B55" s="645" t="s">
        <v>574</v>
      </c>
      <c r="C55" s="646" t="s">
        <v>574</v>
      </c>
      <c r="D55" s="646" t="s">
        <v>574</v>
      </c>
      <c r="E55" s="646"/>
      <c r="F55" s="646" t="s">
        <v>574</v>
      </c>
      <c r="G55" s="646" t="s">
        <v>574</v>
      </c>
      <c r="H55" s="646" t="s">
        <v>574</v>
      </c>
      <c r="I55" s="647" t="s">
        <v>574</v>
      </c>
      <c r="J55" s="648" t="s">
        <v>581</v>
      </c>
    </row>
    <row r="56" spans="1:10" ht="14.4" customHeight="1" x14ac:dyDescent="0.3">
      <c r="A56" s="644" t="s">
        <v>588</v>
      </c>
      <c r="B56" s="645" t="s">
        <v>589</v>
      </c>
      <c r="C56" s="646" t="s">
        <v>574</v>
      </c>
      <c r="D56" s="646" t="s">
        <v>574</v>
      </c>
      <c r="E56" s="646"/>
      <c r="F56" s="646" t="s">
        <v>574</v>
      </c>
      <c r="G56" s="646" t="s">
        <v>574</v>
      </c>
      <c r="H56" s="646" t="s">
        <v>574</v>
      </c>
      <c r="I56" s="647" t="s">
        <v>574</v>
      </c>
      <c r="J56" s="648" t="s">
        <v>0</v>
      </c>
    </row>
    <row r="57" spans="1:10" ht="14.4" customHeight="1" x14ac:dyDescent="0.3">
      <c r="A57" s="644" t="s">
        <v>588</v>
      </c>
      <c r="B57" s="645" t="s">
        <v>359</v>
      </c>
      <c r="C57" s="646">
        <v>83.677390000000003</v>
      </c>
      <c r="D57" s="646">
        <v>39.45928</v>
      </c>
      <c r="E57" s="646"/>
      <c r="F57" s="646">
        <v>15.163599999999999</v>
      </c>
      <c r="G57" s="646">
        <v>25.666151452386998</v>
      </c>
      <c r="H57" s="646">
        <v>-10.502551452386999</v>
      </c>
      <c r="I57" s="647">
        <v>0.59080146971507708</v>
      </c>
      <c r="J57" s="648" t="s">
        <v>1</v>
      </c>
    </row>
    <row r="58" spans="1:10" ht="14.4" customHeight="1" x14ac:dyDescent="0.3">
      <c r="A58" s="644" t="s">
        <v>588</v>
      </c>
      <c r="B58" s="645" t="s">
        <v>360</v>
      </c>
      <c r="C58" s="646">
        <v>1.1625000000000001</v>
      </c>
      <c r="D58" s="646">
        <v>0.29749999999999999</v>
      </c>
      <c r="E58" s="646"/>
      <c r="F58" s="646">
        <v>0.25128</v>
      </c>
      <c r="G58" s="646">
        <v>0.41521849218400003</v>
      </c>
      <c r="H58" s="646">
        <v>-0.16393849218400003</v>
      </c>
      <c r="I58" s="647">
        <v>0.60517535882926843</v>
      </c>
      <c r="J58" s="648" t="s">
        <v>1</v>
      </c>
    </row>
    <row r="59" spans="1:10" ht="14.4" customHeight="1" x14ac:dyDescent="0.3">
      <c r="A59" s="644" t="s">
        <v>588</v>
      </c>
      <c r="B59" s="645" t="s">
        <v>361</v>
      </c>
      <c r="C59" s="646">
        <v>38.312729999999</v>
      </c>
      <c r="D59" s="646">
        <v>81.356960000000001</v>
      </c>
      <c r="E59" s="646"/>
      <c r="F59" s="646">
        <v>61.12809</v>
      </c>
      <c r="G59" s="646">
        <v>73.925670452672009</v>
      </c>
      <c r="H59" s="646">
        <v>-12.797580452672008</v>
      </c>
      <c r="I59" s="647">
        <v>0.82688583851444197</v>
      </c>
      <c r="J59" s="648" t="s">
        <v>1</v>
      </c>
    </row>
    <row r="60" spans="1:10" ht="14.4" customHeight="1" x14ac:dyDescent="0.3">
      <c r="A60" s="644" t="s">
        <v>588</v>
      </c>
      <c r="B60" s="645" t="s">
        <v>362</v>
      </c>
      <c r="C60" s="646">
        <v>202.01812999999902</v>
      </c>
      <c r="D60" s="646">
        <v>179.80405000000002</v>
      </c>
      <c r="E60" s="646"/>
      <c r="F60" s="646">
        <v>244.76231999999999</v>
      </c>
      <c r="G60" s="646">
        <v>221.14499198188966</v>
      </c>
      <c r="H60" s="646">
        <v>23.617328018110328</v>
      </c>
      <c r="I60" s="647">
        <v>1.1067956719546443</v>
      </c>
      <c r="J60" s="648" t="s">
        <v>1</v>
      </c>
    </row>
    <row r="61" spans="1:10" ht="14.4" customHeight="1" x14ac:dyDescent="0.3">
      <c r="A61" s="644" t="s">
        <v>588</v>
      </c>
      <c r="B61" s="645" t="s">
        <v>363</v>
      </c>
      <c r="C61" s="646">
        <v>92.019000000000005</v>
      </c>
      <c r="D61" s="646">
        <v>75.017799999999994</v>
      </c>
      <c r="E61" s="646"/>
      <c r="F61" s="646">
        <v>63.761540000000004</v>
      </c>
      <c r="G61" s="646">
        <v>92.364157717984014</v>
      </c>
      <c r="H61" s="646">
        <v>-28.60261771798401</v>
      </c>
      <c r="I61" s="647">
        <v>0.69032773724504115</v>
      </c>
      <c r="J61" s="648" t="s">
        <v>1</v>
      </c>
    </row>
    <row r="62" spans="1:10" ht="14.4" customHeight="1" x14ac:dyDescent="0.3">
      <c r="A62" s="644" t="s">
        <v>588</v>
      </c>
      <c r="B62" s="645" t="s">
        <v>364</v>
      </c>
      <c r="C62" s="646" t="s">
        <v>574</v>
      </c>
      <c r="D62" s="646">
        <v>1.4121999999999999</v>
      </c>
      <c r="E62" s="646"/>
      <c r="F62" s="646">
        <v>0</v>
      </c>
      <c r="G62" s="646">
        <v>0.80528976863666657</v>
      </c>
      <c r="H62" s="646">
        <v>-0.80528976863666657</v>
      </c>
      <c r="I62" s="647">
        <v>0</v>
      </c>
      <c r="J62" s="648" t="s">
        <v>1</v>
      </c>
    </row>
    <row r="63" spans="1:10" ht="14.4" customHeight="1" x14ac:dyDescent="0.3">
      <c r="A63" s="644" t="s">
        <v>588</v>
      </c>
      <c r="B63" s="645" t="s">
        <v>365</v>
      </c>
      <c r="C63" s="646">
        <v>3.5582999999989999</v>
      </c>
      <c r="D63" s="646">
        <v>10.898</v>
      </c>
      <c r="E63" s="646"/>
      <c r="F63" s="646">
        <v>11.404</v>
      </c>
      <c r="G63" s="646">
        <v>8.5724221960143332</v>
      </c>
      <c r="H63" s="646">
        <v>2.8315778039856667</v>
      </c>
      <c r="I63" s="647">
        <v>1.3303124530313244</v>
      </c>
      <c r="J63" s="648" t="s">
        <v>1</v>
      </c>
    </row>
    <row r="64" spans="1:10" ht="14.4" customHeight="1" x14ac:dyDescent="0.3">
      <c r="A64" s="644" t="s">
        <v>588</v>
      </c>
      <c r="B64" s="645" t="s">
        <v>366</v>
      </c>
      <c r="C64" s="646">
        <v>36.53</v>
      </c>
      <c r="D64" s="646">
        <v>40.805999999999997</v>
      </c>
      <c r="E64" s="646"/>
      <c r="F64" s="646">
        <v>45.347710000000006</v>
      </c>
      <c r="G64" s="646">
        <v>38.559643638754004</v>
      </c>
      <c r="H64" s="646">
        <v>6.7880663612460026</v>
      </c>
      <c r="I64" s="647">
        <v>1.1760406923061841</v>
      </c>
      <c r="J64" s="648" t="s">
        <v>1</v>
      </c>
    </row>
    <row r="65" spans="1:10" ht="14.4" customHeight="1" x14ac:dyDescent="0.3">
      <c r="A65" s="644" t="s">
        <v>588</v>
      </c>
      <c r="B65" s="645" t="s">
        <v>367</v>
      </c>
      <c r="C65" s="646">
        <v>45.223109999999004</v>
      </c>
      <c r="D65" s="646">
        <v>20.223549999999999</v>
      </c>
      <c r="E65" s="646"/>
      <c r="F65" s="646">
        <v>19.537210000000002</v>
      </c>
      <c r="G65" s="646">
        <v>15.499918211420335</v>
      </c>
      <c r="H65" s="646">
        <v>4.0372917885796671</v>
      </c>
      <c r="I65" s="647">
        <v>1.2604718123999514</v>
      </c>
      <c r="J65" s="648" t="s">
        <v>1</v>
      </c>
    </row>
    <row r="66" spans="1:10" ht="14.4" customHeight="1" x14ac:dyDescent="0.3">
      <c r="A66" s="644" t="s">
        <v>588</v>
      </c>
      <c r="B66" s="645" t="s">
        <v>368</v>
      </c>
      <c r="C66" s="646" t="s">
        <v>574</v>
      </c>
      <c r="D66" s="646" t="s">
        <v>574</v>
      </c>
      <c r="E66" s="646"/>
      <c r="F66" s="646">
        <v>0.38069999999999998</v>
      </c>
      <c r="G66" s="646">
        <v>0</v>
      </c>
      <c r="H66" s="646">
        <v>0.38069999999999998</v>
      </c>
      <c r="I66" s="647" t="s">
        <v>574</v>
      </c>
      <c r="J66" s="648" t="s">
        <v>1</v>
      </c>
    </row>
    <row r="67" spans="1:10" ht="14.4" customHeight="1" x14ac:dyDescent="0.3">
      <c r="A67" s="644" t="s">
        <v>588</v>
      </c>
      <c r="B67" s="645" t="s">
        <v>590</v>
      </c>
      <c r="C67" s="646">
        <v>502.50115999999605</v>
      </c>
      <c r="D67" s="646">
        <v>449.27534000000003</v>
      </c>
      <c r="E67" s="646"/>
      <c r="F67" s="646">
        <v>461.73645000000005</v>
      </c>
      <c r="G67" s="646">
        <v>476.95346391194198</v>
      </c>
      <c r="H67" s="646">
        <v>-15.217013911941933</v>
      </c>
      <c r="I67" s="647">
        <v>0.96809539071771711</v>
      </c>
      <c r="J67" s="648" t="s">
        <v>580</v>
      </c>
    </row>
    <row r="68" spans="1:10" ht="14.4" customHeight="1" x14ac:dyDescent="0.3">
      <c r="A68" s="644" t="s">
        <v>574</v>
      </c>
      <c r="B68" s="645" t="s">
        <v>574</v>
      </c>
      <c r="C68" s="646" t="s">
        <v>574</v>
      </c>
      <c r="D68" s="646" t="s">
        <v>574</v>
      </c>
      <c r="E68" s="646"/>
      <c r="F68" s="646" t="s">
        <v>574</v>
      </c>
      <c r="G68" s="646" t="s">
        <v>574</v>
      </c>
      <c r="H68" s="646" t="s">
        <v>574</v>
      </c>
      <c r="I68" s="647" t="s">
        <v>574</v>
      </c>
      <c r="J68" s="648" t="s">
        <v>581</v>
      </c>
    </row>
    <row r="69" spans="1:10" ht="14.4" customHeight="1" x14ac:dyDescent="0.3">
      <c r="A69" s="644" t="s">
        <v>591</v>
      </c>
      <c r="B69" s="645" t="s">
        <v>592</v>
      </c>
      <c r="C69" s="646" t="s">
        <v>574</v>
      </c>
      <c r="D69" s="646" t="s">
        <v>574</v>
      </c>
      <c r="E69" s="646"/>
      <c r="F69" s="646" t="s">
        <v>574</v>
      </c>
      <c r="G69" s="646" t="s">
        <v>574</v>
      </c>
      <c r="H69" s="646" t="s">
        <v>574</v>
      </c>
      <c r="I69" s="647" t="s">
        <v>574</v>
      </c>
      <c r="J69" s="648" t="s">
        <v>0</v>
      </c>
    </row>
    <row r="70" spans="1:10" ht="14.4" customHeight="1" x14ac:dyDescent="0.3">
      <c r="A70" s="644" t="s">
        <v>591</v>
      </c>
      <c r="B70" s="645" t="s">
        <v>359</v>
      </c>
      <c r="C70" s="646">
        <v>5538.8968699999996</v>
      </c>
      <c r="D70" s="646">
        <v>6656.7243800000097</v>
      </c>
      <c r="E70" s="646"/>
      <c r="F70" s="646">
        <v>119.94218000000001</v>
      </c>
      <c r="G70" s="646">
        <v>999.99996850242326</v>
      </c>
      <c r="H70" s="646">
        <v>-880.05778850242325</v>
      </c>
      <c r="I70" s="647">
        <v>0.11994218377788815</v>
      </c>
      <c r="J70" s="648" t="s">
        <v>1</v>
      </c>
    </row>
    <row r="71" spans="1:10" ht="14.4" customHeight="1" x14ac:dyDescent="0.3">
      <c r="A71" s="644" t="s">
        <v>591</v>
      </c>
      <c r="B71" s="645" t="s">
        <v>360</v>
      </c>
      <c r="C71" s="646">
        <v>138.14747</v>
      </c>
      <c r="D71" s="646">
        <v>201.73379</v>
      </c>
      <c r="E71" s="646"/>
      <c r="F71" s="646">
        <v>246.91494000000003</v>
      </c>
      <c r="G71" s="646">
        <v>206.66666015716768</v>
      </c>
      <c r="H71" s="646">
        <v>40.248279842832346</v>
      </c>
      <c r="I71" s="647">
        <v>1.1947497473091402</v>
      </c>
      <c r="J71" s="648" t="s">
        <v>1</v>
      </c>
    </row>
    <row r="72" spans="1:10" ht="14.4" customHeight="1" x14ac:dyDescent="0.3">
      <c r="A72" s="644" t="s">
        <v>591</v>
      </c>
      <c r="B72" s="645" t="s">
        <v>361</v>
      </c>
      <c r="C72" s="646">
        <v>36.616549999999002</v>
      </c>
      <c r="D72" s="646">
        <v>7.3406500000000001</v>
      </c>
      <c r="E72" s="646"/>
      <c r="F72" s="646">
        <v>17.085709999999999</v>
      </c>
      <c r="G72" s="646">
        <v>25.215687608585668</v>
      </c>
      <c r="H72" s="646">
        <v>-8.1299776085856692</v>
      </c>
      <c r="I72" s="647">
        <v>0.67758255357599295</v>
      </c>
      <c r="J72" s="648" t="s">
        <v>1</v>
      </c>
    </row>
    <row r="73" spans="1:10" ht="14.4" customHeight="1" x14ac:dyDescent="0.3">
      <c r="A73" s="644" t="s">
        <v>591</v>
      </c>
      <c r="B73" s="645" t="s">
        <v>362</v>
      </c>
      <c r="C73" s="646">
        <v>281.44517999999903</v>
      </c>
      <c r="D73" s="646">
        <v>273.37375000000003</v>
      </c>
      <c r="E73" s="646"/>
      <c r="F73" s="646">
        <v>354.75824999999998</v>
      </c>
      <c r="G73" s="646">
        <v>300.32546210372533</v>
      </c>
      <c r="H73" s="646">
        <v>54.432787896274647</v>
      </c>
      <c r="I73" s="647">
        <v>1.1812459973089955</v>
      </c>
      <c r="J73" s="648" t="s">
        <v>1</v>
      </c>
    </row>
    <row r="74" spans="1:10" ht="14.4" customHeight="1" x14ac:dyDescent="0.3">
      <c r="A74" s="644" t="s">
        <v>591</v>
      </c>
      <c r="B74" s="645" t="s">
        <v>363</v>
      </c>
      <c r="C74" s="646">
        <v>38.295000000000002</v>
      </c>
      <c r="D74" s="646">
        <v>0</v>
      </c>
      <c r="E74" s="646"/>
      <c r="F74" s="646" t="s">
        <v>574</v>
      </c>
      <c r="G74" s="646" t="s">
        <v>574</v>
      </c>
      <c r="H74" s="646" t="s">
        <v>574</v>
      </c>
      <c r="I74" s="647" t="s">
        <v>574</v>
      </c>
      <c r="J74" s="648" t="s">
        <v>1</v>
      </c>
    </row>
    <row r="75" spans="1:10" ht="14.4" customHeight="1" x14ac:dyDescent="0.3">
      <c r="A75" s="644" t="s">
        <v>591</v>
      </c>
      <c r="B75" s="645" t="s">
        <v>365</v>
      </c>
      <c r="C75" s="646">
        <v>0.09</v>
      </c>
      <c r="D75" s="646">
        <v>6.0999999999999999E-2</v>
      </c>
      <c r="E75" s="646"/>
      <c r="F75" s="646">
        <v>4.8000000000000001E-2</v>
      </c>
      <c r="G75" s="646">
        <v>8.4514209284999989E-2</v>
      </c>
      <c r="H75" s="646">
        <v>-3.6514209284999988E-2</v>
      </c>
      <c r="I75" s="647">
        <v>0.56795183207753541</v>
      </c>
      <c r="J75" s="648" t="s">
        <v>1</v>
      </c>
    </row>
    <row r="76" spans="1:10" ht="14.4" customHeight="1" x14ac:dyDescent="0.3">
      <c r="A76" s="644" t="s">
        <v>591</v>
      </c>
      <c r="B76" s="645" t="s">
        <v>366</v>
      </c>
      <c r="C76" s="646">
        <v>12.762999999999998</v>
      </c>
      <c r="D76" s="646">
        <v>17.43</v>
      </c>
      <c r="E76" s="646"/>
      <c r="F76" s="646">
        <v>15.335999999999999</v>
      </c>
      <c r="G76" s="646">
        <v>12.496346390081333</v>
      </c>
      <c r="H76" s="646">
        <v>2.8396536099186651</v>
      </c>
      <c r="I76" s="647">
        <v>1.227238708121325</v>
      </c>
      <c r="J76" s="648" t="s">
        <v>1</v>
      </c>
    </row>
    <row r="77" spans="1:10" ht="14.4" customHeight="1" x14ac:dyDescent="0.3">
      <c r="A77" s="644" t="s">
        <v>591</v>
      </c>
      <c r="B77" s="645" t="s">
        <v>593</v>
      </c>
      <c r="C77" s="646">
        <v>6046.2540699999972</v>
      </c>
      <c r="D77" s="646">
        <v>7156.6635700000097</v>
      </c>
      <c r="E77" s="646"/>
      <c r="F77" s="646">
        <v>754.08508000000006</v>
      </c>
      <c r="G77" s="646">
        <v>1544.7886389712685</v>
      </c>
      <c r="H77" s="646">
        <v>-790.70355897126842</v>
      </c>
      <c r="I77" s="647">
        <v>0.48814773812822254</v>
      </c>
      <c r="J77" s="648" t="s">
        <v>580</v>
      </c>
    </row>
    <row r="78" spans="1:10" ht="14.4" customHeight="1" x14ac:dyDescent="0.3">
      <c r="A78" s="644" t="s">
        <v>574</v>
      </c>
      <c r="B78" s="645" t="s">
        <v>574</v>
      </c>
      <c r="C78" s="646" t="s">
        <v>574</v>
      </c>
      <c r="D78" s="646" t="s">
        <v>574</v>
      </c>
      <c r="E78" s="646"/>
      <c r="F78" s="646" t="s">
        <v>574</v>
      </c>
      <c r="G78" s="646" t="s">
        <v>574</v>
      </c>
      <c r="H78" s="646" t="s">
        <v>574</v>
      </c>
      <c r="I78" s="647" t="s">
        <v>574</v>
      </c>
      <c r="J78" s="648" t="s">
        <v>581</v>
      </c>
    </row>
    <row r="79" spans="1:10" ht="14.4" customHeight="1" x14ac:dyDescent="0.3">
      <c r="A79" s="644" t="s">
        <v>5550</v>
      </c>
      <c r="B79" s="645" t="s">
        <v>5551</v>
      </c>
      <c r="C79" s="646" t="s">
        <v>574</v>
      </c>
      <c r="D79" s="646" t="s">
        <v>574</v>
      </c>
      <c r="E79" s="646"/>
      <c r="F79" s="646" t="s">
        <v>574</v>
      </c>
      <c r="G79" s="646" t="s">
        <v>574</v>
      </c>
      <c r="H79" s="646" t="s">
        <v>574</v>
      </c>
      <c r="I79" s="647" t="s">
        <v>574</v>
      </c>
      <c r="J79" s="648" t="s">
        <v>0</v>
      </c>
    </row>
    <row r="80" spans="1:10" ht="14.4" customHeight="1" x14ac:dyDescent="0.3">
      <c r="A80" s="644" t="s">
        <v>5550</v>
      </c>
      <c r="B80" s="645" t="s">
        <v>359</v>
      </c>
      <c r="C80" s="646">
        <v>0</v>
      </c>
      <c r="D80" s="646">
        <v>0</v>
      </c>
      <c r="E80" s="646"/>
      <c r="F80" s="646" t="s">
        <v>574</v>
      </c>
      <c r="G80" s="646" t="s">
        <v>574</v>
      </c>
      <c r="H80" s="646" t="s">
        <v>574</v>
      </c>
      <c r="I80" s="647" t="s">
        <v>574</v>
      </c>
      <c r="J80" s="648" t="s">
        <v>1</v>
      </c>
    </row>
    <row r="81" spans="1:10" ht="14.4" customHeight="1" x14ac:dyDescent="0.3">
      <c r="A81" s="644" t="s">
        <v>5550</v>
      </c>
      <c r="B81" s="645" t="s">
        <v>362</v>
      </c>
      <c r="C81" s="646">
        <v>122.58831999999902</v>
      </c>
      <c r="D81" s="646">
        <v>131.21940000000001</v>
      </c>
      <c r="E81" s="646"/>
      <c r="F81" s="646">
        <v>127.4555</v>
      </c>
      <c r="G81" s="646">
        <v>213.65033252546266</v>
      </c>
      <c r="H81" s="646">
        <v>-86.194832525462658</v>
      </c>
      <c r="I81" s="647">
        <v>0.59656120584230765</v>
      </c>
      <c r="J81" s="648" t="s">
        <v>1</v>
      </c>
    </row>
    <row r="82" spans="1:10" ht="14.4" customHeight="1" x14ac:dyDescent="0.3">
      <c r="A82" s="644" t="s">
        <v>5550</v>
      </c>
      <c r="B82" s="645" t="s">
        <v>363</v>
      </c>
      <c r="C82" s="646">
        <v>78.587999999998999</v>
      </c>
      <c r="D82" s="646">
        <v>268.49900000000002</v>
      </c>
      <c r="E82" s="646"/>
      <c r="F82" s="646">
        <v>281.32499999999999</v>
      </c>
      <c r="G82" s="646">
        <v>223.64961204098867</v>
      </c>
      <c r="H82" s="646">
        <v>57.675387959011317</v>
      </c>
      <c r="I82" s="647">
        <v>1.2578827990474719</v>
      </c>
      <c r="J82" s="648" t="s">
        <v>1</v>
      </c>
    </row>
    <row r="83" spans="1:10" ht="14.4" customHeight="1" x14ac:dyDescent="0.3">
      <c r="A83" s="644" t="s">
        <v>5550</v>
      </c>
      <c r="B83" s="645" t="s">
        <v>365</v>
      </c>
      <c r="C83" s="646" t="s">
        <v>574</v>
      </c>
      <c r="D83" s="646">
        <v>0</v>
      </c>
      <c r="E83" s="646"/>
      <c r="F83" s="646">
        <v>10.526999999999999</v>
      </c>
      <c r="G83" s="646">
        <v>1.6631310260910002</v>
      </c>
      <c r="H83" s="646">
        <v>8.8638689739089997</v>
      </c>
      <c r="I83" s="647">
        <v>6.3296275728452454</v>
      </c>
      <c r="J83" s="648" t="s">
        <v>1</v>
      </c>
    </row>
    <row r="84" spans="1:10" ht="14.4" customHeight="1" x14ac:dyDescent="0.3">
      <c r="A84" s="644" t="s">
        <v>5550</v>
      </c>
      <c r="B84" s="645" t="s">
        <v>366</v>
      </c>
      <c r="C84" s="646">
        <v>0</v>
      </c>
      <c r="D84" s="646" t="s">
        <v>574</v>
      </c>
      <c r="E84" s="646"/>
      <c r="F84" s="646" t="s">
        <v>574</v>
      </c>
      <c r="G84" s="646" t="s">
        <v>574</v>
      </c>
      <c r="H84" s="646" t="s">
        <v>574</v>
      </c>
      <c r="I84" s="647" t="s">
        <v>574</v>
      </c>
      <c r="J84" s="648" t="s">
        <v>1</v>
      </c>
    </row>
    <row r="85" spans="1:10" ht="14.4" customHeight="1" x14ac:dyDescent="0.3">
      <c r="A85" s="644" t="s">
        <v>5550</v>
      </c>
      <c r="B85" s="645" t="s">
        <v>367</v>
      </c>
      <c r="C85" s="646">
        <v>9.1999999999999993</v>
      </c>
      <c r="D85" s="646">
        <v>0</v>
      </c>
      <c r="E85" s="646"/>
      <c r="F85" s="646" t="s">
        <v>574</v>
      </c>
      <c r="G85" s="646" t="s">
        <v>574</v>
      </c>
      <c r="H85" s="646" t="s">
        <v>574</v>
      </c>
      <c r="I85" s="647" t="s">
        <v>574</v>
      </c>
      <c r="J85" s="648" t="s">
        <v>1</v>
      </c>
    </row>
    <row r="86" spans="1:10" ht="14.4" customHeight="1" x14ac:dyDescent="0.3">
      <c r="A86" s="644" t="s">
        <v>5550</v>
      </c>
      <c r="B86" s="645" t="s">
        <v>5552</v>
      </c>
      <c r="C86" s="646">
        <v>210.376319999998</v>
      </c>
      <c r="D86" s="646">
        <v>399.71840000000003</v>
      </c>
      <c r="E86" s="646"/>
      <c r="F86" s="646">
        <v>419.30749999999995</v>
      </c>
      <c r="G86" s="646">
        <v>438.96307559254234</v>
      </c>
      <c r="H86" s="646">
        <v>-19.655575592542391</v>
      </c>
      <c r="I86" s="647">
        <v>0.95522271305847317</v>
      </c>
      <c r="J86" s="648" t="s">
        <v>580</v>
      </c>
    </row>
    <row r="87" spans="1:10" ht="14.4" customHeight="1" x14ac:dyDescent="0.3">
      <c r="A87" s="644" t="s">
        <v>574</v>
      </c>
      <c r="B87" s="645" t="s">
        <v>574</v>
      </c>
      <c r="C87" s="646" t="s">
        <v>574</v>
      </c>
      <c r="D87" s="646" t="s">
        <v>574</v>
      </c>
      <c r="E87" s="646"/>
      <c r="F87" s="646" t="s">
        <v>574</v>
      </c>
      <c r="G87" s="646" t="s">
        <v>574</v>
      </c>
      <c r="H87" s="646" t="s">
        <v>574</v>
      </c>
      <c r="I87" s="647" t="s">
        <v>574</v>
      </c>
      <c r="J87" s="648" t="s">
        <v>581</v>
      </c>
    </row>
    <row r="88" spans="1:10" ht="14.4" customHeight="1" x14ac:dyDescent="0.3">
      <c r="A88" s="644" t="s">
        <v>606</v>
      </c>
      <c r="B88" s="645" t="s">
        <v>607</v>
      </c>
      <c r="C88" s="646" t="s">
        <v>574</v>
      </c>
      <c r="D88" s="646" t="s">
        <v>574</v>
      </c>
      <c r="E88" s="646"/>
      <c r="F88" s="646" t="s">
        <v>574</v>
      </c>
      <c r="G88" s="646" t="s">
        <v>574</v>
      </c>
      <c r="H88" s="646" t="s">
        <v>574</v>
      </c>
      <c r="I88" s="647" t="s">
        <v>574</v>
      </c>
      <c r="J88" s="648" t="s">
        <v>0</v>
      </c>
    </row>
    <row r="89" spans="1:10" ht="14.4" customHeight="1" x14ac:dyDescent="0.3">
      <c r="A89" s="644" t="s">
        <v>606</v>
      </c>
      <c r="B89" s="645" t="s">
        <v>359</v>
      </c>
      <c r="C89" s="646" t="s">
        <v>574</v>
      </c>
      <c r="D89" s="646">
        <v>0</v>
      </c>
      <c r="E89" s="646"/>
      <c r="F89" s="646">
        <v>1904.150620000001</v>
      </c>
      <c r="G89" s="646">
        <v>1641.3332816353102</v>
      </c>
      <c r="H89" s="646">
        <v>262.81733836469084</v>
      </c>
      <c r="I89" s="647">
        <v>1.1601242973047119</v>
      </c>
      <c r="J89" s="648" t="s">
        <v>1</v>
      </c>
    </row>
    <row r="90" spans="1:10" ht="14.4" customHeight="1" x14ac:dyDescent="0.3">
      <c r="A90" s="644" t="s">
        <v>606</v>
      </c>
      <c r="B90" s="645" t="s">
        <v>608</v>
      </c>
      <c r="C90" s="646" t="s">
        <v>574</v>
      </c>
      <c r="D90" s="646">
        <v>0</v>
      </c>
      <c r="E90" s="646"/>
      <c r="F90" s="646">
        <v>1904.150620000001</v>
      </c>
      <c r="G90" s="646">
        <v>1641.3332816353102</v>
      </c>
      <c r="H90" s="646">
        <v>262.81733836469084</v>
      </c>
      <c r="I90" s="647">
        <v>1.1601242973047119</v>
      </c>
      <c r="J90" s="648" t="s">
        <v>580</v>
      </c>
    </row>
    <row r="91" spans="1:10" ht="14.4" customHeight="1" x14ac:dyDescent="0.3">
      <c r="A91" s="644" t="s">
        <v>574</v>
      </c>
      <c r="B91" s="645" t="s">
        <v>574</v>
      </c>
      <c r="C91" s="646" t="s">
        <v>574</v>
      </c>
      <c r="D91" s="646" t="s">
        <v>574</v>
      </c>
      <c r="E91" s="646"/>
      <c r="F91" s="646" t="s">
        <v>574</v>
      </c>
      <c r="G91" s="646" t="s">
        <v>574</v>
      </c>
      <c r="H91" s="646" t="s">
        <v>574</v>
      </c>
      <c r="I91" s="647" t="s">
        <v>574</v>
      </c>
      <c r="J91" s="648" t="s">
        <v>581</v>
      </c>
    </row>
    <row r="92" spans="1:10" ht="14.4" customHeight="1" x14ac:dyDescent="0.3">
      <c r="A92" s="644" t="s">
        <v>5553</v>
      </c>
      <c r="B92" s="645" t="s">
        <v>5554</v>
      </c>
      <c r="C92" s="646" t="s">
        <v>574</v>
      </c>
      <c r="D92" s="646" t="s">
        <v>574</v>
      </c>
      <c r="E92" s="646"/>
      <c r="F92" s="646" t="s">
        <v>574</v>
      </c>
      <c r="G92" s="646" t="s">
        <v>574</v>
      </c>
      <c r="H92" s="646" t="s">
        <v>574</v>
      </c>
      <c r="I92" s="647" t="s">
        <v>574</v>
      </c>
      <c r="J92" s="648" t="s">
        <v>0</v>
      </c>
    </row>
    <row r="93" spans="1:10" ht="14.4" customHeight="1" x14ac:dyDescent="0.3">
      <c r="A93" s="644" t="s">
        <v>5553</v>
      </c>
      <c r="B93" s="645" t="s">
        <v>359</v>
      </c>
      <c r="C93" s="646" t="s">
        <v>574</v>
      </c>
      <c r="D93" s="646">
        <v>0</v>
      </c>
      <c r="E93" s="646"/>
      <c r="F93" s="646">
        <v>2555.3421700000022</v>
      </c>
      <c r="G93" s="646">
        <v>2591.99991835828</v>
      </c>
      <c r="H93" s="646">
        <v>-36.657748358277786</v>
      </c>
      <c r="I93" s="647">
        <v>0.98585734972495831</v>
      </c>
      <c r="J93" s="648" t="s">
        <v>1</v>
      </c>
    </row>
    <row r="94" spans="1:10" ht="14.4" customHeight="1" x14ac:dyDescent="0.3">
      <c r="A94" s="644" t="s">
        <v>5553</v>
      </c>
      <c r="B94" s="645" t="s">
        <v>5555</v>
      </c>
      <c r="C94" s="646" t="s">
        <v>574</v>
      </c>
      <c r="D94" s="646">
        <v>0</v>
      </c>
      <c r="E94" s="646"/>
      <c r="F94" s="646">
        <v>2555.3421700000022</v>
      </c>
      <c r="G94" s="646">
        <v>2591.99991835828</v>
      </c>
      <c r="H94" s="646">
        <v>-36.657748358277786</v>
      </c>
      <c r="I94" s="647">
        <v>0.98585734972495831</v>
      </c>
      <c r="J94" s="648" t="s">
        <v>580</v>
      </c>
    </row>
    <row r="95" spans="1:10" ht="14.4" customHeight="1" x14ac:dyDescent="0.3">
      <c r="A95" s="644" t="s">
        <v>574</v>
      </c>
      <c r="B95" s="645" t="s">
        <v>574</v>
      </c>
      <c r="C95" s="646" t="s">
        <v>574</v>
      </c>
      <c r="D95" s="646" t="s">
        <v>574</v>
      </c>
      <c r="E95" s="646"/>
      <c r="F95" s="646" t="s">
        <v>574</v>
      </c>
      <c r="G95" s="646" t="s">
        <v>574</v>
      </c>
      <c r="H95" s="646" t="s">
        <v>574</v>
      </c>
      <c r="I95" s="647" t="s">
        <v>574</v>
      </c>
      <c r="J95" s="648" t="s">
        <v>581</v>
      </c>
    </row>
    <row r="96" spans="1:10" ht="14.4" customHeight="1" x14ac:dyDescent="0.3">
      <c r="A96" s="644" t="s">
        <v>597</v>
      </c>
      <c r="B96" s="645" t="s">
        <v>598</v>
      </c>
      <c r="C96" s="646" t="s">
        <v>574</v>
      </c>
      <c r="D96" s="646" t="s">
        <v>574</v>
      </c>
      <c r="E96" s="646"/>
      <c r="F96" s="646" t="s">
        <v>574</v>
      </c>
      <c r="G96" s="646" t="s">
        <v>574</v>
      </c>
      <c r="H96" s="646" t="s">
        <v>574</v>
      </c>
      <c r="I96" s="647" t="s">
        <v>574</v>
      </c>
      <c r="J96" s="648" t="s">
        <v>0</v>
      </c>
    </row>
    <row r="97" spans="1:10" ht="14.4" customHeight="1" x14ac:dyDescent="0.3">
      <c r="A97" s="644" t="s">
        <v>597</v>
      </c>
      <c r="B97" s="645" t="s">
        <v>359</v>
      </c>
      <c r="C97" s="646" t="s">
        <v>574</v>
      </c>
      <c r="D97" s="646">
        <v>0</v>
      </c>
      <c r="E97" s="646"/>
      <c r="F97" s="646">
        <v>739.28687000000104</v>
      </c>
      <c r="G97" s="646">
        <v>853.33330645540343</v>
      </c>
      <c r="H97" s="646">
        <v>-114.04643645540239</v>
      </c>
      <c r="I97" s="647">
        <v>0.86635182806923217</v>
      </c>
      <c r="J97" s="648" t="s">
        <v>1</v>
      </c>
    </row>
    <row r="98" spans="1:10" ht="14.4" customHeight="1" x14ac:dyDescent="0.3">
      <c r="A98" s="644" t="s">
        <v>597</v>
      </c>
      <c r="B98" s="645" t="s">
        <v>599</v>
      </c>
      <c r="C98" s="646" t="s">
        <v>574</v>
      </c>
      <c r="D98" s="646">
        <v>0</v>
      </c>
      <c r="E98" s="646"/>
      <c r="F98" s="646">
        <v>739.28687000000104</v>
      </c>
      <c r="G98" s="646">
        <v>853.33330645540343</v>
      </c>
      <c r="H98" s="646">
        <v>-114.04643645540239</v>
      </c>
      <c r="I98" s="647">
        <v>0.86635182806923217</v>
      </c>
      <c r="J98" s="648" t="s">
        <v>580</v>
      </c>
    </row>
    <row r="99" spans="1:10" ht="14.4" customHeight="1" x14ac:dyDescent="0.3">
      <c r="A99" s="644" t="s">
        <v>574</v>
      </c>
      <c r="B99" s="645" t="s">
        <v>574</v>
      </c>
      <c r="C99" s="646" t="s">
        <v>574</v>
      </c>
      <c r="D99" s="646" t="s">
        <v>574</v>
      </c>
      <c r="E99" s="646"/>
      <c r="F99" s="646" t="s">
        <v>574</v>
      </c>
      <c r="G99" s="646" t="s">
        <v>574</v>
      </c>
      <c r="H99" s="646" t="s">
        <v>574</v>
      </c>
      <c r="I99" s="647" t="s">
        <v>574</v>
      </c>
      <c r="J99" s="648" t="s">
        <v>581</v>
      </c>
    </row>
    <row r="100" spans="1:10" ht="14.4" customHeight="1" x14ac:dyDescent="0.3">
      <c r="A100" s="644" t="s">
        <v>600</v>
      </c>
      <c r="B100" s="645" t="s">
        <v>601</v>
      </c>
      <c r="C100" s="646" t="s">
        <v>574</v>
      </c>
      <c r="D100" s="646" t="s">
        <v>574</v>
      </c>
      <c r="E100" s="646"/>
      <c r="F100" s="646" t="s">
        <v>574</v>
      </c>
      <c r="G100" s="646" t="s">
        <v>574</v>
      </c>
      <c r="H100" s="646" t="s">
        <v>574</v>
      </c>
      <c r="I100" s="647" t="s">
        <v>574</v>
      </c>
      <c r="J100" s="648" t="s">
        <v>0</v>
      </c>
    </row>
    <row r="101" spans="1:10" ht="14.4" customHeight="1" x14ac:dyDescent="0.3">
      <c r="A101" s="644" t="s">
        <v>600</v>
      </c>
      <c r="B101" s="645" t="s">
        <v>359</v>
      </c>
      <c r="C101" s="646" t="s">
        <v>574</v>
      </c>
      <c r="D101" s="646">
        <v>0</v>
      </c>
      <c r="E101" s="646"/>
      <c r="F101" s="646">
        <v>356.27954</v>
      </c>
      <c r="G101" s="646">
        <v>353.99998884985666</v>
      </c>
      <c r="H101" s="646">
        <v>2.2795511501433339</v>
      </c>
      <c r="I101" s="647">
        <v>1.0064394102314793</v>
      </c>
      <c r="J101" s="648" t="s">
        <v>1</v>
      </c>
    </row>
    <row r="102" spans="1:10" ht="14.4" customHeight="1" x14ac:dyDescent="0.3">
      <c r="A102" s="644" t="s">
        <v>600</v>
      </c>
      <c r="B102" s="645" t="s">
        <v>602</v>
      </c>
      <c r="C102" s="646" t="s">
        <v>574</v>
      </c>
      <c r="D102" s="646">
        <v>0</v>
      </c>
      <c r="E102" s="646"/>
      <c r="F102" s="646">
        <v>356.27954</v>
      </c>
      <c r="G102" s="646">
        <v>353.99998884985666</v>
      </c>
      <c r="H102" s="646">
        <v>2.2795511501433339</v>
      </c>
      <c r="I102" s="647">
        <v>1.0064394102314793</v>
      </c>
      <c r="J102" s="648" t="s">
        <v>580</v>
      </c>
    </row>
    <row r="103" spans="1:10" ht="14.4" customHeight="1" x14ac:dyDescent="0.3">
      <c r="A103" s="644" t="s">
        <v>574</v>
      </c>
      <c r="B103" s="645" t="s">
        <v>574</v>
      </c>
      <c r="C103" s="646" t="s">
        <v>574</v>
      </c>
      <c r="D103" s="646" t="s">
        <v>574</v>
      </c>
      <c r="E103" s="646"/>
      <c r="F103" s="646" t="s">
        <v>574</v>
      </c>
      <c r="G103" s="646" t="s">
        <v>574</v>
      </c>
      <c r="H103" s="646" t="s">
        <v>574</v>
      </c>
      <c r="I103" s="647" t="s">
        <v>574</v>
      </c>
      <c r="J103" s="648" t="s">
        <v>581</v>
      </c>
    </row>
    <row r="104" spans="1:10" ht="14.4" customHeight="1" x14ac:dyDescent="0.3">
      <c r="A104" s="644" t="s">
        <v>603</v>
      </c>
      <c r="B104" s="645" t="s">
        <v>604</v>
      </c>
      <c r="C104" s="646" t="s">
        <v>574</v>
      </c>
      <c r="D104" s="646" t="s">
        <v>574</v>
      </c>
      <c r="E104" s="646"/>
      <c r="F104" s="646" t="s">
        <v>574</v>
      </c>
      <c r="G104" s="646" t="s">
        <v>574</v>
      </c>
      <c r="H104" s="646" t="s">
        <v>574</v>
      </c>
      <c r="I104" s="647" t="s">
        <v>574</v>
      </c>
      <c r="J104" s="648" t="s">
        <v>0</v>
      </c>
    </row>
    <row r="105" spans="1:10" ht="14.4" customHeight="1" x14ac:dyDescent="0.3">
      <c r="A105" s="644" t="s">
        <v>603</v>
      </c>
      <c r="B105" s="645" t="s">
        <v>359</v>
      </c>
      <c r="C105" s="646" t="s">
        <v>574</v>
      </c>
      <c r="D105" s="646">
        <v>0</v>
      </c>
      <c r="E105" s="646"/>
      <c r="F105" s="646">
        <v>1097.27937</v>
      </c>
      <c r="G105" s="646">
        <v>495.33331773153333</v>
      </c>
      <c r="H105" s="646">
        <v>601.9460522684667</v>
      </c>
      <c r="I105" s="647">
        <v>2.2152343295322536</v>
      </c>
      <c r="J105" s="648" t="s">
        <v>1</v>
      </c>
    </row>
    <row r="106" spans="1:10" ht="14.4" customHeight="1" x14ac:dyDescent="0.3">
      <c r="A106" s="644" t="s">
        <v>603</v>
      </c>
      <c r="B106" s="645" t="s">
        <v>605</v>
      </c>
      <c r="C106" s="646" t="s">
        <v>574</v>
      </c>
      <c r="D106" s="646">
        <v>0</v>
      </c>
      <c r="E106" s="646"/>
      <c r="F106" s="646">
        <v>1097.27937</v>
      </c>
      <c r="G106" s="646">
        <v>495.33331773153333</v>
      </c>
      <c r="H106" s="646">
        <v>601.9460522684667</v>
      </c>
      <c r="I106" s="647">
        <v>2.2152343295322536</v>
      </c>
      <c r="J106" s="648" t="s">
        <v>580</v>
      </c>
    </row>
    <row r="107" spans="1:10" ht="14.4" customHeight="1" x14ac:dyDescent="0.3">
      <c r="A107" s="644" t="s">
        <v>574</v>
      </c>
      <c r="B107" s="645" t="s">
        <v>574</v>
      </c>
      <c r="C107" s="646" t="s">
        <v>574</v>
      </c>
      <c r="D107" s="646" t="s">
        <v>574</v>
      </c>
      <c r="E107" s="646"/>
      <c r="F107" s="646" t="s">
        <v>574</v>
      </c>
      <c r="G107" s="646" t="s">
        <v>574</v>
      </c>
      <c r="H107" s="646" t="s">
        <v>574</v>
      </c>
      <c r="I107" s="647" t="s">
        <v>574</v>
      </c>
      <c r="J107" s="648" t="s">
        <v>581</v>
      </c>
    </row>
    <row r="108" spans="1:10" ht="14.4" customHeight="1" x14ac:dyDescent="0.3">
      <c r="A108" s="644" t="s">
        <v>609</v>
      </c>
      <c r="B108" s="645" t="s">
        <v>610</v>
      </c>
      <c r="C108" s="646" t="s">
        <v>574</v>
      </c>
      <c r="D108" s="646" t="s">
        <v>574</v>
      </c>
      <c r="E108" s="646"/>
      <c r="F108" s="646" t="s">
        <v>574</v>
      </c>
      <c r="G108" s="646" t="s">
        <v>574</v>
      </c>
      <c r="H108" s="646" t="s">
        <v>574</v>
      </c>
      <c r="I108" s="647" t="s">
        <v>574</v>
      </c>
      <c r="J108" s="648" t="s">
        <v>0</v>
      </c>
    </row>
    <row r="109" spans="1:10" ht="14.4" customHeight="1" x14ac:dyDescent="0.3">
      <c r="A109" s="644" t="s">
        <v>609</v>
      </c>
      <c r="B109" s="645" t="s">
        <v>359</v>
      </c>
      <c r="C109" s="646" t="s">
        <v>574</v>
      </c>
      <c r="D109" s="646">
        <v>0</v>
      </c>
      <c r="E109" s="646"/>
      <c r="F109" s="646">
        <v>74.424980000000005</v>
      </c>
      <c r="G109" s="646">
        <v>254.66665864528366</v>
      </c>
      <c r="H109" s="646">
        <v>-180.24167864528366</v>
      </c>
      <c r="I109" s="647">
        <v>0.29224469506887424</v>
      </c>
      <c r="J109" s="648" t="s">
        <v>1</v>
      </c>
    </row>
    <row r="110" spans="1:10" ht="14.4" customHeight="1" x14ac:dyDescent="0.3">
      <c r="A110" s="644" t="s">
        <v>609</v>
      </c>
      <c r="B110" s="645" t="s">
        <v>611</v>
      </c>
      <c r="C110" s="646" t="s">
        <v>574</v>
      </c>
      <c r="D110" s="646">
        <v>0</v>
      </c>
      <c r="E110" s="646"/>
      <c r="F110" s="646">
        <v>74.424980000000005</v>
      </c>
      <c r="G110" s="646">
        <v>254.66665864528366</v>
      </c>
      <c r="H110" s="646">
        <v>-180.24167864528366</v>
      </c>
      <c r="I110" s="647">
        <v>0.29224469506887424</v>
      </c>
      <c r="J110" s="648" t="s">
        <v>580</v>
      </c>
    </row>
    <row r="111" spans="1:10" ht="14.4" customHeight="1" x14ac:dyDescent="0.3">
      <c r="A111" s="644" t="s">
        <v>574</v>
      </c>
      <c r="B111" s="645" t="s">
        <v>574</v>
      </c>
      <c r="C111" s="646" t="s">
        <v>574</v>
      </c>
      <c r="D111" s="646" t="s">
        <v>574</v>
      </c>
      <c r="E111" s="646"/>
      <c r="F111" s="646" t="s">
        <v>574</v>
      </c>
      <c r="G111" s="646" t="s">
        <v>574</v>
      </c>
      <c r="H111" s="646" t="s">
        <v>574</v>
      </c>
      <c r="I111" s="647" t="s">
        <v>574</v>
      </c>
      <c r="J111" s="648" t="s">
        <v>581</v>
      </c>
    </row>
    <row r="112" spans="1:10" ht="14.4" customHeight="1" x14ac:dyDescent="0.3">
      <c r="A112" s="644" t="s">
        <v>572</v>
      </c>
      <c r="B112" s="645" t="s">
        <v>575</v>
      </c>
      <c r="C112" s="646">
        <v>7833.7234099999814</v>
      </c>
      <c r="D112" s="646">
        <v>9139.2716000000091</v>
      </c>
      <c r="E112" s="646"/>
      <c r="F112" s="646">
        <v>9792.0280800000037</v>
      </c>
      <c r="G112" s="646">
        <v>10080.754434804787</v>
      </c>
      <c r="H112" s="646">
        <v>-288.72635480478311</v>
      </c>
      <c r="I112" s="647">
        <v>0.97135865607360428</v>
      </c>
      <c r="J112" s="648" t="s">
        <v>576</v>
      </c>
    </row>
  </sheetData>
  <mergeCells count="3">
    <mergeCell ref="A1:I1"/>
    <mergeCell ref="F3:I3"/>
    <mergeCell ref="C4:D4"/>
  </mergeCells>
  <conditionalFormatting sqref="F17 F113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112">
    <cfRule type="expression" dxfId="29" priority="5">
      <formula>$H18&gt;0</formula>
    </cfRule>
  </conditionalFormatting>
  <conditionalFormatting sqref="A18:A112">
    <cfRule type="expression" dxfId="28" priority="2">
      <formula>AND($J18&lt;&gt;"mezeraKL",$J18&lt;&gt;"")</formula>
    </cfRule>
  </conditionalFormatting>
  <conditionalFormatting sqref="I18:I112">
    <cfRule type="expression" dxfId="27" priority="6">
      <formula>$I18&gt;1</formula>
    </cfRule>
  </conditionalFormatting>
  <conditionalFormatting sqref="B18:B112">
    <cfRule type="expression" dxfId="26" priority="1">
      <formula>OR($J18="NS",$J18="SumaNS",$J18="Účet")</formula>
    </cfRule>
  </conditionalFormatting>
  <conditionalFormatting sqref="A18:D112 F18:I112">
    <cfRule type="expression" dxfId="25" priority="8">
      <formula>AND($J18&lt;&gt;"",$J18&lt;&gt;"mezeraKL")</formula>
    </cfRule>
  </conditionalFormatting>
  <conditionalFormatting sqref="B18:D112 F18:I112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2 F18:I112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2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6566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10.768814636519137</v>
      </c>
      <c r="J3" s="207">
        <f>SUBTOTAL(9,J5:J1048576)</f>
        <v>913117.84580000001</v>
      </c>
      <c r="K3" s="208">
        <f>SUBTOTAL(9,K5:K1048576)</f>
        <v>9833196.8227178641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572</v>
      </c>
      <c r="B5" s="736" t="s">
        <v>573</v>
      </c>
      <c r="C5" s="739" t="s">
        <v>577</v>
      </c>
      <c r="D5" s="754" t="s">
        <v>3245</v>
      </c>
      <c r="E5" s="739" t="s">
        <v>6540</v>
      </c>
      <c r="F5" s="754" t="s">
        <v>6541</v>
      </c>
      <c r="G5" s="739" t="s">
        <v>5556</v>
      </c>
      <c r="H5" s="739" t="s">
        <v>5557</v>
      </c>
      <c r="I5" s="229">
        <v>156.11000000000001</v>
      </c>
      <c r="J5" s="229">
        <v>8</v>
      </c>
      <c r="K5" s="749">
        <v>1248.8800000000001</v>
      </c>
    </row>
    <row r="6" spans="1:11" ht="14.4" customHeight="1" x14ac:dyDescent="0.3">
      <c r="A6" s="660" t="s">
        <v>572</v>
      </c>
      <c r="B6" s="661" t="s">
        <v>573</v>
      </c>
      <c r="C6" s="662" t="s">
        <v>577</v>
      </c>
      <c r="D6" s="663" t="s">
        <v>3245</v>
      </c>
      <c r="E6" s="662" t="s">
        <v>6540</v>
      </c>
      <c r="F6" s="663" t="s">
        <v>6541</v>
      </c>
      <c r="G6" s="662" t="s">
        <v>5558</v>
      </c>
      <c r="H6" s="662" t="s">
        <v>5559</v>
      </c>
      <c r="I6" s="664">
        <v>2.39</v>
      </c>
      <c r="J6" s="664">
        <v>40</v>
      </c>
      <c r="K6" s="665">
        <v>95.6</v>
      </c>
    </row>
    <row r="7" spans="1:11" ht="14.4" customHeight="1" x14ac:dyDescent="0.3">
      <c r="A7" s="660" t="s">
        <v>572</v>
      </c>
      <c r="B7" s="661" t="s">
        <v>573</v>
      </c>
      <c r="C7" s="662" t="s">
        <v>577</v>
      </c>
      <c r="D7" s="663" t="s">
        <v>3245</v>
      </c>
      <c r="E7" s="662" t="s">
        <v>6540</v>
      </c>
      <c r="F7" s="663" t="s">
        <v>6541</v>
      </c>
      <c r="G7" s="662" t="s">
        <v>5560</v>
      </c>
      <c r="H7" s="662" t="s">
        <v>5561</v>
      </c>
      <c r="I7" s="664">
        <v>0.51</v>
      </c>
      <c r="J7" s="664">
        <v>47000</v>
      </c>
      <c r="K7" s="665">
        <v>23970</v>
      </c>
    </row>
    <row r="8" spans="1:11" ht="14.4" customHeight="1" x14ac:dyDescent="0.3">
      <c r="A8" s="660" t="s">
        <v>572</v>
      </c>
      <c r="B8" s="661" t="s">
        <v>573</v>
      </c>
      <c r="C8" s="662" t="s">
        <v>577</v>
      </c>
      <c r="D8" s="663" t="s">
        <v>3245</v>
      </c>
      <c r="E8" s="662" t="s">
        <v>6540</v>
      </c>
      <c r="F8" s="663" t="s">
        <v>6541</v>
      </c>
      <c r="G8" s="662" t="s">
        <v>5562</v>
      </c>
      <c r="H8" s="662" t="s">
        <v>5563</v>
      </c>
      <c r="I8" s="664">
        <v>124.45</v>
      </c>
      <c r="J8" s="664">
        <v>8</v>
      </c>
      <c r="K8" s="665">
        <v>995.6</v>
      </c>
    </row>
    <row r="9" spans="1:11" ht="14.4" customHeight="1" x14ac:dyDescent="0.3">
      <c r="A9" s="660" t="s">
        <v>572</v>
      </c>
      <c r="B9" s="661" t="s">
        <v>573</v>
      </c>
      <c r="C9" s="662" t="s">
        <v>577</v>
      </c>
      <c r="D9" s="663" t="s">
        <v>3245</v>
      </c>
      <c r="E9" s="662" t="s">
        <v>6540</v>
      </c>
      <c r="F9" s="663" t="s">
        <v>6541</v>
      </c>
      <c r="G9" s="662" t="s">
        <v>5564</v>
      </c>
      <c r="H9" s="662" t="s">
        <v>5565</v>
      </c>
      <c r="I9" s="664">
        <v>0.41499999999999998</v>
      </c>
      <c r="J9" s="664">
        <v>2000</v>
      </c>
      <c r="K9" s="665">
        <v>830</v>
      </c>
    </row>
    <row r="10" spans="1:11" ht="14.4" customHeight="1" x14ac:dyDescent="0.3">
      <c r="A10" s="660" t="s">
        <v>572</v>
      </c>
      <c r="B10" s="661" t="s">
        <v>573</v>
      </c>
      <c r="C10" s="662" t="s">
        <v>577</v>
      </c>
      <c r="D10" s="663" t="s">
        <v>3245</v>
      </c>
      <c r="E10" s="662" t="s">
        <v>6540</v>
      </c>
      <c r="F10" s="663" t="s">
        <v>6541</v>
      </c>
      <c r="G10" s="662" t="s">
        <v>5566</v>
      </c>
      <c r="H10" s="662" t="s">
        <v>5567</v>
      </c>
      <c r="I10" s="664">
        <v>27.702500000000001</v>
      </c>
      <c r="J10" s="664">
        <v>84</v>
      </c>
      <c r="K10" s="665">
        <v>2314.92</v>
      </c>
    </row>
    <row r="11" spans="1:11" ht="14.4" customHeight="1" x14ac:dyDescent="0.3">
      <c r="A11" s="660" t="s">
        <v>572</v>
      </c>
      <c r="B11" s="661" t="s">
        <v>573</v>
      </c>
      <c r="C11" s="662" t="s">
        <v>577</v>
      </c>
      <c r="D11" s="663" t="s">
        <v>3245</v>
      </c>
      <c r="E11" s="662" t="s">
        <v>6540</v>
      </c>
      <c r="F11" s="663" t="s">
        <v>6541</v>
      </c>
      <c r="G11" s="662" t="s">
        <v>5568</v>
      </c>
      <c r="H11" s="662" t="s">
        <v>5569</v>
      </c>
      <c r="I11" s="664">
        <v>27.209999999999997</v>
      </c>
      <c r="J11" s="664">
        <v>9</v>
      </c>
      <c r="K11" s="665">
        <v>244.89</v>
      </c>
    </row>
    <row r="12" spans="1:11" ht="14.4" customHeight="1" x14ac:dyDescent="0.3">
      <c r="A12" s="660" t="s">
        <v>572</v>
      </c>
      <c r="B12" s="661" t="s">
        <v>573</v>
      </c>
      <c r="C12" s="662" t="s">
        <v>577</v>
      </c>
      <c r="D12" s="663" t="s">
        <v>3245</v>
      </c>
      <c r="E12" s="662" t="s">
        <v>6540</v>
      </c>
      <c r="F12" s="663" t="s">
        <v>6541</v>
      </c>
      <c r="G12" s="662" t="s">
        <v>5570</v>
      </c>
      <c r="H12" s="662" t="s">
        <v>5571</v>
      </c>
      <c r="I12" s="664">
        <v>5.95</v>
      </c>
      <c r="J12" s="664">
        <v>30</v>
      </c>
      <c r="K12" s="665">
        <v>178.5</v>
      </c>
    </row>
    <row r="13" spans="1:11" ht="14.4" customHeight="1" x14ac:dyDescent="0.3">
      <c r="A13" s="660" t="s">
        <v>572</v>
      </c>
      <c r="B13" s="661" t="s">
        <v>573</v>
      </c>
      <c r="C13" s="662" t="s">
        <v>577</v>
      </c>
      <c r="D13" s="663" t="s">
        <v>3245</v>
      </c>
      <c r="E13" s="662" t="s">
        <v>6540</v>
      </c>
      <c r="F13" s="663" t="s">
        <v>6541</v>
      </c>
      <c r="G13" s="662" t="s">
        <v>5572</v>
      </c>
      <c r="H13" s="662" t="s">
        <v>5573</v>
      </c>
      <c r="I13" s="664">
        <v>12.43</v>
      </c>
      <c r="J13" s="664">
        <v>30</v>
      </c>
      <c r="K13" s="665">
        <v>372.9</v>
      </c>
    </row>
    <row r="14" spans="1:11" ht="14.4" customHeight="1" x14ac:dyDescent="0.3">
      <c r="A14" s="660" t="s">
        <v>572</v>
      </c>
      <c r="B14" s="661" t="s">
        <v>573</v>
      </c>
      <c r="C14" s="662" t="s">
        <v>577</v>
      </c>
      <c r="D14" s="663" t="s">
        <v>3245</v>
      </c>
      <c r="E14" s="662" t="s">
        <v>6540</v>
      </c>
      <c r="F14" s="663" t="s">
        <v>6541</v>
      </c>
      <c r="G14" s="662" t="s">
        <v>5574</v>
      </c>
      <c r="H14" s="662" t="s">
        <v>5575</v>
      </c>
      <c r="I14" s="664">
        <v>0.59249999999999992</v>
      </c>
      <c r="J14" s="664">
        <v>3500</v>
      </c>
      <c r="K14" s="665">
        <v>2075</v>
      </c>
    </row>
    <row r="15" spans="1:11" ht="14.4" customHeight="1" x14ac:dyDescent="0.3">
      <c r="A15" s="660" t="s">
        <v>572</v>
      </c>
      <c r="B15" s="661" t="s">
        <v>573</v>
      </c>
      <c r="C15" s="662" t="s">
        <v>577</v>
      </c>
      <c r="D15" s="663" t="s">
        <v>3245</v>
      </c>
      <c r="E15" s="662" t="s">
        <v>6540</v>
      </c>
      <c r="F15" s="663" t="s">
        <v>6541</v>
      </c>
      <c r="G15" s="662" t="s">
        <v>5576</v>
      </c>
      <c r="H15" s="662" t="s">
        <v>5577</v>
      </c>
      <c r="I15" s="664">
        <v>8.58</v>
      </c>
      <c r="J15" s="664">
        <v>180</v>
      </c>
      <c r="K15" s="665">
        <v>1544.3999999999999</v>
      </c>
    </row>
    <row r="16" spans="1:11" ht="14.4" customHeight="1" x14ac:dyDescent="0.3">
      <c r="A16" s="660" t="s">
        <v>572</v>
      </c>
      <c r="B16" s="661" t="s">
        <v>573</v>
      </c>
      <c r="C16" s="662" t="s">
        <v>577</v>
      </c>
      <c r="D16" s="663" t="s">
        <v>3245</v>
      </c>
      <c r="E16" s="662" t="s">
        <v>6540</v>
      </c>
      <c r="F16" s="663" t="s">
        <v>6541</v>
      </c>
      <c r="G16" s="662" t="s">
        <v>5578</v>
      </c>
      <c r="H16" s="662" t="s">
        <v>5579</v>
      </c>
      <c r="I16" s="664">
        <v>10.26</v>
      </c>
      <c r="J16" s="664">
        <v>100</v>
      </c>
      <c r="K16" s="665">
        <v>1026</v>
      </c>
    </row>
    <row r="17" spans="1:11" ht="14.4" customHeight="1" x14ac:dyDescent="0.3">
      <c r="A17" s="660" t="s">
        <v>572</v>
      </c>
      <c r="B17" s="661" t="s">
        <v>573</v>
      </c>
      <c r="C17" s="662" t="s">
        <v>577</v>
      </c>
      <c r="D17" s="663" t="s">
        <v>3245</v>
      </c>
      <c r="E17" s="662" t="s">
        <v>6540</v>
      </c>
      <c r="F17" s="663" t="s">
        <v>6541</v>
      </c>
      <c r="G17" s="662" t="s">
        <v>5580</v>
      </c>
      <c r="H17" s="662" t="s">
        <v>5581</v>
      </c>
      <c r="I17" s="664">
        <v>3.08</v>
      </c>
      <c r="J17" s="664">
        <v>100</v>
      </c>
      <c r="K17" s="665">
        <v>308</v>
      </c>
    </row>
    <row r="18" spans="1:11" ht="14.4" customHeight="1" x14ac:dyDescent="0.3">
      <c r="A18" s="660" t="s">
        <v>572</v>
      </c>
      <c r="B18" s="661" t="s">
        <v>573</v>
      </c>
      <c r="C18" s="662" t="s">
        <v>577</v>
      </c>
      <c r="D18" s="663" t="s">
        <v>3245</v>
      </c>
      <c r="E18" s="662" t="s">
        <v>6540</v>
      </c>
      <c r="F18" s="663" t="s">
        <v>6541</v>
      </c>
      <c r="G18" s="662" t="s">
        <v>5582</v>
      </c>
      <c r="H18" s="662" t="s">
        <v>5583</v>
      </c>
      <c r="I18" s="664">
        <v>0.92999999999999994</v>
      </c>
      <c r="J18" s="664">
        <v>3150</v>
      </c>
      <c r="K18" s="665">
        <v>2924</v>
      </c>
    </row>
    <row r="19" spans="1:11" ht="14.4" customHeight="1" x14ac:dyDescent="0.3">
      <c r="A19" s="660" t="s">
        <v>572</v>
      </c>
      <c r="B19" s="661" t="s">
        <v>573</v>
      </c>
      <c r="C19" s="662" t="s">
        <v>577</v>
      </c>
      <c r="D19" s="663" t="s">
        <v>3245</v>
      </c>
      <c r="E19" s="662" t="s">
        <v>6540</v>
      </c>
      <c r="F19" s="663" t="s">
        <v>6541</v>
      </c>
      <c r="G19" s="662" t="s">
        <v>5584</v>
      </c>
      <c r="H19" s="662" t="s">
        <v>5585</v>
      </c>
      <c r="I19" s="664">
        <v>9.5425000000000004</v>
      </c>
      <c r="J19" s="664">
        <v>700</v>
      </c>
      <c r="K19" s="665">
        <v>6679</v>
      </c>
    </row>
    <row r="20" spans="1:11" ht="14.4" customHeight="1" x14ac:dyDescent="0.3">
      <c r="A20" s="660" t="s">
        <v>572</v>
      </c>
      <c r="B20" s="661" t="s">
        <v>573</v>
      </c>
      <c r="C20" s="662" t="s">
        <v>577</v>
      </c>
      <c r="D20" s="663" t="s">
        <v>3245</v>
      </c>
      <c r="E20" s="662" t="s">
        <v>6540</v>
      </c>
      <c r="F20" s="663" t="s">
        <v>6541</v>
      </c>
      <c r="G20" s="662" t="s">
        <v>5586</v>
      </c>
      <c r="H20" s="662" t="s">
        <v>5587</v>
      </c>
      <c r="I20" s="664">
        <v>2.7233333333333332</v>
      </c>
      <c r="J20" s="664">
        <v>770</v>
      </c>
      <c r="K20" s="665">
        <v>2095.5600000000004</v>
      </c>
    </row>
    <row r="21" spans="1:11" ht="14.4" customHeight="1" x14ac:dyDescent="0.3">
      <c r="A21" s="660" t="s">
        <v>572</v>
      </c>
      <c r="B21" s="661" t="s">
        <v>573</v>
      </c>
      <c r="C21" s="662" t="s">
        <v>577</v>
      </c>
      <c r="D21" s="663" t="s">
        <v>3245</v>
      </c>
      <c r="E21" s="662" t="s">
        <v>6540</v>
      </c>
      <c r="F21" s="663" t="s">
        <v>6541</v>
      </c>
      <c r="G21" s="662" t="s">
        <v>5588</v>
      </c>
      <c r="H21" s="662" t="s">
        <v>5589</v>
      </c>
      <c r="I21" s="664">
        <v>1.5149999999999999</v>
      </c>
      <c r="J21" s="664">
        <v>400</v>
      </c>
      <c r="K21" s="665">
        <v>606</v>
      </c>
    </row>
    <row r="22" spans="1:11" ht="14.4" customHeight="1" x14ac:dyDescent="0.3">
      <c r="A22" s="660" t="s">
        <v>572</v>
      </c>
      <c r="B22" s="661" t="s">
        <v>573</v>
      </c>
      <c r="C22" s="662" t="s">
        <v>577</v>
      </c>
      <c r="D22" s="663" t="s">
        <v>3245</v>
      </c>
      <c r="E22" s="662" t="s">
        <v>6540</v>
      </c>
      <c r="F22" s="663" t="s">
        <v>6541</v>
      </c>
      <c r="G22" s="662" t="s">
        <v>5590</v>
      </c>
      <c r="H22" s="662" t="s">
        <v>5591</v>
      </c>
      <c r="I22" s="664">
        <v>2.0649999999999999</v>
      </c>
      <c r="J22" s="664">
        <v>100</v>
      </c>
      <c r="K22" s="665">
        <v>206.5</v>
      </c>
    </row>
    <row r="23" spans="1:11" ht="14.4" customHeight="1" x14ac:dyDescent="0.3">
      <c r="A23" s="660" t="s">
        <v>572</v>
      </c>
      <c r="B23" s="661" t="s">
        <v>573</v>
      </c>
      <c r="C23" s="662" t="s">
        <v>577</v>
      </c>
      <c r="D23" s="663" t="s">
        <v>3245</v>
      </c>
      <c r="E23" s="662" t="s">
        <v>6540</v>
      </c>
      <c r="F23" s="663" t="s">
        <v>6541</v>
      </c>
      <c r="G23" s="662" t="s">
        <v>5592</v>
      </c>
      <c r="H23" s="662" t="s">
        <v>5593</v>
      </c>
      <c r="I23" s="664">
        <v>64.41</v>
      </c>
      <c r="J23" s="664">
        <v>30</v>
      </c>
      <c r="K23" s="665">
        <v>1932.3</v>
      </c>
    </row>
    <row r="24" spans="1:11" ht="14.4" customHeight="1" x14ac:dyDescent="0.3">
      <c r="A24" s="660" t="s">
        <v>572</v>
      </c>
      <c r="B24" s="661" t="s">
        <v>573</v>
      </c>
      <c r="C24" s="662" t="s">
        <v>577</v>
      </c>
      <c r="D24" s="663" t="s">
        <v>3245</v>
      </c>
      <c r="E24" s="662" t="s">
        <v>6540</v>
      </c>
      <c r="F24" s="663" t="s">
        <v>6541</v>
      </c>
      <c r="G24" s="662" t="s">
        <v>5594</v>
      </c>
      <c r="H24" s="662" t="s">
        <v>5595</v>
      </c>
      <c r="I24" s="664">
        <v>217.81</v>
      </c>
      <c r="J24" s="664">
        <v>25</v>
      </c>
      <c r="K24" s="665">
        <v>5445.25</v>
      </c>
    </row>
    <row r="25" spans="1:11" ht="14.4" customHeight="1" x14ac:dyDescent="0.3">
      <c r="A25" s="660" t="s">
        <v>572</v>
      </c>
      <c r="B25" s="661" t="s">
        <v>573</v>
      </c>
      <c r="C25" s="662" t="s">
        <v>577</v>
      </c>
      <c r="D25" s="663" t="s">
        <v>3245</v>
      </c>
      <c r="E25" s="662" t="s">
        <v>6540</v>
      </c>
      <c r="F25" s="663" t="s">
        <v>6541</v>
      </c>
      <c r="G25" s="662" t="s">
        <v>5596</v>
      </c>
      <c r="H25" s="662" t="s">
        <v>5597</v>
      </c>
      <c r="I25" s="664">
        <v>12.3</v>
      </c>
      <c r="J25" s="664">
        <v>200</v>
      </c>
      <c r="K25" s="665">
        <v>2459.7200000000003</v>
      </c>
    </row>
    <row r="26" spans="1:11" ht="14.4" customHeight="1" x14ac:dyDescent="0.3">
      <c r="A26" s="660" t="s">
        <v>572</v>
      </c>
      <c r="B26" s="661" t="s">
        <v>573</v>
      </c>
      <c r="C26" s="662" t="s">
        <v>577</v>
      </c>
      <c r="D26" s="663" t="s">
        <v>3245</v>
      </c>
      <c r="E26" s="662" t="s">
        <v>6540</v>
      </c>
      <c r="F26" s="663" t="s">
        <v>6541</v>
      </c>
      <c r="G26" s="662" t="s">
        <v>5598</v>
      </c>
      <c r="H26" s="662" t="s">
        <v>5599</v>
      </c>
      <c r="I26" s="664">
        <v>9.16</v>
      </c>
      <c r="J26" s="664">
        <v>100</v>
      </c>
      <c r="K26" s="665">
        <v>916</v>
      </c>
    </row>
    <row r="27" spans="1:11" ht="14.4" customHeight="1" x14ac:dyDescent="0.3">
      <c r="A27" s="660" t="s">
        <v>572</v>
      </c>
      <c r="B27" s="661" t="s">
        <v>573</v>
      </c>
      <c r="C27" s="662" t="s">
        <v>577</v>
      </c>
      <c r="D27" s="663" t="s">
        <v>3245</v>
      </c>
      <c r="E27" s="662" t="s">
        <v>6540</v>
      </c>
      <c r="F27" s="663" t="s">
        <v>6541</v>
      </c>
      <c r="G27" s="662" t="s">
        <v>5600</v>
      </c>
      <c r="H27" s="662" t="s">
        <v>5601</v>
      </c>
      <c r="I27" s="664">
        <v>0.31</v>
      </c>
      <c r="J27" s="664">
        <v>1200</v>
      </c>
      <c r="K27" s="665">
        <v>372</v>
      </c>
    </row>
    <row r="28" spans="1:11" ht="14.4" customHeight="1" x14ac:dyDescent="0.3">
      <c r="A28" s="660" t="s">
        <v>572</v>
      </c>
      <c r="B28" s="661" t="s">
        <v>573</v>
      </c>
      <c r="C28" s="662" t="s">
        <v>577</v>
      </c>
      <c r="D28" s="663" t="s">
        <v>3245</v>
      </c>
      <c r="E28" s="662" t="s">
        <v>6540</v>
      </c>
      <c r="F28" s="663" t="s">
        <v>6541</v>
      </c>
      <c r="G28" s="662" t="s">
        <v>5602</v>
      </c>
      <c r="H28" s="662" t="s">
        <v>5603</v>
      </c>
      <c r="I28" s="664">
        <v>3.4500000000000006</v>
      </c>
      <c r="J28" s="664">
        <v>60</v>
      </c>
      <c r="K28" s="665">
        <v>207</v>
      </c>
    </row>
    <row r="29" spans="1:11" ht="14.4" customHeight="1" x14ac:dyDescent="0.3">
      <c r="A29" s="660" t="s">
        <v>572</v>
      </c>
      <c r="B29" s="661" t="s">
        <v>573</v>
      </c>
      <c r="C29" s="662" t="s">
        <v>577</v>
      </c>
      <c r="D29" s="663" t="s">
        <v>3245</v>
      </c>
      <c r="E29" s="662" t="s">
        <v>6542</v>
      </c>
      <c r="F29" s="663" t="s">
        <v>6543</v>
      </c>
      <c r="G29" s="662" t="s">
        <v>5604</v>
      </c>
      <c r="H29" s="662" t="s">
        <v>5605</v>
      </c>
      <c r="I29" s="664">
        <v>3.0149999999999997</v>
      </c>
      <c r="J29" s="664">
        <v>250</v>
      </c>
      <c r="K29" s="665">
        <v>754.5</v>
      </c>
    </row>
    <row r="30" spans="1:11" ht="14.4" customHeight="1" x14ac:dyDescent="0.3">
      <c r="A30" s="660" t="s">
        <v>572</v>
      </c>
      <c r="B30" s="661" t="s">
        <v>573</v>
      </c>
      <c r="C30" s="662" t="s">
        <v>577</v>
      </c>
      <c r="D30" s="663" t="s">
        <v>3245</v>
      </c>
      <c r="E30" s="662" t="s">
        <v>6542</v>
      </c>
      <c r="F30" s="663" t="s">
        <v>6543</v>
      </c>
      <c r="G30" s="662" t="s">
        <v>5606</v>
      </c>
      <c r="H30" s="662" t="s">
        <v>5607</v>
      </c>
      <c r="I30" s="664">
        <v>0.25</v>
      </c>
      <c r="J30" s="664">
        <v>100</v>
      </c>
      <c r="K30" s="665">
        <v>25</v>
      </c>
    </row>
    <row r="31" spans="1:11" ht="14.4" customHeight="1" x14ac:dyDescent="0.3">
      <c r="A31" s="660" t="s">
        <v>572</v>
      </c>
      <c r="B31" s="661" t="s">
        <v>573</v>
      </c>
      <c r="C31" s="662" t="s">
        <v>577</v>
      </c>
      <c r="D31" s="663" t="s">
        <v>3245</v>
      </c>
      <c r="E31" s="662" t="s">
        <v>6542</v>
      </c>
      <c r="F31" s="663" t="s">
        <v>6543</v>
      </c>
      <c r="G31" s="662" t="s">
        <v>5608</v>
      </c>
      <c r="H31" s="662" t="s">
        <v>5609</v>
      </c>
      <c r="I31" s="664">
        <v>15.92</v>
      </c>
      <c r="J31" s="664">
        <v>300</v>
      </c>
      <c r="K31" s="665">
        <v>4776</v>
      </c>
    </row>
    <row r="32" spans="1:11" ht="14.4" customHeight="1" x14ac:dyDescent="0.3">
      <c r="A32" s="660" t="s">
        <v>572</v>
      </c>
      <c r="B32" s="661" t="s">
        <v>573</v>
      </c>
      <c r="C32" s="662" t="s">
        <v>577</v>
      </c>
      <c r="D32" s="663" t="s">
        <v>3245</v>
      </c>
      <c r="E32" s="662" t="s">
        <v>6542</v>
      </c>
      <c r="F32" s="663" t="s">
        <v>6543</v>
      </c>
      <c r="G32" s="662" t="s">
        <v>5610</v>
      </c>
      <c r="H32" s="662" t="s">
        <v>5611</v>
      </c>
      <c r="I32" s="664">
        <v>1.0900000000000001</v>
      </c>
      <c r="J32" s="664">
        <v>7600</v>
      </c>
      <c r="K32" s="665">
        <v>8284</v>
      </c>
    </row>
    <row r="33" spans="1:11" ht="14.4" customHeight="1" x14ac:dyDescent="0.3">
      <c r="A33" s="660" t="s">
        <v>572</v>
      </c>
      <c r="B33" s="661" t="s">
        <v>573</v>
      </c>
      <c r="C33" s="662" t="s">
        <v>577</v>
      </c>
      <c r="D33" s="663" t="s">
        <v>3245</v>
      </c>
      <c r="E33" s="662" t="s">
        <v>6542</v>
      </c>
      <c r="F33" s="663" t="s">
        <v>6543</v>
      </c>
      <c r="G33" s="662" t="s">
        <v>5612</v>
      </c>
      <c r="H33" s="662" t="s">
        <v>5613</v>
      </c>
      <c r="I33" s="664">
        <v>1.6779999999999997</v>
      </c>
      <c r="J33" s="664">
        <v>4900</v>
      </c>
      <c r="K33" s="665">
        <v>8224</v>
      </c>
    </row>
    <row r="34" spans="1:11" ht="14.4" customHeight="1" x14ac:dyDescent="0.3">
      <c r="A34" s="660" t="s">
        <v>572</v>
      </c>
      <c r="B34" s="661" t="s">
        <v>573</v>
      </c>
      <c r="C34" s="662" t="s">
        <v>577</v>
      </c>
      <c r="D34" s="663" t="s">
        <v>3245</v>
      </c>
      <c r="E34" s="662" t="s">
        <v>6542</v>
      </c>
      <c r="F34" s="663" t="s">
        <v>6543</v>
      </c>
      <c r="G34" s="662" t="s">
        <v>5614</v>
      </c>
      <c r="H34" s="662" t="s">
        <v>5615</v>
      </c>
      <c r="I34" s="664">
        <v>0.47249999999999998</v>
      </c>
      <c r="J34" s="664">
        <v>2200</v>
      </c>
      <c r="K34" s="665">
        <v>1039</v>
      </c>
    </row>
    <row r="35" spans="1:11" ht="14.4" customHeight="1" x14ac:dyDescent="0.3">
      <c r="A35" s="660" t="s">
        <v>572</v>
      </c>
      <c r="B35" s="661" t="s">
        <v>573</v>
      </c>
      <c r="C35" s="662" t="s">
        <v>577</v>
      </c>
      <c r="D35" s="663" t="s">
        <v>3245</v>
      </c>
      <c r="E35" s="662" t="s">
        <v>6542</v>
      </c>
      <c r="F35" s="663" t="s">
        <v>6543</v>
      </c>
      <c r="G35" s="662" t="s">
        <v>5616</v>
      </c>
      <c r="H35" s="662" t="s">
        <v>5617</v>
      </c>
      <c r="I35" s="664">
        <v>0.67</v>
      </c>
      <c r="J35" s="664">
        <v>10000</v>
      </c>
      <c r="K35" s="665">
        <v>6700</v>
      </c>
    </row>
    <row r="36" spans="1:11" ht="14.4" customHeight="1" x14ac:dyDescent="0.3">
      <c r="A36" s="660" t="s">
        <v>572</v>
      </c>
      <c r="B36" s="661" t="s">
        <v>573</v>
      </c>
      <c r="C36" s="662" t="s">
        <v>577</v>
      </c>
      <c r="D36" s="663" t="s">
        <v>3245</v>
      </c>
      <c r="E36" s="662" t="s">
        <v>6542</v>
      </c>
      <c r="F36" s="663" t="s">
        <v>6543</v>
      </c>
      <c r="G36" s="662" t="s">
        <v>5618</v>
      </c>
      <c r="H36" s="662" t="s">
        <v>5619</v>
      </c>
      <c r="I36" s="664">
        <v>3.14</v>
      </c>
      <c r="J36" s="664">
        <v>100</v>
      </c>
      <c r="K36" s="665">
        <v>314</v>
      </c>
    </row>
    <row r="37" spans="1:11" ht="14.4" customHeight="1" x14ac:dyDescent="0.3">
      <c r="A37" s="660" t="s">
        <v>572</v>
      </c>
      <c r="B37" s="661" t="s">
        <v>573</v>
      </c>
      <c r="C37" s="662" t="s">
        <v>577</v>
      </c>
      <c r="D37" s="663" t="s">
        <v>3245</v>
      </c>
      <c r="E37" s="662" t="s">
        <v>6542</v>
      </c>
      <c r="F37" s="663" t="s">
        <v>6543</v>
      </c>
      <c r="G37" s="662" t="s">
        <v>5620</v>
      </c>
      <c r="H37" s="662" t="s">
        <v>5621</v>
      </c>
      <c r="I37" s="664">
        <v>68.53</v>
      </c>
      <c r="J37" s="664">
        <v>5</v>
      </c>
      <c r="K37" s="665">
        <v>342.65</v>
      </c>
    </row>
    <row r="38" spans="1:11" ht="14.4" customHeight="1" x14ac:dyDescent="0.3">
      <c r="A38" s="660" t="s">
        <v>572</v>
      </c>
      <c r="B38" s="661" t="s">
        <v>573</v>
      </c>
      <c r="C38" s="662" t="s">
        <v>577</v>
      </c>
      <c r="D38" s="663" t="s">
        <v>3245</v>
      </c>
      <c r="E38" s="662" t="s">
        <v>6542</v>
      </c>
      <c r="F38" s="663" t="s">
        <v>6543</v>
      </c>
      <c r="G38" s="662" t="s">
        <v>5622</v>
      </c>
      <c r="H38" s="662" t="s">
        <v>5623</v>
      </c>
      <c r="I38" s="664">
        <v>2.4625000000000004</v>
      </c>
      <c r="J38" s="664">
        <v>1300</v>
      </c>
      <c r="K38" s="665">
        <v>3202</v>
      </c>
    </row>
    <row r="39" spans="1:11" ht="14.4" customHeight="1" x14ac:dyDescent="0.3">
      <c r="A39" s="660" t="s">
        <v>572</v>
      </c>
      <c r="B39" s="661" t="s">
        <v>573</v>
      </c>
      <c r="C39" s="662" t="s">
        <v>577</v>
      </c>
      <c r="D39" s="663" t="s">
        <v>3245</v>
      </c>
      <c r="E39" s="662" t="s">
        <v>6542</v>
      </c>
      <c r="F39" s="663" t="s">
        <v>6543</v>
      </c>
      <c r="G39" s="662" t="s">
        <v>5624</v>
      </c>
      <c r="H39" s="662" t="s">
        <v>5625</v>
      </c>
      <c r="I39" s="664">
        <v>94.38</v>
      </c>
      <c r="J39" s="664">
        <v>10</v>
      </c>
      <c r="K39" s="665">
        <v>943.8</v>
      </c>
    </row>
    <row r="40" spans="1:11" ht="14.4" customHeight="1" x14ac:dyDescent="0.3">
      <c r="A40" s="660" t="s">
        <v>572</v>
      </c>
      <c r="B40" s="661" t="s">
        <v>573</v>
      </c>
      <c r="C40" s="662" t="s">
        <v>577</v>
      </c>
      <c r="D40" s="663" t="s">
        <v>3245</v>
      </c>
      <c r="E40" s="662" t="s">
        <v>6542</v>
      </c>
      <c r="F40" s="663" t="s">
        <v>6543</v>
      </c>
      <c r="G40" s="662" t="s">
        <v>5626</v>
      </c>
      <c r="H40" s="662" t="s">
        <v>5627</v>
      </c>
      <c r="I40" s="664">
        <v>5.56</v>
      </c>
      <c r="J40" s="664">
        <v>250</v>
      </c>
      <c r="K40" s="665">
        <v>1390</v>
      </c>
    </row>
    <row r="41" spans="1:11" ht="14.4" customHeight="1" x14ac:dyDescent="0.3">
      <c r="A41" s="660" t="s">
        <v>572</v>
      </c>
      <c r="B41" s="661" t="s">
        <v>573</v>
      </c>
      <c r="C41" s="662" t="s">
        <v>577</v>
      </c>
      <c r="D41" s="663" t="s">
        <v>3245</v>
      </c>
      <c r="E41" s="662" t="s">
        <v>6542</v>
      </c>
      <c r="F41" s="663" t="s">
        <v>6543</v>
      </c>
      <c r="G41" s="662" t="s">
        <v>5628</v>
      </c>
      <c r="H41" s="662" t="s">
        <v>5629</v>
      </c>
      <c r="I41" s="664">
        <v>1.8366666666666667</v>
      </c>
      <c r="J41" s="664">
        <v>80</v>
      </c>
      <c r="K41" s="665">
        <v>147.01999999999998</v>
      </c>
    </row>
    <row r="42" spans="1:11" ht="14.4" customHeight="1" x14ac:dyDescent="0.3">
      <c r="A42" s="660" t="s">
        <v>572</v>
      </c>
      <c r="B42" s="661" t="s">
        <v>573</v>
      </c>
      <c r="C42" s="662" t="s">
        <v>577</v>
      </c>
      <c r="D42" s="663" t="s">
        <v>3245</v>
      </c>
      <c r="E42" s="662" t="s">
        <v>6542</v>
      </c>
      <c r="F42" s="663" t="s">
        <v>6543</v>
      </c>
      <c r="G42" s="662" t="s">
        <v>5630</v>
      </c>
      <c r="H42" s="662" t="s">
        <v>5631</v>
      </c>
      <c r="I42" s="664">
        <v>1.8</v>
      </c>
      <c r="J42" s="664">
        <v>20</v>
      </c>
      <c r="K42" s="665">
        <v>36</v>
      </c>
    </row>
    <row r="43" spans="1:11" ht="14.4" customHeight="1" x14ac:dyDescent="0.3">
      <c r="A43" s="660" t="s">
        <v>572</v>
      </c>
      <c r="B43" s="661" t="s">
        <v>573</v>
      </c>
      <c r="C43" s="662" t="s">
        <v>577</v>
      </c>
      <c r="D43" s="663" t="s">
        <v>3245</v>
      </c>
      <c r="E43" s="662" t="s">
        <v>6542</v>
      </c>
      <c r="F43" s="663" t="s">
        <v>6543</v>
      </c>
      <c r="G43" s="662" t="s">
        <v>5632</v>
      </c>
      <c r="H43" s="662" t="s">
        <v>5633</v>
      </c>
      <c r="I43" s="664">
        <v>1.8699999999999999</v>
      </c>
      <c r="J43" s="664">
        <v>150</v>
      </c>
      <c r="K43" s="665">
        <v>280.5</v>
      </c>
    </row>
    <row r="44" spans="1:11" ht="14.4" customHeight="1" x14ac:dyDescent="0.3">
      <c r="A44" s="660" t="s">
        <v>572</v>
      </c>
      <c r="B44" s="661" t="s">
        <v>573</v>
      </c>
      <c r="C44" s="662" t="s">
        <v>577</v>
      </c>
      <c r="D44" s="663" t="s">
        <v>3245</v>
      </c>
      <c r="E44" s="662" t="s">
        <v>6542</v>
      </c>
      <c r="F44" s="663" t="s">
        <v>6543</v>
      </c>
      <c r="G44" s="662" t="s">
        <v>5634</v>
      </c>
      <c r="H44" s="662" t="s">
        <v>5635</v>
      </c>
      <c r="I44" s="664">
        <v>1.9824999999999999</v>
      </c>
      <c r="J44" s="664">
        <v>1600</v>
      </c>
      <c r="K44" s="665">
        <v>3174</v>
      </c>
    </row>
    <row r="45" spans="1:11" ht="14.4" customHeight="1" x14ac:dyDescent="0.3">
      <c r="A45" s="660" t="s">
        <v>572</v>
      </c>
      <c r="B45" s="661" t="s">
        <v>573</v>
      </c>
      <c r="C45" s="662" t="s">
        <v>577</v>
      </c>
      <c r="D45" s="663" t="s">
        <v>3245</v>
      </c>
      <c r="E45" s="662" t="s">
        <v>6542</v>
      </c>
      <c r="F45" s="663" t="s">
        <v>6543</v>
      </c>
      <c r="G45" s="662" t="s">
        <v>5636</v>
      </c>
      <c r="H45" s="662" t="s">
        <v>5637</v>
      </c>
      <c r="I45" s="664">
        <v>1.96</v>
      </c>
      <c r="J45" s="664">
        <v>400</v>
      </c>
      <c r="K45" s="665">
        <v>784</v>
      </c>
    </row>
    <row r="46" spans="1:11" ht="14.4" customHeight="1" x14ac:dyDescent="0.3">
      <c r="A46" s="660" t="s">
        <v>572</v>
      </c>
      <c r="B46" s="661" t="s">
        <v>573</v>
      </c>
      <c r="C46" s="662" t="s">
        <v>577</v>
      </c>
      <c r="D46" s="663" t="s">
        <v>3245</v>
      </c>
      <c r="E46" s="662" t="s">
        <v>6542</v>
      </c>
      <c r="F46" s="663" t="s">
        <v>6543</v>
      </c>
      <c r="G46" s="662" t="s">
        <v>5638</v>
      </c>
      <c r="H46" s="662" t="s">
        <v>5639</v>
      </c>
      <c r="I46" s="664">
        <v>1.9249999999999998</v>
      </c>
      <c r="J46" s="664">
        <v>100</v>
      </c>
      <c r="K46" s="665">
        <v>192.5</v>
      </c>
    </row>
    <row r="47" spans="1:11" ht="14.4" customHeight="1" x14ac:dyDescent="0.3">
      <c r="A47" s="660" t="s">
        <v>572</v>
      </c>
      <c r="B47" s="661" t="s">
        <v>573</v>
      </c>
      <c r="C47" s="662" t="s">
        <v>577</v>
      </c>
      <c r="D47" s="663" t="s">
        <v>3245</v>
      </c>
      <c r="E47" s="662" t="s">
        <v>6542</v>
      </c>
      <c r="F47" s="663" t="s">
        <v>6543</v>
      </c>
      <c r="G47" s="662" t="s">
        <v>5640</v>
      </c>
      <c r="H47" s="662" t="s">
        <v>5641</v>
      </c>
      <c r="I47" s="664">
        <v>3.0549999999999997</v>
      </c>
      <c r="J47" s="664">
        <v>1500</v>
      </c>
      <c r="K47" s="665">
        <v>4587</v>
      </c>
    </row>
    <row r="48" spans="1:11" ht="14.4" customHeight="1" x14ac:dyDescent="0.3">
      <c r="A48" s="660" t="s">
        <v>572</v>
      </c>
      <c r="B48" s="661" t="s">
        <v>573</v>
      </c>
      <c r="C48" s="662" t="s">
        <v>577</v>
      </c>
      <c r="D48" s="663" t="s">
        <v>3245</v>
      </c>
      <c r="E48" s="662" t="s">
        <v>6542</v>
      </c>
      <c r="F48" s="663" t="s">
        <v>6543</v>
      </c>
      <c r="G48" s="662" t="s">
        <v>5642</v>
      </c>
      <c r="H48" s="662" t="s">
        <v>5643</v>
      </c>
      <c r="I48" s="664">
        <v>1.9249999999999998</v>
      </c>
      <c r="J48" s="664">
        <v>350</v>
      </c>
      <c r="K48" s="665">
        <v>674</v>
      </c>
    </row>
    <row r="49" spans="1:11" ht="14.4" customHeight="1" x14ac:dyDescent="0.3">
      <c r="A49" s="660" t="s">
        <v>572</v>
      </c>
      <c r="B49" s="661" t="s">
        <v>573</v>
      </c>
      <c r="C49" s="662" t="s">
        <v>577</v>
      </c>
      <c r="D49" s="663" t="s">
        <v>3245</v>
      </c>
      <c r="E49" s="662" t="s">
        <v>6542</v>
      </c>
      <c r="F49" s="663" t="s">
        <v>6543</v>
      </c>
      <c r="G49" s="662" t="s">
        <v>5644</v>
      </c>
      <c r="H49" s="662" t="s">
        <v>5645</v>
      </c>
      <c r="I49" s="664">
        <v>2.69</v>
      </c>
      <c r="J49" s="664">
        <v>100</v>
      </c>
      <c r="K49" s="665">
        <v>269</v>
      </c>
    </row>
    <row r="50" spans="1:11" ht="14.4" customHeight="1" x14ac:dyDescent="0.3">
      <c r="A50" s="660" t="s">
        <v>572</v>
      </c>
      <c r="B50" s="661" t="s">
        <v>573</v>
      </c>
      <c r="C50" s="662" t="s">
        <v>577</v>
      </c>
      <c r="D50" s="663" t="s">
        <v>3245</v>
      </c>
      <c r="E50" s="662" t="s">
        <v>6542</v>
      </c>
      <c r="F50" s="663" t="s">
        <v>6543</v>
      </c>
      <c r="G50" s="662" t="s">
        <v>5646</v>
      </c>
      <c r="H50" s="662" t="s">
        <v>5647</v>
      </c>
      <c r="I50" s="664">
        <v>4.8149999999999995</v>
      </c>
      <c r="J50" s="664">
        <v>2400</v>
      </c>
      <c r="K50" s="665">
        <v>11556</v>
      </c>
    </row>
    <row r="51" spans="1:11" ht="14.4" customHeight="1" x14ac:dyDescent="0.3">
      <c r="A51" s="660" t="s">
        <v>572</v>
      </c>
      <c r="B51" s="661" t="s">
        <v>573</v>
      </c>
      <c r="C51" s="662" t="s">
        <v>577</v>
      </c>
      <c r="D51" s="663" t="s">
        <v>3245</v>
      </c>
      <c r="E51" s="662" t="s">
        <v>6542</v>
      </c>
      <c r="F51" s="663" t="s">
        <v>6543</v>
      </c>
      <c r="G51" s="662" t="s">
        <v>5648</v>
      </c>
      <c r="H51" s="662" t="s">
        <v>5649</v>
      </c>
      <c r="I51" s="664">
        <v>2.99</v>
      </c>
      <c r="J51" s="664">
        <v>1600</v>
      </c>
      <c r="K51" s="665">
        <v>4760</v>
      </c>
    </row>
    <row r="52" spans="1:11" ht="14.4" customHeight="1" x14ac:dyDescent="0.3">
      <c r="A52" s="660" t="s">
        <v>572</v>
      </c>
      <c r="B52" s="661" t="s">
        <v>573</v>
      </c>
      <c r="C52" s="662" t="s">
        <v>577</v>
      </c>
      <c r="D52" s="663" t="s">
        <v>3245</v>
      </c>
      <c r="E52" s="662" t="s">
        <v>6542</v>
      </c>
      <c r="F52" s="663" t="s">
        <v>6543</v>
      </c>
      <c r="G52" s="662" t="s">
        <v>5650</v>
      </c>
      <c r="H52" s="662" t="s">
        <v>5651</v>
      </c>
      <c r="I52" s="664">
        <v>2.1625000000000001</v>
      </c>
      <c r="J52" s="664">
        <v>450</v>
      </c>
      <c r="K52" s="665">
        <v>973</v>
      </c>
    </row>
    <row r="53" spans="1:11" ht="14.4" customHeight="1" x14ac:dyDescent="0.3">
      <c r="A53" s="660" t="s">
        <v>572</v>
      </c>
      <c r="B53" s="661" t="s">
        <v>573</v>
      </c>
      <c r="C53" s="662" t="s">
        <v>577</v>
      </c>
      <c r="D53" s="663" t="s">
        <v>3245</v>
      </c>
      <c r="E53" s="662" t="s">
        <v>6542</v>
      </c>
      <c r="F53" s="663" t="s">
        <v>6543</v>
      </c>
      <c r="G53" s="662" t="s">
        <v>5652</v>
      </c>
      <c r="H53" s="662" t="s">
        <v>5653</v>
      </c>
      <c r="I53" s="664">
        <v>3.1466666666666665</v>
      </c>
      <c r="J53" s="664">
        <v>300</v>
      </c>
      <c r="K53" s="665">
        <v>944</v>
      </c>
    </row>
    <row r="54" spans="1:11" ht="14.4" customHeight="1" x14ac:dyDescent="0.3">
      <c r="A54" s="660" t="s">
        <v>572</v>
      </c>
      <c r="B54" s="661" t="s">
        <v>573</v>
      </c>
      <c r="C54" s="662" t="s">
        <v>577</v>
      </c>
      <c r="D54" s="663" t="s">
        <v>3245</v>
      </c>
      <c r="E54" s="662" t="s">
        <v>6542</v>
      </c>
      <c r="F54" s="663" t="s">
        <v>6543</v>
      </c>
      <c r="G54" s="662" t="s">
        <v>5654</v>
      </c>
      <c r="H54" s="662" t="s">
        <v>5655</v>
      </c>
      <c r="I54" s="664">
        <v>4.24</v>
      </c>
      <c r="J54" s="664">
        <v>50</v>
      </c>
      <c r="K54" s="665">
        <v>212</v>
      </c>
    </row>
    <row r="55" spans="1:11" ht="14.4" customHeight="1" x14ac:dyDescent="0.3">
      <c r="A55" s="660" t="s">
        <v>572</v>
      </c>
      <c r="B55" s="661" t="s">
        <v>573</v>
      </c>
      <c r="C55" s="662" t="s">
        <v>577</v>
      </c>
      <c r="D55" s="663" t="s">
        <v>3245</v>
      </c>
      <c r="E55" s="662" t="s">
        <v>6542</v>
      </c>
      <c r="F55" s="663" t="s">
        <v>6543</v>
      </c>
      <c r="G55" s="662" t="s">
        <v>5656</v>
      </c>
      <c r="H55" s="662" t="s">
        <v>5657</v>
      </c>
      <c r="I55" s="664">
        <v>8.76</v>
      </c>
      <c r="J55" s="664">
        <v>1100</v>
      </c>
      <c r="K55" s="665">
        <v>9636.2800000000007</v>
      </c>
    </row>
    <row r="56" spans="1:11" ht="14.4" customHeight="1" x14ac:dyDescent="0.3">
      <c r="A56" s="660" t="s">
        <v>572</v>
      </c>
      <c r="B56" s="661" t="s">
        <v>573</v>
      </c>
      <c r="C56" s="662" t="s">
        <v>577</v>
      </c>
      <c r="D56" s="663" t="s">
        <v>3245</v>
      </c>
      <c r="E56" s="662" t="s">
        <v>6542</v>
      </c>
      <c r="F56" s="663" t="s">
        <v>6543</v>
      </c>
      <c r="G56" s="662" t="s">
        <v>5658</v>
      </c>
      <c r="H56" s="662" t="s">
        <v>5659</v>
      </c>
      <c r="I56" s="664">
        <v>90.99</v>
      </c>
      <c r="J56" s="664">
        <v>50</v>
      </c>
      <c r="K56" s="665">
        <v>4549.5</v>
      </c>
    </row>
    <row r="57" spans="1:11" ht="14.4" customHeight="1" x14ac:dyDescent="0.3">
      <c r="A57" s="660" t="s">
        <v>572</v>
      </c>
      <c r="B57" s="661" t="s">
        <v>573</v>
      </c>
      <c r="C57" s="662" t="s">
        <v>577</v>
      </c>
      <c r="D57" s="663" t="s">
        <v>3245</v>
      </c>
      <c r="E57" s="662" t="s">
        <v>6542</v>
      </c>
      <c r="F57" s="663" t="s">
        <v>6543</v>
      </c>
      <c r="G57" s="662" t="s">
        <v>5660</v>
      </c>
      <c r="H57" s="662" t="s">
        <v>5661</v>
      </c>
      <c r="I57" s="664">
        <v>37.147500000000001</v>
      </c>
      <c r="J57" s="664">
        <v>350</v>
      </c>
      <c r="K57" s="665">
        <v>13001.46</v>
      </c>
    </row>
    <row r="58" spans="1:11" ht="14.4" customHeight="1" x14ac:dyDescent="0.3">
      <c r="A58" s="660" t="s">
        <v>572</v>
      </c>
      <c r="B58" s="661" t="s">
        <v>573</v>
      </c>
      <c r="C58" s="662" t="s">
        <v>577</v>
      </c>
      <c r="D58" s="663" t="s">
        <v>3245</v>
      </c>
      <c r="E58" s="662" t="s">
        <v>6542</v>
      </c>
      <c r="F58" s="663" t="s">
        <v>6543</v>
      </c>
      <c r="G58" s="662" t="s">
        <v>5662</v>
      </c>
      <c r="H58" s="662" t="s">
        <v>5663</v>
      </c>
      <c r="I58" s="664">
        <v>33.880000000000003</v>
      </c>
      <c r="J58" s="664">
        <v>20</v>
      </c>
      <c r="K58" s="665">
        <v>677.6</v>
      </c>
    </row>
    <row r="59" spans="1:11" ht="14.4" customHeight="1" x14ac:dyDescent="0.3">
      <c r="A59" s="660" t="s">
        <v>572</v>
      </c>
      <c r="B59" s="661" t="s">
        <v>573</v>
      </c>
      <c r="C59" s="662" t="s">
        <v>577</v>
      </c>
      <c r="D59" s="663" t="s">
        <v>3245</v>
      </c>
      <c r="E59" s="662" t="s">
        <v>6542</v>
      </c>
      <c r="F59" s="663" t="s">
        <v>6543</v>
      </c>
      <c r="G59" s="662" t="s">
        <v>5664</v>
      </c>
      <c r="H59" s="662" t="s">
        <v>5665</v>
      </c>
      <c r="I59" s="664">
        <v>2.1749999999999998</v>
      </c>
      <c r="J59" s="664">
        <v>950</v>
      </c>
      <c r="K59" s="665">
        <v>2065</v>
      </c>
    </row>
    <row r="60" spans="1:11" ht="14.4" customHeight="1" x14ac:dyDescent="0.3">
      <c r="A60" s="660" t="s">
        <v>572</v>
      </c>
      <c r="B60" s="661" t="s">
        <v>573</v>
      </c>
      <c r="C60" s="662" t="s">
        <v>577</v>
      </c>
      <c r="D60" s="663" t="s">
        <v>3245</v>
      </c>
      <c r="E60" s="662" t="s">
        <v>6542</v>
      </c>
      <c r="F60" s="663" t="s">
        <v>6543</v>
      </c>
      <c r="G60" s="662" t="s">
        <v>5666</v>
      </c>
      <c r="H60" s="662" t="s">
        <v>5667</v>
      </c>
      <c r="I60" s="664">
        <v>2.855</v>
      </c>
      <c r="J60" s="664">
        <v>60</v>
      </c>
      <c r="K60" s="665">
        <v>171.3</v>
      </c>
    </row>
    <row r="61" spans="1:11" ht="14.4" customHeight="1" x14ac:dyDescent="0.3">
      <c r="A61" s="660" t="s">
        <v>572</v>
      </c>
      <c r="B61" s="661" t="s">
        <v>573</v>
      </c>
      <c r="C61" s="662" t="s">
        <v>577</v>
      </c>
      <c r="D61" s="663" t="s">
        <v>3245</v>
      </c>
      <c r="E61" s="662" t="s">
        <v>6542</v>
      </c>
      <c r="F61" s="663" t="s">
        <v>6543</v>
      </c>
      <c r="G61" s="662" t="s">
        <v>5668</v>
      </c>
      <c r="H61" s="662" t="s">
        <v>5669</v>
      </c>
      <c r="I61" s="664">
        <v>29.9</v>
      </c>
      <c r="J61" s="664">
        <v>40</v>
      </c>
      <c r="K61" s="665">
        <v>1196</v>
      </c>
    </row>
    <row r="62" spans="1:11" ht="14.4" customHeight="1" x14ac:dyDescent="0.3">
      <c r="A62" s="660" t="s">
        <v>572</v>
      </c>
      <c r="B62" s="661" t="s">
        <v>573</v>
      </c>
      <c r="C62" s="662" t="s">
        <v>577</v>
      </c>
      <c r="D62" s="663" t="s">
        <v>3245</v>
      </c>
      <c r="E62" s="662" t="s">
        <v>6542</v>
      </c>
      <c r="F62" s="663" t="s">
        <v>6543</v>
      </c>
      <c r="G62" s="662" t="s">
        <v>5670</v>
      </c>
      <c r="H62" s="662" t="s">
        <v>5671</v>
      </c>
      <c r="I62" s="664">
        <v>176.65</v>
      </c>
      <c r="J62" s="664">
        <v>3</v>
      </c>
      <c r="K62" s="665">
        <v>529.95000000000005</v>
      </c>
    </row>
    <row r="63" spans="1:11" ht="14.4" customHeight="1" x14ac:dyDescent="0.3">
      <c r="A63" s="660" t="s">
        <v>572</v>
      </c>
      <c r="B63" s="661" t="s">
        <v>573</v>
      </c>
      <c r="C63" s="662" t="s">
        <v>577</v>
      </c>
      <c r="D63" s="663" t="s">
        <v>3245</v>
      </c>
      <c r="E63" s="662" t="s">
        <v>6542</v>
      </c>
      <c r="F63" s="663" t="s">
        <v>6543</v>
      </c>
      <c r="G63" s="662" t="s">
        <v>5672</v>
      </c>
      <c r="H63" s="662" t="s">
        <v>5673</v>
      </c>
      <c r="I63" s="664">
        <v>2.0499999999999998</v>
      </c>
      <c r="J63" s="664">
        <v>180</v>
      </c>
      <c r="K63" s="665">
        <v>369</v>
      </c>
    </row>
    <row r="64" spans="1:11" ht="14.4" customHeight="1" x14ac:dyDescent="0.3">
      <c r="A64" s="660" t="s">
        <v>572</v>
      </c>
      <c r="B64" s="661" t="s">
        <v>573</v>
      </c>
      <c r="C64" s="662" t="s">
        <v>577</v>
      </c>
      <c r="D64" s="663" t="s">
        <v>3245</v>
      </c>
      <c r="E64" s="662" t="s">
        <v>6542</v>
      </c>
      <c r="F64" s="663" t="s">
        <v>6543</v>
      </c>
      <c r="G64" s="662" t="s">
        <v>5674</v>
      </c>
      <c r="H64" s="662" t="s">
        <v>5675</v>
      </c>
      <c r="I64" s="664">
        <v>193.84</v>
      </c>
      <c r="J64" s="664">
        <v>5</v>
      </c>
      <c r="K64" s="665">
        <v>969.2</v>
      </c>
    </row>
    <row r="65" spans="1:11" ht="14.4" customHeight="1" x14ac:dyDescent="0.3">
      <c r="A65" s="660" t="s">
        <v>572</v>
      </c>
      <c r="B65" s="661" t="s">
        <v>573</v>
      </c>
      <c r="C65" s="662" t="s">
        <v>577</v>
      </c>
      <c r="D65" s="663" t="s">
        <v>3245</v>
      </c>
      <c r="E65" s="662" t="s">
        <v>6542</v>
      </c>
      <c r="F65" s="663" t="s">
        <v>6543</v>
      </c>
      <c r="G65" s="662" t="s">
        <v>5676</v>
      </c>
      <c r="H65" s="662" t="s">
        <v>5677</v>
      </c>
      <c r="I65" s="664">
        <v>0.54</v>
      </c>
      <c r="J65" s="664">
        <v>150</v>
      </c>
      <c r="K65" s="665">
        <v>81</v>
      </c>
    </row>
    <row r="66" spans="1:11" ht="14.4" customHeight="1" x14ac:dyDescent="0.3">
      <c r="A66" s="660" t="s">
        <v>572</v>
      </c>
      <c r="B66" s="661" t="s">
        <v>573</v>
      </c>
      <c r="C66" s="662" t="s">
        <v>577</v>
      </c>
      <c r="D66" s="663" t="s">
        <v>3245</v>
      </c>
      <c r="E66" s="662" t="s">
        <v>6542</v>
      </c>
      <c r="F66" s="663" t="s">
        <v>6543</v>
      </c>
      <c r="G66" s="662" t="s">
        <v>5678</v>
      </c>
      <c r="H66" s="662" t="s">
        <v>5679</v>
      </c>
      <c r="I66" s="664">
        <v>13.556666666666667</v>
      </c>
      <c r="J66" s="664">
        <v>500</v>
      </c>
      <c r="K66" s="665">
        <v>6778</v>
      </c>
    </row>
    <row r="67" spans="1:11" ht="14.4" customHeight="1" x14ac:dyDescent="0.3">
      <c r="A67" s="660" t="s">
        <v>572</v>
      </c>
      <c r="B67" s="661" t="s">
        <v>573</v>
      </c>
      <c r="C67" s="662" t="s">
        <v>577</v>
      </c>
      <c r="D67" s="663" t="s">
        <v>3245</v>
      </c>
      <c r="E67" s="662" t="s">
        <v>6542</v>
      </c>
      <c r="F67" s="663" t="s">
        <v>6543</v>
      </c>
      <c r="G67" s="662" t="s">
        <v>5680</v>
      </c>
      <c r="H67" s="662" t="s">
        <v>5681</v>
      </c>
      <c r="I67" s="664">
        <v>12.58</v>
      </c>
      <c r="J67" s="664">
        <v>700</v>
      </c>
      <c r="K67" s="665">
        <v>8806.1</v>
      </c>
    </row>
    <row r="68" spans="1:11" ht="14.4" customHeight="1" x14ac:dyDescent="0.3">
      <c r="A68" s="660" t="s">
        <v>572</v>
      </c>
      <c r="B68" s="661" t="s">
        <v>573</v>
      </c>
      <c r="C68" s="662" t="s">
        <v>577</v>
      </c>
      <c r="D68" s="663" t="s">
        <v>3245</v>
      </c>
      <c r="E68" s="662" t="s">
        <v>6542</v>
      </c>
      <c r="F68" s="663" t="s">
        <v>6543</v>
      </c>
      <c r="G68" s="662" t="s">
        <v>5682</v>
      </c>
      <c r="H68" s="662" t="s">
        <v>5683</v>
      </c>
      <c r="I68" s="664">
        <v>17.98</v>
      </c>
      <c r="J68" s="664">
        <v>500</v>
      </c>
      <c r="K68" s="665">
        <v>8990</v>
      </c>
    </row>
    <row r="69" spans="1:11" ht="14.4" customHeight="1" x14ac:dyDescent="0.3">
      <c r="A69" s="660" t="s">
        <v>572</v>
      </c>
      <c r="B69" s="661" t="s">
        <v>573</v>
      </c>
      <c r="C69" s="662" t="s">
        <v>577</v>
      </c>
      <c r="D69" s="663" t="s">
        <v>3245</v>
      </c>
      <c r="E69" s="662" t="s">
        <v>6542</v>
      </c>
      <c r="F69" s="663" t="s">
        <v>6543</v>
      </c>
      <c r="G69" s="662" t="s">
        <v>5684</v>
      </c>
      <c r="H69" s="662" t="s">
        <v>5685</v>
      </c>
      <c r="I69" s="664">
        <v>1.6850000000000001</v>
      </c>
      <c r="J69" s="664">
        <v>130</v>
      </c>
      <c r="K69" s="665">
        <v>219.4</v>
      </c>
    </row>
    <row r="70" spans="1:11" ht="14.4" customHeight="1" x14ac:dyDescent="0.3">
      <c r="A70" s="660" t="s">
        <v>572</v>
      </c>
      <c r="B70" s="661" t="s">
        <v>573</v>
      </c>
      <c r="C70" s="662" t="s">
        <v>577</v>
      </c>
      <c r="D70" s="663" t="s">
        <v>3245</v>
      </c>
      <c r="E70" s="662" t="s">
        <v>6542</v>
      </c>
      <c r="F70" s="663" t="s">
        <v>6543</v>
      </c>
      <c r="G70" s="662" t="s">
        <v>5686</v>
      </c>
      <c r="H70" s="662" t="s">
        <v>5687</v>
      </c>
      <c r="I70" s="664">
        <v>11.5</v>
      </c>
      <c r="J70" s="664">
        <v>3</v>
      </c>
      <c r="K70" s="665">
        <v>34.5</v>
      </c>
    </row>
    <row r="71" spans="1:11" ht="14.4" customHeight="1" x14ac:dyDescent="0.3">
      <c r="A71" s="660" t="s">
        <v>572</v>
      </c>
      <c r="B71" s="661" t="s">
        <v>573</v>
      </c>
      <c r="C71" s="662" t="s">
        <v>577</v>
      </c>
      <c r="D71" s="663" t="s">
        <v>3245</v>
      </c>
      <c r="E71" s="662" t="s">
        <v>6542</v>
      </c>
      <c r="F71" s="663" t="s">
        <v>6543</v>
      </c>
      <c r="G71" s="662" t="s">
        <v>5688</v>
      </c>
      <c r="H71" s="662" t="s">
        <v>5689</v>
      </c>
      <c r="I71" s="664">
        <v>15</v>
      </c>
      <c r="J71" s="664">
        <v>59</v>
      </c>
      <c r="K71" s="665">
        <v>885</v>
      </c>
    </row>
    <row r="72" spans="1:11" ht="14.4" customHeight="1" x14ac:dyDescent="0.3">
      <c r="A72" s="660" t="s">
        <v>572</v>
      </c>
      <c r="B72" s="661" t="s">
        <v>573</v>
      </c>
      <c r="C72" s="662" t="s">
        <v>577</v>
      </c>
      <c r="D72" s="663" t="s">
        <v>3245</v>
      </c>
      <c r="E72" s="662" t="s">
        <v>6542</v>
      </c>
      <c r="F72" s="663" t="s">
        <v>6543</v>
      </c>
      <c r="G72" s="662" t="s">
        <v>5690</v>
      </c>
      <c r="H72" s="662" t="s">
        <v>5691</v>
      </c>
      <c r="I72" s="664">
        <v>12.102500000000001</v>
      </c>
      <c r="J72" s="664">
        <v>120</v>
      </c>
      <c r="K72" s="665">
        <v>1452.2</v>
      </c>
    </row>
    <row r="73" spans="1:11" ht="14.4" customHeight="1" x14ac:dyDescent="0.3">
      <c r="A73" s="660" t="s">
        <v>572</v>
      </c>
      <c r="B73" s="661" t="s">
        <v>573</v>
      </c>
      <c r="C73" s="662" t="s">
        <v>577</v>
      </c>
      <c r="D73" s="663" t="s">
        <v>3245</v>
      </c>
      <c r="E73" s="662" t="s">
        <v>6542</v>
      </c>
      <c r="F73" s="663" t="s">
        <v>6543</v>
      </c>
      <c r="G73" s="662" t="s">
        <v>5692</v>
      </c>
      <c r="H73" s="662" t="s">
        <v>5693</v>
      </c>
      <c r="I73" s="664">
        <v>25.53</v>
      </c>
      <c r="J73" s="664">
        <v>30</v>
      </c>
      <c r="K73" s="665">
        <v>765.90000000000009</v>
      </c>
    </row>
    <row r="74" spans="1:11" ht="14.4" customHeight="1" x14ac:dyDescent="0.3">
      <c r="A74" s="660" t="s">
        <v>572</v>
      </c>
      <c r="B74" s="661" t="s">
        <v>573</v>
      </c>
      <c r="C74" s="662" t="s">
        <v>577</v>
      </c>
      <c r="D74" s="663" t="s">
        <v>3245</v>
      </c>
      <c r="E74" s="662" t="s">
        <v>6542</v>
      </c>
      <c r="F74" s="663" t="s">
        <v>6543</v>
      </c>
      <c r="G74" s="662" t="s">
        <v>5694</v>
      </c>
      <c r="H74" s="662" t="s">
        <v>5695</v>
      </c>
      <c r="I74" s="664">
        <v>2.5149999999999997</v>
      </c>
      <c r="J74" s="664">
        <v>550</v>
      </c>
      <c r="K74" s="665">
        <v>1383</v>
      </c>
    </row>
    <row r="75" spans="1:11" ht="14.4" customHeight="1" x14ac:dyDescent="0.3">
      <c r="A75" s="660" t="s">
        <v>572</v>
      </c>
      <c r="B75" s="661" t="s">
        <v>573</v>
      </c>
      <c r="C75" s="662" t="s">
        <v>577</v>
      </c>
      <c r="D75" s="663" t="s">
        <v>3245</v>
      </c>
      <c r="E75" s="662" t="s">
        <v>6542</v>
      </c>
      <c r="F75" s="663" t="s">
        <v>6543</v>
      </c>
      <c r="G75" s="662" t="s">
        <v>5696</v>
      </c>
      <c r="H75" s="662" t="s">
        <v>5697</v>
      </c>
      <c r="I75" s="664">
        <v>13.2</v>
      </c>
      <c r="J75" s="664">
        <v>24</v>
      </c>
      <c r="K75" s="665">
        <v>316.8</v>
      </c>
    </row>
    <row r="76" spans="1:11" ht="14.4" customHeight="1" x14ac:dyDescent="0.3">
      <c r="A76" s="660" t="s">
        <v>572</v>
      </c>
      <c r="B76" s="661" t="s">
        <v>573</v>
      </c>
      <c r="C76" s="662" t="s">
        <v>577</v>
      </c>
      <c r="D76" s="663" t="s">
        <v>3245</v>
      </c>
      <c r="E76" s="662" t="s">
        <v>6542</v>
      </c>
      <c r="F76" s="663" t="s">
        <v>6543</v>
      </c>
      <c r="G76" s="662" t="s">
        <v>5698</v>
      </c>
      <c r="H76" s="662" t="s">
        <v>5699</v>
      </c>
      <c r="I76" s="664">
        <v>13.2</v>
      </c>
      <c r="J76" s="664">
        <v>12</v>
      </c>
      <c r="K76" s="665">
        <v>158.4</v>
      </c>
    </row>
    <row r="77" spans="1:11" ht="14.4" customHeight="1" x14ac:dyDescent="0.3">
      <c r="A77" s="660" t="s">
        <v>572</v>
      </c>
      <c r="B77" s="661" t="s">
        <v>573</v>
      </c>
      <c r="C77" s="662" t="s">
        <v>577</v>
      </c>
      <c r="D77" s="663" t="s">
        <v>3245</v>
      </c>
      <c r="E77" s="662" t="s">
        <v>6542</v>
      </c>
      <c r="F77" s="663" t="s">
        <v>6543</v>
      </c>
      <c r="G77" s="662" t="s">
        <v>5700</v>
      </c>
      <c r="H77" s="662" t="s">
        <v>5701</v>
      </c>
      <c r="I77" s="664">
        <v>13.2</v>
      </c>
      <c r="J77" s="664">
        <v>12</v>
      </c>
      <c r="K77" s="665">
        <v>158.4</v>
      </c>
    </row>
    <row r="78" spans="1:11" ht="14.4" customHeight="1" x14ac:dyDescent="0.3">
      <c r="A78" s="660" t="s">
        <v>572</v>
      </c>
      <c r="B78" s="661" t="s">
        <v>573</v>
      </c>
      <c r="C78" s="662" t="s">
        <v>577</v>
      </c>
      <c r="D78" s="663" t="s">
        <v>3245</v>
      </c>
      <c r="E78" s="662" t="s">
        <v>6542</v>
      </c>
      <c r="F78" s="663" t="s">
        <v>6543</v>
      </c>
      <c r="G78" s="662" t="s">
        <v>5702</v>
      </c>
      <c r="H78" s="662" t="s">
        <v>5703</v>
      </c>
      <c r="I78" s="664">
        <v>1.27</v>
      </c>
      <c r="J78" s="664">
        <v>150</v>
      </c>
      <c r="K78" s="665">
        <v>190.5</v>
      </c>
    </row>
    <row r="79" spans="1:11" ht="14.4" customHeight="1" x14ac:dyDescent="0.3">
      <c r="A79" s="660" t="s">
        <v>572</v>
      </c>
      <c r="B79" s="661" t="s">
        <v>573</v>
      </c>
      <c r="C79" s="662" t="s">
        <v>577</v>
      </c>
      <c r="D79" s="663" t="s">
        <v>3245</v>
      </c>
      <c r="E79" s="662" t="s">
        <v>6542</v>
      </c>
      <c r="F79" s="663" t="s">
        <v>6543</v>
      </c>
      <c r="G79" s="662" t="s">
        <v>5704</v>
      </c>
      <c r="H79" s="662" t="s">
        <v>5705</v>
      </c>
      <c r="I79" s="664">
        <v>21.236666666666665</v>
      </c>
      <c r="J79" s="664">
        <v>800</v>
      </c>
      <c r="K79" s="665">
        <v>16990</v>
      </c>
    </row>
    <row r="80" spans="1:11" ht="14.4" customHeight="1" x14ac:dyDescent="0.3">
      <c r="A80" s="660" t="s">
        <v>572</v>
      </c>
      <c r="B80" s="661" t="s">
        <v>573</v>
      </c>
      <c r="C80" s="662" t="s">
        <v>577</v>
      </c>
      <c r="D80" s="663" t="s">
        <v>3245</v>
      </c>
      <c r="E80" s="662" t="s">
        <v>6542</v>
      </c>
      <c r="F80" s="663" t="s">
        <v>6543</v>
      </c>
      <c r="G80" s="662" t="s">
        <v>5706</v>
      </c>
      <c r="H80" s="662" t="s">
        <v>5707</v>
      </c>
      <c r="I80" s="664">
        <v>21.237499999999997</v>
      </c>
      <c r="J80" s="664">
        <v>700</v>
      </c>
      <c r="K80" s="665">
        <v>14867</v>
      </c>
    </row>
    <row r="81" spans="1:11" ht="14.4" customHeight="1" x14ac:dyDescent="0.3">
      <c r="A81" s="660" t="s">
        <v>572</v>
      </c>
      <c r="B81" s="661" t="s">
        <v>573</v>
      </c>
      <c r="C81" s="662" t="s">
        <v>577</v>
      </c>
      <c r="D81" s="663" t="s">
        <v>3245</v>
      </c>
      <c r="E81" s="662" t="s">
        <v>6542</v>
      </c>
      <c r="F81" s="663" t="s">
        <v>6543</v>
      </c>
      <c r="G81" s="662" t="s">
        <v>5708</v>
      </c>
      <c r="H81" s="662" t="s">
        <v>5709</v>
      </c>
      <c r="I81" s="664">
        <v>10.53</v>
      </c>
      <c r="J81" s="664">
        <v>100</v>
      </c>
      <c r="K81" s="665">
        <v>1053</v>
      </c>
    </row>
    <row r="82" spans="1:11" ht="14.4" customHeight="1" x14ac:dyDescent="0.3">
      <c r="A82" s="660" t="s">
        <v>572</v>
      </c>
      <c r="B82" s="661" t="s">
        <v>573</v>
      </c>
      <c r="C82" s="662" t="s">
        <v>577</v>
      </c>
      <c r="D82" s="663" t="s">
        <v>3245</v>
      </c>
      <c r="E82" s="662" t="s">
        <v>6542</v>
      </c>
      <c r="F82" s="663" t="s">
        <v>6543</v>
      </c>
      <c r="G82" s="662" t="s">
        <v>5710</v>
      </c>
      <c r="H82" s="662" t="s">
        <v>5711</v>
      </c>
      <c r="I82" s="664">
        <v>13.2</v>
      </c>
      <c r="J82" s="664">
        <v>24</v>
      </c>
      <c r="K82" s="665">
        <v>316.8</v>
      </c>
    </row>
    <row r="83" spans="1:11" ht="14.4" customHeight="1" x14ac:dyDescent="0.3">
      <c r="A83" s="660" t="s">
        <v>572</v>
      </c>
      <c r="B83" s="661" t="s">
        <v>573</v>
      </c>
      <c r="C83" s="662" t="s">
        <v>577</v>
      </c>
      <c r="D83" s="663" t="s">
        <v>3245</v>
      </c>
      <c r="E83" s="662" t="s">
        <v>6542</v>
      </c>
      <c r="F83" s="663" t="s">
        <v>6543</v>
      </c>
      <c r="G83" s="662" t="s">
        <v>5712</v>
      </c>
      <c r="H83" s="662" t="s">
        <v>5713</v>
      </c>
      <c r="I83" s="664">
        <v>106.14</v>
      </c>
      <c r="J83" s="664">
        <v>50</v>
      </c>
      <c r="K83" s="665">
        <v>5307</v>
      </c>
    </row>
    <row r="84" spans="1:11" ht="14.4" customHeight="1" x14ac:dyDescent="0.3">
      <c r="A84" s="660" t="s">
        <v>572</v>
      </c>
      <c r="B84" s="661" t="s">
        <v>573</v>
      </c>
      <c r="C84" s="662" t="s">
        <v>577</v>
      </c>
      <c r="D84" s="663" t="s">
        <v>3245</v>
      </c>
      <c r="E84" s="662" t="s">
        <v>6542</v>
      </c>
      <c r="F84" s="663" t="s">
        <v>6543</v>
      </c>
      <c r="G84" s="662" t="s">
        <v>5714</v>
      </c>
      <c r="H84" s="662" t="s">
        <v>5715</v>
      </c>
      <c r="I84" s="664">
        <v>0.47</v>
      </c>
      <c r="J84" s="664">
        <v>3100</v>
      </c>
      <c r="K84" s="665">
        <v>1457</v>
      </c>
    </row>
    <row r="85" spans="1:11" ht="14.4" customHeight="1" x14ac:dyDescent="0.3">
      <c r="A85" s="660" t="s">
        <v>572</v>
      </c>
      <c r="B85" s="661" t="s">
        <v>573</v>
      </c>
      <c r="C85" s="662" t="s">
        <v>577</v>
      </c>
      <c r="D85" s="663" t="s">
        <v>3245</v>
      </c>
      <c r="E85" s="662" t="s">
        <v>6542</v>
      </c>
      <c r="F85" s="663" t="s">
        <v>6543</v>
      </c>
      <c r="G85" s="662" t="s">
        <v>5716</v>
      </c>
      <c r="H85" s="662" t="s">
        <v>5717</v>
      </c>
      <c r="I85" s="664">
        <v>4.03</v>
      </c>
      <c r="J85" s="664">
        <v>150</v>
      </c>
      <c r="K85" s="665">
        <v>604.5</v>
      </c>
    </row>
    <row r="86" spans="1:11" ht="14.4" customHeight="1" x14ac:dyDescent="0.3">
      <c r="A86" s="660" t="s">
        <v>572</v>
      </c>
      <c r="B86" s="661" t="s">
        <v>573</v>
      </c>
      <c r="C86" s="662" t="s">
        <v>577</v>
      </c>
      <c r="D86" s="663" t="s">
        <v>3245</v>
      </c>
      <c r="E86" s="662" t="s">
        <v>6542</v>
      </c>
      <c r="F86" s="663" t="s">
        <v>6543</v>
      </c>
      <c r="G86" s="662" t="s">
        <v>5718</v>
      </c>
      <c r="H86" s="662" t="s">
        <v>5719</v>
      </c>
      <c r="I86" s="664">
        <v>2.6033333333333335</v>
      </c>
      <c r="J86" s="664">
        <v>21</v>
      </c>
      <c r="K86" s="665">
        <v>54.61</v>
      </c>
    </row>
    <row r="87" spans="1:11" ht="14.4" customHeight="1" x14ac:dyDescent="0.3">
      <c r="A87" s="660" t="s">
        <v>572</v>
      </c>
      <c r="B87" s="661" t="s">
        <v>573</v>
      </c>
      <c r="C87" s="662" t="s">
        <v>577</v>
      </c>
      <c r="D87" s="663" t="s">
        <v>3245</v>
      </c>
      <c r="E87" s="662" t="s">
        <v>6542</v>
      </c>
      <c r="F87" s="663" t="s">
        <v>6543</v>
      </c>
      <c r="G87" s="662" t="s">
        <v>5720</v>
      </c>
      <c r="H87" s="662" t="s">
        <v>5721</v>
      </c>
      <c r="I87" s="664">
        <v>9.5975000000000001</v>
      </c>
      <c r="J87" s="664">
        <v>1000</v>
      </c>
      <c r="K87" s="665">
        <v>9596</v>
      </c>
    </row>
    <row r="88" spans="1:11" ht="14.4" customHeight="1" x14ac:dyDescent="0.3">
      <c r="A88" s="660" t="s">
        <v>572</v>
      </c>
      <c r="B88" s="661" t="s">
        <v>573</v>
      </c>
      <c r="C88" s="662" t="s">
        <v>577</v>
      </c>
      <c r="D88" s="663" t="s">
        <v>3245</v>
      </c>
      <c r="E88" s="662" t="s">
        <v>6542</v>
      </c>
      <c r="F88" s="663" t="s">
        <v>6543</v>
      </c>
      <c r="G88" s="662" t="s">
        <v>5722</v>
      </c>
      <c r="H88" s="662" t="s">
        <v>5723</v>
      </c>
      <c r="I88" s="664">
        <v>9.1999999999999993</v>
      </c>
      <c r="J88" s="664">
        <v>600</v>
      </c>
      <c r="K88" s="665">
        <v>5520</v>
      </c>
    </row>
    <row r="89" spans="1:11" ht="14.4" customHeight="1" x14ac:dyDescent="0.3">
      <c r="A89" s="660" t="s">
        <v>572</v>
      </c>
      <c r="B89" s="661" t="s">
        <v>573</v>
      </c>
      <c r="C89" s="662" t="s">
        <v>577</v>
      </c>
      <c r="D89" s="663" t="s">
        <v>3245</v>
      </c>
      <c r="E89" s="662" t="s">
        <v>6542</v>
      </c>
      <c r="F89" s="663" t="s">
        <v>6543</v>
      </c>
      <c r="G89" s="662" t="s">
        <v>5724</v>
      </c>
      <c r="H89" s="662" t="s">
        <v>5725</v>
      </c>
      <c r="I89" s="664">
        <v>272.2475</v>
      </c>
      <c r="J89" s="664">
        <v>8</v>
      </c>
      <c r="K89" s="665">
        <v>2177.9899999999998</v>
      </c>
    </row>
    <row r="90" spans="1:11" ht="14.4" customHeight="1" x14ac:dyDescent="0.3">
      <c r="A90" s="660" t="s">
        <v>572</v>
      </c>
      <c r="B90" s="661" t="s">
        <v>573</v>
      </c>
      <c r="C90" s="662" t="s">
        <v>577</v>
      </c>
      <c r="D90" s="663" t="s">
        <v>3245</v>
      </c>
      <c r="E90" s="662" t="s">
        <v>6542</v>
      </c>
      <c r="F90" s="663" t="s">
        <v>6543</v>
      </c>
      <c r="G90" s="662" t="s">
        <v>5726</v>
      </c>
      <c r="H90" s="662" t="s">
        <v>5727</v>
      </c>
      <c r="I90" s="664">
        <v>22.99</v>
      </c>
      <c r="J90" s="664">
        <v>40</v>
      </c>
      <c r="K90" s="665">
        <v>919.6</v>
      </c>
    </row>
    <row r="91" spans="1:11" ht="14.4" customHeight="1" x14ac:dyDescent="0.3">
      <c r="A91" s="660" t="s">
        <v>572</v>
      </c>
      <c r="B91" s="661" t="s">
        <v>573</v>
      </c>
      <c r="C91" s="662" t="s">
        <v>577</v>
      </c>
      <c r="D91" s="663" t="s">
        <v>3245</v>
      </c>
      <c r="E91" s="662" t="s">
        <v>6542</v>
      </c>
      <c r="F91" s="663" t="s">
        <v>6543</v>
      </c>
      <c r="G91" s="662" t="s">
        <v>5728</v>
      </c>
      <c r="H91" s="662" t="s">
        <v>5729</v>
      </c>
      <c r="I91" s="664">
        <v>1492.7</v>
      </c>
      <c r="J91" s="664">
        <v>1</v>
      </c>
      <c r="K91" s="665">
        <v>1492.7</v>
      </c>
    </row>
    <row r="92" spans="1:11" ht="14.4" customHeight="1" x14ac:dyDescent="0.3">
      <c r="A92" s="660" t="s">
        <v>572</v>
      </c>
      <c r="B92" s="661" t="s">
        <v>573</v>
      </c>
      <c r="C92" s="662" t="s">
        <v>577</v>
      </c>
      <c r="D92" s="663" t="s">
        <v>3245</v>
      </c>
      <c r="E92" s="662" t="s">
        <v>6542</v>
      </c>
      <c r="F92" s="663" t="s">
        <v>6543</v>
      </c>
      <c r="G92" s="662" t="s">
        <v>5730</v>
      </c>
      <c r="H92" s="662" t="s">
        <v>5731</v>
      </c>
      <c r="I92" s="664">
        <v>695.4</v>
      </c>
      <c r="J92" s="664">
        <v>2</v>
      </c>
      <c r="K92" s="665">
        <v>1390.8</v>
      </c>
    </row>
    <row r="93" spans="1:11" ht="14.4" customHeight="1" x14ac:dyDescent="0.3">
      <c r="A93" s="660" t="s">
        <v>572</v>
      </c>
      <c r="B93" s="661" t="s">
        <v>573</v>
      </c>
      <c r="C93" s="662" t="s">
        <v>577</v>
      </c>
      <c r="D93" s="663" t="s">
        <v>3245</v>
      </c>
      <c r="E93" s="662" t="s">
        <v>6542</v>
      </c>
      <c r="F93" s="663" t="s">
        <v>6543</v>
      </c>
      <c r="G93" s="662" t="s">
        <v>5732</v>
      </c>
      <c r="H93" s="662" t="s">
        <v>5733</v>
      </c>
      <c r="I93" s="664">
        <v>695.4</v>
      </c>
      <c r="J93" s="664">
        <v>2</v>
      </c>
      <c r="K93" s="665">
        <v>1390.8</v>
      </c>
    </row>
    <row r="94" spans="1:11" ht="14.4" customHeight="1" x14ac:dyDescent="0.3">
      <c r="A94" s="660" t="s">
        <v>572</v>
      </c>
      <c r="B94" s="661" t="s">
        <v>573</v>
      </c>
      <c r="C94" s="662" t="s">
        <v>577</v>
      </c>
      <c r="D94" s="663" t="s">
        <v>3245</v>
      </c>
      <c r="E94" s="662" t="s">
        <v>6544</v>
      </c>
      <c r="F94" s="663" t="s">
        <v>6545</v>
      </c>
      <c r="G94" s="662" t="s">
        <v>5734</v>
      </c>
      <c r="H94" s="662" t="s">
        <v>5735</v>
      </c>
      <c r="I94" s="664">
        <v>3.08</v>
      </c>
      <c r="J94" s="664">
        <v>75</v>
      </c>
      <c r="K94" s="665">
        <v>231</v>
      </c>
    </row>
    <row r="95" spans="1:11" ht="14.4" customHeight="1" x14ac:dyDescent="0.3">
      <c r="A95" s="660" t="s">
        <v>572</v>
      </c>
      <c r="B95" s="661" t="s">
        <v>573</v>
      </c>
      <c r="C95" s="662" t="s">
        <v>577</v>
      </c>
      <c r="D95" s="663" t="s">
        <v>3245</v>
      </c>
      <c r="E95" s="662" t="s">
        <v>6546</v>
      </c>
      <c r="F95" s="663" t="s">
        <v>6547</v>
      </c>
      <c r="G95" s="662" t="s">
        <v>5736</v>
      </c>
      <c r="H95" s="662" t="s">
        <v>5737</v>
      </c>
      <c r="I95" s="664">
        <v>1523.45</v>
      </c>
      <c r="J95" s="664">
        <v>29</v>
      </c>
      <c r="K95" s="665">
        <v>44180.07</v>
      </c>
    </row>
    <row r="96" spans="1:11" ht="14.4" customHeight="1" x14ac:dyDescent="0.3">
      <c r="A96" s="660" t="s">
        <v>572</v>
      </c>
      <c r="B96" s="661" t="s">
        <v>573</v>
      </c>
      <c r="C96" s="662" t="s">
        <v>577</v>
      </c>
      <c r="D96" s="663" t="s">
        <v>3245</v>
      </c>
      <c r="E96" s="662" t="s">
        <v>6546</v>
      </c>
      <c r="F96" s="663" t="s">
        <v>6547</v>
      </c>
      <c r="G96" s="662" t="s">
        <v>5738</v>
      </c>
      <c r="H96" s="662" t="s">
        <v>5739</v>
      </c>
      <c r="I96" s="664">
        <v>442.39</v>
      </c>
      <c r="J96" s="664">
        <v>50</v>
      </c>
      <c r="K96" s="665">
        <v>22119.4</v>
      </c>
    </row>
    <row r="97" spans="1:11" ht="14.4" customHeight="1" x14ac:dyDescent="0.3">
      <c r="A97" s="660" t="s">
        <v>572</v>
      </c>
      <c r="B97" s="661" t="s">
        <v>573</v>
      </c>
      <c r="C97" s="662" t="s">
        <v>577</v>
      </c>
      <c r="D97" s="663" t="s">
        <v>3245</v>
      </c>
      <c r="E97" s="662" t="s">
        <v>6548</v>
      </c>
      <c r="F97" s="663" t="s">
        <v>6549</v>
      </c>
      <c r="G97" s="662" t="s">
        <v>5740</v>
      </c>
      <c r="H97" s="662" t="s">
        <v>5741</v>
      </c>
      <c r="I97" s="664">
        <v>8.17</v>
      </c>
      <c r="J97" s="664">
        <v>1000</v>
      </c>
      <c r="K97" s="665">
        <v>8170</v>
      </c>
    </row>
    <row r="98" spans="1:11" ht="14.4" customHeight="1" x14ac:dyDescent="0.3">
      <c r="A98" s="660" t="s">
        <v>572</v>
      </c>
      <c r="B98" s="661" t="s">
        <v>573</v>
      </c>
      <c r="C98" s="662" t="s">
        <v>577</v>
      </c>
      <c r="D98" s="663" t="s">
        <v>3245</v>
      </c>
      <c r="E98" s="662" t="s">
        <v>6548</v>
      </c>
      <c r="F98" s="663" t="s">
        <v>6549</v>
      </c>
      <c r="G98" s="662" t="s">
        <v>5742</v>
      </c>
      <c r="H98" s="662" t="s">
        <v>5743</v>
      </c>
      <c r="I98" s="664">
        <v>10.09</v>
      </c>
      <c r="J98" s="664">
        <v>1600</v>
      </c>
      <c r="K98" s="665">
        <v>16146.52</v>
      </c>
    </row>
    <row r="99" spans="1:11" ht="14.4" customHeight="1" x14ac:dyDescent="0.3">
      <c r="A99" s="660" t="s">
        <v>572</v>
      </c>
      <c r="B99" s="661" t="s">
        <v>573</v>
      </c>
      <c r="C99" s="662" t="s">
        <v>577</v>
      </c>
      <c r="D99" s="663" t="s">
        <v>3245</v>
      </c>
      <c r="E99" s="662" t="s">
        <v>6548</v>
      </c>
      <c r="F99" s="663" t="s">
        <v>6549</v>
      </c>
      <c r="G99" s="662" t="s">
        <v>5744</v>
      </c>
      <c r="H99" s="662" t="s">
        <v>5745</v>
      </c>
      <c r="I99" s="664">
        <v>7.0075000000000003</v>
      </c>
      <c r="J99" s="664">
        <v>500</v>
      </c>
      <c r="K99" s="665">
        <v>3504</v>
      </c>
    </row>
    <row r="100" spans="1:11" ht="14.4" customHeight="1" x14ac:dyDescent="0.3">
      <c r="A100" s="660" t="s">
        <v>572</v>
      </c>
      <c r="B100" s="661" t="s">
        <v>573</v>
      </c>
      <c r="C100" s="662" t="s">
        <v>577</v>
      </c>
      <c r="D100" s="663" t="s">
        <v>3245</v>
      </c>
      <c r="E100" s="662" t="s">
        <v>6550</v>
      </c>
      <c r="F100" s="663" t="s">
        <v>6551</v>
      </c>
      <c r="G100" s="662" t="s">
        <v>5746</v>
      </c>
      <c r="H100" s="662" t="s">
        <v>5747</v>
      </c>
      <c r="I100" s="664">
        <v>24.22</v>
      </c>
      <c r="J100" s="664">
        <v>144</v>
      </c>
      <c r="K100" s="665">
        <v>3487.72</v>
      </c>
    </row>
    <row r="101" spans="1:11" ht="14.4" customHeight="1" x14ac:dyDescent="0.3">
      <c r="A101" s="660" t="s">
        <v>572</v>
      </c>
      <c r="B101" s="661" t="s">
        <v>573</v>
      </c>
      <c r="C101" s="662" t="s">
        <v>577</v>
      </c>
      <c r="D101" s="663" t="s">
        <v>3245</v>
      </c>
      <c r="E101" s="662" t="s">
        <v>6552</v>
      </c>
      <c r="F101" s="663" t="s">
        <v>6553</v>
      </c>
      <c r="G101" s="662" t="s">
        <v>5748</v>
      </c>
      <c r="H101" s="662" t="s">
        <v>5749</v>
      </c>
      <c r="I101" s="664">
        <v>399.3</v>
      </c>
      <c r="J101" s="664">
        <v>75</v>
      </c>
      <c r="K101" s="665">
        <v>29947.5</v>
      </c>
    </row>
    <row r="102" spans="1:11" ht="14.4" customHeight="1" x14ac:dyDescent="0.3">
      <c r="A102" s="660" t="s">
        <v>572</v>
      </c>
      <c r="B102" s="661" t="s">
        <v>573</v>
      </c>
      <c r="C102" s="662" t="s">
        <v>577</v>
      </c>
      <c r="D102" s="663" t="s">
        <v>3245</v>
      </c>
      <c r="E102" s="662" t="s">
        <v>6552</v>
      </c>
      <c r="F102" s="663" t="s">
        <v>6553</v>
      </c>
      <c r="G102" s="662" t="s">
        <v>5750</v>
      </c>
      <c r="H102" s="662" t="s">
        <v>5751</v>
      </c>
      <c r="I102" s="664">
        <v>0.30666666666666664</v>
      </c>
      <c r="J102" s="664">
        <v>1500</v>
      </c>
      <c r="K102" s="665">
        <v>460</v>
      </c>
    </row>
    <row r="103" spans="1:11" ht="14.4" customHeight="1" x14ac:dyDescent="0.3">
      <c r="A103" s="660" t="s">
        <v>572</v>
      </c>
      <c r="B103" s="661" t="s">
        <v>573</v>
      </c>
      <c r="C103" s="662" t="s">
        <v>577</v>
      </c>
      <c r="D103" s="663" t="s">
        <v>3245</v>
      </c>
      <c r="E103" s="662" t="s">
        <v>6552</v>
      </c>
      <c r="F103" s="663" t="s">
        <v>6553</v>
      </c>
      <c r="G103" s="662" t="s">
        <v>5752</v>
      </c>
      <c r="H103" s="662" t="s">
        <v>5753</v>
      </c>
      <c r="I103" s="664">
        <v>10.16</v>
      </c>
      <c r="J103" s="664">
        <v>60</v>
      </c>
      <c r="K103" s="665">
        <v>609.84</v>
      </c>
    </row>
    <row r="104" spans="1:11" ht="14.4" customHeight="1" x14ac:dyDescent="0.3">
      <c r="A104" s="660" t="s">
        <v>572</v>
      </c>
      <c r="B104" s="661" t="s">
        <v>573</v>
      </c>
      <c r="C104" s="662" t="s">
        <v>577</v>
      </c>
      <c r="D104" s="663" t="s">
        <v>3245</v>
      </c>
      <c r="E104" s="662" t="s">
        <v>6552</v>
      </c>
      <c r="F104" s="663" t="s">
        <v>6553</v>
      </c>
      <c r="G104" s="662" t="s">
        <v>5754</v>
      </c>
      <c r="H104" s="662" t="s">
        <v>5755</v>
      </c>
      <c r="I104" s="664">
        <v>0.48249999999999998</v>
      </c>
      <c r="J104" s="664">
        <v>9000</v>
      </c>
      <c r="K104" s="665">
        <v>4350</v>
      </c>
    </row>
    <row r="105" spans="1:11" ht="14.4" customHeight="1" x14ac:dyDescent="0.3">
      <c r="A105" s="660" t="s">
        <v>572</v>
      </c>
      <c r="B105" s="661" t="s">
        <v>573</v>
      </c>
      <c r="C105" s="662" t="s">
        <v>577</v>
      </c>
      <c r="D105" s="663" t="s">
        <v>3245</v>
      </c>
      <c r="E105" s="662" t="s">
        <v>6552</v>
      </c>
      <c r="F105" s="663" t="s">
        <v>6553</v>
      </c>
      <c r="G105" s="662" t="s">
        <v>5756</v>
      </c>
      <c r="H105" s="662" t="s">
        <v>5757</v>
      </c>
      <c r="I105" s="664">
        <v>48.82</v>
      </c>
      <c r="J105" s="664">
        <v>50</v>
      </c>
      <c r="K105" s="665">
        <v>2441.1799999999998</v>
      </c>
    </row>
    <row r="106" spans="1:11" ht="14.4" customHeight="1" x14ac:dyDescent="0.3">
      <c r="A106" s="660" t="s">
        <v>572</v>
      </c>
      <c r="B106" s="661" t="s">
        <v>573</v>
      </c>
      <c r="C106" s="662" t="s">
        <v>577</v>
      </c>
      <c r="D106" s="663" t="s">
        <v>3245</v>
      </c>
      <c r="E106" s="662" t="s">
        <v>6554</v>
      </c>
      <c r="F106" s="663" t="s">
        <v>6555</v>
      </c>
      <c r="G106" s="662" t="s">
        <v>5758</v>
      </c>
      <c r="H106" s="662" t="s">
        <v>5759</v>
      </c>
      <c r="I106" s="664">
        <v>7.51</v>
      </c>
      <c r="J106" s="664">
        <v>100</v>
      </c>
      <c r="K106" s="665">
        <v>751</v>
      </c>
    </row>
    <row r="107" spans="1:11" ht="14.4" customHeight="1" x14ac:dyDescent="0.3">
      <c r="A107" s="660" t="s">
        <v>572</v>
      </c>
      <c r="B107" s="661" t="s">
        <v>573</v>
      </c>
      <c r="C107" s="662" t="s">
        <v>577</v>
      </c>
      <c r="D107" s="663" t="s">
        <v>3245</v>
      </c>
      <c r="E107" s="662" t="s">
        <v>6554</v>
      </c>
      <c r="F107" s="663" t="s">
        <v>6555</v>
      </c>
      <c r="G107" s="662" t="s">
        <v>5760</v>
      </c>
      <c r="H107" s="662" t="s">
        <v>5761</v>
      </c>
      <c r="I107" s="664">
        <v>7.5</v>
      </c>
      <c r="J107" s="664">
        <v>100</v>
      </c>
      <c r="K107" s="665">
        <v>750</v>
      </c>
    </row>
    <row r="108" spans="1:11" ht="14.4" customHeight="1" x14ac:dyDescent="0.3">
      <c r="A108" s="660" t="s">
        <v>572</v>
      </c>
      <c r="B108" s="661" t="s">
        <v>573</v>
      </c>
      <c r="C108" s="662" t="s">
        <v>577</v>
      </c>
      <c r="D108" s="663" t="s">
        <v>3245</v>
      </c>
      <c r="E108" s="662" t="s">
        <v>6554</v>
      </c>
      <c r="F108" s="663" t="s">
        <v>6555</v>
      </c>
      <c r="G108" s="662" t="s">
        <v>5762</v>
      </c>
      <c r="H108" s="662" t="s">
        <v>5763</v>
      </c>
      <c r="I108" s="664">
        <v>7.503333333333333</v>
      </c>
      <c r="J108" s="664">
        <v>300</v>
      </c>
      <c r="K108" s="665">
        <v>2251</v>
      </c>
    </row>
    <row r="109" spans="1:11" ht="14.4" customHeight="1" x14ac:dyDescent="0.3">
      <c r="A109" s="660" t="s">
        <v>572</v>
      </c>
      <c r="B109" s="661" t="s">
        <v>573</v>
      </c>
      <c r="C109" s="662" t="s">
        <v>577</v>
      </c>
      <c r="D109" s="663" t="s">
        <v>3245</v>
      </c>
      <c r="E109" s="662" t="s">
        <v>6554</v>
      </c>
      <c r="F109" s="663" t="s">
        <v>6555</v>
      </c>
      <c r="G109" s="662" t="s">
        <v>5764</v>
      </c>
      <c r="H109" s="662" t="s">
        <v>5765</v>
      </c>
      <c r="I109" s="664">
        <v>7.5</v>
      </c>
      <c r="J109" s="664">
        <v>100</v>
      </c>
      <c r="K109" s="665">
        <v>750</v>
      </c>
    </row>
    <row r="110" spans="1:11" ht="14.4" customHeight="1" x14ac:dyDescent="0.3">
      <c r="A110" s="660" t="s">
        <v>572</v>
      </c>
      <c r="B110" s="661" t="s">
        <v>573</v>
      </c>
      <c r="C110" s="662" t="s">
        <v>577</v>
      </c>
      <c r="D110" s="663" t="s">
        <v>3245</v>
      </c>
      <c r="E110" s="662" t="s">
        <v>6554</v>
      </c>
      <c r="F110" s="663" t="s">
        <v>6555</v>
      </c>
      <c r="G110" s="662" t="s">
        <v>5766</v>
      </c>
      <c r="H110" s="662" t="s">
        <v>5767</v>
      </c>
      <c r="I110" s="664">
        <v>0.71</v>
      </c>
      <c r="J110" s="664">
        <v>51000</v>
      </c>
      <c r="K110" s="665">
        <v>36210</v>
      </c>
    </row>
    <row r="111" spans="1:11" ht="14.4" customHeight="1" x14ac:dyDescent="0.3">
      <c r="A111" s="660" t="s">
        <v>572</v>
      </c>
      <c r="B111" s="661" t="s">
        <v>573</v>
      </c>
      <c r="C111" s="662" t="s">
        <v>577</v>
      </c>
      <c r="D111" s="663" t="s">
        <v>3245</v>
      </c>
      <c r="E111" s="662" t="s">
        <v>6554</v>
      </c>
      <c r="F111" s="663" t="s">
        <v>6555</v>
      </c>
      <c r="G111" s="662" t="s">
        <v>5768</v>
      </c>
      <c r="H111" s="662" t="s">
        <v>5769</v>
      </c>
      <c r="I111" s="664">
        <v>0.71</v>
      </c>
      <c r="J111" s="664">
        <v>10000</v>
      </c>
      <c r="K111" s="665">
        <v>7100</v>
      </c>
    </row>
    <row r="112" spans="1:11" ht="14.4" customHeight="1" x14ac:dyDescent="0.3">
      <c r="A112" s="660" t="s">
        <v>572</v>
      </c>
      <c r="B112" s="661" t="s">
        <v>573</v>
      </c>
      <c r="C112" s="662" t="s">
        <v>577</v>
      </c>
      <c r="D112" s="663" t="s">
        <v>3245</v>
      </c>
      <c r="E112" s="662" t="s">
        <v>6554</v>
      </c>
      <c r="F112" s="663" t="s">
        <v>6555</v>
      </c>
      <c r="G112" s="662" t="s">
        <v>5770</v>
      </c>
      <c r="H112" s="662" t="s">
        <v>5771</v>
      </c>
      <c r="I112" s="664">
        <v>0.71</v>
      </c>
      <c r="J112" s="664">
        <v>10000</v>
      </c>
      <c r="K112" s="665">
        <v>7100</v>
      </c>
    </row>
    <row r="113" spans="1:11" ht="14.4" customHeight="1" x14ac:dyDescent="0.3">
      <c r="A113" s="660" t="s">
        <v>572</v>
      </c>
      <c r="B113" s="661" t="s">
        <v>573</v>
      </c>
      <c r="C113" s="662" t="s">
        <v>577</v>
      </c>
      <c r="D113" s="663" t="s">
        <v>3245</v>
      </c>
      <c r="E113" s="662" t="s">
        <v>6554</v>
      </c>
      <c r="F113" s="663" t="s">
        <v>6555</v>
      </c>
      <c r="G113" s="662" t="s">
        <v>5772</v>
      </c>
      <c r="H113" s="662" t="s">
        <v>5773</v>
      </c>
      <c r="I113" s="664">
        <v>12.58</v>
      </c>
      <c r="J113" s="664">
        <v>50</v>
      </c>
      <c r="K113" s="665">
        <v>629</v>
      </c>
    </row>
    <row r="114" spans="1:11" ht="14.4" customHeight="1" x14ac:dyDescent="0.3">
      <c r="A114" s="660" t="s">
        <v>572</v>
      </c>
      <c r="B114" s="661" t="s">
        <v>573</v>
      </c>
      <c r="C114" s="662" t="s">
        <v>577</v>
      </c>
      <c r="D114" s="663" t="s">
        <v>3245</v>
      </c>
      <c r="E114" s="662" t="s">
        <v>6556</v>
      </c>
      <c r="F114" s="663" t="s">
        <v>6557</v>
      </c>
      <c r="G114" s="662" t="s">
        <v>5774</v>
      </c>
      <c r="H114" s="662" t="s">
        <v>5775</v>
      </c>
      <c r="I114" s="664">
        <v>285.62561013600623</v>
      </c>
      <c r="J114" s="664">
        <v>2</v>
      </c>
      <c r="K114" s="665">
        <v>571.25122027201246</v>
      </c>
    </row>
    <row r="115" spans="1:11" ht="14.4" customHeight="1" x14ac:dyDescent="0.3">
      <c r="A115" s="660" t="s">
        <v>572</v>
      </c>
      <c r="B115" s="661" t="s">
        <v>573</v>
      </c>
      <c r="C115" s="662" t="s">
        <v>577</v>
      </c>
      <c r="D115" s="663" t="s">
        <v>3245</v>
      </c>
      <c r="E115" s="662" t="s">
        <v>6556</v>
      </c>
      <c r="F115" s="663" t="s">
        <v>6557</v>
      </c>
      <c r="G115" s="662" t="s">
        <v>5776</v>
      </c>
      <c r="H115" s="662" t="s">
        <v>5777</v>
      </c>
      <c r="I115" s="664">
        <v>139.44000000000003</v>
      </c>
      <c r="J115" s="664">
        <v>130</v>
      </c>
      <c r="K115" s="665">
        <v>18127.14</v>
      </c>
    </row>
    <row r="116" spans="1:11" ht="14.4" customHeight="1" x14ac:dyDescent="0.3">
      <c r="A116" s="660" t="s">
        <v>572</v>
      </c>
      <c r="B116" s="661" t="s">
        <v>573</v>
      </c>
      <c r="C116" s="662" t="s">
        <v>577</v>
      </c>
      <c r="D116" s="663" t="s">
        <v>3245</v>
      </c>
      <c r="E116" s="662" t="s">
        <v>6556</v>
      </c>
      <c r="F116" s="663" t="s">
        <v>6557</v>
      </c>
      <c r="G116" s="662" t="s">
        <v>5778</v>
      </c>
      <c r="H116" s="662" t="s">
        <v>5779</v>
      </c>
      <c r="I116" s="664">
        <v>139.44000000000003</v>
      </c>
      <c r="J116" s="664">
        <v>130</v>
      </c>
      <c r="K116" s="665">
        <v>18127.060000000001</v>
      </c>
    </row>
    <row r="117" spans="1:11" ht="14.4" customHeight="1" x14ac:dyDescent="0.3">
      <c r="A117" s="660" t="s">
        <v>572</v>
      </c>
      <c r="B117" s="661" t="s">
        <v>573</v>
      </c>
      <c r="C117" s="662" t="s">
        <v>577</v>
      </c>
      <c r="D117" s="663" t="s">
        <v>3245</v>
      </c>
      <c r="E117" s="662" t="s">
        <v>6556</v>
      </c>
      <c r="F117" s="663" t="s">
        <v>6557</v>
      </c>
      <c r="G117" s="662" t="s">
        <v>5780</v>
      </c>
      <c r="H117" s="662" t="s">
        <v>5781</v>
      </c>
      <c r="I117" s="664">
        <v>150.8475</v>
      </c>
      <c r="J117" s="664">
        <v>12</v>
      </c>
      <c r="K117" s="665">
        <v>1810.1599999999999</v>
      </c>
    </row>
    <row r="118" spans="1:11" ht="14.4" customHeight="1" x14ac:dyDescent="0.3">
      <c r="A118" s="660" t="s">
        <v>572</v>
      </c>
      <c r="B118" s="661" t="s">
        <v>573</v>
      </c>
      <c r="C118" s="662" t="s">
        <v>577</v>
      </c>
      <c r="D118" s="663" t="s">
        <v>3245</v>
      </c>
      <c r="E118" s="662" t="s">
        <v>6558</v>
      </c>
      <c r="F118" s="663" t="s">
        <v>6559</v>
      </c>
      <c r="G118" s="662" t="s">
        <v>5782</v>
      </c>
      <c r="H118" s="662" t="s">
        <v>5783</v>
      </c>
      <c r="I118" s="664">
        <v>13.913333333333332</v>
      </c>
      <c r="J118" s="664">
        <v>120</v>
      </c>
      <c r="K118" s="665">
        <v>1669.7</v>
      </c>
    </row>
    <row r="119" spans="1:11" ht="14.4" customHeight="1" x14ac:dyDescent="0.3">
      <c r="A119" s="660" t="s">
        <v>572</v>
      </c>
      <c r="B119" s="661" t="s">
        <v>573</v>
      </c>
      <c r="C119" s="662" t="s">
        <v>577</v>
      </c>
      <c r="D119" s="663" t="s">
        <v>3245</v>
      </c>
      <c r="E119" s="662" t="s">
        <v>6558</v>
      </c>
      <c r="F119" s="663" t="s">
        <v>6559</v>
      </c>
      <c r="G119" s="662" t="s">
        <v>5784</v>
      </c>
      <c r="H119" s="662" t="s">
        <v>5785</v>
      </c>
      <c r="I119" s="664">
        <v>66.55</v>
      </c>
      <c r="J119" s="664">
        <v>30</v>
      </c>
      <c r="K119" s="665">
        <v>1996.5</v>
      </c>
    </row>
    <row r="120" spans="1:11" ht="14.4" customHeight="1" x14ac:dyDescent="0.3">
      <c r="A120" s="660" t="s">
        <v>572</v>
      </c>
      <c r="B120" s="661" t="s">
        <v>573</v>
      </c>
      <c r="C120" s="662" t="s">
        <v>577</v>
      </c>
      <c r="D120" s="663" t="s">
        <v>3245</v>
      </c>
      <c r="E120" s="662" t="s">
        <v>6558</v>
      </c>
      <c r="F120" s="663" t="s">
        <v>6559</v>
      </c>
      <c r="G120" s="662" t="s">
        <v>5786</v>
      </c>
      <c r="H120" s="662" t="s">
        <v>5787</v>
      </c>
      <c r="I120" s="664">
        <v>35.01</v>
      </c>
      <c r="J120" s="664">
        <v>3</v>
      </c>
      <c r="K120" s="665">
        <v>105.02</v>
      </c>
    </row>
    <row r="121" spans="1:11" ht="14.4" customHeight="1" x14ac:dyDescent="0.3">
      <c r="A121" s="660" t="s">
        <v>572</v>
      </c>
      <c r="B121" s="661" t="s">
        <v>573</v>
      </c>
      <c r="C121" s="662" t="s">
        <v>582</v>
      </c>
      <c r="D121" s="663" t="s">
        <v>3246</v>
      </c>
      <c r="E121" s="662" t="s">
        <v>6540</v>
      </c>
      <c r="F121" s="663" t="s">
        <v>6541</v>
      </c>
      <c r="G121" s="662" t="s">
        <v>5788</v>
      </c>
      <c r="H121" s="662" t="s">
        <v>5789</v>
      </c>
      <c r="I121" s="664">
        <v>99.055000000000007</v>
      </c>
      <c r="J121" s="664">
        <v>4</v>
      </c>
      <c r="K121" s="665">
        <v>396.22</v>
      </c>
    </row>
    <row r="122" spans="1:11" ht="14.4" customHeight="1" x14ac:dyDescent="0.3">
      <c r="A122" s="660" t="s">
        <v>572</v>
      </c>
      <c r="B122" s="661" t="s">
        <v>573</v>
      </c>
      <c r="C122" s="662" t="s">
        <v>582</v>
      </c>
      <c r="D122" s="663" t="s">
        <v>3246</v>
      </c>
      <c r="E122" s="662" t="s">
        <v>6540</v>
      </c>
      <c r="F122" s="663" t="s">
        <v>6541</v>
      </c>
      <c r="G122" s="662" t="s">
        <v>5790</v>
      </c>
      <c r="H122" s="662" t="s">
        <v>5791</v>
      </c>
      <c r="I122" s="664">
        <v>42.45</v>
      </c>
      <c r="J122" s="664">
        <v>50</v>
      </c>
      <c r="K122" s="665">
        <v>2122.5</v>
      </c>
    </row>
    <row r="123" spans="1:11" ht="14.4" customHeight="1" x14ac:dyDescent="0.3">
      <c r="A123" s="660" t="s">
        <v>572</v>
      </c>
      <c r="B123" s="661" t="s">
        <v>573</v>
      </c>
      <c r="C123" s="662" t="s">
        <v>582</v>
      </c>
      <c r="D123" s="663" t="s">
        <v>3246</v>
      </c>
      <c r="E123" s="662" t="s">
        <v>6540</v>
      </c>
      <c r="F123" s="663" t="s">
        <v>6541</v>
      </c>
      <c r="G123" s="662" t="s">
        <v>5792</v>
      </c>
      <c r="H123" s="662" t="s">
        <v>5793</v>
      </c>
      <c r="I123" s="664">
        <v>2.4</v>
      </c>
      <c r="J123" s="664">
        <v>10</v>
      </c>
      <c r="K123" s="665">
        <v>24</v>
      </c>
    </row>
    <row r="124" spans="1:11" ht="14.4" customHeight="1" x14ac:dyDescent="0.3">
      <c r="A124" s="660" t="s">
        <v>572</v>
      </c>
      <c r="B124" s="661" t="s">
        <v>573</v>
      </c>
      <c r="C124" s="662" t="s">
        <v>582</v>
      </c>
      <c r="D124" s="663" t="s">
        <v>3246</v>
      </c>
      <c r="E124" s="662" t="s">
        <v>6540</v>
      </c>
      <c r="F124" s="663" t="s">
        <v>6541</v>
      </c>
      <c r="G124" s="662" t="s">
        <v>5560</v>
      </c>
      <c r="H124" s="662" t="s">
        <v>5561</v>
      </c>
      <c r="I124" s="664">
        <v>0.50750000000000006</v>
      </c>
      <c r="J124" s="664">
        <v>2000</v>
      </c>
      <c r="K124" s="665">
        <v>1015</v>
      </c>
    </row>
    <row r="125" spans="1:11" ht="14.4" customHeight="1" x14ac:dyDescent="0.3">
      <c r="A125" s="660" t="s">
        <v>572</v>
      </c>
      <c r="B125" s="661" t="s">
        <v>573</v>
      </c>
      <c r="C125" s="662" t="s">
        <v>582</v>
      </c>
      <c r="D125" s="663" t="s">
        <v>3246</v>
      </c>
      <c r="E125" s="662" t="s">
        <v>6540</v>
      </c>
      <c r="F125" s="663" t="s">
        <v>6541</v>
      </c>
      <c r="G125" s="662" t="s">
        <v>5794</v>
      </c>
      <c r="H125" s="662" t="s">
        <v>5795</v>
      </c>
      <c r="I125" s="664">
        <v>13.37</v>
      </c>
      <c r="J125" s="664">
        <v>5</v>
      </c>
      <c r="K125" s="665">
        <v>66.849999999999994</v>
      </c>
    </row>
    <row r="126" spans="1:11" ht="14.4" customHeight="1" x14ac:dyDescent="0.3">
      <c r="A126" s="660" t="s">
        <v>572</v>
      </c>
      <c r="B126" s="661" t="s">
        <v>573</v>
      </c>
      <c r="C126" s="662" t="s">
        <v>582</v>
      </c>
      <c r="D126" s="663" t="s">
        <v>3246</v>
      </c>
      <c r="E126" s="662" t="s">
        <v>6540</v>
      </c>
      <c r="F126" s="663" t="s">
        <v>6541</v>
      </c>
      <c r="G126" s="662" t="s">
        <v>5796</v>
      </c>
      <c r="H126" s="662" t="s">
        <v>5797</v>
      </c>
      <c r="I126" s="664">
        <v>8.5249999999999986</v>
      </c>
      <c r="J126" s="664">
        <v>6</v>
      </c>
      <c r="K126" s="665">
        <v>51.17</v>
      </c>
    </row>
    <row r="127" spans="1:11" ht="14.4" customHeight="1" x14ac:dyDescent="0.3">
      <c r="A127" s="660" t="s">
        <v>572</v>
      </c>
      <c r="B127" s="661" t="s">
        <v>573</v>
      </c>
      <c r="C127" s="662" t="s">
        <v>582</v>
      </c>
      <c r="D127" s="663" t="s">
        <v>3246</v>
      </c>
      <c r="E127" s="662" t="s">
        <v>6540</v>
      </c>
      <c r="F127" s="663" t="s">
        <v>6541</v>
      </c>
      <c r="G127" s="662" t="s">
        <v>5566</v>
      </c>
      <c r="H127" s="662" t="s">
        <v>5567</v>
      </c>
      <c r="I127" s="664">
        <v>27.7</v>
      </c>
      <c r="J127" s="664">
        <v>100</v>
      </c>
      <c r="K127" s="665">
        <v>2776.75</v>
      </c>
    </row>
    <row r="128" spans="1:11" ht="14.4" customHeight="1" x14ac:dyDescent="0.3">
      <c r="A128" s="660" t="s">
        <v>572</v>
      </c>
      <c r="B128" s="661" t="s">
        <v>573</v>
      </c>
      <c r="C128" s="662" t="s">
        <v>582</v>
      </c>
      <c r="D128" s="663" t="s">
        <v>3246</v>
      </c>
      <c r="E128" s="662" t="s">
        <v>6540</v>
      </c>
      <c r="F128" s="663" t="s">
        <v>6541</v>
      </c>
      <c r="G128" s="662" t="s">
        <v>5574</v>
      </c>
      <c r="H128" s="662" t="s">
        <v>5575</v>
      </c>
      <c r="I128" s="664">
        <v>0.59800000000000009</v>
      </c>
      <c r="J128" s="664">
        <v>13500</v>
      </c>
      <c r="K128" s="665">
        <v>8070</v>
      </c>
    </row>
    <row r="129" spans="1:11" ht="14.4" customHeight="1" x14ac:dyDescent="0.3">
      <c r="A129" s="660" t="s">
        <v>572</v>
      </c>
      <c r="B129" s="661" t="s">
        <v>573</v>
      </c>
      <c r="C129" s="662" t="s">
        <v>582</v>
      </c>
      <c r="D129" s="663" t="s">
        <v>3246</v>
      </c>
      <c r="E129" s="662" t="s">
        <v>6540</v>
      </c>
      <c r="F129" s="663" t="s">
        <v>6541</v>
      </c>
      <c r="G129" s="662" t="s">
        <v>5576</v>
      </c>
      <c r="H129" s="662" t="s">
        <v>5577</v>
      </c>
      <c r="I129" s="664">
        <v>8.5766666666666662</v>
      </c>
      <c r="J129" s="664">
        <v>108</v>
      </c>
      <c r="K129" s="665">
        <v>926.28</v>
      </c>
    </row>
    <row r="130" spans="1:11" ht="14.4" customHeight="1" x14ac:dyDescent="0.3">
      <c r="A130" s="660" t="s">
        <v>572</v>
      </c>
      <c r="B130" s="661" t="s">
        <v>573</v>
      </c>
      <c r="C130" s="662" t="s">
        <v>582</v>
      </c>
      <c r="D130" s="663" t="s">
        <v>3246</v>
      </c>
      <c r="E130" s="662" t="s">
        <v>6540</v>
      </c>
      <c r="F130" s="663" t="s">
        <v>6541</v>
      </c>
      <c r="G130" s="662" t="s">
        <v>5798</v>
      </c>
      <c r="H130" s="662" t="s">
        <v>5799</v>
      </c>
      <c r="I130" s="664">
        <v>13.017499999999998</v>
      </c>
      <c r="J130" s="664">
        <v>150</v>
      </c>
      <c r="K130" s="665">
        <v>1952.6</v>
      </c>
    </row>
    <row r="131" spans="1:11" ht="14.4" customHeight="1" x14ac:dyDescent="0.3">
      <c r="A131" s="660" t="s">
        <v>572</v>
      </c>
      <c r="B131" s="661" t="s">
        <v>573</v>
      </c>
      <c r="C131" s="662" t="s">
        <v>582</v>
      </c>
      <c r="D131" s="663" t="s">
        <v>3246</v>
      </c>
      <c r="E131" s="662" t="s">
        <v>6540</v>
      </c>
      <c r="F131" s="663" t="s">
        <v>6541</v>
      </c>
      <c r="G131" s="662" t="s">
        <v>5800</v>
      </c>
      <c r="H131" s="662" t="s">
        <v>5801</v>
      </c>
      <c r="I131" s="664">
        <v>0.5625</v>
      </c>
      <c r="J131" s="664">
        <v>8000</v>
      </c>
      <c r="K131" s="665">
        <v>4500</v>
      </c>
    </row>
    <row r="132" spans="1:11" ht="14.4" customHeight="1" x14ac:dyDescent="0.3">
      <c r="A132" s="660" t="s">
        <v>572</v>
      </c>
      <c r="B132" s="661" t="s">
        <v>573</v>
      </c>
      <c r="C132" s="662" t="s">
        <v>582</v>
      </c>
      <c r="D132" s="663" t="s">
        <v>3246</v>
      </c>
      <c r="E132" s="662" t="s">
        <v>6540</v>
      </c>
      <c r="F132" s="663" t="s">
        <v>6541</v>
      </c>
      <c r="G132" s="662" t="s">
        <v>5584</v>
      </c>
      <c r="H132" s="662" t="s">
        <v>5585</v>
      </c>
      <c r="I132" s="664">
        <v>9.5479999999999983</v>
      </c>
      <c r="J132" s="664">
        <v>700</v>
      </c>
      <c r="K132" s="665">
        <v>6684</v>
      </c>
    </row>
    <row r="133" spans="1:11" ht="14.4" customHeight="1" x14ac:dyDescent="0.3">
      <c r="A133" s="660" t="s">
        <v>572</v>
      </c>
      <c r="B133" s="661" t="s">
        <v>573</v>
      </c>
      <c r="C133" s="662" t="s">
        <v>582</v>
      </c>
      <c r="D133" s="663" t="s">
        <v>3246</v>
      </c>
      <c r="E133" s="662" t="s">
        <v>6540</v>
      </c>
      <c r="F133" s="663" t="s">
        <v>6541</v>
      </c>
      <c r="G133" s="662" t="s">
        <v>5802</v>
      </c>
      <c r="H133" s="662" t="s">
        <v>5803</v>
      </c>
      <c r="I133" s="664">
        <v>0.85</v>
      </c>
      <c r="J133" s="664">
        <v>50</v>
      </c>
      <c r="K133" s="665">
        <v>42.5</v>
      </c>
    </row>
    <row r="134" spans="1:11" ht="14.4" customHeight="1" x14ac:dyDescent="0.3">
      <c r="A134" s="660" t="s">
        <v>572</v>
      </c>
      <c r="B134" s="661" t="s">
        <v>573</v>
      </c>
      <c r="C134" s="662" t="s">
        <v>582</v>
      </c>
      <c r="D134" s="663" t="s">
        <v>3246</v>
      </c>
      <c r="E134" s="662" t="s">
        <v>6540</v>
      </c>
      <c r="F134" s="663" t="s">
        <v>6541</v>
      </c>
      <c r="G134" s="662" t="s">
        <v>5588</v>
      </c>
      <c r="H134" s="662" t="s">
        <v>5589</v>
      </c>
      <c r="I134" s="664">
        <v>1.52</v>
      </c>
      <c r="J134" s="664">
        <v>50</v>
      </c>
      <c r="K134" s="665">
        <v>76</v>
      </c>
    </row>
    <row r="135" spans="1:11" ht="14.4" customHeight="1" x14ac:dyDescent="0.3">
      <c r="A135" s="660" t="s">
        <v>572</v>
      </c>
      <c r="B135" s="661" t="s">
        <v>573</v>
      </c>
      <c r="C135" s="662" t="s">
        <v>582</v>
      </c>
      <c r="D135" s="663" t="s">
        <v>3246</v>
      </c>
      <c r="E135" s="662" t="s">
        <v>6540</v>
      </c>
      <c r="F135" s="663" t="s">
        <v>6541</v>
      </c>
      <c r="G135" s="662" t="s">
        <v>5592</v>
      </c>
      <c r="H135" s="662" t="s">
        <v>5593</v>
      </c>
      <c r="I135" s="664">
        <v>64.504999999999995</v>
      </c>
      <c r="J135" s="664">
        <v>200</v>
      </c>
      <c r="K135" s="665">
        <v>12900.05</v>
      </c>
    </row>
    <row r="136" spans="1:11" ht="14.4" customHeight="1" x14ac:dyDescent="0.3">
      <c r="A136" s="660" t="s">
        <v>572</v>
      </c>
      <c r="B136" s="661" t="s">
        <v>573</v>
      </c>
      <c r="C136" s="662" t="s">
        <v>582</v>
      </c>
      <c r="D136" s="663" t="s">
        <v>3246</v>
      </c>
      <c r="E136" s="662" t="s">
        <v>6540</v>
      </c>
      <c r="F136" s="663" t="s">
        <v>6541</v>
      </c>
      <c r="G136" s="662" t="s">
        <v>5804</v>
      </c>
      <c r="H136" s="662" t="s">
        <v>5805</v>
      </c>
      <c r="I136" s="664">
        <v>8.2799999999999994</v>
      </c>
      <c r="J136" s="664">
        <v>1</v>
      </c>
      <c r="K136" s="665">
        <v>8.2799999999999994</v>
      </c>
    </row>
    <row r="137" spans="1:11" ht="14.4" customHeight="1" x14ac:dyDescent="0.3">
      <c r="A137" s="660" t="s">
        <v>572</v>
      </c>
      <c r="B137" s="661" t="s">
        <v>573</v>
      </c>
      <c r="C137" s="662" t="s">
        <v>582</v>
      </c>
      <c r="D137" s="663" t="s">
        <v>3246</v>
      </c>
      <c r="E137" s="662" t="s">
        <v>6542</v>
      </c>
      <c r="F137" s="663" t="s">
        <v>6543</v>
      </c>
      <c r="G137" s="662" t="s">
        <v>5806</v>
      </c>
      <c r="H137" s="662" t="s">
        <v>5807</v>
      </c>
      <c r="I137" s="664">
        <v>15.29</v>
      </c>
      <c r="J137" s="664">
        <v>200</v>
      </c>
      <c r="K137" s="665">
        <v>3058.88</v>
      </c>
    </row>
    <row r="138" spans="1:11" ht="14.4" customHeight="1" x14ac:dyDescent="0.3">
      <c r="A138" s="660" t="s">
        <v>572</v>
      </c>
      <c r="B138" s="661" t="s">
        <v>573</v>
      </c>
      <c r="C138" s="662" t="s">
        <v>582</v>
      </c>
      <c r="D138" s="663" t="s">
        <v>3246</v>
      </c>
      <c r="E138" s="662" t="s">
        <v>6542</v>
      </c>
      <c r="F138" s="663" t="s">
        <v>6543</v>
      </c>
      <c r="G138" s="662" t="s">
        <v>5610</v>
      </c>
      <c r="H138" s="662" t="s">
        <v>5611</v>
      </c>
      <c r="I138" s="664">
        <v>1.0900000000000001</v>
      </c>
      <c r="J138" s="664">
        <v>1600</v>
      </c>
      <c r="K138" s="665">
        <v>1744</v>
      </c>
    </row>
    <row r="139" spans="1:11" ht="14.4" customHeight="1" x14ac:dyDescent="0.3">
      <c r="A139" s="660" t="s">
        <v>572</v>
      </c>
      <c r="B139" s="661" t="s">
        <v>573</v>
      </c>
      <c r="C139" s="662" t="s">
        <v>582</v>
      </c>
      <c r="D139" s="663" t="s">
        <v>3246</v>
      </c>
      <c r="E139" s="662" t="s">
        <v>6542</v>
      </c>
      <c r="F139" s="663" t="s">
        <v>6543</v>
      </c>
      <c r="G139" s="662" t="s">
        <v>5612</v>
      </c>
      <c r="H139" s="662" t="s">
        <v>5613</v>
      </c>
      <c r="I139" s="664">
        <v>1.6739999999999999</v>
      </c>
      <c r="J139" s="664">
        <v>1100</v>
      </c>
      <c r="K139" s="665">
        <v>1844</v>
      </c>
    </row>
    <row r="140" spans="1:11" ht="14.4" customHeight="1" x14ac:dyDescent="0.3">
      <c r="A140" s="660" t="s">
        <v>572</v>
      </c>
      <c r="B140" s="661" t="s">
        <v>573</v>
      </c>
      <c r="C140" s="662" t="s">
        <v>582</v>
      </c>
      <c r="D140" s="663" t="s">
        <v>3246</v>
      </c>
      <c r="E140" s="662" t="s">
        <v>6542</v>
      </c>
      <c r="F140" s="663" t="s">
        <v>6543</v>
      </c>
      <c r="G140" s="662" t="s">
        <v>5614</v>
      </c>
      <c r="H140" s="662" t="s">
        <v>5615</v>
      </c>
      <c r="I140" s="664">
        <v>0.47499999999999998</v>
      </c>
      <c r="J140" s="664">
        <v>500</v>
      </c>
      <c r="K140" s="665">
        <v>237</v>
      </c>
    </row>
    <row r="141" spans="1:11" ht="14.4" customHeight="1" x14ac:dyDescent="0.3">
      <c r="A141" s="660" t="s">
        <v>572</v>
      </c>
      <c r="B141" s="661" t="s">
        <v>573</v>
      </c>
      <c r="C141" s="662" t="s">
        <v>582</v>
      </c>
      <c r="D141" s="663" t="s">
        <v>3246</v>
      </c>
      <c r="E141" s="662" t="s">
        <v>6542</v>
      </c>
      <c r="F141" s="663" t="s">
        <v>6543</v>
      </c>
      <c r="G141" s="662" t="s">
        <v>5616</v>
      </c>
      <c r="H141" s="662" t="s">
        <v>5617</v>
      </c>
      <c r="I141" s="664">
        <v>0.67</v>
      </c>
      <c r="J141" s="664">
        <v>400</v>
      </c>
      <c r="K141" s="665">
        <v>268</v>
      </c>
    </row>
    <row r="142" spans="1:11" ht="14.4" customHeight="1" x14ac:dyDescent="0.3">
      <c r="A142" s="660" t="s">
        <v>572</v>
      </c>
      <c r="B142" s="661" t="s">
        <v>573</v>
      </c>
      <c r="C142" s="662" t="s">
        <v>582</v>
      </c>
      <c r="D142" s="663" t="s">
        <v>3246</v>
      </c>
      <c r="E142" s="662" t="s">
        <v>6542</v>
      </c>
      <c r="F142" s="663" t="s">
        <v>6543</v>
      </c>
      <c r="G142" s="662" t="s">
        <v>5808</v>
      </c>
      <c r="H142" s="662" t="s">
        <v>5809</v>
      </c>
      <c r="I142" s="664">
        <v>15.296666666666667</v>
      </c>
      <c r="J142" s="664">
        <v>150</v>
      </c>
      <c r="K142" s="665">
        <v>2294.38</v>
      </c>
    </row>
    <row r="143" spans="1:11" ht="14.4" customHeight="1" x14ac:dyDescent="0.3">
      <c r="A143" s="660" t="s">
        <v>572</v>
      </c>
      <c r="B143" s="661" t="s">
        <v>573</v>
      </c>
      <c r="C143" s="662" t="s">
        <v>582</v>
      </c>
      <c r="D143" s="663" t="s">
        <v>3246</v>
      </c>
      <c r="E143" s="662" t="s">
        <v>6542</v>
      </c>
      <c r="F143" s="663" t="s">
        <v>6543</v>
      </c>
      <c r="G143" s="662" t="s">
        <v>5628</v>
      </c>
      <c r="H143" s="662" t="s">
        <v>5629</v>
      </c>
      <c r="I143" s="664">
        <v>1.8400000000000003</v>
      </c>
      <c r="J143" s="664">
        <v>220</v>
      </c>
      <c r="K143" s="665">
        <v>404.6</v>
      </c>
    </row>
    <row r="144" spans="1:11" ht="14.4" customHeight="1" x14ac:dyDescent="0.3">
      <c r="A144" s="660" t="s">
        <v>572</v>
      </c>
      <c r="B144" s="661" t="s">
        <v>573</v>
      </c>
      <c r="C144" s="662" t="s">
        <v>582</v>
      </c>
      <c r="D144" s="663" t="s">
        <v>3246</v>
      </c>
      <c r="E144" s="662" t="s">
        <v>6542</v>
      </c>
      <c r="F144" s="663" t="s">
        <v>6543</v>
      </c>
      <c r="G144" s="662" t="s">
        <v>5630</v>
      </c>
      <c r="H144" s="662" t="s">
        <v>5631</v>
      </c>
      <c r="I144" s="664">
        <v>1.8066666666666666</v>
      </c>
      <c r="J144" s="664">
        <v>400</v>
      </c>
      <c r="K144" s="665">
        <v>722.4</v>
      </c>
    </row>
    <row r="145" spans="1:11" ht="14.4" customHeight="1" x14ac:dyDescent="0.3">
      <c r="A145" s="660" t="s">
        <v>572</v>
      </c>
      <c r="B145" s="661" t="s">
        <v>573</v>
      </c>
      <c r="C145" s="662" t="s">
        <v>582</v>
      </c>
      <c r="D145" s="663" t="s">
        <v>3246</v>
      </c>
      <c r="E145" s="662" t="s">
        <v>6542</v>
      </c>
      <c r="F145" s="663" t="s">
        <v>6543</v>
      </c>
      <c r="G145" s="662" t="s">
        <v>5632</v>
      </c>
      <c r="H145" s="662" t="s">
        <v>5633</v>
      </c>
      <c r="I145" s="664">
        <v>1.8666666666666665</v>
      </c>
      <c r="J145" s="664">
        <v>600</v>
      </c>
      <c r="K145" s="665">
        <v>1120</v>
      </c>
    </row>
    <row r="146" spans="1:11" ht="14.4" customHeight="1" x14ac:dyDescent="0.3">
      <c r="A146" s="660" t="s">
        <v>572</v>
      </c>
      <c r="B146" s="661" t="s">
        <v>573</v>
      </c>
      <c r="C146" s="662" t="s">
        <v>582</v>
      </c>
      <c r="D146" s="663" t="s">
        <v>3246</v>
      </c>
      <c r="E146" s="662" t="s">
        <v>6542</v>
      </c>
      <c r="F146" s="663" t="s">
        <v>6543</v>
      </c>
      <c r="G146" s="662" t="s">
        <v>5810</v>
      </c>
      <c r="H146" s="662" t="s">
        <v>5811</v>
      </c>
      <c r="I146" s="664">
        <v>2.375</v>
      </c>
      <c r="J146" s="664">
        <v>700</v>
      </c>
      <c r="K146" s="665">
        <v>1663</v>
      </c>
    </row>
    <row r="147" spans="1:11" ht="14.4" customHeight="1" x14ac:dyDescent="0.3">
      <c r="A147" s="660" t="s">
        <v>572</v>
      </c>
      <c r="B147" s="661" t="s">
        <v>573</v>
      </c>
      <c r="C147" s="662" t="s">
        <v>582</v>
      </c>
      <c r="D147" s="663" t="s">
        <v>3246</v>
      </c>
      <c r="E147" s="662" t="s">
        <v>6542</v>
      </c>
      <c r="F147" s="663" t="s">
        <v>6543</v>
      </c>
      <c r="G147" s="662" t="s">
        <v>5634</v>
      </c>
      <c r="H147" s="662" t="s">
        <v>5635</v>
      </c>
      <c r="I147" s="664">
        <v>1.9816666666666667</v>
      </c>
      <c r="J147" s="664">
        <v>7400</v>
      </c>
      <c r="K147" s="665">
        <v>14657</v>
      </c>
    </row>
    <row r="148" spans="1:11" ht="14.4" customHeight="1" x14ac:dyDescent="0.3">
      <c r="A148" s="660" t="s">
        <v>572</v>
      </c>
      <c r="B148" s="661" t="s">
        <v>573</v>
      </c>
      <c r="C148" s="662" t="s">
        <v>582</v>
      </c>
      <c r="D148" s="663" t="s">
        <v>3246</v>
      </c>
      <c r="E148" s="662" t="s">
        <v>6542</v>
      </c>
      <c r="F148" s="663" t="s">
        <v>6543</v>
      </c>
      <c r="G148" s="662" t="s">
        <v>5636</v>
      </c>
      <c r="H148" s="662" t="s">
        <v>5637</v>
      </c>
      <c r="I148" s="664">
        <v>1.9575</v>
      </c>
      <c r="J148" s="664">
        <v>1200</v>
      </c>
      <c r="K148" s="665">
        <v>2350</v>
      </c>
    </row>
    <row r="149" spans="1:11" ht="14.4" customHeight="1" x14ac:dyDescent="0.3">
      <c r="A149" s="660" t="s">
        <v>572</v>
      </c>
      <c r="B149" s="661" t="s">
        <v>573</v>
      </c>
      <c r="C149" s="662" t="s">
        <v>582</v>
      </c>
      <c r="D149" s="663" t="s">
        <v>3246</v>
      </c>
      <c r="E149" s="662" t="s">
        <v>6542</v>
      </c>
      <c r="F149" s="663" t="s">
        <v>6543</v>
      </c>
      <c r="G149" s="662" t="s">
        <v>5638</v>
      </c>
      <c r="H149" s="662" t="s">
        <v>5639</v>
      </c>
      <c r="I149" s="664">
        <v>1.91</v>
      </c>
      <c r="J149" s="664">
        <v>1300</v>
      </c>
      <c r="K149" s="665">
        <v>2483</v>
      </c>
    </row>
    <row r="150" spans="1:11" ht="14.4" customHeight="1" x14ac:dyDescent="0.3">
      <c r="A150" s="660" t="s">
        <v>572</v>
      </c>
      <c r="B150" s="661" t="s">
        <v>573</v>
      </c>
      <c r="C150" s="662" t="s">
        <v>582</v>
      </c>
      <c r="D150" s="663" t="s">
        <v>3246</v>
      </c>
      <c r="E150" s="662" t="s">
        <v>6542</v>
      </c>
      <c r="F150" s="663" t="s">
        <v>6543</v>
      </c>
      <c r="G150" s="662" t="s">
        <v>5640</v>
      </c>
      <c r="H150" s="662" t="s">
        <v>5641</v>
      </c>
      <c r="I150" s="664">
        <v>3.05</v>
      </c>
      <c r="J150" s="664">
        <v>3139</v>
      </c>
      <c r="K150" s="665">
        <v>9532.9</v>
      </c>
    </row>
    <row r="151" spans="1:11" ht="14.4" customHeight="1" x14ac:dyDescent="0.3">
      <c r="A151" s="660" t="s">
        <v>572</v>
      </c>
      <c r="B151" s="661" t="s">
        <v>573</v>
      </c>
      <c r="C151" s="662" t="s">
        <v>582</v>
      </c>
      <c r="D151" s="663" t="s">
        <v>3246</v>
      </c>
      <c r="E151" s="662" t="s">
        <v>6542</v>
      </c>
      <c r="F151" s="663" t="s">
        <v>6543</v>
      </c>
      <c r="G151" s="662" t="s">
        <v>5812</v>
      </c>
      <c r="H151" s="662" t="s">
        <v>5813</v>
      </c>
      <c r="I151" s="664">
        <v>1.7874999999999999</v>
      </c>
      <c r="J151" s="664">
        <v>1200</v>
      </c>
      <c r="K151" s="665">
        <v>2141</v>
      </c>
    </row>
    <row r="152" spans="1:11" ht="14.4" customHeight="1" x14ac:dyDescent="0.3">
      <c r="A152" s="660" t="s">
        <v>572</v>
      </c>
      <c r="B152" s="661" t="s">
        <v>573</v>
      </c>
      <c r="C152" s="662" t="s">
        <v>582</v>
      </c>
      <c r="D152" s="663" t="s">
        <v>3246</v>
      </c>
      <c r="E152" s="662" t="s">
        <v>6542</v>
      </c>
      <c r="F152" s="663" t="s">
        <v>6543</v>
      </c>
      <c r="G152" s="662" t="s">
        <v>5642</v>
      </c>
      <c r="H152" s="662" t="s">
        <v>5643</v>
      </c>
      <c r="I152" s="664">
        <v>1.93</v>
      </c>
      <c r="J152" s="664">
        <v>200</v>
      </c>
      <c r="K152" s="665">
        <v>386</v>
      </c>
    </row>
    <row r="153" spans="1:11" ht="14.4" customHeight="1" x14ac:dyDescent="0.3">
      <c r="A153" s="660" t="s">
        <v>572</v>
      </c>
      <c r="B153" s="661" t="s">
        <v>573</v>
      </c>
      <c r="C153" s="662" t="s">
        <v>582</v>
      </c>
      <c r="D153" s="663" t="s">
        <v>3246</v>
      </c>
      <c r="E153" s="662" t="s">
        <v>6542</v>
      </c>
      <c r="F153" s="663" t="s">
        <v>6543</v>
      </c>
      <c r="G153" s="662" t="s">
        <v>5814</v>
      </c>
      <c r="H153" s="662" t="s">
        <v>5815</v>
      </c>
      <c r="I153" s="664">
        <v>1.93</v>
      </c>
      <c r="J153" s="664">
        <v>200</v>
      </c>
      <c r="K153" s="665">
        <v>386</v>
      </c>
    </row>
    <row r="154" spans="1:11" ht="14.4" customHeight="1" x14ac:dyDescent="0.3">
      <c r="A154" s="660" t="s">
        <v>572</v>
      </c>
      <c r="B154" s="661" t="s">
        <v>573</v>
      </c>
      <c r="C154" s="662" t="s">
        <v>582</v>
      </c>
      <c r="D154" s="663" t="s">
        <v>3246</v>
      </c>
      <c r="E154" s="662" t="s">
        <v>6542</v>
      </c>
      <c r="F154" s="663" t="s">
        <v>6543</v>
      </c>
      <c r="G154" s="662" t="s">
        <v>5644</v>
      </c>
      <c r="H154" s="662" t="s">
        <v>5645</v>
      </c>
      <c r="I154" s="664">
        <v>2.6850000000000001</v>
      </c>
      <c r="J154" s="664">
        <v>300</v>
      </c>
      <c r="K154" s="665">
        <v>806.5</v>
      </c>
    </row>
    <row r="155" spans="1:11" ht="14.4" customHeight="1" x14ac:dyDescent="0.3">
      <c r="A155" s="660" t="s">
        <v>572</v>
      </c>
      <c r="B155" s="661" t="s">
        <v>573</v>
      </c>
      <c r="C155" s="662" t="s">
        <v>582</v>
      </c>
      <c r="D155" s="663" t="s">
        <v>3246</v>
      </c>
      <c r="E155" s="662" t="s">
        <v>6542</v>
      </c>
      <c r="F155" s="663" t="s">
        <v>6543</v>
      </c>
      <c r="G155" s="662" t="s">
        <v>5646</v>
      </c>
      <c r="H155" s="662" t="s">
        <v>5647</v>
      </c>
      <c r="I155" s="664">
        <v>4.82</v>
      </c>
      <c r="J155" s="664">
        <v>250</v>
      </c>
      <c r="K155" s="665">
        <v>1205</v>
      </c>
    </row>
    <row r="156" spans="1:11" ht="14.4" customHeight="1" x14ac:dyDescent="0.3">
      <c r="A156" s="660" t="s">
        <v>572</v>
      </c>
      <c r="B156" s="661" t="s">
        <v>573</v>
      </c>
      <c r="C156" s="662" t="s">
        <v>582</v>
      </c>
      <c r="D156" s="663" t="s">
        <v>3246</v>
      </c>
      <c r="E156" s="662" t="s">
        <v>6542</v>
      </c>
      <c r="F156" s="663" t="s">
        <v>6543</v>
      </c>
      <c r="G156" s="662" t="s">
        <v>5816</v>
      </c>
      <c r="H156" s="662" t="s">
        <v>5817</v>
      </c>
      <c r="I156" s="664">
        <v>1.4000000000000002E-2</v>
      </c>
      <c r="J156" s="664">
        <v>6300</v>
      </c>
      <c r="K156" s="665">
        <v>87</v>
      </c>
    </row>
    <row r="157" spans="1:11" ht="14.4" customHeight="1" x14ac:dyDescent="0.3">
      <c r="A157" s="660" t="s">
        <v>572</v>
      </c>
      <c r="B157" s="661" t="s">
        <v>573</v>
      </c>
      <c r="C157" s="662" t="s">
        <v>582</v>
      </c>
      <c r="D157" s="663" t="s">
        <v>3246</v>
      </c>
      <c r="E157" s="662" t="s">
        <v>6542</v>
      </c>
      <c r="F157" s="663" t="s">
        <v>6543</v>
      </c>
      <c r="G157" s="662" t="s">
        <v>5648</v>
      </c>
      <c r="H157" s="662" t="s">
        <v>5649</v>
      </c>
      <c r="I157" s="664">
        <v>2.9750000000000001</v>
      </c>
      <c r="J157" s="664">
        <v>1900</v>
      </c>
      <c r="K157" s="665">
        <v>5649</v>
      </c>
    </row>
    <row r="158" spans="1:11" ht="14.4" customHeight="1" x14ac:dyDescent="0.3">
      <c r="A158" s="660" t="s">
        <v>572</v>
      </c>
      <c r="B158" s="661" t="s">
        <v>573</v>
      </c>
      <c r="C158" s="662" t="s">
        <v>582</v>
      </c>
      <c r="D158" s="663" t="s">
        <v>3246</v>
      </c>
      <c r="E158" s="662" t="s">
        <v>6542</v>
      </c>
      <c r="F158" s="663" t="s">
        <v>6543</v>
      </c>
      <c r="G158" s="662" t="s">
        <v>5650</v>
      </c>
      <c r="H158" s="662" t="s">
        <v>5651</v>
      </c>
      <c r="I158" s="664">
        <v>2.1675</v>
      </c>
      <c r="J158" s="664">
        <v>1600</v>
      </c>
      <c r="K158" s="665">
        <v>3469</v>
      </c>
    </row>
    <row r="159" spans="1:11" ht="14.4" customHeight="1" x14ac:dyDescent="0.3">
      <c r="A159" s="660" t="s">
        <v>572</v>
      </c>
      <c r="B159" s="661" t="s">
        <v>573</v>
      </c>
      <c r="C159" s="662" t="s">
        <v>582</v>
      </c>
      <c r="D159" s="663" t="s">
        <v>3246</v>
      </c>
      <c r="E159" s="662" t="s">
        <v>6542</v>
      </c>
      <c r="F159" s="663" t="s">
        <v>6543</v>
      </c>
      <c r="G159" s="662" t="s">
        <v>5652</v>
      </c>
      <c r="H159" s="662" t="s">
        <v>5653</v>
      </c>
      <c r="I159" s="664">
        <v>3.145</v>
      </c>
      <c r="J159" s="664">
        <v>534</v>
      </c>
      <c r="K159" s="665">
        <v>1679.8</v>
      </c>
    </row>
    <row r="160" spans="1:11" ht="14.4" customHeight="1" x14ac:dyDescent="0.3">
      <c r="A160" s="660" t="s">
        <v>572</v>
      </c>
      <c r="B160" s="661" t="s">
        <v>573</v>
      </c>
      <c r="C160" s="662" t="s">
        <v>582</v>
      </c>
      <c r="D160" s="663" t="s">
        <v>3246</v>
      </c>
      <c r="E160" s="662" t="s">
        <v>6542</v>
      </c>
      <c r="F160" s="663" t="s">
        <v>6543</v>
      </c>
      <c r="G160" s="662" t="s">
        <v>5818</v>
      </c>
      <c r="H160" s="662" t="s">
        <v>5819</v>
      </c>
      <c r="I160" s="664">
        <v>2.5724999999999998</v>
      </c>
      <c r="J160" s="664">
        <v>1200</v>
      </c>
      <c r="K160" s="665">
        <v>3087</v>
      </c>
    </row>
    <row r="161" spans="1:11" ht="14.4" customHeight="1" x14ac:dyDescent="0.3">
      <c r="A161" s="660" t="s">
        <v>572</v>
      </c>
      <c r="B161" s="661" t="s">
        <v>573</v>
      </c>
      <c r="C161" s="662" t="s">
        <v>582</v>
      </c>
      <c r="D161" s="663" t="s">
        <v>3246</v>
      </c>
      <c r="E161" s="662" t="s">
        <v>6542</v>
      </c>
      <c r="F161" s="663" t="s">
        <v>6543</v>
      </c>
      <c r="G161" s="662" t="s">
        <v>5662</v>
      </c>
      <c r="H161" s="662" t="s">
        <v>5663</v>
      </c>
      <c r="I161" s="664">
        <v>33.880000000000003</v>
      </c>
      <c r="J161" s="664">
        <v>150</v>
      </c>
      <c r="K161" s="665">
        <v>5082</v>
      </c>
    </row>
    <row r="162" spans="1:11" ht="14.4" customHeight="1" x14ac:dyDescent="0.3">
      <c r="A162" s="660" t="s">
        <v>572</v>
      </c>
      <c r="B162" s="661" t="s">
        <v>573</v>
      </c>
      <c r="C162" s="662" t="s">
        <v>582</v>
      </c>
      <c r="D162" s="663" t="s">
        <v>3246</v>
      </c>
      <c r="E162" s="662" t="s">
        <v>6542</v>
      </c>
      <c r="F162" s="663" t="s">
        <v>6543</v>
      </c>
      <c r="G162" s="662" t="s">
        <v>5670</v>
      </c>
      <c r="H162" s="662" t="s">
        <v>5671</v>
      </c>
      <c r="I162" s="664">
        <v>176.66</v>
      </c>
      <c r="J162" s="664">
        <v>2</v>
      </c>
      <c r="K162" s="665">
        <v>353.32</v>
      </c>
    </row>
    <row r="163" spans="1:11" ht="14.4" customHeight="1" x14ac:dyDescent="0.3">
      <c r="A163" s="660" t="s">
        <v>572</v>
      </c>
      <c r="B163" s="661" t="s">
        <v>573</v>
      </c>
      <c r="C163" s="662" t="s">
        <v>582</v>
      </c>
      <c r="D163" s="663" t="s">
        <v>3246</v>
      </c>
      <c r="E163" s="662" t="s">
        <v>6542</v>
      </c>
      <c r="F163" s="663" t="s">
        <v>6543</v>
      </c>
      <c r="G163" s="662" t="s">
        <v>5678</v>
      </c>
      <c r="H163" s="662" t="s">
        <v>5679</v>
      </c>
      <c r="I163" s="664">
        <v>13.55</v>
      </c>
      <c r="J163" s="664">
        <v>350</v>
      </c>
      <c r="K163" s="665">
        <v>4742.5</v>
      </c>
    </row>
    <row r="164" spans="1:11" ht="14.4" customHeight="1" x14ac:dyDescent="0.3">
      <c r="A164" s="660" t="s">
        <v>572</v>
      </c>
      <c r="B164" s="661" t="s">
        <v>573</v>
      </c>
      <c r="C164" s="662" t="s">
        <v>582</v>
      </c>
      <c r="D164" s="663" t="s">
        <v>3246</v>
      </c>
      <c r="E164" s="662" t="s">
        <v>6542</v>
      </c>
      <c r="F164" s="663" t="s">
        <v>6543</v>
      </c>
      <c r="G164" s="662" t="s">
        <v>5680</v>
      </c>
      <c r="H164" s="662" t="s">
        <v>5681</v>
      </c>
      <c r="I164" s="664">
        <v>12.5825</v>
      </c>
      <c r="J164" s="664">
        <v>1260</v>
      </c>
      <c r="K164" s="665">
        <v>15855.500000000002</v>
      </c>
    </row>
    <row r="165" spans="1:11" ht="14.4" customHeight="1" x14ac:dyDescent="0.3">
      <c r="A165" s="660" t="s">
        <v>572</v>
      </c>
      <c r="B165" s="661" t="s">
        <v>573</v>
      </c>
      <c r="C165" s="662" t="s">
        <v>582</v>
      </c>
      <c r="D165" s="663" t="s">
        <v>3246</v>
      </c>
      <c r="E165" s="662" t="s">
        <v>6542</v>
      </c>
      <c r="F165" s="663" t="s">
        <v>6543</v>
      </c>
      <c r="G165" s="662" t="s">
        <v>5820</v>
      </c>
      <c r="H165" s="662" t="s">
        <v>5821</v>
      </c>
      <c r="I165" s="664">
        <v>13.12</v>
      </c>
      <c r="J165" s="664">
        <v>5</v>
      </c>
      <c r="K165" s="665">
        <v>65.61</v>
      </c>
    </row>
    <row r="166" spans="1:11" ht="14.4" customHeight="1" x14ac:dyDescent="0.3">
      <c r="A166" s="660" t="s">
        <v>572</v>
      </c>
      <c r="B166" s="661" t="s">
        <v>573</v>
      </c>
      <c r="C166" s="662" t="s">
        <v>582</v>
      </c>
      <c r="D166" s="663" t="s">
        <v>3246</v>
      </c>
      <c r="E166" s="662" t="s">
        <v>6542</v>
      </c>
      <c r="F166" s="663" t="s">
        <v>6543</v>
      </c>
      <c r="G166" s="662" t="s">
        <v>5822</v>
      </c>
      <c r="H166" s="662" t="s">
        <v>5823</v>
      </c>
      <c r="I166" s="664">
        <v>87.72</v>
      </c>
      <c r="J166" s="664">
        <v>100</v>
      </c>
      <c r="K166" s="665">
        <v>8772.5</v>
      </c>
    </row>
    <row r="167" spans="1:11" ht="14.4" customHeight="1" x14ac:dyDescent="0.3">
      <c r="A167" s="660" t="s">
        <v>572</v>
      </c>
      <c r="B167" s="661" t="s">
        <v>573</v>
      </c>
      <c r="C167" s="662" t="s">
        <v>582</v>
      </c>
      <c r="D167" s="663" t="s">
        <v>3246</v>
      </c>
      <c r="E167" s="662" t="s">
        <v>6542</v>
      </c>
      <c r="F167" s="663" t="s">
        <v>6543</v>
      </c>
      <c r="G167" s="662" t="s">
        <v>5682</v>
      </c>
      <c r="H167" s="662" t="s">
        <v>5683</v>
      </c>
      <c r="I167" s="664">
        <v>17.98</v>
      </c>
      <c r="J167" s="664">
        <v>1400</v>
      </c>
      <c r="K167" s="665">
        <v>25172</v>
      </c>
    </row>
    <row r="168" spans="1:11" ht="14.4" customHeight="1" x14ac:dyDescent="0.3">
      <c r="A168" s="660" t="s">
        <v>572</v>
      </c>
      <c r="B168" s="661" t="s">
        <v>573</v>
      </c>
      <c r="C168" s="662" t="s">
        <v>582</v>
      </c>
      <c r="D168" s="663" t="s">
        <v>3246</v>
      </c>
      <c r="E168" s="662" t="s">
        <v>6542</v>
      </c>
      <c r="F168" s="663" t="s">
        <v>6543</v>
      </c>
      <c r="G168" s="662" t="s">
        <v>5684</v>
      </c>
      <c r="H168" s="662" t="s">
        <v>5685</v>
      </c>
      <c r="I168" s="664">
        <v>1.94</v>
      </c>
      <c r="J168" s="664">
        <v>100</v>
      </c>
      <c r="K168" s="665">
        <v>194</v>
      </c>
    </row>
    <row r="169" spans="1:11" ht="14.4" customHeight="1" x14ac:dyDescent="0.3">
      <c r="A169" s="660" t="s">
        <v>572</v>
      </c>
      <c r="B169" s="661" t="s">
        <v>573</v>
      </c>
      <c r="C169" s="662" t="s">
        <v>582</v>
      </c>
      <c r="D169" s="663" t="s">
        <v>3246</v>
      </c>
      <c r="E169" s="662" t="s">
        <v>6542</v>
      </c>
      <c r="F169" s="663" t="s">
        <v>6543</v>
      </c>
      <c r="G169" s="662" t="s">
        <v>5688</v>
      </c>
      <c r="H169" s="662" t="s">
        <v>5689</v>
      </c>
      <c r="I169" s="664">
        <v>15</v>
      </c>
      <c r="J169" s="664">
        <v>80</v>
      </c>
      <c r="K169" s="665">
        <v>1200</v>
      </c>
    </row>
    <row r="170" spans="1:11" ht="14.4" customHeight="1" x14ac:dyDescent="0.3">
      <c r="A170" s="660" t="s">
        <v>572</v>
      </c>
      <c r="B170" s="661" t="s">
        <v>573</v>
      </c>
      <c r="C170" s="662" t="s">
        <v>582</v>
      </c>
      <c r="D170" s="663" t="s">
        <v>3246</v>
      </c>
      <c r="E170" s="662" t="s">
        <v>6542</v>
      </c>
      <c r="F170" s="663" t="s">
        <v>6543</v>
      </c>
      <c r="G170" s="662" t="s">
        <v>5824</v>
      </c>
      <c r="H170" s="662" t="s">
        <v>5825</v>
      </c>
      <c r="I170" s="664">
        <v>4.43</v>
      </c>
      <c r="J170" s="664">
        <v>100</v>
      </c>
      <c r="K170" s="665">
        <v>442.86</v>
      </c>
    </row>
    <row r="171" spans="1:11" ht="14.4" customHeight="1" x14ac:dyDescent="0.3">
      <c r="A171" s="660" t="s">
        <v>572</v>
      </c>
      <c r="B171" s="661" t="s">
        <v>573</v>
      </c>
      <c r="C171" s="662" t="s">
        <v>582</v>
      </c>
      <c r="D171" s="663" t="s">
        <v>3246</v>
      </c>
      <c r="E171" s="662" t="s">
        <v>6542</v>
      </c>
      <c r="F171" s="663" t="s">
        <v>6543</v>
      </c>
      <c r="G171" s="662" t="s">
        <v>5692</v>
      </c>
      <c r="H171" s="662" t="s">
        <v>5693</v>
      </c>
      <c r="I171" s="664">
        <v>25.53</v>
      </c>
      <c r="J171" s="664">
        <v>95</v>
      </c>
      <c r="K171" s="665">
        <v>2425.35</v>
      </c>
    </row>
    <row r="172" spans="1:11" ht="14.4" customHeight="1" x14ac:dyDescent="0.3">
      <c r="A172" s="660" t="s">
        <v>572</v>
      </c>
      <c r="B172" s="661" t="s">
        <v>573</v>
      </c>
      <c r="C172" s="662" t="s">
        <v>582</v>
      </c>
      <c r="D172" s="663" t="s">
        <v>3246</v>
      </c>
      <c r="E172" s="662" t="s">
        <v>6542</v>
      </c>
      <c r="F172" s="663" t="s">
        <v>6543</v>
      </c>
      <c r="G172" s="662" t="s">
        <v>5826</v>
      </c>
      <c r="H172" s="662" t="s">
        <v>5827</v>
      </c>
      <c r="I172" s="664">
        <v>8.9600000000000009</v>
      </c>
      <c r="J172" s="664">
        <v>50</v>
      </c>
      <c r="K172" s="665">
        <v>448</v>
      </c>
    </row>
    <row r="173" spans="1:11" ht="14.4" customHeight="1" x14ac:dyDescent="0.3">
      <c r="A173" s="660" t="s">
        <v>572</v>
      </c>
      <c r="B173" s="661" t="s">
        <v>573</v>
      </c>
      <c r="C173" s="662" t="s">
        <v>582</v>
      </c>
      <c r="D173" s="663" t="s">
        <v>3246</v>
      </c>
      <c r="E173" s="662" t="s">
        <v>6542</v>
      </c>
      <c r="F173" s="663" t="s">
        <v>6543</v>
      </c>
      <c r="G173" s="662" t="s">
        <v>5694</v>
      </c>
      <c r="H173" s="662" t="s">
        <v>5695</v>
      </c>
      <c r="I173" s="664">
        <v>2.5175000000000001</v>
      </c>
      <c r="J173" s="664">
        <v>550</v>
      </c>
      <c r="K173" s="665">
        <v>1384</v>
      </c>
    </row>
    <row r="174" spans="1:11" ht="14.4" customHeight="1" x14ac:dyDescent="0.3">
      <c r="A174" s="660" t="s">
        <v>572</v>
      </c>
      <c r="B174" s="661" t="s">
        <v>573</v>
      </c>
      <c r="C174" s="662" t="s">
        <v>582</v>
      </c>
      <c r="D174" s="663" t="s">
        <v>3246</v>
      </c>
      <c r="E174" s="662" t="s">
        <v>6542</v>
      </c>
      <c r="F174" s="663" t="s">
        <v>6543</v>
      </c>
      <c r="G174" s="662" t="s">
        <v>5704</v>
      </c>
      <c r="H174" s="662" t="s">
        <v>5705</v>
      </c>
      <c r="I174" s="664">
        <v>21.232500000000002</v>
      </c>
      <c r="J174" s="664">
        <v>200</v>
      </c>
      <c r="K174" s="665">
        <v>4246.5</v>
      </c>
    </row>
    <row r="175" spans="1:11" ht="14.4" customHeight="1" x14ac:dyDescent="0.3">
      <c r="A175" s="660" t="s">
        <v>572</v>
      </c>
      <c r="B175" s="661" t="s">
        <v>573</v>
      </c>
      <c r="C175" s="662" t="s">
        <v>582</v>
      </c>
      <c r="D175" s="663" t="s">
        <v>3246</v>
      </c>
      <c r="E175" s="662" t="s">
        <v>6542</v>
      </c>
      <c r="F175" s="663" t="s">
        <v>6543</v>
      </c>
      <c r="G175" s="662" t="s">
        <v>5706</v>
      </c>
      <c r="H175" s="662" t="s">
        <v>5707</v>
      </c>
      <c r="I175" s="664">
        <v>21.233333333333334</v>
      </c>
      <c r="J175" s="664">
        <v>150</v>
      </c>
      <c r="K175" s="665">
        <v>3185</v>
      </c>
    </row>
    <row r="176" spans="1:11" ht="14.4" customHeight="1" x14ac:dyDescent="0.3">
      <c r="A176" s="660" t="s">
        <v>572</v>
      </c>
      <c r="B176" s="661" t="s">
        <v>573</v>
      </c>
      <c r="C176" s="662" t="s">
        <v>582</v>
      </c>
      <c r="D176" s="663" t="s">
        <v>3246</v>
      </c>
      <c r="E176" s="662" t="s">
        <v>6542</v>
      </c>
      <c r="F176" s="663" t="s">
        <v>6543</v>
      </c>
      <c r="G176" s="662" t="s">
        <v>5714</v>
      </c>
      <c r="H176" s="662" t="s">
        <v>5715</v>
      </c>
      <c r="I176" s="664">
        <v>0.47499999999999998</v>
      </c>
      <c r="J176" s="664">
        <v>300</v>
      </c>
      <c r="K176" s="665">
        <v>142</v>
      </c>
    </row>
    <row r="177" spans="1:11" ht="14.4" customHeight="1" x14ac:dyDescent="0.3">
      <c r="A177" s="660" t="s">
        <v>572</v>
      </c>
      <c r="B177" s="661" t="s">
        <v>573</v>
      </c>
      <c r="C177" s="662" t="s">
        <v>582</v>
      </c>
      <c r="D177" s="663" t="s">
        <v>3246</v>
      </c>
      <c r="E177" s="662" t="s">
        <v>6542</v>
      </c>
      <c r="F177" s="663" t="s">
        <v>6543</v>
      </c>
      <c r="G177" s="662" t="s">
        <v>5722</v>
      </c>
      <c r="H177" s="662" t="s">
        <v>5723</v>
      </c>
      <c r="I177" s="664">
        <v>9.1999999999999993</v>
      </c>
      <c r="J177" s="664">
        <v>100</v>
      </c>
      <c r="K177" s="665">
        <v>920</v>
      </c>
    </row>
    <row r="178" spans="1:11" ht="14.4" customHeight="1" x14ac:dyDescent="0.3">
      <c r="A178" s="660" t="s">
        <v>572</v>
      </c>
      <c r="B178" s="661" t="s">
        <v>573</v>
      </c>
      <c r="C178" s="662" t="s">
        <v>582</v>
      </c>
      <c r="D178" s="663" t="s">
        <v>3246</v>
      </c>
      <c r="E178" s="662" t="s">
        <v>6542</v>
      </c>
      <c r="F178" s="663" t="s">
        <v>6543</v>
      </c>
      <c r="G178" s="662" t="s">
        <v>5828</v>
      </c>
      <c r="H178" s="662" t="s">
        <v>5829</v>
      </c>
      <c r="I178" s="664">
        <v>172.5</v>
      </c>
      <c r="J178" s="664">
        <v>2</v>
      </c>
      <c r="K178" s="665">
        <v>345</v>
      </c>
    </row>
    <row r="179" spans="1:11" ht="14.4" customHeight="1" x14ac:dyDescent="0.3">
      <c r="A179" s="660" t="s">
        <v>572</v>
      </c>
      <c r="B179" s="661" t="s">
        <v>573</v>
      </c>
      <c r="C179" s="662" t="s">
        <v>582</v>
      </c>
      <c r="D179" s="663" t="s">
        <v>3246</v>
      </c>
      <c r="E179" s="662" t="s">
        <v>6542</v>
      </c>
      <c r="F179" s="663" t="s">
        <v>6543</v>
      </c>
      <c r="G179" s="662" t="s">
        <v>5830</v>
      </c>
      <c r="H179" s="662" t="s">
        <v>5831</v>
      </c>
      <c r="I179" s="664">
        <v>1</v>
      </c>
      <c r="J179" s="664">
        <v>200</v>
      </c>
      <c r="K179" s="665">
        <v>200</v>
      </c>
    </row>
    <row r="180" spans="1:11" ht="14.4" customHeight="1" x14ac:dyDescent="0.3">
      <c r="A180" s="660" t="s">
        <v>572</v>
      </c>
      <c r="B180" s="661" t="s">
        <v>573</v>
      </c>
      <c r="C180" s="662" t="s">
        <v>582</v>
      </c>
      <c r="D180" s="663" t="s">
        <v>3246</v>
      </c>
      <c r="E180" s="662" t="s">
        <v>6544</v>
      </c>
      <c r="F180" s="663" t="s">
        <v>6545</v>
      </c>
      <c r="G180" s="662" t="s">
        <v>5832</v>
      </c>
      <c r="H180" s="662" t="s">
        <v>5833</v>
      </c>
      <c r="I180" s="664">
        <v>0.42166666666666669</v>
      </c>
      <c r="J180" s="664">
        <v>1300</v>
      </c>
      <c r="K180" s="665">
        <v>539.79999999999995</v>
      </c>
    </row>
    <row r="181" spans="1:11" ht="14.4" customHeight="1" x14ac:dyDescent="0.3">
      <c r="A181" s="660" t="s">
        <v>572</v>
      </c>
      <c r="B181" s="661" t="s">
        <v>573</v>
      </c>
      <c r="C181" s="662" t="s">
        <v>582</v>
      </c>
      <c r="D181" s="663" t="s">
        <v>3246</v>
      </c>
      <c r="E181" s="662" t="s">
        <v>6548</v>
      </c>
      <c r="F181" s="663" t="s">
        <v>6549</v>
      </c>
      <c r="G181" s="662" t="s">
        <v>5740</v>
      </c>
      <c r="H181" s="662" t="s">
        <v>5741</v>
      </c>
      <c r="I181" s="664">
        <v>8.1675000000000004</v>
      </c>
      <c r="J181" s="664">
        <v>700</v>
      </c>
      <c r="K181" s="665">
        <v>5718</v>
      </c>
    </row>
    <row r="182" spans="1:11" ht="14.4" customHeight="1" x14ac:dyDescent="0.3">
      <c r="A182" s="660" t="s">
        <v>572</v>
      </c>
      <c r="B182" s="661" t="s">
        <v>573</v>
      </c>
      <c r="C182" s="662" t="s">
        <v>582</v>
      </c>
      <c r="D182" s="663" t="s">
        <v>3246</v>
      </c>
      <c r="E182" s="662" t="s">
        <v>6548</v>
      </c>
      <c r="F182" s="663" t="s">
        <v>6549</v>
      </c>
      <c r="G182" s="662" t="s">
        <v>5744</v>
      </c>
      <c r="H182" s="662" t="s">
        <v>5745</v>
      </c>
      <c r="I182" s="664">
        <v>7.0049999999999999</v>
      </c>
      <c r="J182" s="664">
        <v>700</v>
      </c>
      <c r="K182" s="665">
        <v>4904</v>
      </c>
    </row>
    <row r="183" spans="1:11" ht="14.4" customHeight="1" x14ac:dyDescent="0.3">
      <c r="A183" s="660" t="s">
        <v>572</v>
      </c>
      <c r="B183" s="661" t="s">
        <v>573</v>
      </c>
      <c r="C183" s="662" t="s">
        <v>582</v>
      </c>
      <c r="D183" s="663" t="s">
        <v>3246</v>
      </c>
      <c r="E183" s="662" t="s">
        <v>6552</v>
      </c>
      <c r="F183" s="663" t="s">
        <v>6553</v>
      </c>
      <c r="G183" s="662" t="s">
        <v>5748</v>
      </c>
      <c r="H183" s="662" t="s">
        <v>5749</v>
      </c>
      <c r="I183" s="664">
        <v>399.3</v>
      </c>
      <c r="J183" s="664">
        <v>145</v>
      </c>
      <c r="K183" s="665">
        <v>57898.5</v>
      </c>
    </row>
    <row r="184" spans="1:11" ht="14.4" customHeight="1" x14ac:dyDescent="0.3">
      <c r="A184" s="660" t="s">
        <v>572</v>
      </c>
      <c r="B184" s="661" t="s">
        <v>573</v>
      </c>
      <c r="C184" s="662" t="s">
        <v>582</v>
      </c>
      <c r="D184" s="663" t="s">
        <v>3246</v>
      </c>
      <c r="E184" s="662" t="s">
        <v>6552</v>
      </c>
      <c r="F184" s="663" t="s">
        <v>6553</v>
      </c>
      <c r="G184" s="662" t="s">
        <v>5834</v>
      </c>
      <c r="H184" s="662" t="s">
        <v>5835</v>
      </c>
      <c r="I184" s="664">
        <v>0.30499999999999999</v>
      </c>
      <c r="J184" s="664">
        <v>700</v>
      </c>
      <c r="K184" s="665">
        <v>213</v>
      </c>
    </row>
    <row r="185" spans="1:11" ht="14.4" customHeight="1" x14ac:dyDescent="0.3">
      <c r="A185" s="660" t="s">
        <v>572</v>
      </c>
      <c r="B185" s="661" t="s">
        <v>573</v>
      </c>
      <c r="C185" s="662" t="s">
        <v>582</v>
      </c>
      <c r="D185" s="663" t="s">
        <v>3246</v>
      </c>
      <c r="E185" s="662" t="s">
        <v>6552</v>
      </c>
      <c r="F185" s="663" t="s">
        <v>6553</v>
      </c>
      <c r="G185" s="662" t="s">
        <v>5750</v>
      </c>
      <c r="H185" s="662" t="s">
        <v>5751</v>
      </c>
      <c r="I185" s="664">
        <v>0.3075</v>
      </c>
      <c r="J185" s="664">
        <v>600</v>
      </c>
      <c r="K185" s="665">
        <v>185</v>
      </c>
    </row>
    <row r="186" spans="1:11" ht="14.4" customHeight="1" x14ac:dyDescent="0.3">
      <c r="A186" s="660" t="s">
        <v>572</v>
      </c>
      <c r="B186" s="661" t="s">
        <v>573</v>
      </c>
      <c r="C186" s="662" t="s">
        <v>582</v>
      </c>
      <c r="D186" s="663" t="s">
        <v>3246</v>
      </c>
      <c r="E186" s="662" t="s">
        <v>6552</v>
      </c>
      <c r="F186" s="663" t="s">
        <v>6553</v>
      </c>
      <c r="G186" s="662" t="s">
        <v>5836</v>
      </c>
      <c r="H186" s="662" t="s">
        <v>5837</v>
      </c>
      <c r="I186" s="664">
        <v>0.68</v>
      </c>
      <c r="J186" s="664">
        <v>100</v>
      </c>
      <c r="K186" s="665">
        <v>68</v>
      </c>
    </row>
    <row r="187" spans="1:11" ht="14.4" customHeight="1" x14ac:dyDescent="0.3">
      <c r="A187" s="660" t="s">
        <v>572</v>
      </c>
      <c r="B187" s="661" t="s">
        <v>573</v>
      </c>
      <c r="C187" s="662" t="s">
        <v>582</v>
      </c>
      <c r="D187" s="663" t="s">
        <v>3246</v>
      </c>
      <c r="E187" s="662" t="s">
        <v>6552</v>
      </c>
      <c r="F187" s="663" t="s">
        <v>6553</v>
      </c>
      <c r="G187" s="662" t="s">
        <v>5838</v>
      </c>
      <c r="H187" s="662" t="s">
        <v>5839</v>
      </c>
      <c r="I187" s="664">
        <v>0.48</v>
      </c>
      <c r="J187" s="664">
        <v>700</v>
      </c>
      <c r="K187" s="665">
        <v>336</v>
      </c>
    </row>
    <row r="188" spans="1:11" ht="14.4" customHeight="1" x14ac:dyDescent="0.3">
      <c r="A188" s="660" t="s">
        <v>572</v>
      </c>
      <c r="B188" s="661" t="s">
        <v>573</v>
      </c>
      <c r="C188" s="662" t="s">
        <v>582</v>
      </c>
      <c r="D188" s="663" t="s">
        <v>3246</v>
      </c>
      <c r="E188" s="662" t="s">
        <v>6552</v>
      </c>
      <c r="F188" s="663" t="s">
        <v>6553</v>
      </c>
      <c r="G188" s="662" t="s">
        <v>5840</v>
      </c>
      <c r="H188" s="662" t="s">
        <v>5841</v>
      </c>
      <c r="I188" s="664">
        <v>907.5</v>
      </c>
      <c r="J188" s="664">
        <v>140</v>
      </c>
      <c r="K188" s="665">
        <v>127050</v>
      </c>
    </row>
    <row r="189" spans="1:11" ht="14.4" customHeight="1" x14ac:dyDescent="0.3">
      <c r="A189" s="660" t="s">
        <v>572</v>
      </c>
      <c r="B189" s="661" t="s">
        <v>573</v>
      </c>
      <c r="C189" s="662" t="s">
        <v>582</v>
      </c>
      <c r="D189" s="663" t="s">
        <v>3246</v>
      </c>
      <c r="E189" s="662" t="s">
        <v>6552</v>
      </c>
      <c r="F189" s="663" t="s">
        <v>6553</v>
      </c>
      <c r="G189" s="662" t="s">
        <v>5754</v>
      </c>
      <c r="H189" s="662" t="s">
        <v>5755</v>
      </c>
      <c r="I189" s="664">
        <v>0.48399999999999999</v>
      </c>
      <c r="J189" s="664">
        <v>2800</v>
      </c>
      <c r="K189" s="665">
        <v>1357</v>
      </c>
    </row>
    <row r="190" spans="1:11" ht="14.4" customHeight="1" x14ac:dyDescent="0.3">
      <c r="A190" s="660" t="s">
        <v>572</v>
      </c>
      <c r="B190" s="661" t="s">
        <v>573</v>
      </c>
      <c r="C190" s="662" t="s">
        <v>582</v>
      </c>
      <c r="D190" s="663" t="s">
        <v>3246</v>
      </c>
      <c r="E190" s="662" t="s">
        <v>6552</v>
      </c>
      <c r="F190" s="663" t="s">
        <v>6553</v>
      </c>
      <c r="G190" s="662" t="s">
        <v>5842</v>
      </c>
      <c r="H190" s="662" t="s">
        <v>5843</v>
      </c>
      <c r="I190" s="664">
        <v>31.46</v>
      </c>
      <c r="J190" s="664">
        <v>50</v>
      </c>
      <c r="K190" s="665">
        <v>1573</v>
      </c>
    </row>
    <row r="191" spans="1:11" ht="14.4" customHeight="1" x14ac:dyDescent="0.3">
      <c r="A191" s="660" t="s">
        <v>572</v>
      </c>
      <c r="B191" s="661" t="s">
        <v>573</v>
      </c>
      <c r="C191" s="662" t="s">
        <v>582</v>
      </c>
      <c r="D191" s="663" t="s">
        <v>3246</v>
      </c>
      <c r="E191" s="662" t="s">
        <v>6552</v>
      </c>
      <c r="F191" s="663" t="s">
        <v>6553</v>
      </c>
      <c r="G191" s="662" t="s">
        <v>5844</v>
      </c>
      <c r="H191" s="662" t="s">
        <v>5845</v>
      </c>
      <c r="I191" s="664">
        <v>1.7749999999999999</v>
      </c>
      <c r="J191" s="664">
        <v>800</v>
      </c>
      <c r="K191" s="665">
        <v>1425</v>
      </c>
    </row>
    <row r="192" spans="1:11" ht="14.4" customHeight="1" x14ac:dyDescent="0.3">
      <c r="A192" s="660" t="s">
        <v>572</v>
      </c>
      <c r="B192" s="661" t="s">
        <v>573</v>
      </c>
      <c r="C192" s="662" t="s">
        <v>582</v>
      </c>
      <c r="D192" s="663" t="s">
        <v>3246</v>
      </c>
      <c r="E192" s="662" t="s">
        <v>6552</v>
      </c>
      <c r="F192" s="663" t="s">
        <v>6553</v>
      </c>
      <c r="G192" s="662" t="s">
        <v>5846</v>
      </c>
      <c r="H192" s="662" t="s">
        <v>5847</v>
      </c>
      <c r="I192" s="664">
        <v>1.7880000000000003</v>
      </c>
      <c r="J192" s="664">
        <v>5900</v>
      </c>
      <c r="K192" s="665">
        <v>10572</v>
      </c>
    </row>
    <row r="193" spans="1:11" ht="14.4" customHeight="1" x14ac:dyDescent="0.3">
      <c r="A193" s="660" t="s">
        <v>572</v>
      </c>
      <c r="B193" s="661" t="s">
        <v>573</v>
      </c>
      <c r="C193" s="662" t="s">
        <v>582</v>
      </c>
      <c r="D193" s="663" t="s">
        <v>3246</v>
      </c>
      <c r="E193" s="662" t="s">
        <v>6552</v>
      </c>
      <c r="F193" s="663" t="s">
        <v>6553</v>
      </c>
      <c r="G193" s="662" t="s">
        <v>5848</v>
      </c>
      <c r="H193" s="662" t="s">
        <v>5849</v>
      </c>
      <c r="I193" s="664">
        <v>31.46</v>
      </c>
      <c r="J193" s="664">
        <v>50</v>
      </c>
      <c r="K193" s="665">
        <v>1573</v>
      </c>
    </row>
    <row r="194" spans="1:11" ht="14.4" customHeight="1" x14ac:dyDescent="0.3">
      <c r="A194" s="660" t="s">
        <v>572</v>
      </c>
      <c r="B194" s="661" t="s">
        <v>573</v>
      </c>
      <c r="C194" s="662" t="s">
        <v>582</v>
      </c>
      <c r="D194" s="663" t="s">
        <v>3246</v>
      </c>
      <c r="E194" s="662" t="s">
        <v>6554</v>
      </c>
      <c r="F194" s="663" t="s">
        <v>6555</v>
      </c>
      <c r="G194" s="662" t="s">
        <v>5766</v>
      </c>
      <c r="H194" s="662" t="s">
        <v>5767</v>
      </c>
      <c r="I194" s="664">
        <v>0.71</v>
      </c>
      <c r="J194" s="664">
        <v>11400</v>
      </c>
      <c r="K194" s="665">
        <v>8094</v>
      </c>
    </row>
    <row r="195" spans="1:11" ht="14.4" customHeight="1" x14ac:dyDescent="0.3">
      <c r="A195" s="660" t="s">
        <v>572</v>
      </c>
      <c r="B195" s="661" t="s">
        <v>573</v>
      </c>
      <c r="C195" s="662" t="s">
        <v>582</v>
      </c>
      <c r="D195" s="663" t="s">
        <v>3246</v>
      </c>
      <c r="E195" s="662" t="s">
        <v>6554</v>
      </c>
      <c r="F195" s="663" t="s">
        <v>6555</v>
      </c>
      <c r="G195" s="662" t="s">
        <v>5768</v>
      </c>
      <c r="H195" s="662" t="s">
        <v>5769</v>
      </c>
      <c r="I195" s="664">
        <v>0.71333333333333326</v>
      </c>
      <c r="J195" s="664">
        <v>3200</v>
      </c>
      <c r="K195" s="665">
        <v>2281.65</v>
      </c>
    </row>
    <row r="196" spans="1:11" ht="14.4" customHeight="1" x14ac:dyDescent="0.3">
      <c r="A196" s="660" t="s">
        <v>572</v>
      </c>
      <c r="B196" s="661" t="s">
        <v>573</v>
      </c>
      <c r="C196" s="662" t="s">
        <v>582</v>
      </c>
      <c r="D196" s="663" t="s">
        <v>3246</v>
      </c>
      <c r="E196" s="662" t="s">
        <v>6554</v>
      </c>
      <c r="F196" s="663" t="s">
        <v>6555</v>
      </c>
      <c r="G196" s="662" t="s">
        <v>5770</v>
      </c>
      <c r="H196" s="662" t="s">
        <v>5771</v>
      </c>
      <c r="I196" s="664">
        <v>0.71</v>
      </c>
      <c r="J196" s="664">
        <v>2200</v>
      </c>
      <c r="K196" s="665">
        <v>1562</v>
      </c>
    </row>
    <row r="197" spans="1:11" ht="14.4" customHeight="1" x14ac:dyDescent="0.3">
      <c r="A197" s="660" t="s">
        <v>572</v>
      </c>
      <c r="B197" s="661" t="s">
        <v>573</v>
      </c>
      <c r="C197" s="662" t="s">
        <v>582</v>
      </c>
      <c r="D197" s="663" t="s">
        <v>3246</v>
      </c>
      <c r="E197" s="662" t="s">
        <v>6556</v>
      </c>
      <c r="F197" s="663" t="s">
        <v>6557</v>
      </c>
      <c r="G197" s="662" t="s">
        <v>5774</v>
      </c>
      <c r="H197" s="662" t="s">
        <v>5775</v>
      </c>
      <c r="I197" s="664">
        <v>285.61561013600624</v>
      </c>
      <c r="J197" s="664">
        <v>5</v>
      </c>
      <c r="K197" s="665">
        <v>1428.0780506800311</v>
      </c>
    </row>
    <row r="198" spans="1:11" ht="14.4" customHeight="1" x14ac:dyDescent="0.3">
      <c r="A198" s="660" t="s">
        <v>572</v>
      </c>
      <c r="B198" s="661" t="s">
        <v>573</v>
      </c>
      <c r="C198" s="662" t="s">
        <v>582</v>
      </c>
      <c r="D198" s="663" t="s">
        <v>3246</v>
      </c>
      <c r="E198" s="662" t="s">
        <v>6556</v>
      </c>
      <c r="F198" s="663" t="s">
        <v>6557</v>
      </c>
      <c r="G198" s="662" t="s">
        <v>5776</v>
      </c>
      <c r="H198" s="662" t="s">
        <v>5777</v>
      </c>
      <c r="I198" s="664">
        <v>139.44</v>
      </c>
      <c r="J198" s="664">
        <v>6</v>
      </c>
      <c r="K198" s="665">
        <v>836.65</v>
      </c>
    </row>
    <row r="199" spans="1:11" ht="14.4" customHeight="1" x14ac:dyDescent="0.3">
      <c r="A199" s="660" t="s">
        <v>572</v>
      </c>
      <c r="B199" s="661" t="s">
        <v>573</v>
      </c>
      <c r="C199" s="662" t="s">
        <v>582</v>
      </c>
      <c r="D199" s="663" t="s">
        <v>3246</v>
      </c>
      <c r="E199" s="662" t="s">
        <v>6556</v>
      </c>
      <c r="F199" s="663" t="s">
        <v>6557</v>
      </c>
      <c r="G199" s="662" t="s">
        <v>5778</v>
      </c>
      <c r="H199" s="662" t="s">
        <v>5779</v>
      </c>
      <c r="I199" s="664">
        <v>139.44</v>
      </c>
      <c r="J199" s="664">
        <v>6</v>
      </c>
      <c r="K199" s="665">
        <v>836.64</v>
      </c>
    </row>
    <row r="200" spans="1:11" ht="14.4" customHeight="1" x14ac:dyDescent="0.3">
      <c r="A200" s="660" t="s">
        <v>572</v>
      </c>
      <c r="B200" s="661" t="s">
        <v>573</v>
      </c>
      <c r="C200" s="662" t="s">
        <v>582</v>
      </c>
      <c r="D200" s="663" t="s">
        <v>3246</v>
      </c>
      <c r="E200" s="662" t="s">
        <v>6556</v>
      </c>
      <c r="F200" s="663" t="s">
        <v>6557</v>
      </c>
      <c r="G200" s="662" t="s">
        <v>5780</v>
      </c>
      <c r="H200" s="662" t="s">
        <v>5781</v>
      </c>
      <c r="I200" s="664">
        <v>152.46</v>
      </c>
      <c r="J200" s="664">
        <v>20</v>
      </c>
      <c r="K200" s="665">
        <v>3049.2</v>
      </c>
    </row>
    <row r="201" spans="1:11" ht="14.4" customHeight="1" x14ac:dyDescent="0.3">
      <c r="A201" s="660" t="s">
        <v>572</v>
      </c>
      <c r="B201" s="661" t="s">
        <v>573</v>
      </c>
      <c r="C201" s="662" t="s">
        <v>582</v>
      </c>
      <c r="D201" s="663" t="s">
        <v>3246</v>
      </c>
      <c r="E201" s="662" t="s">
        <v>6558</v>
      </c>
      <c r="F201" s="663" t="s">
        <v>6559</v>
      </c>
      <c r="G201" s="662" t="s">
        <v>5782</v>
      </c>
      <c r="H201" s="662" t="s">
        <v>5783</v>
      </c>
      <c r="I201" s="664">
        <v>15.53</v>
      </c>
      <c r="J201" s="664">
        <v>1</v>
      </c>
      <c r="K201" s="665">
        <v>15.53</v>
      </c>
    </row>
    <row r="202" spans="1:11" ht="14.4" customHeight="1" x14ac:dyDescent="0.3">
      <c r="A202" s="660" t="s">
        <v>572</v>
      </c>
      <c r="B202" s="661" t="s">
        <v>573</v>
      </c>
      <c r="C202" s="662" t="s">
        <v>585</v>
      </c>
      <c r="D202" s="663" t="s">
        <v>3247</v>
      </c>
      <c r="E202" s="662" t="s">
        <v>6540</v>
      </c>
      <c r="F202" s="663" t="s">
        <v>6541</v>
      </c>
      <c r="G202" s="662" t="s">
        <v>5788</v>
      </c>
      <c r="H202" s="662" t="s">
        <v>5789</v>
      </c>
      <c r="I202" s="664">
        <v>99.06</v>
      </c>
      <c r="J202" s="664">
        <v>1</v>
      </c>
      <c r="K202" s="665">
        <v>99.06</v>
      </c>
    </row>
    <row r="203" spans="1:11" ht="14.4" customHeight="1" x14ac:dyDescent="0.3">
      <c r="A203" s="660" t="s">
        <v>572</v>
      </c>
      <c r="B203" s="661" t="s">
        <v>573</v>
      </c>
      <c r="C203" s="662" t="s">
        <v>585</v>
      </c>
      <c r="D203" s="663" t="s">
        <v>3247</v>
      </c>
      <c r="E203" s="662" t="s">
        <v>6540</v>
      </c>
      <c r="F203" s="663" t="s">
        <v>6541</v>
      </c>
      <c r="G203" s="662" t="s">
        <v>5850</v>
      </c>
      <c r="H203" s="662" t="s">
        <v>5851</v>
      </c>
      <c r="I203" s="664">
        <v>183.09</v>
      </c>
      <c r="J203" s="664">
        <v>1</v>
      </c>
      <c r="K203" s="665">
        <v>183.09</v>
      </c>
    </row>
    <row r="204" spans="1:11" ht="14.4" customHeight="1" x14ac:dyDescent="0.3">
      <c r="A204" s="660" t="s">
        <v>572</v>
      </c>
      <c r="B204" s="661" t="s">
        <v>573</v>
      </c>
      <c r="C204" s="662" t="s">
        <v>585</v>
      </c>
      <c r="D204" s="663" t="s">
        <v>3247</v>
      </c>
      <c r="E204" s="662" t="s">
        <v>6540</v>
      </c>
      <c r="F204" s="663" t="s">
        <v>6541</v>
      </c>
      <c r="G204" s="662" t="s">
        <v>5852</v>
      </c>
      <c r="H204" s="662" t="s">
        <v>5853</v>
      </c>
      <c r="I204" s="664">
        <v>3.105</v>
      </c>
      <c r="J204" s="664">
        <v>300</v>
      </c>
      <c r="K204" s="665">
        <v>931.40000000000009</v>
      </c>
    </row>
    <row r="205" spans="1:11" ht="14.4" customHeight="1" x14ac:dyDescent="0.3">
      <c r="A205" s="660" t="s">
        <v>572</v>
      </c>
      <c r="B205" s="661" t="s">
        <v>573</v>
      </c>
      <c r="C205" s="662" t="s">
        <v>585</v>
      </c>
      <c r="D205" s="663" t="s">
        <v>3247</v>
      </c>
      <c r="E205" s="662" t="s">
        <v>6540</v>
      </c>
      <c r="F205" s="663" t="s">
        <v>6541</v>
      </c>
      <c r="G205" s="662" t="s">
        <v>5562</v>
      </c>
      <c r="H205" s="662" t="s">
        <v>5563</v>
      </c>
      <c r="I205" s="664">
        <v>124.45</v>
      </c>
      <c r="J205" s="664">
        <v>1</v>
      </c>
      <c r="K205" s="665">
        <v>124.45</v>
      </c>
    </row>
    <row r="206" spans="1:11" ht="14.4" customHeight="1" x14ac:dyDescent="0.3">
      <c r="A206" s="660" t="s">
        <v>572</v>
      </c>
      <c r="B206" s="661" t="s">
        <v>573</v>
      </c>
      <c r="C206" s="662" t="s">
        <v>585</v>
      </c>
      <c r="D206" s="663" t="s">
        <v>3247</v>
      </c>
      <c r="E206" s="662" t="s">
        <v>6540</v>
      </c>
      <c r="F206" s="663" t="s">
        <v>6541</v>
      </c>
      <c r="G206" s="662" t="s">
        <v>5564</v>
      </c>
      <c r="H206" s="662" t="s">
        <v>5565</v>
      </c>
      <c r="I206" s="664">
        <v>0.40666666666666673</v>
      </c>
      <c r="J206" s="664">
        <v>5000</v>
      </c>
      <c r="K206" s="665">
        <v>2020</v>
      </c>
    </row>
    <row r="207" spans="1:11" ht="14.4" customHeight="1" x14ac:dyDescent="0.3">
      <c r="A207" s="660" t="s">
        <v>572</v>
      </c>
      <c r="B207" s="661" t="s">
        <v>573</v>
      </c>
      <c r="C207" s="662" t="s">
        <v>585</v>
      </c>
      <c r="D207" s="663" t="s">
        <v>3247</v>
      </c>
      <c r="E207" s="662" t="s">
        <v>6540</v>
      </c>
      <c r="F207" s="663" t="s">
        <v>6541</v>
      </c>
      <c r="G207" s="662" t="s">
        <v>5566</v>
      </c>
      <c r="H207" s="662" t="s">
        <v>5567</v>
      </c>
      <c r="I207" s="664">
        <v>27.813333333333333</v>
      </c>
      <c r="J207" s="664">
        <v>70</v>
      </c>
      <c r="K207" s="665">
        <v>1955.8</v>
      </c>
    </row>
    <row r="208" spans="1:11" ht="14.4" customHeight="1" x14ac:dyDescent="0.3">
      <c r="A208" s="660" t="s">
        <v>572</v>
      </c>
      <c r="B208" s="661" t="s">
        <v>573</v>
      </c>
      <c r="C208" s="662" t="s">
        <v>585</v>
      </c>
      <c r="D208" s="663" t="s">
        <v>3247</v>
      </c>
      <c r="E208" s="662" t="s">
        <v>6540</v>
      </c>
      <c r="F208" s="663" t="s">
        <v>6541</v>
      </c>
      <c r="G208" s="662" t="s">
        <v>5570</v>
      </c>
      <c r="H208" s="662" t="s">
        <v>5571</v>
      </c>
      <c r="I208" s="664">
        <v>5.94</v>
      </c>
      <c r="J208" s="664">
        <v>200</v>
      </c>
      <c r="K208" s="665">
        <v>1188</v>
      </c>
    </row>
    <row r="209" spans="1:11" ht="14.4" customHeight="1" x14ac:dyDescent="0.3">
      <c r="A209" s="660" t="s">
        <v>572</v>
      </c>
      <c r="B209" s="661" t="s">
        <v>573</v>
      </c>
      <c r="C209" s="662" t="s">
        <v>585</v>
      </c>
      <c r="D209" s="663" t="s">
        <v>3247</v>
      </c>
      <c r="E209" s="662" t="s">
        <v>6540</v>
      </c>
      <c r="F209" s="663" t="s">
        <v>6541</v>
      </c>
      <c r="G209" s="662" t="s">
        <v>5854</v>
      </c>
      <c r="H209" s="662" t="s">
        <v>5855</v>
      </c>
      <c r="I209" s="664">
        <v>1.43</v>
      </c>
      <c r="J209" s="664">
        <v>200</v>
      </c>
      <c r="K209" s="665">
        <v>286</v>
      </c>
    </row>
    <row r="210" spans="1:11" ht="14.4" customHeight="1" x14ac:dyDescent="0.3">
      <c r="A210" s="660" t="s">
        <v>572</v>
      </c>
      <c r="B210" s="661" t="s">
        <v>573</v>
      </c>
      <c r="C210" s="662" t="s">
        <v>585</v>
      </c>
      <c r="D210" s="663" t="s">
        <v>3247</v>
      </c>
      <c r="E210" s="662" t="s">
        <v>6540</v>
      </c>
      <c r="F210" s="663" t="s">
        <v>6541</v>
      </c>
      <c r="G210" s="662" t="s">
        <v>5856</v>
      </c>
      <c r="H210" s="662" t="s">
        <v>5857</v>
      </c>
      <c r="I210" s="664">
        <v>129.26</v>
      </c>
      <c r="J210" s="664">
        <v>5</v>
      </c>
      <c r="K210" s="665">
        <v>646.29999999999995</v>
      </c>
    </row>
    <row r="211" spans="1:11" ht="14.4" customHeight="1" x14ac:dyDescent="0.3">
      <c r="A211" s="660" t="s">
        <v>572</v>
      </c>
      <c r="B211" s="661" t="s">
        <v>573</v>
      </c>
      <c r="C211" s="662" t="s">
        <v>585</v>
      </c>
      <c r="D211" s="663" t="s">
        <v>3247</v>
      </c>
      <c r="E211" s="662" t="s">
        <v>6540</v>
      </c>
      <c r="F211" s="663" t="s">
        <v>6541</v>
      </c>
      <c r="G211" s="662" t="s">
        <v>5858</v>
      </c>
      <c r="H211" s="662" t="s">
        <v>5859</v>
      </c>
      <c r="I211" s="664">
        <v>11.36</v>
      </c>
      <c r="J211" s="664">
        <v>20</v>
      </c>
      <c r="K211" s="665">
        <v>227.24</v>
      </c>
    </row>
    <row r="212" spans="1:11" ht="14.4" customHeight="1" x14ac:dyDescent="0.3">
      <c r="A212" s="660" t="s">
        <v>572</v>
      </c>
      <c r="B212" s="661" t="s">
        <v>573</v>
      </c>
      <c r="C212" s="662" t="s">
        <v>585</v>
      </c>
      <c r="D212" s="663" t="s">
        <v>3247</v>
      </c>
      <c r="E212" s="662" t="s">
        <v>6540</v>
      </c>
      <c r="F212" s="663" t="s">
        <v>6541</v>
      </c>
      <c r="G212" s="662" t="s">
        <v>5860</v>
      </c>
      <c r="H212" s="662" t="s">
        <v>5861</v>
      </c>
      <c r="I212" s="664">
        <v>233.8</v>
      </c>
      <c r="J212" s="664">
        <v>5</v>
      </c>
      <c r="K212" s="665">
        <v>1168.98</v>
      </c>
    </row>
    <row r="213" spans="1:11" ht="14.4" customHeight="1" x14ac:dyDescent="0.3">
      <c r="A213" s="660" t="s">
        <v>572</v>
      </c>
      <c r="B213" s="661" t="s">
        <v>573</v>
      </c>
      <c r="C213" s="662" t="s">
        <v>585</v>
      </c>
      <c r="D213" s="663" t="s">
        <v>3247</v>
      </c>
      <c r="E213" s="662" t="s">
        <v>6540</v>
      </c>
      <c r="F213" s="663" t="s">
        <v>6541</v>
      </c>
      <c r="G213" s="662" t="s">
        <v>5862</v>
      </c>
      <c r="H213" s="662" t="s">
        <v>5863</v>
      </c>
      <c r="I213" s="664">
        <v>0.4375</v>
      </c>
      <c r="J213" s="664">
        <v>20000</v>
      </c>
      <c r="K213" s="665">
        <v>8750</v>
      </c>
    </row>
    <row r="214" spans="1:11" ht="14.4" customHeight="1" x14ac:dyDescent="0.3">
      <c r="A214" s="660" t="s">
        <v>572</v>
      </c>
      <c r="B214" s="661" t="s">
        <v>573</v>
      </c>
      <c r="C214" s="662" t="s">
        <v>585</v>
      </c>
      <c r="D214" s="663" t="s">
        <v>3247</v>
      </c>
      <c r="E214" s="662" t="s">
        <v>6540</v>
      </c>
      <c r="F214" s="663" t="s">
        <v>6541</v>
      </c>
      <c r="G214" s="662" t="s">
        <v>5864</v>
      </c>
      <c r="H214" s="662" t="s">
        <v>5865</v>
      </c>
      <c r="I214" s="664">
        <v>12.02</v>
      </c>
      <c r="J214" s="664">
        <v>30</v>
      </c>
      <c r="K214" s="665">
        <v>360.71</v>
      </c>
    </row>
    <row r="215" spans="1:11" ht="14.4" customHeight="1" x14ac:dyDescent="0.3">
      <c r="A215" s="660" t="s">
        <v>572</v>
      </c>
      <c r="B215" s="661" t="s">
        <v>573</v>
      </c>
      <c r="C215" s="662" t="s">
        <v>585</v>
      </c>
      <c r="D215" s="663" t="s">
        <v>3247</v>
      </c>
      <c r="E215" s="662" t="s">
        <v>6540</v>
      </c>
      <c r="F215" s="663" t="s">
        <v>6541</v>
      </c>
      <c r="G215" s="662" t="s">
        <v>5574</v>
      </c>
      <c r="H215" s="662" t="s">
        <v>5575</v>
      </c>
      <c r="I215" s="664">
        <v>0.59666666666666668</v>
      </c>
      <c r="J215" s="664">
        <v>2500</v>
      </c>
      <c r="K215" s="665">
        <v>1490</v>
      </c>
    </row>
    <row r="216" spans="1:11" ht="14.4" customHeight="1" x14ac:dyDescent="0.3">
      <c r="A216" s="660" t="s">
        <v>572</v>
      </c>
      <c r="B216" s="661" t="s">
        <v>573</v>
      </c>
      <c r="C216" s="662" t="s">
        <v>585</v>
      </c>
      <c r="D216" s="663" t="s">
        <v>3247</v>
      </c>
      <c r="E216" s="662" t="s">
        <v>6540</v>
      </c>
      <c r="F216" s="663" t="s">
        <v>6541</v>
      </c>
      <c r="G216" s="662" t="s">
        <v>5866</v>
      </c>
      <c r="H216" s="662" t="s">
        <v>5867</v>
      </c>
      <c r="I216" s="664">
        <v>1.21</v>
      </c>
      <c r="J216" s="664">
        <v>1000</v>
      </c>
      <c r="K216" s="665">
        <v>1210</v>
      </c>
    </row>
    <row r="217" spans="1:11" ht="14.4" customHeight="1" x14ac:dyDescent="0.3">
      <c r="A217" s="660" t="s">
        <v>572</v>
      </c>
      <c r="B217" s="661" t="s">
        <v>573</v>
      </c>
      <c r="C217" s="662" t="s">
        <v>585</v>
      </c>
      <c r="D217" s="663" t="s">
        <v>3247</v>
      </c>
      <c r="E217" s="662" t="s">
        <v>6540</v>
      </c>
      <c r="F217" s="663" t="s">
        <v>6541</v>
      </c>
      <c r="G217" s="662" t="s">
        <v>5576</v>
      </c>
      <c r="H217" s="662" t="s">
        <v>5577</v>
      </c>
      <c r="I217" s="664">
        <v>8.58</v>
      </c>
      <c r="J217" s="664">
        <v>120</v>
      </c>
      <c r="K217" s="665">
        <v>1029.5999999999999</v>
      </c>
    </row>
    <row r="218" spans="1:11" ht="14.4" customHeight="1" x14ac:dyDescent="0.3">
      <c r="A218" s="660" t="s">
        <v>572</v>
      </c>
      <c r="B218" s="661" t="s">
        <v>573</v>
      </c>
      <c r="C218" s="662" t="s">
        <v>585</v>
      </c>
      <c r="D218" s="663" t="s">
        <v>3247</v>
      </c>
      <c r="E218" s="662" t="s">
        <v>6540</v>
      </c>
      <c r="F218" s="663" t="s">
        <v>6541</v>
      </c>
      <c r="G218" s="662" t="s">
        <v>5868</v>
      </c>
      <c r="H218" s="662" t="s">
        <v>5869</v>
      </c>
      <c r="I218" s="664">
        <v>0.63</v>
      </c>
      <c r="J218" s="664">
        <v>1000</v>
      </c>
      <c r="K218" s="665">
        <v>630</v>
      </c>
    </row>
    <row r="219" spans="1:11" ht="14.4" customHeight="1" x14ac:dyDescent="0.3">
      <c r="A219" s="660" t="s">
        <v>572</v>
      </c>
      <c r="B219" s="661" t="s">
        <v>573</v>
      </c>
      <c r="C219" s="662" t="s">
        <v>585</v>
      </c>
      <c r="D219" s="663" t="s">
        <v>3247</v>
      </c>
      <c r="E219" s="662" t="s">
        <v>6540</v>
      </c>
      <c r="F219" s="663" t="s">
        <v>6541</v>
      </c>
      <c r="G219" s="662" t="s">
        <v>5870</v>
      </c>
      <c r="H219" s="662" t="s">
        <v>5871</v>
      </c>
      <c r="I219" s="664">
        <v>159.55000000000001</v>
      </c>
      <c r="J219" s="664">
        <v>15</v>
      </c>
      <c r="K219" s="665">
        <v>2393.25</v>
      </c>
    </row>
    <row r="220" spans="1:11" ht="14.4" customHeight="1" x14ac:dyDescent="0.3">
      <c r="A220" s="660" t="s">
        <v>572</v>
      </c>
      <c r="B220" s="661" t="s">
        <v>573</v>
      </c>
      <c r="C220" s="662" t="s">
        <v>585</v>
      </c>
      <c r="D220" s="663" t="s">
        <v>3247</v>
      </c>
      <c r="E220" s="662" t="s">
        <v>6540</v>
      </c>
      <c r="F220" s="663" t="s">
        <v>6541</v>
      </c>
      <c r="G220" s="662" t="s">
        <v>5872</v>
      </c>
      <c r="H220" s="662" t="s">
        <v>5873</v>
      </c>
      <c r="I220" s="664">
        <v>283.01499999999999</v>
      </c>
      <c r="J220" s="664">
        <v>25</v>
      </c>
      <c r="K220" s="665">
        <v>7075.3799999999992</v>
      </c>
    </row>
    <row r="221" spans="1:11" ht="14.4" customHeight="1" x14ac:dyDescent="0.3">
      <c r="A221" s="660" t="s">
        <v>572</v>
      </c>
      <c r="B221" s="661" t="s">
        <v>573</v>
      </c>
      <c r="C221" s="662" t="s">
        <v>585</v>
      </c>
      <c r="D221" s="663" t="s">
        <v>3247</v>
      </c>
      <c r="E221" s="662" t="s">
        <v>6540</v>
      </c>
      <c r="F221" s="663" t="s">
        <v>6541</v>
      </c>
      <c r="G221" s="662" t="s">
        <v>5874</v>
      </c>
      <c r="H221" s="662" t="s">
        <v>5875</v>
      </c>
      <c r="I221" s="664">
        <v>12.17</v>
      </c>
      <c r="J221" s="664">
        <v>20</v>
      </c>
      <c r="K221" s="665">
        <v>243.3</v>
      </c>
    </row>
    <row r="222" spans="1:11" ht="14.4" customHeight="1" x14ac:dyDescent="0.3">
      <c r="A222" s="660" t="s">
        <v>572</v>
      </c>
      <c r="B222" s="661" t="s">
        <v>573</v>
      </c>
      <c r="C222" s="662" t="s">
        <v>585</v>
      </c>
      <c r="D222" s="663" t="s">
        <v>3247</v>
      </c>
      <c r="E222" s="662" t="s">
        <v>6540</v>
      </c>
      <c r="F222" s="663" t="s">
        <v>6541</v>
      </c>
      <c r="G222" s="662" t="s">
        <v>5876</v>
      </c>
      <c r="H222" s="662" t="s">
        <v>5877</v>
      </c>
      <c r="I222" s="664">
        <v>120.69</v>
      </c>
      <c r="J222" s="664">
        <v>50</v>
      </c>
      <c r="K222" s="665">
        <v>6034.6299999999992</v>
      </c>
    </row>
    <row r="223" spans="1:11" ht="14.4" customHeight="1" x14ac:dyDescent="0.3">
      <c r="A223" s="660" t="s">
        <v>572</v>
      </c>
      <c r="B223" s="661" t="s">
        <v>573</v>
      </c>
      <c r="C223" s="662" t="s">
        <v>585</v>
      </c>
      <c r="D223" s="663" t="s">
        <v>3247</v>
      </c>
      <c r="E223" s="662" t="s">
        <v>6540</v>
      </c>
      <c r="F223" s="663" t="s">
        <v>6541</v>
      </c>
      <c r="G223" s="662" t="s">
        <v>5584</v>
      </c>
      <c r="H223" s="662" t="s">
        <v>5585</v>
      </c>
      <c r="I223" s="664">
        <v>9.5449999999999999</v>
      </c>
      <c r="J223" s="664">
        <v>300</v>
      </c>
      <c r="K223" s="665">
        <v>2864</v>
      </c>
    </row>
    <row r="224" spans="1:11" ht="14.4" customHeight="1" x14ac:dyDescent="0.3">
      <c r="A224" s="660" t="s">
        <v>572</v>
      </c>
      <c r="B224" s="661" t="s">
        <v>573</v>
      </c>
      <c r="C224" s="662" t="s">
        <v>585</v>
      </c>
      <c r="D224" s="663" t="s">
        <v>3247</v>
      </c>
      <c r="E224" s="662" t="s">
        <v>6540</v>
      </c>
      <c r="F224" s="663" t="s">
        <v>6541</v>
      </c>
      <c r="G224" s="662" t="s">
        <v>5878</v>
      </c>
      <c r="H224" s="662" t="s">
        <v>5879</v>
      </c>
      <c r="I224" s="664">
        <v>122.07</v>
      </c>
      <c r="J224" s="664">
        <v>50</v>
      </c>
      <c r="K224" s="665">
        <v>6103.5</v>
      </c>
    </row>
    <row r="225" spans="1:11" ht="14.4" customHeight="1" x14ac:dyDescent="0.3">
      <c r="A225" s="660" t="s">
        <v>572</v>
      </c>
      <c r="B225" s="661" t="s">
        <v>573</v>
      </c>
      <c r="C225" s="662" t="s">
        <v>585</v>
      </c>
      <c r="D225" s="663" t="s">
        <v>3247</v>
      </c>
      <c r="E225" s="662" t="s">
        <v>6540</v>
      </c>
      <c r="F225" s="663" t="s">
        <v>6541</v>
      </c>
      <c r="G225" s="662" t="s">
        <v>5880</v>
      </c>
      <c r="H225" s="662" t="s">
        <v>5881</v>
      </c>
      <c r="I225" s="664">
        <v>85.42</v>
      </c>
      <c r="J225" s="664">
        <v>15</v>
      </c>
      <c r="K225" s="665">
        <v>1281.33</v>
      </c>
    </row>
    <row r="226" spans="1:11" ht="14.4" customHeight="1" x14ac:dyDescent="0.3">
      <c r="A226" s="660" t="s">
        <v>572</v>
      </c>
      <c r="B226" s="661" t="s">
        <v>573</v>
      </c>
      <c r="C226" s="662" t="s">
        <v>585</v>
      </c>
      <c r="D226" s="663" t="s">
        <v>3247</v>
      </c>
      <c r="E226" s="662" t="s">
        <v>6540</v>
      </c>
      <c r="F226" s="663" t="s">
        <v>6541</v>
      </c>
      <c r="G226" s="662" t="s">
        <v>5586</v>
      </c>
      <c r="H226" s="662" t="s">
        <v>5587</v>
      </c>
      <c r="I226" s="664">
        <v>2.6850000000000001</v>
      </c>
      <c r="J226" s="664">
        <v>140</v>
      </c>
      <c r="K226" s="665">
        <v>375.75</v>
      </c>
    </row>
    <row r="227" spans="1:11" ht="14.4" customHeight="1" x14ac:dyDescent="0.3">
      <c r="A227" s="660" t="s">
        <v>572</v>
      </c>
      <c r="B227" s="661" t="s">
        <v>573</v>
      </c>
      <c r="C227" s="662" t="s">
        <v>585</v>
      </c>
      <c r="D227" s="663" t="s">
        <v>3247</v>
      </c>
      <c r="E227" s="662" t="s">
        <v>6540</v>
      </c>
      <c r="F227" s="663" t="s">
        <v>6541</v>
      </c>
      <c r="G227" s="662" t="s">
        <v>5802</v>
      </c>
      <c r="H227" s="662" t="s">
        <v>5803</v>
      </c>
      <c r="I227" s="664">
        <v>0.86</v>
      </c>
      <c r="J227" s="664">
        <v>100</v>
      </c>
      <c r="K227" s="665">
        <v>86</v>
      </c>
    </row>
    <row r="228" spans="1:11" ht="14.4" customHeight="1" x14ac:dyDescent="0.3">
      <c r="A228" s="660" t="s">
        <v>572</v>
      </c>
      <c r="B228" s="661" t="s">
        <v>573</v>
      </c>
      <c r="C228" s="662" t="s">
        <v>585</v>
      </c>
      <c r="D228" s="663" t="s">
        <v>3247</v>
      </c>
      <c r="E228" s="662" t="s">
        <v>6540</v>
      </c>
      <c r="F228" s="663" t="s">
        <v>6541</v>
      </c>
      <c r="G228" s="662" t="s">
        <v>5588</v>
      </c>
      <c r="H228" s="662" t="s">
        <v>5589</v>
      </c>
      <c r="I228" s="664">
        <v>1.5133333333333334</v>
      </c>
      <c r="J228" s="664">
        <v>300</v>
      </c>
      <c r="K228" s="665">
        <v>454</v>
      </c>
    </row>
    <row r="229" spans="1:11" ht="14.4" customHeight="1" x14ac:dyDescent="0.3">
      <c r="A229" s="660" t="s">
        <v>572</v>
      </c>
      <c r="B229" s="661" t="s">
        <v>573</v>
      </c>
      <c r="C229" s="662" t="s">
        <v>585</v>
      </c>
      <c r="D229" s="663" t="s">
        <v>3247</v>
      </c>
      <c r="E229" s="662" t="s">
        <v>6540</v>
      </c>
      <c r="F229" s="663" t="s">
        <v>6541</v>
      </c>
      <c r="G229" s="662" t="s">
        <v>5592</v>
      </c>
      <c r="H229" s="662" t="s">
        <v>5593</v>
      </c>
      <c r="I229" s="664">
        <v>63.82</v>
      </c>
      <c r="J229" s="664">
        <v>40</v>
      </c>
      <c r="K229" s="665">
        <v>2552.64</v>
      </c>
    </row>
    <row r="230" spans="1:11" ht="14.4" customHeight="1" x14ac:dyDescent="0.3">
      <c r="A230" s="660" t="s">
        <v>572</v>
      </c>
      <c r="B230" s="661" t="s">
        <v>573</v>
      </c>
      <c r="C230" s="662" t="s">
        <v>585</v>
      </c>
      <c r="D230" s="663" t="s">
        <v>3247</v>
      </c>
      <c r="E230" s="662" t="s">
        <v>6540</v>
      </c>
      <c r="F230" s="663" t="s">
        <v>6541</v>
      </c>
      <c r="G230" s="662" t="s">
        <v>5882</v>
      </c>
      <c r="H230" s="662" t="s">
        <v>5883</v>
      </c>
      <c r="I230" s="664">
        <v>47.53</v>
      </c>
      <c r="J230" s="664">
        <v>27</v>
      </c>
      <c r="K230" s="665">
        <v>1283.3999999999999</v>
      </c>
    </row>
    <row r="231" spans="1:11" ht="14.4" customHeight="1" x14ac:dyDescent="0.3">
      <c r="A231" s="660" t="s">
        <v>572</v>
      </c>
      <c r="B231" s="661" t="s">
        <v>573</v>
      </c>
      <c r="C231" s="662" t="s">
        <v>585</v>
      </c>
      <c r="D231" s="663" t="s">
        <v>3247</v>
      </c>
      <c r="E231" s="662" t="s">
        <v>6540</v>
      </c>
      <c r="F231" s="663" t="s">
        <v>6541</v>
      </c>
      <c r="G231" s="662" t="s">
        <v>5884</v>
      </c>
      <c r="H231" s="662" t="s">
        <v>5885</v>
      </c>
      <c r="I231" s="664">
        <v>93.45</v>
      </c>
      <c r="J231" s="664">
        <v>20</v>
      </c>
      <c r="K231" s="665">
        <v>1868.92</v>
      </c>
    </row>
    <row r="232" spans="1:11" ht="14.4" customHeight="1" x14ac:dyDescent="0.3">
      <c r="A232" s="660" t="s">
        <v>572</v>
      </c>
      <c r="B232" s="661" t="s">
        <v>573</v>
      </c>
      <c r="C232" s="662" t="s">
        <v>585</v>
      </c>
      <c r="D232" s="663" t="s">
        <v>3247</v>
      </c>
      <c r="E232" s="662" t="s">
        <v>6540</v>
      </c>
      <c r="F232" s="663" t="s">
        <v>6541</v>
      </c>
      <c r="G232" s="662" t="s">
        <v>5886</v>
      </c>
      <c r="H232" s="662" t="s">
        <v>5887</v>
      </c>
      <c r="I232" s="664">
        <v>120.69</v>
      </c>
      <c r="J232" s="664">
        <v>10</v>
      </c>
      <c r="K232" s="665">
        <v>1206.93</v>
      </c>
    </row>
    <row r="233" spans="1:11" ht="14.4" customHeight="1" x14ac:dyDescent="0.3">
      <c r="A233" s="660" t="s">
        <v>572</v>
      </c>
      <c r="B233" s="661" t="s">
        <v>573</v>
      </c>
      <c r="C233" s="662" t="s">
        <v>585</v>
      </c>
      <c r="D233" s="663" t="s">
        <v>3247</v>
      </c>
      <c r="E233" s="662" t="s">
        <v>6540</v>
      </c>
      <c r="F233" s="663" t="s">
        <v>6541</v>
      </c>
      <c r="G233" s="662" t="s">
        <v>5888</v>
      </c>
      <c r="H233" s="662" t="s">
        <v>5889</v>
      </c>
      <c r="I233" s="664">
        <v>5.1733333333333329</v>
      </c>
      <c r="J233" s="664">
        <v>70</v>
      </c>
      <c r="K233" s="665">
        <v>362.35</v>
      </c>
    </row>
    <row r="234" spans="1:11" ht="14.4" customHeight="1" x14ac:dyDescent="0.3">
      <c r="A234" s="660" t="s">
        <v>572</v>
      </c>
      <c r="B234" s="661" t="s">
        <v>573</v>
      </c>
      <c r="C234" s="662" t="s">
        <v>585</v>
      </c>
      <c r="D234" s="663" t="s">
        <v>3247</v>
      </c>
      <c r="E234" s="662" t="s">
        <v>6540</v>
      </c>
      <c r="F234" s="663" t="s">
        <v>6541</v>
      </c>
      <c r="G234" s="662" t="s">
        <v>5890</v>
      </c>
      <c r="H234" s="662" t="s">
        <v>5891</v>
      </c>
      <c r="I234" s="664">
        <v>9.7749999999999986</v>
      </c>
      <c r="J234" s="664">
        <v>50</v>
      </c>
      <c r="K234" s="665">
        <v>488.6</v>
      </c>
    </row>
    <row r="235" spans="1:11" ht="14.4" customHeight="1" x14ac:dyDescent="0.3">
      <c r="A235" s="660" t="s">
        <v>572</v>
      </c>
      <c r="B235" s="661" t="s">
        <v>573</v>
      </c>
      <c r="C235" s="662" t="s">
        <v>585</v>
      </c>
      <c r="D235" s="663" t="s">
        <v>3247</v>
      </c>
      <c r="E235" s="662" t="s">
        <v>6540</v>
      </c>
      <c r="F235" s="663" t="s">
        <v>6541</v>
      </c>
      <c r="G235" s="662" t="s">
        <v>5596</v>
      </c>
      <c r="H235" s="662" t="s">
        <v>5597</v>
      </c>
      <c r="I235" s="664">
        <v>12</v>
      </c>
      <c r="J235" s="664">
        <v>200</v>
      </c>
      <c r="K235" s="665">
        <v>2400</v>
      </c>
    </row>
    <row r="236" spans="1:11" ht="14.4" customHeight="1" x14ac:dyDescent="0.3">
      <c r="A236" s="660" t="s">
        <v>572</v>
      </c>
      <c r="B236" s="661" t="s">
        <v>573</v>
      </c>
      <c r="C236" s="662" t="s">
        <v>585</v>
      </c>
      <c r="D236" s="663" t="s">
        <v>3247</v>
      </c>
      <c r="E236" s="662" t="s">
        <v>6540</v>
      </c>
      <c r="F236" s="663" t="s">
        <v>6541</v>
      </c>
      <c r="G236" s="662" t="s">
        <v>5598</v>
      </c>
      <c r="H236" s="662" t="s">
        <v>5599</v>
      </c>
      <c r="I236" s="664">
        <v>8.8666666666666671</v>
      </c>
      <c r="J236" s="664">
        <v>150</v>
      </c>
      <c r="K236" s="665">
        <v>1330.52</v>
      </c>
    </row>
    <row r="237" spans="1:11" ht="14.4" customHeight="1" x14ac:dyDescent="0.3">
      <c r="A237" s="660" t="s">
        <v>572</v>
      </c>
      <c r="B237" s="661" t="s">
        <v>573</v>
      </c>
      <c r="C237" s="662" t="s">
        <v>585</v>
      </c>
      <c r="D237" s="663" t="s">
        <v>3247</v>
      </c>
      <c r="E237" s="662" t="s">
        <v>6540</v>
      </c>
      <c r="F237" s="663" t="s">
        <v>6541</v>
      </c>
      <c r="G237" s="662" t="s">
        <v>5892</v>
      </c>
      <c r="H237" s="662" t="s">
        <v>5893</v>
      </c>
      <c r="I237" s="664">
        <v>154.97</v>
      </c>
      <c r="J237" s="664">
        <v>15</v>
      </c>
      <c r="K237" s="665">
        <v>2324.61</v>
      </c>
    </row>
    <row r="238" spans="1:11" ht="14.4" customHeight="1" x14ac:dyDescent="0.3">
      <c r="A238" s="660" t="s">
        <v>572</v>
      </c>
      <c r="B238" s="661" t="s">
        <v>573</v>
      </c>
      <c r="C238" s="662" t="s">
        <v>585</v>
      </c>
      <c r="D238" s="663" t="s">
        <v>3247</v>
      </c>
      <c r="E238" s="662" t="s">
        <v>6540</v>
      </c>
      <c r="F238" s="663" t="s">
        <v>6541</v>
      </c>
      <c r="G238" s="662" t="s">
        <v>5600</v>
      </c>
      <c r="H238" s="662" t="s">
        <v>5601</v>
      </c>
      <c r="I238" s="664">
        <v>0.31</v>
      </c>
      <c r="J238" s="664">
        <v>50</v>
      </c>
      <c r="K238" s="665">
        <v>15.5</v>
      </c>
    </row>
    <row r="239" spans="1:11" ht="14.4" customHeight="1" x14ac:dyDescent="0.3">
      <c r="A239" s="660" t="s">
        <v>572</v>
      </c>
      <c r="B239" s="661" t="s">
        <v>573</v>
      </c>
      <c r="C239" s="662" t="s">
        <v>585</v>
      </c>
      <c r="D239" s="663" t="s">
        <v>3247</v>
      </c>
      <c r="E239" s="662" t="s">
        <v>6540</v>
      </c>
      <c r="F239" s="663" t="s">
        <v>6541</v>
      </c>
      <c r="G239" s="662" t="s">
        <v>5894</v>
      </c>
      <c r="H239" s="662" t="s">
        <v>5895</v>
      </c>
      <c r="I239" s="664">
        <v>170.625</v>
      </c>
      <c r="J239" s="664">
        <v>17</v>
      </c>
      <c r="K239" s="665">
        <v>2900.66</v>
      </c>
    </row>
    <row r="240" spans="1:11" ht="14.4" customHeight="1" x14ac:dyDescent="0.3">
      <c r="A240" s="660" t="s">
        <v>572</v>
      </c>
      <c r="B240" s="661" t="s">
        <v>573</v>
      </c>
      <c r="C240" s="662" t="s">
        <v>585</v>
      </c>
      <c r="D240" s="663" t="s">
        <v>3247</v>
      </c>
      <c r="E240" s="662" t="s">
        <v>6540</v>
      </c>
      <c r="F240" s="663" t="s">
        <v>6541</v>
      </c>
      <c r="G240" s="662" t="s">
        <v>5896</v>
      </c>
      <c r="H240" s="662" t="s">
        <v>5897</v>
      </c>
      <c r="I240" s="664">
        <v>69</v>
      </c>
      <c r="J240" s="664">
        <v>20</v>
      </c>
      <c r="K240" s="665">
        <v>1380</v>
      </c>
    </row>
    <row r="241" spans="1:11" ht="14.4" customHeight="1" x14ac:dyDescent="0.3">
      <c r="A241" s="660" t="s">
        <v>572</v>
      </c>
      <c r="B241" s="661" t="s">
        <v>573</v>
      </c>
      <c r="C241" s="662" t="s">
        <v>585</v>
      </c>
      <c r="D241" s="663" t="s">
        <v>3247</v>
      </c>
      <c r="E241" s="662" t="s">
        <v>6540</v>
      </c>
      <c r="F241" s="663" t="s">
        <v>6541</v>
      </c>
      <c r="G241" s="662" t="s">
        <v>5898</v>
      </c>
      <c r="H241" s="662" t="s">
        <v>5899</v>
      </c>
      <c r="I241" s="664">
        <v>7.1</v>
      </c>
      <c r="J241" s="664">
        <v>2</v>
      </c>
      <c r="K241" s="665">
        <v>14.2</v>
      </c>
    </row>
    <row r="242" spans="1:11" ht="14.4" customHeight="1" x14ac:dyDescent="0.3">
      <c r="A242" s="660" t="s">
        <v>572</v>
      </c>
      <c r="B242" s="661" t="s">
        <v>573</v>
      </c>
      <c r="C242" s="662" t="s">
        <v>585</v>
      </c>
      <c r="D242" s="663" t="s">
        <v>3247</v>
      </c>
      <c r="E242" s="662" t="s">
        <v>6540</v>
      </c>
      <c r="F242" s="663" t="s">
        <v>6541</v>
      </c>
      <c r="G242" s="662" t="s">
        <v>5602</v>
      </c>
      <c r="H242" s="662" t="s">
        <v>5603</v>
      </c>
      <c r="I242" s="664">
        <v>3.4500000000000006</v>
      </c>
      <c r="J242" s="664">
        <v>60</v>
      </c>
      <c r="K242" s="665">
        <v>207</v>
      </c>
    </row>
    <row r="243" spans="1:11" ht="14.4" customHeight="1" x14ac:dyDescent="0.3">
      <c r="A243" s="660" t="s">
        <v>572</v>
      </c>
      <c r="B243" s="661" t="s">
        <v>573</v>
      </c>
      <c r="C243" s="662" t="s">
        <v>585</v>
      </c>
      <c r="D243" s="663" t="s">
        <v>3247</v>
      </c>
      <c r="E243" s="662" t="s">
        <v>6540</v>
      </c>
      <c r="F243" s="663" t="s">
        <v>6541</v>
      </c>
      <c r="G243" s="662" t="s">
        <v>5900</v>
      </c>
      <c r="H243" s="662" t="s">
        <v>5901</v>
      </c>
      <c r="I243" s="664">
        <v>5.92</v>
      </c>
      <c r="J243" s="664">
        <v>2</v>
      </c>
      <c r="K243" s="665">
        <v>11.83</v>
      </c>
    </row>
    <row r="244" spans="1:11" ht="14.4" customHeight="1" x14ac:dyDescent="0.3">
      <c r="A244" s="660" t="s">
        <v>572</v>
      </c>
      <c r="B244" s="661" t="s">
        <v>573</v>
      </c>
      <c r="C244" s="662" t="s">
        <v>585</v>
      </c>
      <c r="D244" s="663" t="s">
        <v>3247</v>
      </c>
      <c r="E244" s="662" t="s">
        <v>6540</v>
      </c>
      <c r="F244" s="663" t="s">
        <v>6541</v>
      </c>
      <c r="G244" s="662" t="s">
        <v>5902</v>
      </c>
      <c r="H244" s="662" t="s">
        <v>5903</v>
      </c>
      <c r="I244" s="664">
        <v>14.49</v>
      </c>
      <c r="J244" s="664">
        <v>20</v>
      </c>
      <c r="K244" s="665">
        <v>289.8</v>
      </c>
    </row>
    <row r="245" spans="1:11" ht="14.4" customHeight="1" x14ac:dyDescent="0.3">
      <c r="A245" s="660" t="s">
        <v>572</v>
      </c>
      <c r="B245" s="661" t="s">
        <v>573</v>
      </c>
      <c r="C245" s="662" t="s">
        <v>585</v>
      </c>
      <c r="D245" s="663" t="s">
        <v>3247</v>
      </c>
      <c r="E245" s="662" t="s">
        <v>6540</v>
      </c>
      <c r="F245" s="663" t="s">
        <v>6541</v>
      </c>
      <c r="G245" s="662" t="s">
        <v>5904</v>
      </c>
      <c r="H245" s="662" t="s">
        <v>5905</v>
      </c>
      <c r="I245" s="664">
        <v>56.36</v>
      </c>
      <c r="J245" s="664">
        <v>1</v>
      </c>
      <c r="K245" s="665">
        <v>56.36</v>
      </c>
    </row>
    <row r="246" spans="1:11" ht="14.4" customHeight="1" x14ac:dyDescent="0.3">
      <c r="A246" s="660" t="s">
        <v>572</v>
      </c>
      <c r="B246" s="661" t="s">
        <v>573</v>
      </c>
      <c r="C246" s="662" t="s">
        <v>585</v>
      </c>
      <c r="D246" s="663" t="s">
        <v>3247</v>
      </c>
      <c r="E246" s="662" t="s">
        <v>6540</v>
      </c>
      <c r="F246" s="663" t="s">
        <v>6541</v>
      </c>
      <c r="G246" s="662" t="s">
        <v>5906</v>
      </c>
      <c r="H246" s="662" t="s">
        <v>5907</v>
      </c>
      <c r="I246" s="664">
        <v>168.73</v>
      </c>
      <c r="J246" s="664">
        <v>25</v>
      </c>
      <c r="K246" s="665">
        <v>4218.16</v>
      </c>
    </row>
    <row r="247" spans="1:11" ht="14.4" customHeight="1" x14ac:dyDescent="0.3">
      <c r="A247" s="660" t="s">
        <v>572</v>
      </c>
      <c r="B247" s="661" t="s">
        <v>573</v>
      </c>
      <c r="C247" s="662" t="s">
        <v>585</v>
      </c>
      <c r="D247" s="663" t="s">
        <v>3247</v>
      </c>
      <c r="E247" s="662" t="s">
        <v>6540</v>
      </c>
      <c r="F247" s="663" t="s">
        <v>6541</v>
      </c>
      <c r="G247" s="662" t="s">
        <v>5908</v>
      </c>
      <c r="H247" s="662" t="s">
        <v>5909</v>
      </c>
      <c r="I247" s="664">
        <v>7.98</v>
      </c>
      <c r="J247" s="664">
        <v>96</v>
      </c>
      <c r="K247" s="665">
        <v>766.02</v>
      </c>
    </row>
    <row r="248" spans="1:11" ht="14.4" customHeight="1" x14ac:dyDescent="0.3">
      <c r="A248" s="660" t="s">
        <v>572</v>
      </c>
      <c r="B248" s="661" t="s">
        <v>573</v>
      </c>
      <c r="C248" s="662" t="s">
        <v>585</v>
      </c>
      <c r="D248" s="663" t="s">
        <v>3247</v>
      </c>
      <c r="E248" s="662" t="s">
        <v>6540</v>
      </c>
      <c r="F248" s="663" t="s">
        <v>6541</v>
      </c>
      <c r="G248" s="662" t="s">
        <v>5910</v>
      </c>
      <c r="H248" s="662" t="s">
        <v>5911</v>
      </c>
      <c r="I248" s="664">
        <v>101.25</v>
      </c>
      <c r="J248" s="664">
        <v>20</v>
      </c>
      <c r="K248" s="665">
        <v>2024.99</v>
      </c>
    </row>
    <row r="249" spans="1:11" ht="14.4" customHeight="1" x14ac:dyDescent="0.3">
      <c r="A249" s="660" t="s">
        <v>572</v>
      </c>
      <c r="B249" s="661" t="s">
        <v>573</v>
      </c>
      <c r="C249" s="662" t="s">
        <v>585</v>
      </c>
      <c r="D249" s="663" t="s">
        <v>3247</v>
      </c>
      <c r="E249" s="662" t="s">
        <v>6542</v>
      </c>
      <c r="F249" s="663" t="s">
        <v>6543</v>
      </c>
      <c r="G249" s="662" t="s">
        <v>5912</v>
      </c>
      <c r="H249" s="662" t="s">
        <v>5913</v>
      </c>
      <c r="I249" s="664">
        <v>58.37</v>
      </c>
      <c r="J249" s="664">
        <v>50</v>
      </c>
      <c r="K249" s="665">
        <v>2918.5</v>
      </c>
    </row>
    <row r="250" spans="1:11" ht="14.4" customHeight="1" x14ac:dyDescent="0.3">
      <c r="A250" s="660" t="s">
        <v>572</v>
      </c>
      <c r="B250" s="661" t="s">
        <v>573</v>
      </c>
      <c r="C250" s="662" t="s">
        <v>585</v>
      </c>
      <c r="D250" s="663" t="s">
        <v>3247</v>
      </c>
      <c r="E250" s="662" t="s">
        <v>6542</v>
      </c>
      <c r="F250" s="663" t="s">
        <v>6543</v>
      </c>
      <c r="G250" s="662" t="s">
        <v>5604</v>
      </c>
      <c r="H250" s="662" t="s">
        <v>5605</v>
      </c>
      <c r="I250" s="664">
        <v>3.03</v>
      </c>
      <c r="J250" s="664">
        <v>30</v>
      </c>
      <c r="K250" s="665">
        <v>90.9</v>
      </c>
    </row>
    <row r="251" spans="1:11" ht="14.4" customHeight="1" x14ac:dyDescent="0.3">
      <c r="A251" s="660" t="s">
        <v>572</v>
      </c>
      <c r="B251" s="661" t="s">
        <v>573</v>
      </c>
      <c r="C251" s="662" t="s">
        <v>585</v>
      </c>
      <c r="D251" s="663" t="s">
        <v>3247</v>
      </c>
      <c r="E251" s="662" t="s">
        <v>6542</v>
      </c>
      <c r="F251" s="663" t="s">
        <v>6543</v>
      </c>
      <c r="G251" s="662" t="s">
        <v>5608</v>
      </c>
      <c r="H251" s="662" t="s">
        <v>5609</v>
      </c>
      <c r="I251" s="664">
        <v>15.923333333333334</v>
      </c>
      <c r="J251" s="664">
        <v>800</v>
      </c>
      <c r="K251" s="665">
        <v>12738</v>
      </c>
    </row>
    <row r="252" spans="1:11" ht="14.4" customHeight="1" x14ac:dyDescent="0.3">
      <c r="A252" s="660" t="s">
        <v>572</v>
      </c>
      <c r="B252" s="661" t="s">
        <v>573</v>
      </c>
      <c r="C252" s="662" t="s">
        <v>585</v>
      </c>
      <c r="D252" s="663" t="s">
        <v>3247</v>
      </c>
      <c r="E252" s="662" t="s">
        <v>6542</v>
      </c>
      <c r="F252" s="663" t="s">
        <v>6543</v>
      </c>
      <c r="G252" s="662" t="s">
        <v>5914</v>
      </c>
      <c r="H252" s="662" t="s">
        <v>5915</v>
      </c>
      <c r="I252" s="664">
        <v>7.43</v>
      </c>
      <c r="J252" s="664">
        <v>720</v>
      </c>
      <c r="K252" s="665">
        <v>5349.6</v>
      </c>
    </row>
    <row r="253" spans="1:11" ht="14.4" customHeight="1" x14ac:dyDescent="0.3">
      <c r="A253" s="660" t="s">
        <v>572</v>
      </c>
      <c r="B253" s="661" t="s">
        <v>573</v>
      </c>
      <c r="C253" s="662" t="s">
        <v>585</v>
      </c>
      <c r="D253" s="663" t="s">
        <v>3247</v>
      </c>
      <c r="E253" s="662" t="s">
        <v>6542</v>
      </c>
      <c r="F253" s="663" t="s">
        <v>6543</v>
      </c>
      <c r="G253" s="662" t="s">
        <v>5610</v>
      </c>
      <c r="H253" s="662" t="s">
        <v>5611</v>
      </c>
      <c r="I253" s="664">
        <v>1.0925</v>
      </c>
      <c r="J253" s="664">
        <v>5400</v>
      </c>
      <c r="K253" s="665">
        <v>5898</v>
      </c>
    </row>
    <row r="254" spans="1:11" ht="14.4" customHeight="1" x14ac:dyDescent="0.3">
      <c r="A254" s="660" t="s">
        <v>572</v>
      </c>
      <c r="B254" s="661" t="s">
        <v>573</v>
      </c>
      <c r="C254" s="662" t="s">
        <v>585</v>
      </c>
      <c r="D254" s="663" t="s">
        <v>3247</v>
      </c>
      <c r="E254" s="662" t="s">
        <v>6542</v>
      </c>
      <c r="F254" s="663" t="s">
        <v>6543</v>
      </c>
      <c r="G254" s="662" t="s">
        <v>5612</v>
      </c>
      <c r="H254" s="662" t="s">
        <v>5613</v>
      </c>
      <c r="I254" s="664">
        <v>1.6733333333333331</v>
      </c>
      <c r="J254" s="664">
        <v>3400</v>
      </c>
      <c r="K254" s="665">
        <v>5686</v>
      </c>
    </row>
    <row r="255" spans="1:11" ht="14.4" customHeight="1" x14ac:dyDescent="0.3">
      <c r="A255" s="660" t="s">
        <v>572</v>
      </c>
      <c r="B255" s="661" t="s">
        <v>573</v>
      </c>
      <c r="C255" s="662" t="s">
        <v>585</v>
      </c>
      <c r="D255" s="663" t="s">
        <v>3247</v>
      </c>
      <c r="E255" s="662" t="s">
        <v>6542</v>
      </c>
      <c r="F255" s="663" t="s">
        <v>6543</v>
      </c>
      <c r="G255" s="662" t="s">
        <v>5614</v>
      </c>
      <c r="H255" s="662" t="s">
        <v>5615</v>
      </c>
      <c r="I255" s="664">
        <v>0.47749999999999998</v>
      </c>
      <c r="J255" s="664">
        <v>8500</v>
      </c>
      <c r="K255" s="665">
        <v>4055</v>
      </c>
    </row>
    <row r="256" spans="1:11" ht="14.4" customHeight="1" x14ac:dyDescent="0.3">
      <c r="A256" s="660" t="s">
        <v>572</v>
      </c>
      <c r="B256" s="661" t="s">
        <v>573</v>
      </c>
      <c r="C256" s="662" t="s">
        <v>585</v>
      </c>
      <c r="D256" s="663" t="s">
        <v>3247</v>
      </c>
      <c r="E256" s="662" t="s">
        <v>6542</v>
      </c>
      <c r="F256" s="663" t="s">
        <v>6543</v>
      </c>
      <c r="G256" s="662" t="s">
        <v>5616</v>
      </c>
      <c r="H256" s="662" t="s">
        <v>5617</v>
      </c>
      <c r="I256" s="664">
        <v>0.67</v>
      </c>
      <c r="J256" s="664">
        <v>6500</v>
      </c>
      <c r="K256" s="665">
        <v>4355</v>
      </c>
    </row>
    <row r="257" spans="1:11" ht="14.4" customHeight="1" x14ac:dyDescent="0.3">
      <c r="A257" s="660" t="s">
        <v>572</v>
      </c>
      <c r="B257" s="661" t="s">
        <v>573</v>
      </c>
      <c r="C257" s="662" t="s">
        <v>585</v>
      </c>
      <c r="D257" s="663" t="s">
        <v>3247</v>
      </c>
      <c r="E257" s="662" t="s">
        <v>6542</v>
      </c>
      <c r="F257" s="663" t="s">
        <v>6543</v>
      </c>
      <c r="G257" s="662" t="s">
        <v>5916</v>
      </c>
      <c r="H257" s="662" t="s">
        <v>5917</v>
      </c>
      <c r="I257" s="664">
        <v>2.1800000000000002</v>
      </c>
      <c r="J257" s="664">
        <v>400</v>
      </c>
      <c r="K257" s="665">
        <v>870.96</v>
      </c>
    </row>
    <row r="258" spans="1:11" ht="14.4" customHeight="1" x14ac:dyDescent="0.3">
      <c r="A258" s="660" t="s">
        <v>572</v>
      </c>
      <c r="B258" s="661" t="s">
        <v>573</v>
      </c>
      <c r="C258" s="662" t="s">
        <v>585</v>
      </c>
      <c r="D258" s="663" t="s">
        <v>3247</v>
      </c>
      <c r="E258" s="662" t="s">
        <v>6542</v>
      </c>
      <c r="F258" s="663" t="s">
        <v>6543</v>
      </c>
      <c r="G258" s="662" t="s">
        <v>5620</v>
      </c>
      <c r="H258" s="662" t="s">
        <v>5621</v>
      </c>
      <c r="I258" s="664">
        <v>68.53</v>
      </c>
      <c r="J258" s="664">
        <v>6</v>
      </c>
      <c r="K258" s="665">
        <v>411.18</v>
      </c>
    </row>
    <row r="259" spans="1:11" ht="14.4" customHeight="1" x14ac:dyDescent="0.3">
      <c r="A259" s="660" t="s">
        <v>572</v>
      </c>
      <c r="B259" s="661" t="s">
        <v>573</v>
      </c>
      <c r="C259" s="662" t="s">
        <v>585</v>
      </c>
      <c r="D259" s="663" t="s">
        <v>3247</v>
      </c>
      <c r="E259" s="662" t="s">
        <v>6542</v>
      </c>
      <c r="F259" s="663" t="s">
        <v>6543</v>
      </c>
      <c r="G259" s="662" t="s">
        <v>5622</v>
      </c>
      <c r="H259" s="662" t="s">
        <v>5623</v>
      </c>
      <c r="I259" s="664">
        <v>2.46</v>
      </c>
      <c r="J259" s="664">
        <v>600</v>
      </c>
      <c r="K259" s="665">
        <v>1476</v>
      </c>
    </row>
    <row r="260" spans="1:11" ht="14.4" customHeight="1" x14ac:dyDescent="0.3">
      <c r="A260" s="660" t="s">
        <v>572</v>
      </c>
      <c r="B260" s="661" t="s">
        <v>573</v>
      </c>
      <c r="C260" s="662" t="s">
        <v>585</v>
      </c>
      <c r="D260" s="663" t="s">
        <v>3247</v>
      </c>
      <c r="E260" s="662" t="s">
        <v>6542</v>
      </c>
      <c r="F260" s="663" t="s">
        <v>6543</v>
      </c>
      <c r="G260" s="662" t="s">
        <v>5628</v>
      </c>
      <c r="H260" s="662" t="s">
        <v>5629</v>
      </c>
      <c r="I260" s="664">
        <v>1.84</v>
      </c>
      <c r="J260" s="664">
        <v>20</v>
      </c>
      <c r="K260" s="665">
        <v>36.799999999999997</v>
      </c>
    </row>
    <row r="261" spans="1:11" ht="14.4" customHeight="1" x14ac:dyDescent="0.3">
      <c r="A261" s="660" t="s">
        <v>572</v>
      </c>
      <c r="B261" s="661" t="s">
        <v>573</v>
      </c>
      <c r="C261" s="662" t="s">
        <v>585</v>
      </c>
      <c r="D261" s="663" t="s">
        <v>3247</v>
      </c>
      <c r="E261" s="662" t="s">
        <v>6542</v>
      </c>
      <c r="F261" s="663" t="s">
        <v>6543</v>
      </c>
      <c r="G261" s="662" t="s">
        <v>5634</v>
      </c>
      <c r="H261" s="662" t="s">
        <v>5635</v>
      </c>
      <c r="I261" s="664">
        <v>1.98</v>
      </c>
      <c r="J261" s="664">
        <v>1600</v>
      </c>
      <c r="K261" s="665">
        <v>3170</v>
      </c>
    </row>
    <row r="262" spans="1:11" ht="14.4" customHeight="1" x14ac:dyDescent="0.3">
      <c r="A262" s="660" t="s">
        <v>572</v>
      </c>
      <c r="B262" s="661" t="s">
        <v>573</v>
      </c>
      <c r="C262" s="662" t="s">
        <v>585</v>
      </c>
      <c r="D262" s="663" t="s">
        <v>3247</v>
      </c>
      <c r="E262" s="662" t="s">
        <v>6542</v>
      </c>
      <c r="F262" s="663" t="s">
        <v>6543</v>
      </c>
      <c r="G262" s="662" t="s">
        <v>5636</v>
      </c>
      <c r="H262" s="662" t="s">
        <v>5637</v>
      </c>
      <c r="I262" s="664">
        <v>1.96</v>
      </c>
      <c r="J262" s="664">
        <v>200</v>
      </c>
      <c r="K262" s="665">
        <v>392</v>
      </c>
    </row>
    <row r="263" spans="1:11" ht="14.4" customHeight="1" x14ac:dyDescent="0.3">
      <c r="A263" s="660" t="s">
        <v>572</v>
      </c>
      <c r="B263" s="661" t="s">
        <v>573</v>
      </c>
      <c r="C263" s="662" t="s">
        <v>585</v>
      </c>
      <c r="D263" s="663" t="s">
        <v>3247</v>
      </c>
      <c r="E263" s="662" t="s">
        <v>6542</v>
      </c>
      <c r="F263" s="663" t="s">
        <v>6543</v>
      </c>
      <c r="G263" s="662" t="s">
        <v>5638</v>
      </c>
      <c r="H263" s="662" t="s">
        <v>5639</v>
      </c>
      <c r="I263" s="664">
        <v>1.92</v>
      </c>
      <c r="J263" s="664">
        <v>100</v>
      </c>
      <c r="K263" s="665">
        <v>192</v>
      </c>
    </row>
    <row r="264" spans="1:11" ht="14.4" customHeight="1" x14ac:dyDescent="0.3">
      <c r="A264" s="660" t="s">
        <v>572</v>
      </c>
      <c r="B264" s="661" t="s">
        <v>573</v>
      </c>
      <c r="C264" s="662" t="s">
        <v>585</v>
      </c>
      <c r="D264" s="663" t="s">
        <v>3247</v>
      </c>
      <c r="E264" s="662" t="s">
        <v>6542</v>
      </c>
      <c r="F264" s="663" t="s">
        <v>6543</v>
      </c>
      <c r="G264" s="662" t="s">
        <v>5640</v>
      </c>
      <c r="H264" s="662" t="s">
        <v>5641</v>
      </c>
      <c r="I264" s="664">
        <v>3.1</v>
      </c>
      <c r="J264" s="664">
        <v>200</v>
      </c>
      <c r="K264" s="665">
        <v>620</v>
      </c>
    </row>
    <row r="265" spans="1:11" ht="14.4" customHeight="1" x14ac:dyDescent="0.3">
      <c r="A265" s="660" t="s">
        <v>572</v>
      </c>
      <c r="B265" s="661" t="s">
        <v>573</v>
      </c>
      <c r="C265" s="662" t="s">
        <v>585</v>
      </c>
      <c r="D265" s="663" t="s">
        <v>3247</v>
      </c>
      <c r="E265" s="662" t="s">
        <v>6542</v>
      </c>
      <c r="F265" s="663" t="s">
        <v>6543</v>
      </c>
      <c r="G265" s="662" t="s">
        <v>5812</v>
      </c>
      <c r="H265" s="662" t="s">
        <v>5813</v>
      </c>
      <c r="I265" s="664">
        <v>1.81</v>
      </c>
      <c r="J265" s="664">
        <v>100</v>
      </c>
      <c r="K265" s="665">
        <v>181</v>
      </c>
    </row>
    <row r="266" spans="1:11" ht="14.4" customHeight="1" x14ac:dyDescent="0.3">
      <c r="A266" s="660" t="s">
        <v>572</v>
      </c>
      <c r="B266" s="661" t="s">
        <v>573</v>
      </c>
      <c r="C266" s="662" t="s">
        <v>585</v>
      </c>
      <c r="D266" s="663" t="s">
        <v>3247</v>
      </c>
      <c r="E266" s="662" t="s">
        <v>6542</v>
      </c>
      <c r="F266" s="663" t="s">
        <v>6543</v>
      </c>
      <c r="G266" s="662" t="s">
        <v>5646</v>
      </c>
      <c r="H266" s="662" t="s">
        <v>5647</v>
      </c>
      <c r="I266" s="664">
        <v>4.8125</v>
      </c>
      <c r="J266" s="664">
        <v>3200</v>
      </c>
      <c r="K266" s="665">
        <v>15400</v>
      </c>
    </row>
    <row r="267" spans="1:11" ht="14.4" customHeight="1" x14ac:dyDescent="0.3">
      <c r="A267" s="660" t="s">
        <v>572</v>
      </c>
      <c r="B267" s="661" t="s">
        <v>573</v>
      </c>
      <c r="C267" s="662" t="s">
        <v>585</v>
      </c>
      <c r="D267" s="663" t="s">
        <v>3247</v>
      </c>
      <c r="E267" s="662" t="s">
        <v>6542</v>
      </c>
      <c r="F267" s="663" t="s">
        <v>6543</v>
      </c>
      <c r="G267" s="662" t="s">
        <v>5648</v>
      </c>
      <c r="H267" s="662" t="s">
        <v>5649</v>
      </c>
      <c r="I267" s="664">
        <v>2.9724999999999997</v>
      </c>
      <c r="J267" s="664">
        <v>1300</v>
      </c>
      <c r="K267" s="665">
        <v>3867</v>
      </c>
    </row>
    <row r="268" spans="1:11" ht="14.4" customHeight="1" x14ac:dyDescent="0.3">
      <c r="A268" s="660" t="s">
        <v>572</v>
      </c>
      <c r="B268" s="661" t="s">
        <v>573</v>
      </c>
      <c r="C268" s="662" t="s">
        <v>585</v>
      </c>
      <c r="D268" s="663" t="s">
        <v>3247</v>
      </c>
      <c r="E268" s="662" t="s">
        <v>6542</v>
      </c>
      <c r="F268" s="663" t="s">
        <v>6543</v>
      </c>
      <c r="G268" s="662" t="s">
        <v>5650</v>
      </c>
      <c r="H268" s="662" t="s">
        <v>5651</v>
      </c>
      <c r="I268" s="664">
        <v>2.16</v>
      </c>
      <c r="J268" s="664">
        <v>400</v>
      </c>
      <c r="K268" s="665">
        <v>864</v>
      </c>
    </row>
    <row r="269" spans="1:11" ht="14.4" customHeight="1" x14ac:dyDescent="0.3">
      <c r="A269" s="660" t="s">
        <v>572</v>
      </c>
      <c r="B269" s="661" t="s">
        <v>573</v>
      </c>
      <c r="C269" s="662" t="s">
        <v>585</v>
      </c>
      <c r="D269" s="663" t="s">
        <v>3247</v>
      </c>
      <c r="E269" s="662" t="s">
        <v>6542</v>
      </c>
      <c r="F269" s="663" t="s">
        <v>6543</v>
      </c>
      <c r="G269" s="662" t="s">
        <v>5654</v>
      </c>
      <c r="H269" s="662" t="s">
        <v>5655</v>
      </c>
      <c r="I269" s="664">
        <v>4.2300000000000004</v>
      </c>
      <c r="J269" s="664">
        <v>20</v>
      </c>
      <c r="K269" s="665">
        <v>84.6</v>
      </c>
    </row>
    <row r="270" spans="1:11" ht="14.4" customHeight="1" x14ac:dyDescent="0.3">
      <c r="A270" s="660" t="s">
        <v>572</v>
      </c>
      <c r="B270" s="661" t="s">
        <v>573</v>
      </c>
      <c r="C270" s="662" t="s">
        <v>585</v>
      </c>
      <c r="D270" s="663" t="s">
        <v>3247</v>
      </c>
      <c r="E270" s="662" t="s">
        <v>6542</v>
      </c>
      <c r="F270" s="663" t="s">
        <v>6543</v>
      </c>
      <c r="G270" s="662" t="s">
        <v>5656</v>
      </c>
      <c r="H270" s="662" t="s">
        <v>5657</v>
      </c>
      <c r="I270" s="664">
        <v>8.76</v>
      </c>
      <c r="J270" s="664">
        <v>1200</v>
      </c>
      <c r="K270" s="665">
        <v>10512.52</v>
      </c>
    </row>
    <row r="271" spans="1:11" ht="14.4" customHeight="1" x14ac:dyDescent="0.3">
      <c r="A271" s="660" t="s">
        <v>572</v>
      </c>
      <c r="B271" s="661" t="s">
        <v>573</v>
      </c>
      <c r="C271" s="662" t="s">
        <v>585</v>
      </c>
      <c r="D271" s="663" t="s">
        <v>3247</v>
      </c>
      <c r="E271" s="662" t="s">
        <v>6542</v>
      </c>
      <c r="F271" s="663" t="s">
        <v>6543</v>
      </c>
      <c r="G271" s="662" t="s">
        <v>5658</v>
      </c>
      <c r="H271" s="662" t="s">
        <v>5659</v>
      </c>
      <c r="I271" s="664">
        <v>90.99</v>
      </c>
      <c r="J271" s="664">
        <v>100</v>
      </c>
      <c r="K271" s="665">
        <v>9099</v>
      </c>
    </row>
    <row r="272" spans="1:11" ht="14.4" customHeight="1" x14ac:dyDescent="0.3">
      <c r="A272" s="660" t="s">
        <v>572</v>
      </c>
      <c r="B272" s="661" t="s">
        <v>573</v>
      </c>
      <c r="C272" s="662" t="s">
        <v>585</v>
      </c>
      <c r="D272" s="663" t="s">
        <v>3247</v>
      </c>
      <c r="E272" s="662" t="s">
        <v>6542</v>
      </c>
      <c r="F272" s="663" t="s">
        <v>6543</v>
      </c>
      <c r="G272" s="662" t="s">
        <v>5666</v>
      </c>
      <c r="H272" s="662" t="s">
        <v>5667</v>
      </c>
      <c r="I272" s="664">
        <v>2.85</v>
      </c>
      <c r="J272" s="664">
        <v>30</v>
      </c>
      <c r="K272" s="665">
        <v>85.5</v>
      </c>
    </row>
    <row r="273" spans="1:11" ht="14.4" customHeight="1" x14ac:dyDescent="0.3">
      <c r="A273" s="660" t="s">
        <v>572</v>
      </c>
      <c r="B273" s="661" t="s">
        <v>573</v>
      </c>
      <c r="C273" s="662" t="s">
        <v>585</v>
      </c>
      <c r="D273" s="663" t="s">
        <v>3247</v>
      </c>
      <c r="E273" s="662" t="s">
        <v>6542</v>
      </c>
      <c r="F273" s="663" t="s">
        <v>6543</v>
      </c>
      <c r="G273" s="662" t="s">
        <v>5668</v>
      </c>
      <c r="H273" s="662" t="s">
        <v>5669</v>
      </c>
      <c r="I273" s="664">
        <v>29.9</v>
      </c>
      <c r="J273" s="664">
        <v>30</v>
      </c>
      <c r="K273" s="665">
        <v>897</v>
      </c>
    </row>
    <row r="274" spans="1:11" ht="14.4" customHeight="1" x14ac:dyDescent="0.3">
      <c r="A274" s="660" t="s">
        <v>572</v>
      </c>
      <c r="B274" s="661" t="s">
        <v>573</v>
      </c>
      <c r="C274" s="662" t="s">
        <v>585</v>
      </c>
      <c r="D274" s="663" t="s">
        <v>3247</v>
      </c>
      <c r="E274" s="662" t="s">
        <v>6542</v>
      </c>
      <c r="F274" s="663" t="s">
        <v>6543</v>
      </c>
      <c r="G274" s="662" t="s">
        <v>5918</v>
      </c>
      <c r="H274" s="662" t="s">
        <v>5919</v>
      </c>
      <c r="I274" s="664">
        <v>6.05</v>
      </c>
      <c r="J274" s="664">
        <v>10</v>
      </c>
      <c r="K274" s="665">
        <v>60.5</v>
      </c>
    </row>
    <row r="275" spans="1:11" ht="14.4" customHeight="1" x14ac:dyDescent="0.3">
      <c r="A275" s="660" t="s">
        <v>572</v>
      </c>
      <c r="B275" s="661" t="s">
        <v>573</v>
      </c>
      <c r="C275" s="662" t="s">
        <v>585</v>
      </c>
      <c r="D275" s="663" t="s">
        <v>3247</v>
      </c>
      <c r="E275" s="662" t="s">
        <v>6542</v>
      </c>
      <c r="F275" s="663" t="s">
        <v>6543</v>
      </c>
      <c r="G275" s="662" t="s">
        <v>5678</v>
      </c>
      <c r="H275" s="662" t="s">
        <v>5679</v>
      </c>
      <c r="I275" s="664">
        <v>13.547999999999998</v>
      </c>
      <c r="J275" s="664">
        <v>1600</v>
      </c>
      <c r="K275" s="665">
        <v>21679.599999999999</v>
      </c>
    </row>
    <row r="276" spans="1:11" ht="14.4" customHeight="1" x14ac:dyDescent="0.3">
      <c r="A276" s="660" t="s">
        <v>572</v>
      </c>
      <c r="B276" s="661" t="s">
        <v>573</v>
      </c>
      <c r="C276" s="662" t="s">
        <v>585</v>
      </c>
      <c r="D276" s="663" t="s">
        <v>3247</v>
      </c>
      <c r="E276" s="662" t="s">
        <v>6542</v>
      </c>
      <c r="F276" s="663" t="s">
        <v>6543</v>
      </c>
      <c r="G276" s="662" t="s">
        <v>5680</v>
      </c>
      <c r="H276" s="662" t="s">
        <v>5681</v>
      </c>
      <c r="I276" s="664">
        <v>12.59</v>
      </c>
      <c r="J276" s="664">
        <v>400</v>
      </c>
      <c r="K276" s="665">
        <v>5036</v>
      </c>
    </row>
    <row r="277" spans="1:11" ht="14.4" customHeight="1" x14ac:dyDescent="0.3">
      <c r="A277" s="660" t="s">
        <v>572</v>
      </c>
      <c r="B277" s="661" t="s">
        <v>573</v>
      </c>
      <c r="C277" s="662" t="s">
        <v>585</v>
      </c>
      <c r="D277" s="663" t="s">
        <v>3247</v>
      </c>
      <c r="E277" s="662" t="s">
        <v>6542</v>
      </c>
      <c r="F277" s="663" t="s">
        <v>6543</v>
      </c>
      <c r="G277" s="662" t="s">
        <v>5820</v>
      </c>
      <c r="H277" s="662" t="s">
        <v>5821</v>
      </c>
      <c r="I277" s="664">
        <v>13.12</v>
      </c>
      <c r="J277" s="664">
        <v>20</v>
      </c>
      <c r="K277" s="665">
        <v>262.39999999999998</v>
      </c>
    </row>
    <row r="278" spans="1:11" ht="14.4" customHeight="1" x14ac:dyDescent="0.3">
      <c r="A278" s="660" t="s">
        <v>572</v>
      </c>
      <c r="B278" s="661" t="s">
        <v>573</v>
      </c>
      <c r="C278" s="662" t="s">
        <v>585</v>
      </c>
      <c r="D278" s="663" t="s">
        <v>3247</v>
      </c>
      <c r="E278" s="662" t="s">
        <v>6542</v>
      </c>
      <c r="F278" s="663" t="s">
        <v>6543</v>
      </c>
      <c r="G278" s="662" t="s">
        <v>5682</v>
      </c>
      <c r="H278" s="662" t="s">
        <v>5683</v>
      </c>
      <c r="I278" s="664">
        <v>17.98</v>
      </c>
      <c r="J278" s="664">
        <v>100</v>
      </c>
      <c r="K278" s="665">
        <v>1798</v>
      </c>
    </row>
    <row r="279" spans="1:11" ht="14.4" customHeight="1" x14ac:dyDescent="0.3">
      <c r="A279" s="660" t="s">
        <v>572</v>
      </c>
      <c r="B279" s="661" t="s">
        <v>573</v>
      </c>
      <c r="C279" s="662" t="s">
        <v>585</v>
      </c>
      <c r="D279" s="663" t="s">
        <v>3247</v>
      </c>
      <c r="E279" s="662" t="s">
        <v>6542</v>
      </c>
      <c r="F279" s="663" t="s">
        <v>6543</v>
      </c>
      <c r="G279" s="662" t="s">
        <v>5920</v>
      </c>
      <c r="H279" s="662" t="s">
        <v>5921</v>
      </c>
      <c r="I279" s="664">
        <v>17.98</v>
      </c>
      <c r="J279" s="664">
        <v>50</v>
      </c>
      <c r="K279" s="665">
        <v>899</v>
      </c>
    </row>
    <row r="280" spans="1:11" ht="14.4" customHeight="1" x14ac:dyDescent="0.3">
      <c r="A280" s="660" t="s">
        <v>572</v>
      </c>
      <c r="B280" s="661" t="s">
        <v>573</v>
      </c>
      <c r="C280" s="662" t="s">
        <v>585</v>
      </c>
      <c r="D280" s="663" t="s">
        <v>3247</v>
      </c>
      <c r="E280" s="662" t="s">
        <v>6542</v>
      </c>
      <c r="F280" s="663" t="s">
        <v>6543</v>
      </c>
      <c r="G280" s="662" t="s">
        <v>5684</v>
      </c>
      <c r="H280" s="662" t="s">
        <v>5685</v>
      </c>
      <c r="I280" s="664">
        <v>1.8049999999999999</v>
      </c>
      <c r="J280" s="664">
        <v>80</v>
      </c>
      <c r="K280" s="665">
        <v>146.9</v>
      </c>
    </row>
    <row r="281" spans="1:11" ht="14.4" customHeight="1" x14ac:dyDescent="0.3">
      <c r="A281" s="660" t="s">
        <v>572</v>
      </c>
      <c r="B281" s="661" t="s">
        <v>573</v>
      </c>
      <c r="C281" s="662" t="s">
        <v>585</v>
      </c>
      <c r="D281" s="663" t="s">
        <v>3247</v>
      </c>
      <c r="E281" s="662" t="s">
        <v>6542</v>
      </c>
      <c r="F281" s="663" t="s">
        <v>6543</v>
      </c>
      <c r="G281" s="662" t="s">
        <v>5688</v>
      </c>
      <c r="H281" s="662" t="s">
        <v>5689</v>
      </c>
      <c r="I281" s="664">
        <v>15.007499999999999</v>
      </c>
      <c r="J281" s="664">
        <v>110</v>
      </c>
      <c r="K281" s="665">
        <v>1650.9</v>
      </c>
    </row>
    <row r="282" spans="1:11" ht="14.4" customHeight="1" x14ac:dyDescent="0.3">
      <c r="A282" s="660" t="s">
        <v>572</v>
      </c>
      <c r="B282" s="661" t="s">
        <v>573</v>
      </c>
      <c r="C282" s="662" t="s">
        <v>585</v>
      </c>
      <c r="D282" s="663" t="s">
        <v>3247</v>
      </c>
      <c r="E282" s="662" t="s">
        <v>6542</v>
      </c>
      <c r="F282" s="663" t="s">
        <v>6543</v>
      </c>
      <c r="G282" s="662" t="s">
        <v>5690</v>
      </c>
      <c r="H282" s="662" t="s">
        <v>5691</v>
      </c>
      <c r="I282" s="664">
        <v>12.1075</v>
      </c>
      <c r="J282" s="664">
        <v>300</v>
      </c>
      <c r="K282" s="665">
        <v>3632.5</v>
      </c>
    </row>
    <row r="283" spans="1:11" ht="14.4" customHeight="1" x14ac:dyDescent="0.3">
      <c r="A283" s="660" t="s">
        <v>572</v>
      </c>
      <c r="B283" s="661" t="s">
        <v>573</v>
      </c>
      <c r="C283" s="662" t="s">
        <v>585</v>
      </c>
      <c r="D283" s="663" t="s">
        <v>3247</v>
      </c>
      <c r="E283" s="662" t="s">
        <v>6542</v>
      </c>
      <c r="F283" s="663" t="s">
        <v>6543</v>
      </c>
      <c r="G283" s="662" t="s">
        <v>5692</v>
      </c>
      <c r="H283" s="662" t="s">
        <v>5693</v>
      </c>
      <c r="I283" s="664">
        <v>25.53</v>
      </c>
      <c r="J283" s="664">
        <v>10</v>
      </c>
      <c r="K283" s="665">
        <v>255.3</v>
      </c>
    </row>
    <row r="284" spans="1:11" ht="14.4" customHeight="1" x14ac:dyDescent="0.3">
      <c r="A284" s="660" t="s">
        <v>572</v>
      </c>
      <c r="B284" s="661" t="s">
        <v>573</v>
      </c>
      <c r="C284" s="662" t="s">
        <v>585</v>
      </c>
      <c r="D284" s="663" t="s">
        <v>3247</v>
      </c>
      <c r="E284" s="662" t="s">
        <v>6542</v>
      </c>
      <c r="F284" s="663" t="s">
        <v>6543</v>
      </c>
      <c r="G284" s="662" t="s">
        <v>5922</v>
      </c>
      <c r="H284" s="662" t="s">
        <v>5923</v>
      </c>
      <c r="I284" s="664">
        <v>1.94</v>
      </c>
      <c r="J284" s="664">
        <v>700</v>
      </c>
      <c r="K284" s="665">
        <v>1358</v>
      </c>
    </row>
    <row r="285" spans="1:11" ht="14.4" customHeight="1" x14ac:dyDescent="0.3">
      <c r="A285" s="660" t="s">
        <v>572</v>
      </c>
      <c r="B285" s="661" t="s">
        <v>573</v>
      </c>
      <c r="C285" s="662" t="s">
        <v>585</v>
      </c>
      <c r="D285" s="663" t="s">
        <v>3247</v>
      </c>
      <c r="E285" s="662" t="s">
        <v>6542</v>
      </c>
      <c r="F285" s="663" t="s">
        <v>6543</v>
      </c>
      <c r="G285" s="662" t="s">
        <v>5702</v>
      </c>
      <c r="H285" s="662" t="s">
        <v>5703</v>
      </c>
      <c r="I285" s="664">
        <v>1.56</v>
      </c>
      <c r="J285" s="664">
        <v>150</v>
      </c>
      <c r="K285" s="665">
        <v>234</v>
      </c>
    </row>
    <row r="286" spans="1:11" ht="14.4" customHeight="1" x14ac:dyDescent="0.3">
      <c r="A286" s="660" t="s">
        <v>572</v>
      </c>
      <c r="B286" s="661" t="s">
        <v>573</v>
      </c>
      <c r="C286" s="662" t="s">
        <v>585</v>
      </c>
      <c r="D286" s="663" t="s">
        <v>3247</v>
      </c>
      <c r="E286" s="662" t="s">
        <v>6542</v>
      </c>
      <c r="F286" s="663" t="s">
        <v>6543</v>
      </c>
      <c r="G286" s="662" t="s">
        <v>5704</v>
      </c>
      <c r="H286" s="662" t="s">
        <v>5705</v>
      </c>
      <c r="I286" s="664">
        <v>21.234999999999999</v>
      </c>
      <c r="J286" s="664">
        <v>500</v>
      </c>
      <c r="K286" s="665">
        <v>10617.5</v>
      </c>
    </row>
    <row r="287" spans="1:11" ht="14.4" customHeight="1" x14ac:dyDescent="0.3">
      <c r="A287" s="660" t="s">
        <v>572</v>
      </c>
      <c r="B287" s="661" t="s">
        <v>573</v>
      </c>
      <c r="C287" s="662" t="s">
        <v>585</v>
      </c>
      <c r="D287" s="663" t="s">
        <v>3247</v>
      </c>
      <c r="E287" s="662" t="s">
        <v>6542</v>
      </c>
      <c r="F287" s="663" t="s">
        <v>6543</v>
      </c>
      <c r="G287" s="662" t="s">
        <v>5706</v>
      </c>
      <c r="H287" s="662" t="s">
        <v>5707</v>
      </c>
      <c r="I287" s="664">
        <v>21.234999999999999</v>
      </c>
      <c r="J287" s="664">
        <v>400</v>
      </c>
      <c r="K287" s="665">
        <v>8494</v>
      </c>
    </row>
    <row r="288" spans="1:11" ht="14.4" customHeight="1" x14ac:dyDescent="0.3">
      <c r="A288" s="660" t="s">
        <v>572</v>
      </c>
      <c r="B288" s="661" t="s">
        <v>573</v>
      </c>
      <c r="C288" s="662" t="s">
        <v>585</v>
      </c>
      <c r="D288" s="663" t="s">
        <v>3247</v>
      </c>
      <c r="E288" s="662" t="s">
        <v>6542</v>
      </c>
      <c r="F288" s="663" t="s">
        <v>6543</v>
      </c>
      <c r="G288" s="662" t="s">
        <v>5924</v>
      </c>
      <c r="H288" s="662" t="s">
        <v>5925</v>
      </c>
      <c r="I288" s="664">
        <v>2</v>
      </c>
      <c r="J288" s="664">
        <v>200</v>
      </c>
      <c r="K288" s="665">
        <v>400.51</v>
      </c>
    </row>
    <row r="289" spans="1:11" ht="14.4" customHeight="1" x14ac:dyDescent="0.3">
      <c r="A289" s="660" t="s">
        <v>572</v>
      </c>
      <c r="B289" s="661" t="s">
        <v>573</v>
      </c>
      <c r="C289" s="662" t="s">
        <v>585</v>
      </c>
      <c r="D289" s="663" t="s">
        <v>3247</v>
      </c>
      <c r="E289" s="662" t="s">
        <v>6542</v>
      </c>
      <c r="F289" s="663" t="s">
        <v>6543</v>
      </c>
      <c r="G289" s="662" t="s">
        <v>5714</v>
      </c>
      <c r="H289" s="662" t="s">
        <v>5715</v>
      </c>
      <c r="I289" s="664">
        <v>0.47</v>
      </c>
      <c r="J289" s="664">
        <v>3100</v>
      </c>
      <c r="K289" s="665">
        <v>1457</v>
      </c>
    </row>
    <row r="290" spans="1:11" ht="14.4" customHeight="1" x14ac:dyDescent="0.3">
      <c r="A290" s="660" t="s">
        <v>572</v>
      </c>
      <c r="B290" s="661" t="s">
        <v>573</v>
      </c>
      <c r="C290" s="662" t="s">
        <v>585</v>
      </c>
      <c r="D290" s="663" t="s">
        <v>3247</v>
      </c>
      <c r="E290" s="662" t="s">
        <v>6542</v>
      </c>
      <c r="F290" s="663" t="s">
        <v>6543</v>
      </c>
      <c r="G290" s="662" t="s">
        <v>5716</v>
      </c>
      <c r="H290" s="662" t="s">
        <v>5717</v>
      </c>
      <c r="I290" s="664">
        <v>4.03</v>
      </c>
      <c r="J290" s="664">
        <v>150</v>
      </c>
      <c r="K290" s="665">
        <v>604.5</v>
      </c>
    </row>
    <row r="291" spans="1:11" ht="14.4" customHeight="1" x14ac:dyDescent="0.3">
      <c r="A291" s="660" t="s">
        <v>572</v>
      </c>
      <c r="B291" s="661" t="s">
        <v>573</v>
      </c>
      <c r="C291" s="662" t="s">
        <v>585</v>
      </c>
      <c r="D291" s="663" t="s">
        <v>3247</v>
      </c>
      <c r="E291" s="662" t="s">
        <v>6542</v>
      </c>
      <c r="F291" s="663" t="s">
        <v>6543</v>
      </c>
      <c r="G291" s="662" t="s">
        <v>5720</v>
      </c>
      <c r="H291" s="662" t="s">
        <v>5721</v>
      </c>
      <c r="I291" s="664">
        <v>9.6</v>
      </c>
      <c r="J291" s="664">
        <v>1000</v>
      </c>
      <c r="K291" s="665">
        <v>9600</v>
      </c>
    </row>
    <row r="292" spans="1:11" ht="14.4" customHeight="1" x14ac:dyDescent="0.3">
      <c r="A292" s="660" t="s">
        <v>572</v>
      </c>
      <c r="B292" s="661" t="s">
        <v>573</v>
      </c>
      <c r="C292" s="662" t="s">
        <v>585</v>
      </c>
      <c r="D292" s="663" t="s">
        <v>3247</v>
      </c>
      <c r="E292" s="662" t="s">
        <v>6542</v>
      </c>
      <c r="F292" s="663" t="s">
        <v>6543</v>
      </c>
      <c r="G292" s="662" t="s">
        <v>5722</v>
      </c>
      <c r="H292" s="662" t="s">
        <v>5723</v>
      </c>
      <c r="I292" s="664">
        <v>9.1999999999999993</v>
      </c>
      <c r="J292" s="664">
        <v>600</v>
      </c>
      <c r="K292" s="665">
        <v>5520</v>
      </c>
    </row>
    <row r="293" spans="1:11" ht="14.4" customHeight="1" x14ac:dyDescent="0.3">
      <c r="A293" s="660" t="s">
        <v>572</v>
      </c>
      <c r="B293" s="661" t="s">
        <v>573</v>
      </c>
      <c r="C293" s="662" t="s">
        <v>585</v>
      </c>
      <c r="D293" s="663" t="s">
        <v>3247</v>
      </c>
      <c r="E293" s="662" t="s">
        <v>6542</v>
      </c>
      <c r="F293" s="663" t="s">
        <v>6543</v>
      </c>
      <c r="G293" s="662" t="s">
        <v>5828</v>
      </c>
      <c r="H293" s="662" t="s">
        <v>5829</v>
      </c>
      <c r="I293" s="664">
        <v>172.5</v>
      </c>
      <c r="J293" s="664">
        <v>2</v>
      </c>
      <c r="K293" s="665">
        <v>345</v>
      </c>
    </row>
    <row r="294" spans="1:11" ht="14.4" customHeight="1" x14ac:dyDescent="0.3">
      <c r="A294" s="660" t="s">
        <v>572</v>
      </c>
      <c r="B294" s="661" t="s">
        <v>573</v>
      </c>
      <c r="C294" s="662" t="s">
        <v>585</v>
      </c>
      <c r="D294" s="663" t="s">
        <v>3247</v>
      </c>
      <c r="E294" s="662" t="s">
        <v>6542</v>
      </c>
      <c r="F294" s="663" t="s">
        <v>6543</v>
      </c>
      <c r="G294" s="662" t="s">
        <v>5926</v>
      </c>
      <c r="H294" s="662" t="s">
        <v>5927</v>
      </c>
      <c r="I294" s="664">
        <v>71.87</v>
      </c>
      <c r="J294" s="664">
        <v>10</v>
      </c>
      <c r="K294" s="665">
        <v>718.67</v>
      </c>
    </row>
    <row r="295" spans="1:11" ht="14.4" customHeight="1" x14ac:dyDescent="0.3">
      <c r="A295" s="660" t="s">
        <v>572</v>
      </c>
      <c r="B295" s="661" t="s">
        <v>573</v>
      </c>
      <c r="C295" s="662" t="s">
        <v>585</v>
      </c>
      <c r="D295" s="663" t="s">
        <v>3247</v>
      </c>
      <c r="E295" s="662" t="s">
        <v>6542</v>
      </c>
      <c r="F295" s="663" t="s">
        <v>6543</v>
      </c>
      <c r="G295" s="662" t="s">
        <v>5928</v>
      </c>
      <c r="H295" s="662" t="s">
        <v>5929</v>
      </c>
      <c r="I295" s="664">
        <v>15.729999999999999</v>
      </c>
      <c r="J295" s="664">
        <v>300</v>
      </c>
      <c r="K295" s="665">
        <v>4719</v>
      </c>
    </row>
    <row r="296" spans="1:11" ht="14.4" customHeight="1" x14ac:dyDescent="0.3">
      <c r="A296" s="660" t="s">
        <v>572</v>
      </c>
      <c r="B296" s="661" t="s">
        <v>573</v>
      </c>
      <c r="C296" s="662" t="s">
        <v>585</v>
      </c>
      <c r="D296" s="663" t="s">
        <v>3247</v>
      </c>
      <c r="E296" s="662" t="s">
        <v>6542</v>
      </c>
      <c r="F296" s="663" t="s">
        <v>6543</v>
      </c>
      <c r="G296" s="662" t="s">
        <v>5930</v>
      </c>
      <c r="H296" s="662" t="s">
        <v>5931</v>
      </c>
      <c r="I296" s="664">
        <v>14.16</v>
      </c>
      <c r="J296" s="664">
        <v>300</v>
      </c>
      <c r="K296" s="665">
        <v>4247.1000000000004</v>
      </c>
    </row>
    <row r="297" spans="1:11" ht="14.4" customHeight="1" x14ac:dyDescent="0.3">
      <c r="A297" s="660" t="s">
        <v>572</v>
      </c>
      <c r="B297" s="661" t="s">
        <v>573</v>
      </c>
      <c r="C297" s="662" t="s">
        <v>585</v>
      </c>
      <c r="D297" s="663" t="s">
        <v>3247</v>
      </c>
      <c r="E297" s="662" t="s">
        <v>6542</v>
      </c>
      <c r="F297" s="663" t="s">
        <v>6543</v>
      </c>
      <c r="G297" s="662" t="s">
        <v>5932</v>
      </c>
      <c r="H297" s="662" t="s">
        <v>5933</v>
      </c>
      <c r="I297" s="664">
        <v>75.02</v>
      </c>
      <c r="J297" s="664">
        <v>2</v>
      </c>
      <c r="K297" s="665">
        <v>150.04</v>
      </c>
    </row>
    <row r="298" spans="1:11" ht="14.4" customHeight="1" x14ac:dyDescent="0.3">
      <c r="A298" s="660" t="s">
        <v>572</v>
      </c>
      <c r="B298" s="661" t="s">
        <v>573</v>
      </c>
      <c r="C298" s="662" t="s">
        <v>585</v>
      </c>
      <c r="D298" s="663" t="s">
        <v>3247</v>
      </c>
      <c r="E298" s="662" t="s">
        <v>6542</v>
      </c>
      <c r="F298" s="663" t="s">
        <v>6543</v>
      </c>
      <c r="G298" s="662" t="s">
        <v>5934</v>
      </c>
      <c r="H298" s="662" t="s">
        <v>5935</v>
      </c>
      <c r="I298" s="664">
        <v>75.02</v>
      </c>
      <c r="J298" s="664">
        <v>2</v>
      </c>
      <c r="K298" s="665">
        <v>150.04</v>
      </c>
    </row>
    <row r="299" spans="1:11" ht="14.4" customHeight="1" x14ac:dyDescent="0.3">
      <c r="A299" s="660" t="s">
        <v>572</v>
      </c>
      <c r="B299" s="661" t="s">
        <v>573</v>
      </c>
      <c r="C299" s="662" t="s">
        <v>585</v>
      </c>
      <c r="D299" s="663" t="s">
        <v>3247</v>
      </c>
      <c r="E299" s="662" t="s">
        <v>6542</v>
      </c>
      <c r="F299" s="663" t="s">
        <v>6543</v>
      </c>
      <c r="G299" s="662" t="s">
        <v>5936</v>
      </c>
      <c r="H299" s="662" t="s">
        <v>5937</v>
      </c>
      <c r="I299" s="664">
        <v>6184.31</v>
      </c>
      <c r="J299" s="664">
        <v>1</v>
      </c>
      <c r="K299" s="665">
        <v>6184.31</v>
      </c>
    </row>
    <row r="300" spans="1:11" ht="14.4" customHeight="1" x14ac:dyDescent="0.3">
      <c r="A300" s="660" t="s">
        <v>572</v>
      </c>
      <c r="B300" s="661" t="s">
        <v>573</v>
      </c>
      <c r="C300" s="662" t="s">
        <v>585</v>
      </c>
      <c r="D300" s="663" t="s">
        <v>3247</v>
      </c>
      <c r="E300" s="662" t="s">
        <v>6542</v>
      </c>
      <c r="F300" s="663" t="s">
        <v>6543</v>
      </c>
      <c r="G300" s="662" t="s">
        <v>5830</v>
      </c>
      <c r="H300" s="662" t="s">
        <v>5831</v>
      </c>
      <c r="I300" s="664">
        <v>0.99</v>
      </c>
      <c r="J300" s="664">
        <v>200</v>
      </c>
      <c r="K300" s="665">
        <v>198</v>
      </c>
    </row>
    <row r="301" spans="1:11" ht="14.4" customHeight="1" x14ac:dyDescent="0.3">
      <c r="A301" s="660" t="s">
        <v>572</v>
      </c>
      <c r="B301" s="661" t="s">
        <v>573</v>
      </c>
      <c r="C301" s="662" t="s">
        <v>585</v>
      </c>
      <c r="D301" s="663" t="s">
        <v>3247</v>
      </c>
      <c r="E301" s="662" t="s">
        <v>6542</v>
      </c>
      <c r="F301" s="663" t="s">
        <v>6543</v>
      </c>
      <c r="G301" s="662" t="s">
        <v>5938</v>
      </c>
      <c r="H301" s="662" t="s">
        <v>5939</v>
      </c>
      <c r="I301" s="664">
        <v>2.86</v>
      </c>
      <c r="J301" s="664">
        <v>100</v>
      </c>
      <c r="K301" s="665">
        <v>286.08</v>
      </c>
    </row>
    <row r="302" spans="1:11" ht="14.4" customHeight="1" x14ac:dyDescent="0.3">
      <c r="A302" s="660" t="s">
        <v>572</v>
      </c>
      <c r="B302" s="661" t="s">
        <v>573</v>
      </c>
      <c r="C302" s="662" t="s">
        <v>585</v>
      </c>
      <c r="D302" s="663" t="s">
        <v>3247</v>
      </c>
      <c r="E302" s="662" t="s">
        <v>6544</v>
      </c>
      <c r="F302" s="663" t="s">
        <v>6545</v>
      </c>
      <c r="G302" s="662" t="s">
        <v>5832</v>
      </c>
      <c r="H302" s="662" t="s">
        <v>5833</v>
      </c>
      <c r="I302" s="664">
        <v>0.39</v>
      </c>
      <c r="J302" s="664">
        <v>500</v>
      </c>
      <c r="K302" s="665">
        <v>196.63</v>
      </c>
    </row>
    <row r="303" spans="1:11" ht="14.4" customHeight="1" x14ac:dyDescent="0.3">
      <c r="A303" s="660" t="s">
        <v>572</v>
      </c>
      <c r="B303" s="661" t="s">
        <v>573</v>
      </c>
      <c r="C303" s="662" t="s">
        <v>585</v>
      </c>
      <c r="D303" s="663" t="s">
        <v>3247</v>
      </c>
      <c r="E303" s="662" t="s">
        <v>6546</v>
      </c>
      <c r="F303" s="663" t="s">
        <v>6547</v>
      </c>
      <c r="G303" s="662" t="s">
        <v>5736</v>
      </c>
      <c r="H303" s="662" t="s">
        <v>5737</v>
      </c>
      <c r="I303" s="664">
        <v>1523.45</v>
      </c>
      <c r="J303" s="664">
        <v>5</v>
      </c>
      <c r="K303" s="665">
        <v>7617.25</v>
      </c>
    </row>
    <row r="304" spans="1:11" ht="14.4" customHeight="1" x14ac:dyDescent="0.3">
      <c r="A304" s="660" t="s">
        <v>572</v>
      </c>
      <c r="B304" s="661" t="s">
        <v>573</v>
      </c>
      <c r="C304" s="662" t="s">
        <v>585</v>
      </c>
      <c r="D304" s="663" t="s">
        <v>3247</v>
      </c>
      <c r="E304" s="662" t="s">
        <v>6546</v>
      </c>
      <c r="F304" s="663" t="s">
        <v>6547</v>
      </c>
      <c r="G304" s="662" t="s">
        <v>5940</v>
      </c>
      <c r="H304" s="662" t="s">
        <v>5941</v>
      </c>
      <c r="I304" s="664">
        <v>568.78166666666664</v>
      </c>
      <c r="J304" s="664">
        <v>110</v>
      </c>
      <c r="K304" s="665">
        <v>62566.12</v>
      </c>
    </row>
    <row r="305" spans="1:11" ht="14.4" customHeight="1" x14ac:dyDescent="0.3">
      <c r="A305" s="660" t="s">
        <v>572</v>
      </c>
      <c r="B305" s="661" t="s">
        <v>573</v>
      </c>
      <c r="C305" s="662" t="s">
        <v>585</v>
      </c>
      <c r="D305" s="663" t="s">
        <v>3247</v>
      </c>
      <c r="E305" s="662" t="s">
        <v>6546</v>
      </c>
      <c r="F305" s="663" t="s">
        <v>6547</v>
      </c>
      <c r="G305" s="662" t="s">
        <v>5942</v>
      </c>
      <c r="H305" s="662" t="s">
        <v>5943</v>
      </c>
      <c r="I305" s="664">
        <v>267.77999999999997</v>
      </c>
      <c r="J305" s="664">
        <v>10</v>
      </c>
      <c r="K305" s="665">
        <v>2677.8</v>
      </c>
    </row>
    <row r="306" spans="1:11" ht="14.4" customHeight="1" x14ac:dyDescent="0.3">
      <c r="A306" s="660" t="s">
        <v>572</v>
      </c>
      <c r="B306" s="661" t="s">
        <v>573</v>
      </c>
      <c r="C306" s="662" t="s">
        <v>585</v>
      </c>
      <c r="D306" s="663" t="s">
        <v>3247</v>
      </c>
      <c r="E306" s="662" t="s">
        <v>6546</v>
      </c>
      <c r="F306" s="663" t="s">
        <v>6547</v>
      </c>
      <c r="G306" s="662" t="s">
        <v>5944</v>
      </c>
      <c r="H306" s="662" t="s">
        <v>5945</v>
      </c>
      <c r="I306" s="664">
        <v>10200.5</v>
      </c>
      <c r="J306" s="664">
        <v>2</v>
      </c>
      <c r="K306" s="665">
        <v>20401</v>
      </c>
    </row>
    <row r="307" spans="1:11" ht="14.4" customHeight="1" x14ac:dyDescent="0.3">
      <c r="A307" s="660" t="s">
        <v>572</v>
      </c>
      <c r="B307" s="661" t="s">
        <v>573</v>
      </c>
      <c r="C307" s="662" t="s">
        <v>585</v>
      </c>
      <c r="D307" s="663" t="s">
        <v>3247</v>
      </c>
      <c r="E307" s="662" t="s">
        <v>6546</v>
      </c>
      <c r="F307" s="663" t="s">
        <v>6547</v>
      </c>
      <c r="G307" s="662" t="s">
        <v>5946</v>
      </c>
      <c r="H307" s="662" t="s">
        <v>5947</v>
      </c>
      <c r="I307" s="664">
        <v>9680</v>
      </c>
      <c r="J307" s="664">
        <v>3</v>
      </c>
      <c r="K307" s="665">
        <v>29040</v>
      </c>
    </row>
    <row r="308" spans="1:11" ht="14.4" customHeight="1" x14ac:dyDescent="0.3">
      <c r="A308" s="660" t="s">
        <v>572</v>
      </c>
      <c r="B308" s="661" t="s">
        <v>573</v>
      </c>
      <c r="C308" s="662" t="s">
        <v>585</v>
      </c>
      <c r="D308" s="663" t="s">
        <v>3247</v>
      </c>
      <c r="E308" s="662" t="s">
        <v>6548</v>
      </c>
      <c r="F308" s="663" t="s">
        <v>6549</v>
      </c>
      <c r="G308" s="662" t="s">
        <v>5742</v>
      </c>
      <c r="H308" s="662" t="s">
        <v>5743</v>
      </c>
      <c r="I308" s="664">
        <v>10.09</v>
      </c>
      <c r="J308" s="664">
        <v>3400</v>
      </c>
      <c r="K308" s="665">
        <v>34308.239999999998</v>
      </c>
    </row>
    <row r="309" spans="1:11" ht="14.4" customHeight="1" x14ac:dyDescent="0.3">
      <c r="A309" s="660" t="s">
        <v>572</v>
      </c>
      <c r="B309" s="661" t="s">
        <v>573</v>
      </c>
      <c r="C309" s="662" t="s">
        <v>585</v>
      </c>
      <c r="D309" s="663" t="s">
        <v>3247</v>
      </c>
      <c r="E309" s="662" t="s">
        <v>6548</v>
      </c>
      <c r="F309" s="663" t="s">
        <v>6549</v>
      </c>
      <c r="G309" s="662" t="s">
        <v>5744</v>
      </c>
      <c r="H309" s="662" t="s">
        <v>5745</v>
      </c>
      <c r="I309" s="664">
        <v>7</v>
      </c>
      <c r="J309" s="664">
        <v>750</v>
      </c>
      <c r="K309" s="665">
        <v>5250</v>
      </c>
    </row>
    <row r="310" spans="1:11" ht="14.4" customHeight="1" x14ac:dyDescent="0.3">
      <c r="A310" s="660" t="s">
        <v>572</v>
      </c>
      <c r="B310" s="661" t="s">
        <v>573</v>
      </c>
      <c r="C310" s="662" t="s">
        <v>585</v>
      </c>
      <c r="D310" s="663" t="s">
        <v>3247</v>
      </c>
      <c r="E310" s="662" t="s">
        <v>6550</v>
      </c>
      <c r="F310" s="663" t="s">
        <v>6551</v>
      </c>
      <c r="G310" s="662" t="s">
        <v>5948</v>
      </c>
      <c r="H310" s="662" t="s">
        <v>5949</v>
      </c>
      <c r="I310" s="664">
        <v>39.229999999999997</v>
      </c>
      <c r="J310" s="664">
        <v>36</v>
      </c>
      <c r="K310" s="665">
        <v>1412.2</v>
      </c>
    </row>
    <row r="311" spans="1:11" ht="14.4" customHeight="1" x14ac:dyDescent="0.3">
      <c r="A311" s="660" t="s">
        <v>572</v>
      </c>
      <c r="B311" s="661" t="s">
        <v>573</v>
      </c>
      <c r="C311" s="662" t="s">
        <v>585</v>
      </c>
      <c r="D311" s="663" t="s">
        <v>3247</v>
      </c>
      <c r="E311" s="662" t="s">
        <v>6552</v>
      </c>
      <c r="F311" s="663" t="s">
        <v>6553</v>
      </c>
      <c r="G311" s="662" t="s">
        <v>5748</v>
      </c>
      <c r="H311" s="662" t="s">
        <v>5749</v>
      </c>
      <c r="I311" s="664">
        <v>399.3</v>
      </c>
      <c r="J311" s="664">
        <v>90</v>
      </c>
      <c r="K311" s="665">
        <v>35937</v>
      </c>
    </row>
    <row r="312" spans="1:11" ht="14.4" customHeight="1" x14ac:dyDescent="0.3">
      <c r="A312" s="660" t="s">
        <v>572</v>
      </c>
      <c r="B312" s="661" t="s">
        <v>573</v>
      </c>
      <c r="C312" s="662" t="s">
        <v>585</v>
      </c>
      <c r="D312" s="663" t="s">
        <v>3247</v>
      </c>
      <c r="E312" s="662" t="s">
        <v>6552</v>
      </c>
      <c r="F312" s="663" t="s">
        <v>6553</v>
      </c>
      <c r="G312" s="662" t="s">
        <v>5950</v>
      </c>
      <c r="H312" s="662" t="s">
        <v>5951</v>
      </c>
      <c r="I312" s="664">
        <v>0.3075</v>
      </c>
      <c r="J312" s="664">
        <v>5000</v>
      </c>
      <c r="K312" s="665">
        <v>1540</v>
      </c>
    </row>
    <row r="313" spans="1:11" ht="14.4" customHeight="1" x14ac:dyDescent="0.3">
      <c r="A313" s="660" t="s">
        <v>572</v>
      </c>
      <c r="B313" s="661" t="s">
        <v>573</v>
      </c>
      <c r="C313" s="662" t="s">
        <v>585</v>
      </c>
      <c r="D313" s="663" t="s">
        <v>3247</v>
      </c>
      <c r="E313" s="662" t="s">
        <v>6552</v>
      </c>
      <c r="F313" s="663" t="s">
        <v>6553</v>
      </c>
      <c r="G313" s="662" t="s">
        <v>5750</v>
      </c>
      <c r="H313" s="662" t="s">
        <v>5751</v>
      </c>
      <c r="I313" s="664">
        <v>0.3</v>
      </c>
      <c r="J313" s="664">
        <v>1000</v>
      </c>
      <c r="K313" s="665">
        <v>300</v>
      </c>
    </row>
    <row r="314" spans="1:11" ht="14.4" customHeight="1" x14ac:dyDescent="0.3">
      <c r="A314" s="660" t="s">
        <v>572</v>
      </c>
      <c r="B314" s="661" t="s">
        <v>573</v>
      </c>
      <c r="C314" s="662" t="s">
        <v>585</v>
      </c>
      <c r="D314" s="663" t="s">
        <v>3247</v>
      </c>
      <c r="E314" s="662" t="s">
        <v>6552</v>
      </c>
      <c r="F314" s="663" t="s">
        <v>6553</v>
      </c>
      <c r="G314" s="662" t="s">
        <v>5840</v>
      </c>
      <c r="H314" s="662" t="s">
        <v>5841</v>
      </c>
      <c r="I314" s="664">
        <v>907.5</v>
      </c>
      <c r="J314" s="664">
        <v>10</v>
      </c>
      <c r="K314" s="665">
        <v>9075</v>
      </c>
    </row>
    <row r="315" spans="1:11" ht="14.4" customHeight="1" x14ac:dyDescent="0.3">
      <c r="A315" s="660" t="s">
        <v>572</v>
      </c>
      <c r="B315" s="661" t="s">
        <v>573</v>
      </c>
      <c r="C315" s="662" t="s">
        <v>585</v>
      </c>
      <c r="D315" s="663" t="s">
        <v>3247</v>
      </c>
      <c r="E315" s="662" t="s">
        <v>6552</v>
      </c>
      <c r="F315" s="663" t="s">
        <v>6553</v>
      </c>
      <c r="G315" s="662" t="s">
        <v>5754</v>
      </c>
      <c r="H315" s="662" t="s">
        <v>5755</v>
      </c>
      <c r="I315" s="664">
        <v>0.48249999999999998</v>
      </c>
      <c r="J315" s="664">
        <v>7000</v>
      </c>
      <c r="K315" s="665">
        <v>3370</v>
      </c>
    </row>
    <row r="316" spans="1:11" ht="14.4" customHeight="1" x14ac:dyDescent="0.3">
      <c r="A316" s="660" t="s">
        <v>572</v>
      </c>
      <c r="B316" s="661" t="s">
        <v>573</v>
      </c>
      <c r="C316" s="662" t="s">
        <v>585</v>
      </c>
      <c r="D316" s="663" t="s">
        <v>3247</v>
      </c>
      <c r="E316" s="662" t="s">
        <v>6552</v>
      </c>
      <c r="F316" s="663" t="s">
        <v>6553</v>
      </c>
      <c r="G316" s="662" t="s">
        <v>5756</v>
      </c>
      <c r="H316" s="662" t="s">
        <v>5757</v>
      </c>
      <c r="I316" s="664">
        <v>48.83</v>
      </c>
      <c r="J316" s="664">
        <v>25</v>
      </c>
      <c r="K316" s="665">
        <v>1220.68</v>
      </c>
    </row>
    <row r="317" spans="1:11" ht="14.4" customHeight="1" x14ac:dyDescent="0.3">
      <c r="A317" s="660" t="s">
        <v>572</v>
      </c>
      <c r="B317" s="661" t="s">
        <v>573</v>
      </c>
      <c r="C317" s="662" t="s">
        <v>585</v>
      </c>
      <c r="D317" s="663" t="s">
        <v>3247</v>
      </c>
      <c r="E317" s="662" t="s">
        <v>6552</v>
      </c>
      <c r="F317" s="663" t="s">
        <v>6553</v>
      </c>
      <c r="G317" s="662" t="s">
        <v>5952</v>
      </c>
      <c r="H317" s="662" t="s">
        <v>5953</v>
      </c>
      <c r="I317" s="664">
        <v>48.83</v>
      </c>
      <c r="J317" s="664">
        <v>25</v>
      </c>
      <c r="K317" s="665">
        <v>1220.75</v>
      </c>
    </row>
    <row r="318" spans="1:11" ht="14.4" customHeight="1" x14ac:dyDescent="0.3">
      <c r="A318" s="660" t="s">
        <v>572</v>
      </c>
      <c r="B318" s="661" t="s">
        <v>573</v>
      </c>
      <c r="C318" s="662" t="s">
        <v>585</v>
      </c>
      <c r="D318" s="663" t="s">
        <v>3247</v>
      </c>
      <c r="E318" s="662" t="s">
        <v>6552</v>
      </c>
      <c r="F318" s="663" t="s">
        <v>6553</v>
      </c>
      <c r="G318" s="662" t="s">
        <v>5954</v>
      </c>
      <c r="H318" s="662" t="s">
        <v>5955</v>
      </c>
      <c r="I318" s="664">
        <v>10.16</v>
      </c>
      <c r="J318" s="664">
        <v>50</v>
      </c>
      <c r="K318" s="665">
        <v>508.2</v>
      </c>
    </row>
    <row r="319" spans="1:11" ht="14.4" customHeight="1" x14ac:dyDescent="0.3">
      <c r="A319" s="660" t="s">
        <v>572</v>
      </c>
      <c r="B319" s="661" t="s">
        <v>573</v>
      </c>
      <c r="C319" s="662" t="s">
        <v>585</v>
      </c>
      <c r="D319" s="663" t="s">
        <v>3247</v>
      </c>
      <c r="E319" s="662" t="s">
        <v>6552</v>
      </c>
      <c r="F319" s="663" t="s">
        <v>6553</v>
      </c>
      <c r="G319" s="662" t="s">
        <v>5956</v>
      </c>
      <c r="H319" s="662" t="s">
        <v>5957</v>
      </c>
      <c r="I319" s="664">
        <v>0.47499999999999998</v>
      </c>
      <c r="J319" s="664">
        <v>2000</v>
      </c>
      <c r="K319" s="665">
        <v>950</v>
      </c>
    </row>
    <row r="320" spans="1:11" ht="14.4" customHeight="1" x14ac:dyDescent="0.3">
      <c r="A320" s="660" t="s">
        <v>572</v>
      </c>
      <c r="B320" s="661" t="s">
        <v>573</v>
      </c>
      <c r="C320" s="662" t="s">
        <v>585</v>
      </c>
      <c r="D320" s="663" t="s">
        <v>3247</v>
      </c>
      <c r="E320" s="662" t="s">
        <v>6554</v>
      </c>
      <c r="F320" s="663" t="s">
        <v>6555</v>
      </c>
      <c r="G320" s="662" t="s">
        <v>5764</v>
      </c>
      <c r="H320" s="662" t="s">
        <v>5765</v>
      </c>
      <c r="I320" s="664">
        <v>7.5</v>
      </c>
      <c r="J320" s="664">
        <v>100</v>
      </c>
      <c r="K320" s="665">
        <v>750</v>
      </c>
    </row>
    <row r="321" spans="1:11" ht="14.4" customHeight="1" x14ac:dyDescent="0.3">
      <c r="A321" s="660" t="s">
        <v>572</v>
      </c>
      <c r="B321" s="661" t="s">
        <v>573</v>
      </c>
      <c r="C321" s="662" t="s">
        <v>585</v>
      </c>
      <c r="D321" s="663" t="s">
        <v>3247</v>
      </c>
      <c r="E321" s="662" t="s">
        <v>6554</v>
      </c>
      <c r="F321" s="663" t="s">
        <v>6555</v>
      </c>
      <c r="G321" s="662" t="s">
        <v>5958</v>
      </c>
      <c r="H321" s="662" t="s">
        <v>5959</v>
      </c>
      <c r="I321" s="664">
        <v>7.5</v>
      </c>
      <c r="J321" s="664">
        <v>100</v>
      </c>
      <c r="K321" s="665">
        <v>750</v>
      </c>
    </row>
    <row r="322" spans="1:11" ht="14.4" customHeight="1" x14ac:dyDescent="0.3">
      <c r="A322" s="660" t="s">
        <v>572</v>
      </c>
      <c r="B322" s="661" t="s">
        <v>573</v>
      </c>
      <c r="C322" s="662" t="s">
        <v>585</v>
      </c>
      <c r="D322" s="663" t="s">
        <v>3247</v>
      </c>
      <c r="E322" s="662" t="s">
        <v>6554</v>
      </c>
      <c r="F322" s="663" t="s">
        <v>6555</v>
      </c>
      <c r="G322" s="662" t="s">
        <v>5766</v>
      </c>
      <c r="H322" s="662" t="s">
        <v>5767</v>
      </c>
      <c r="I322" s="664">
        <v>0.71</v>
      </c>
      <c r="J322" s="664">
        <v>25000</v>
      </c>
      <c r="K322" s="665">
        <v>17750</v>
      </c>
    </row>
    <row r="323" spans="1:11" ht="14.4" customHeight="1" x14ac:dyDescent="0.3">
      <c r="A323" s="660" t="s">
        <v>572</v>
      </c>
      <c r="B323" s="661" t="s">
        <v>573</v>
      </c>
      <c r="C323" s="662" t="s">
        <v>585</v>
      </c>
      <c r="D323" s="663" t="s">
        <v>3247</v>
      </c>
      <c r="E323" s="662" t="s">
        <v>6554</v>
      </c>
      <c r="F323" s="663" t="s">
        <v>6555</v>
      </c>
      <c r="G323" s="662" t="s">
        <v>5770</v>
      </c>
      <c r="H323" s="662" t="s">
        <v>5771</v>
      </c>
      <c r="I323" s="664">
        <v>0.71</v>
      </c>
      <c r="J323" s="664">
        <v>20200</v>
      </c>
      <c r="K323" s="665">
        <v>14342</v>
      </c>
    </row>
    <row r="324" spans="1:11" ht="14.4" customHeight="1" x14ac:dyDescent="0.3">
      <c r="A324" s="660" t="s">
        <v>572</v>
      </c>
      <c r="B324" s="661" t="s">
        <v>573</v>
      </c>
      <c r="C324" s="662" t="s">
        <v>585</v>
      </c>
      <c r="D324" s="663" t="s">
        <v>3247</v>
      </c>
      <c r="E324" s="662" t="s">
        <v>6554</v>
      </c>
      <c r="F324" s="663" t="s">
        <v>6555</v>
      </c>
      <c r="G324" s="662" t="s">
        <v>5960</v>
      </c>
      <c r="H324" s="662" t="s">
        <v>5961</v>
      </c>
      <c r="I324" s="664">
        <v>12.58</v>
      </c>
      <c r="J324" s="664">
        <v>50</v>
      </c>
      <c r="K324" s="665">
        <v>629</v>
      </c>
    </row>
    <row r="325" spans="1:11" ht="14.4" customHeight="1" x14ac:dyDescent="0.3">
      <c r="A325" s="660" t="s">
        <v>572</v>
      </c>
      <c r="B325" s="661" t="s">
        <v>573</v>
      </c>
      <c r="C325" s="662" t="s">
        <v>585</v>
      </c>
      <c r="D325" s="663" t="s">
        <v>3247</v>
      </c>
      <c r="E325" s="662" t="s">
        <v>6556</v>
      </c>
      <c r="F325" s="663" t="s">
        <v>6557</v>
      </c>
      <c r="G325" s="662" t="s">
        <v>5774</v>
      </c>
      <c r="H325" s="662" t="s">
        <v>5775</v>
      </c>
      <c r="I325" s="664">
        <v>284.70160172662071</v>
      </c>
      <c r="J325" s="664">
        <v>2</v>
      </c>
      <c r="K325" s="665">
        <v>569.40320345324142</v>
      </c>
    </row>
    <row r="326" spans="1:11" ht="14.4" customHeight="1" x14ac:dyDescent="0.3">
      <c r="A326" s="660" t="s">
        <v>572</v>
      </c>
      <c r="B326" s="661" t="s">
        <v>573</v>
      </c>
      <c r="C326" s="662" t="s">
        <v>585</v>
      </c>
      <c r="D326" s="663" t="s">
        <v>3247</v>
      </c>
      <c r="E326" s="662" t="s">
        <v>6556</v>
      </c>
      <c r="F326" s="663" t="s">
        <v>6557</v>
      </c>
      <c r="G326" s="662" t="s">
        <v>5776</v>
      </c>
      <c r="H326" s="662" t="s">
        <v>5777</v>
      </c>
      <c r="I326" s="664">
        <v>139.44</v>
      </c>
      <c r="J326" s="664">
        <v>100</v>
      </c>
      <c r="K326" s="665">
        <v>13944.01</v>
      </c>
    </row>
    <row r="327" spans="1:11" ht="14.4" customHeight="1" x14ac:dyDescent="0.3">
      <c r="A327" s="660" t="s">
        <v>572</v>
      </c>
      <c r="B327" s="661" t="s">
        <v>573</v>
      </c>
      <c r="C327" s="662" t="s">
        <v>585</v>
      </c>
      <c r="D327" s="663" t="s">
        <v>3247</v>
      </c>
      <c r="E327" s="662" t="s">
        <v>6556</v>
      </c>
      <c r="F327" s="663" t="s">
        <v>6557</v>
      </c>
      <c r="G327" s="662" t="s">
        <v>5778</v>
      </c>
      <c r="H327" s="662" t="s">
        <v>5779</v>
      </c>
      <c r="I327" s="664">
        <v>139.44</v>
      </c>
      <c r="J327" s="664">
        <v>100</v>
      </c>
      <c r="K327" s="665">
        <v>13943.95</v>
      </c>
    </row>
    <row r="328" spans="1:11" ht="14.4" customHeight="1" x14ac:dyDescent="0.3">
      <c r="A328" s="660" t="s">
        <v>572</v>
      </c>
      <c r="B328" s="661" t="s">
        <v>573</v>
      </c>
      <c r="C328" s="662" t="s">
        <v>585</v>
      </c>
      <c r="D328" s="663" t="s">
        <v>3247</v>
      </c>
      <c r="E328" s="662" t="s">
        <v>6556</v>
      </c>
      <c r="F328" s="663" t="s">
        <v>6557</v>
      </c>
      <c r="G328" s="662" t="s">
        <v>5962</v>
      </c>
      <c r="H328" s="662" t="s">
        <v>5963</v>
      </c>
      <c r="I328" s="664">
        <v>11.65</v>
      </c>
      <c r="J328" s="664">
        <v>40</v>
      </c>
      <c r="K328" s="665">
        <v>466.11</v>
      </c>
    </row>
    <row r="329" spans="1:11" ht="14.4" customHeight="1" x14ac:dyDescent="0.3">
      <c r="A329" s="660" t="s">
        <v>572</v>
      </c>
      <c r="B329" s="661" t="s">
        <v>573</v>
      </c>
      <c r="C329" s="662" t="s">
        <v>585</v>
      </c>
      <c r="D329" s="663" t="s">
        <v>3247</v>
      </c>
      <c r="E329" s="662" t="s">
        <v>6556</v>
      </c>
      <c r="F329" s="663" t="s">
        <v>6557</v>
      </c>
      <c r="G329" s="662" t="s">
        <v>5780</v>
      </c>
      <c r="H329" s="662" t="s">
        <v>5781</v>
      </c>
      <c r="I329" s="664">
        <v>152.46</v>
      </c>
      <c r="J329" s="664">
        <v>12</v>
      </c>
      <c r="K329" s="665">
        <v>1829.52</v>
      </c>
    </row>
    <row r="330" spans="1:11" ht="14.4" customHeight="1" x14ac:dyDescent="0.3">
      <c r="A330" s="660" t="s">
        <v>572</v>
      </c>
      <c r="B330" s="661" t="s">
        <v>573</v>
      </c>
      <c r="C330" s="662" t="s">
        <v>585</v>
      </c>
      <c r="D330" s="663" t="s">
        <v>3247</v>
      </c>
      <c r="E330" s="662" t="s">
        <v>6558</v>
      </c>
      <c r="F330" s="663" t="s">
        <v>6559</v>
      </c>
      <c r="G330" s="662" t="s">
        <v>5964</v>
      </c>
      <c r="H330" s="662" t="s">
        <v>5965</v>
      </c>
      <c r="I330" s="664">
        <v>34.57</v>
      </c>
      <c r="J330" s="664">
        <v>20</v>
      </c>
      <c r="K330" s="665">
        <v>691.38</v>
      </c>
    </row>
    <row r="331" spans="1:11" ht="14.4" customHeight="1" x14ac:dyDescent="0.3">
      <c r="A331" s="660" t="s">
        <v>572</v>
      </c>
      <c r="B331" s="661" t="s">
        <v>573</v>
      </c>
      <c r="C331" s="662" t="s">
        <v>585</v>
      </c>
      <c r="D331" s="663" t="s">
        <v>3247</v>
      </c>
      <c r="E331" s="662" t="s">
        <v>6558</v>
      </c>
      <c r="F331" s="663" t="s">
        <v>6559</v>
      </c>
      <c r="G331" s="662" t="s">
        <v>5784</v>
      </c>
      <c r="H331" s="662" t="s">
        <v>5785</v>
      </c>
      <c r="I331" s="664">
        <v>66.55</v>
      </c>
      <c r="J331" s="664">
        <v>10</v>
      </c>
      <c r="K331" s="665">
        <v>665.5</v>
      </c>
    </row>
    <row r="332" spans="1:11" ht="14.4" customHeight="1" x14ac:dyDescent="0.3">
      <c r="A332" s="660" t="s">
        <v>572</v>
      </c>
      <c r="B332" s="661" t="s">
        <v>573</v>
      </c>
      <c r="C332" s="662" t="s">
        <v>588</v>
      </c>
      <c r="D332" s="663" t="s">
        <v>3248</v>
      </c>
      <c r="E332" s="662" t="s">
        <v>6540</v>
      </c>
      <c r="F332" s="663" t="s">
        <v>6541</v>
      </c>
      <c r="G332" s="662" t="s">
        <v>5966</v>
      </c>
      <c r="H332" s="662" t="s">
        <v>5967</v>
      </c>
      <c r="I332" s="664">
        <v>4.6100000000000003</v>
      </c>
      <c r="J332" s="664">
        <v>100</v>
      </c>
      <c r="K332" s="665">
        <v>461</v>
      </c>
    </row>
    <row r="333" spans="1:11" ht="14.4" customHeight="1" x14ac:dyDescent="0.3">
      <c r="A333" s="660" t="s">
        <v>572</v>
      </c>
      <c r="B333" s="661" t="s">
        <v>573</v>
      </c>
      <c r="C333" s="662" t="s">
        <v>588</v>
      </c>
      <c r="D333" s="663" t="s">
        <v>3248</v>
      </c>
      <c r="E333" s="662" t="s">
        <v>6540</v>
      </c>
      <c r="F333" s="663" t="s">
        <v>6541</v>
      </c>
      <c r="G333" s="662" t="s">
        <v>5560</v>
      </c>
      <c r="H333" s="662" t="s">
        <v>5561</v>
      </c>
      <c r="I333" s="664">
        <v>0.50800000000000001</v>
      </c>
      <c r="J333" s="664">
        <v>22500</v>
      </c>
      <c r="K333" s="665">
        <v>11425</v>
      </c>
    </row>
    <row r="334" spans="1:11" ht="14.4" customHeight="1" x14ac:dyDescent="0.3">
      <c r="A334" s="660" t="s">
        <v>572</v>
      </c>
      <c r="B334" s="661" t="s">
        <v>573</v>
      </c>
      <c r="C334" s="662" t="s">
        <v>588</v>
      </c>
      <c r="D334" s="663" t="s">
        <v>3248</v>
      </c>
      <c r="E334" s="662" t="s">
        <v>6540</v>
      </c>
      <c r="F334" s="663" t="s">
        <v>6541</v>
      </c>
      <c r="G334" s="662" t="s">
        <v>5968</v>
      </c>
      <c r="H334" s="662" t="s">
        <v>5969</v>
      </c>
      <c r="I334" s="664">
        <v>13.68</v>
      </c>
      <c r="J334" s="664">
        <v>12</v>
      </c>
      <c r="K334" s="665">
        <v>164.16000000000003</v>
      </c>
    </row>
    <row r="335" spans="1:11" ht="14.4" customHeight="1" x14ac:dyDescent="0.3">
      <c r="A335" s="660" t="s">
        <v>572</v>
      </c>
      <c r="B335" s="661" t="s">
        <v>573</v>
      </c>
      <c r="C335" s="662" t="s">
        <v>588</v>
      </c>
      <c r="D335" s="663" t="s">
        <v>3248</v>
      </c>
      <c r="E335" s="662" t="s">
        <v>6540</v>
      </c>
      <c r="F335" s="663" t="s">
        <v>6541</v>
      </c>
      <c r="G335" s="662" t="s">
        <v>5796</v>
      </c>
      <c r="H335" s="662" t="s">
        <v>5797</v>
      </c>
      <c r="I335" s="664">
        <v>8.52</v>
      </c>
      <c r="J335" s="664">
        <v>1</v>
      </c>
      <c r="K335" s="665">
        <v>8.52</v>
      </c>
    </row>
    <row r="336" spans="1:11" ht="14.4" customHeight="1" x14ac:dyDescent="0.3">
      <c r="A336" s="660" t="s">
        <v>572</v>
      </c>
      <c r="B336" s="661" t="s">
        <v>573</v>
      </c>
      <c r="C336" s="662" t="s">
        <v>588</v>
      </c>
      <c r="D336" s="663" t="s">
        <v>3248</v>
      </c>
      <c r="E336" s="662" t="s">
        <v>6540</v>
      </c>
      <c r="F336" s="663" t="s">
        <v>6541</v>
      </c>
      <c r="G336" s="662" t="s">
        <v>5566</v>
      </c>
      <c r="H336" s="662" t="s">
        <v>5567</v>
      </c>
      <c r="I336" s="664">
        <v>27.7</v>
      </c>
      <c r="J336" s="664">
        <v>51</v>
      </c>
      <c r="K336" s="665">
        <v>1435.87</v>
      </c>
    </row>
    <row r="337" spans="1:11" ht="14.4" customHeight="1" x14ac:dyDescent="0.3">
      <c r="A337" s="660" t="s">
        <v>572</v>
      </c>
      <c r="B337" s="661" t="s">
        <v>573</v>
      </c>
      <c r="C337" s="662" t="s">
        <v>588</v>
      </c>
      <c r="D337" s="663" t="s">
        <v>3248</v>
      </c>
      <c r="E337" s="662" t="s">
        <v>6540</v>
      </c>
      <c r="F337" s="663" t="s">
        <v>6541</v>
      </c>
      <c r="G337" s="662" t="s">
        <v>5572</v>
      </c>
      <c r="H337" s="662" t="s">
        <v>5573</v>
      </c>
      <c r="I337" s="664">
        <v>12.423333333333334</v>
      </c>
      <c r="J337" s="664">
        <v>50</v>
      </c>
      <c r="K337" s="665">
        <v>621.1</v>
      </c>
    </row>
    <row r="338" spans="1:11" ht="14.4" customHeight="1" x14ac:dyDescent="0.3">
      <c r="A338" s="660" t="s">
        <v>572</v>
      </c>
      <c r="B338" s="661" t="s">
        <v>573</v>
      </c>
      <c r="C338" s="662" t="s">
        <v>588</v>
      </c>
      <c r="D338" s="663" t="s">
        <v>3248</v>
      </c>
      <c r="E338" s="662" t="s">
        <v>6540</v>
      </c>
      <c r="F338" s="663" t="s">
        <v>6541</v>
      </c>
      <c r="G338" s="662" t="s">
        <v>5574</v>
      </c>
      <c r="H338" s="662" t="s">
        <v>5575</v>
      </c>
      <c r="I338" s="664">
        <v>0.59499999999999997</v>
      </c>
      <c r="J338" s="664">
        <v>4500</v>
      </c>
      <c r="K338" s="665">
        <v>2670</v>
      </c>
    </row>
    <row r="339" spans="1:11" ht="14.4" customHeight="1" x14ac:dyDescent="0.3">
      <c r="A339" s="660" t="s">
        <v>572</v>
      </c>
      <c r="B339" s="661" t="s">
        <v>573</v>
      </c>
      <c r="C339" s="662" t="s">
        <v>588</v>
      </c>
      <c r="D339" s="663" t="s">
        <v>3248</v>
      </c>
      <c r="E339" s="662" t="s">
        <v>6540</v>
      </c>
      <c r="F339" s="663" t="s">
        <v>6541</v>
      </c>
      <c r="G339" s="662" t="s">
        <v>5866</v>
      </c>
      <c r="H339" s="662" t="s">
        <v>5867</v>
      </c>
      <c r="I339" s="664">
        <v>1.21</v>
      </c>
      <c r="J339" s="664">
        <v>1000</v>
      </c>
      <c r="K339" s="665">
        <v>1210</v>
      </c>
    </row>
    <row r="340" spans="1:11" ht="14.4" customHeight="1" x14ac:dyDescent="0.3">
      <c r="A340" s="660" t="s">
        <v>572</v>
      </c>
      <c r="B340" s="661" t="s">
        <v>573</v>
      </c>
      <c r="C340" s="662" t="s">
        <v>588</v>
      </c>
      <c r="D340" s="663" t="s">
        <v>3248</v>
      </c>
      <c r="E340" s="662" t="s">
        <v>6540</v>
      </c>
      <c r="F340" s="663" t="s">
        <v>6541</v>
      </c>
      <c r="G340" s="662" t="s">
        <v>5798</v>
      </c>
      <c r="H340" s="662" t="s">
        <v>5799</v>
      </c>
      <c r="I340" s="664">
        <v>13.02</v>
      </c>
      <c r="J340" s="664">
        <v>1</v>
      </c>
      <c r="K340" s="665">
        <v>13.02</v>
      </c>
    </row>
    <row r="341" spans="1:11" ht="14.4" customHeight="1" x14ac:dyDescent="0.3">
      <c r="A341" s="660" t="s">
        <v>572</v>
      </c>
      <c r="B341" s="661" t="s">
        <v>573</v>
      </c>
      <c r="C341" s="662" t="s">
        <v>588</v>
      </c>
      <c r="D341" s="663" t="s">
        <v>3248</v>
      </c>
      <c r="E341" s="662" t="s">
        <v>6540</v>
      </c>
      <c r="F341" s="663" t="s">
        <v>6541</v>
      </c>
      <c r="G341" s="662" t="s">
        <v>5970</v>
      </c>
      <c r="H341" s="662" t="s">
        <v>5971</v>
      </c>
      <c r="I341" s="664">
        <v>1.17</v>
      </c>
      <c r="J341" s="664">
        <v>4</v>
      </c>
      <c r="K341" s="665">
        <v>4.68</v>
      </c>
    </row>
    <row r="342" spans="1:11" ht="14.4" customHeight="1" x14ac:dyDescent="0.3">
      <c r="A342" s="660" t="s">
        <v>572</v>
      </c>
      <c r="B342" s="661" t="s">
        <v>573</v>
      </c>
      <c r="C342" s="662" t="s">
        <v>588</v>
      </c>
      <c r="D342" s="663" t="s">
        <v>3248</v>
      </c>
      <c r="E342" s="662" t="s">
        <v>6540</v>
      </c>
      <c r="F342" s="663" t="s">
        <v>6541</v>
      </c>
      <c r="G342" s="662" t="s">
        <v>5582</v>
      </c>
      <c r="H342" s="662" t="s">
        <v>5583</v>
      </c>
      <c r="I342" s="664">
        <v>0.9325</v>
      </c>
      <c r="J342" s="664">
        <v>11750</v>
      </c>
      <c r="K342" s="665">
        <v>10970</v>
      </c>
    </row>
    <row r="343" spans="1:11" ht="14.4" customHeight="1" x14ac:dyDescent="0.3">
      <c r="A343" s="660" t="s">
        <v>572</v>
      </c>
      <c r="B343" s="661" t="s">
        <v>573</v>
      </c>
      <c r="C343" s="662" t="s">
        <v>588</v>
      </c>
      <c r="D343" s="663" t="s">
        <v>3248</v>
      </c>
      <c r="E343" s="662" t="s">
        <v>6540</v>
      </c>
      <c r="F343" s="663" t="s">
        <v>6541</v>
      </c>
      <c r="G343" s="662" t="s">
        <v>5584</v>
      </c>
      <c r="H343" s="662" t="s">
        <v>5585</v>
      </c>
      <c r="I343" s="664">
        <v>9.5500000000000007</v>
      </c>
      <c r="J343" s="664">
        <v>100</v>
      </c>
      <c r="K343" s="665">
        <v>955</v>
      </c>
    </row>
    <row r="344" spans="1:11" ht="14.4" customHeight="1" x14ac:dyDescent="0.3">
      <c r="A344" s="660" t="s">
        <v>572</v>
      </c>
      <c r="B344" s="661" t="s">
        <v>573</v>
      </c>
      <c r="C344" s="662" t="s">
        <v>588</v>
      </c>
      <c r="D344" s="663" t="s">
        <v>3248</v>
      </c>
      <c r="E344" s="662" t="s">
        <v>6540</v>
      </c>
      <c r="F344" s="663" t="s">
        <v>6541</v>
      </c>
      <c r="G344" s="662" t="s">
        <v>5802</v>
      </c>
      <c r="H344" s="662" t="s">
        <v>5803</v>
      </c>
      <c r="I344" s="664">
        <v>0.85</v>
      </c>
      <c r="J344" s="664">
        <v>300</v>
      </c>
      <c r="K344" s="665">
        <v>255</v>
      </c>
    </row>
    <row r="345" spans="1:11" ht="14.4" customHeight="1" x14ac:dyDescent="0.3">
      <c r="A345" s="660" t="s">
        <v>572</v>
      </c>
      <c r="B345" s="661" t="s">
        <v>573</v>
      </c>
      <c r="C345" s="662" t="s">
        <v>588</v>
      </c>
      <c r="D345" s="663" t="s">
        <v>3248</v>
      </c>
      <c r="E345" s="662" t="s">
        <v>6540</v>
      </c>
      <c r="F345" s="663" t="s">
        <v>6541</v>
      </c>
      <c r="G345" s="662" t="s">
        <v>5592</v>
      </c>
      <c r="H345" s="662" t="s">
        <v>5593</v>
      </c>
      <c r="I345" s="664">
        <v>64.473333333333329</v>
      </c>
      <c r="J345" s="664">
        <v>90</v>
      </c>
      <c r="K345" s="665">
        <v>5799.0999999999995</v>
      </c>
    </row>
    <row r="346" spans="1:11" ht="14.4" customHeight="1" x14ac:dyDescent="0.3">
      <c r="A346" s="660" t="s">
        <v>572</v>
      </c>
      <c r="B346" s="661" t="s">
        <v>573</v>
      </c>
      <c r="C346" s="662" t="s">
        <v>588</v>
      </c>
      <c r="D346" s="663" t="s">
        <v>3248</v>
      </c>
      <c r="E346" s="662" t="s">
        <v>6540</v>
      </c>
      <c r="F346" s="663" t="s">
        <v>6541</v>
      </c>
      <c r="G346" s="662" t="s">
        <v>5972</v>
      </c>
      <c r="H346" s="662" t="s">
        <v>5973</v>
      </c>
      <c r="I346" s="664">
        <v>0.91</v>
      </c>
      <c r="J346" s="664">
        <v>250</v>
      </c>
      <c r="K346" s="665">
        <v>227.7</v>
      </c>
    </row>
    <row r="347" spans="1:11" ht="14.4" customHeight="1" x14ac:dyDescent="0.3">
      <c r="A347" s="660" t="s">
        <v>572</v>
      </c>
      <c r="B347" s="661" t="s">
        <v>573</v>
      </c>
      <c r="C347" s="662" t="s">
        <v>588</v>
      </c>
      <c r="D347" s="663" t="s">
        <v>3248</v>
      </c>
      <c r="E347" s="662" t="s">
        <v>6540</v>
      </c>
      <c r="F347" s="663" t="s">
        <v>6541</v>
      </c>
      <c r="G347" s="662" t="s">
        <v>5594</v>
      </c>
      <c r="H347" s="662" t="s">
        <v>5595</v>
      </c>
      <c r="I347" s="664">
        <v>186.24</v>
      </c>
      <c r="J347" s="664">
        <v>100</v>
      </c>
      <c r="K347" s="665">
        <v>18623.599999999999</v>
      </c>
    </row>
    <row r="348" spans="1:11" ht="14.4" customHeight="1" x14ac:dyDescent="0.3">
      <c r="A348" s="660" t="s">
        <v>572</v>
      </c>
      <c r="B348" s="661" t="s">
        <v>573</v>
      </c>
      <c r="C348" s="662" t="s">
        <v>588</v>
      </c>
      <c r="D348" s="663" t="s">
        <v>3248</v>
      </c>
      <c r="E348" s="662" t="s">
        <v>6540</v>
      </c>
      <c r="F348" s="663" t="s">
        <v>6541</v>
      </c>
      <c r="G348" s="662" t="s">
        <v>5974</v>
      </c>
      <c r="H348" s="662" t="s">
        <v>5975</v>
      </c>
      <c r="I348" s="664">
        <v>127.14999999999999</v>
      </c>
      <c r="J348" s="664">
        <v>36</v>
      </c>
      <c r="K348" s="665">
        <v>4577.4599999999991</v>
      </c>
    </row>
    <row r="349" spans="1:11" ht="14.4" customHeight="1" x14ac:dyDescent="0.3">
      <c r="A349" s="660" t="s">
        <v>572</v>
      </c>
      <c r="B349" s="661" t="s">
        <v>573</v>
      </c>
      <c r="C349" s="662" t="s">
        <v>588</v>
      </c>
      <c r="D349" s="663" t="s">
        <v>3248</v>
      </c>
      <c r="E349" s="662" t="s">
        <v>6540</v>
      </c>
      <c r="F349" s="663" t="s">
        <v>6541</v>
      </c>
      <c r="G349" s="662" t="s">
        <v>5898</v>
      </c>
      <c r="H349" s="662" t="s">
        <v>5899</v>
      </c>
      <c r="I349" s="664">
        <v>7.1</v>
      </c>
      <c r="J349" s="664">
        <v>2</v>
      </c>
      <c r="K349" s="665">
        <v>14.2</v>
      </c>
    </row>
    <row r="350" spans="1:11" ht="14.4" customHeight="1" x14ac:dyDescent="0.3">
      <c r="A350" s="660" t="s">
        <v>572</v>
      </c>
      <c r="B350" s="661" t="s">
        <v>573</v>
      </c>
      <c r="C350" s="662" t="s">
        <v>588</v>
      </c>
      <c r="D350" s="663" t="s">
        <v>3248</v>
      </c>
      <c r="E350" s="662" t="s">
        <v>6540</v>
      </c>
      <c r="F350" s="663" t="s">
        <v>6541</v>
      </c>
      <c r="G350" s="662" t="s">
        <v>5804</v>
      </c>
      <c r="H350" s="662" t="s">
        <v>5805</v>
      </c>
      <c r="I350" s="664">
        <v>8.2799999999999994</v>
      </c>
      <c r="J350" s="664">
        <v>1</v>
      </c>
      <c r="K350" s="665">
        <v>8.2799999999999994</v>
      </c>
    </row>
    <row r="351" spans="1:11" ht="14.4" customHeight="1" x14ac:dyDescent="0.3">
      <c r="A351" s="660" t="s">
        <v>572</v>
      </c>
      <c r="B351" s="661" t="s">
        <v>573</v>
      </c>
      <c r="C351" s="662" t="s">
        <v>588</v>
      </c>
      <c r="D351" s="663" t="s">
        <v>3248</v>
      </c>
      <c r="E351" s="662" t="s">
        <v>6540</v>
      </c>
      <c r="F351" s="663" t="s">
        <v>6541</v>
      </c>
      <c r="G351" s="662" t="s">
        <v>5900</v>
      </c>
      <c r="H351" s="662" t="s">
        <v>5901</v>
      </c>
      <c r="I351" s="664">
        <v>5.92</v>
      </c>
      <c r="J351" s="664">
        <v>2</v>
      </c>
      <c r="K351" s="665">
        <v>11.84</v>
      </c>
    </row>
    <row r="352" spans="1:11" ht="14.4" customHeight="1" x14ac:dyDescent="0.3">
      <c r="A352" s="660" t="s">
        <v>572</v>
      </c>
      <c r="B352" s="661" t="s">
        <v>573</v>
      </c>
      <c r="C352" s="662" t="s">
        <v>588</v>
      </c>
      <c r="D352" s="663" t="s">
        <v>3248</v>
      </c>
      <c r="E352" s="662" t="s">
        <v>6540</v>
      </c>
      <c r="F352" s="663" t="s">
        <v>6541</v>
      </c>
      <c r="G352" s="662" t="s">
        <v>5976</v>
      </c>
      <c r="H352" s="662" t="s">
        <v>5977</v>
      </c>
      <c r="I352" s="664">
        <v>140.46</v>
      </c>
      <c r="J352" s="664">
        <v>1</v>
      </c>
      <c r="K352" s="665">
        <v>140.46</v>
      </c>
    </row>
    <row r="353" spans="1:11" ht="14.4" customHeight="1" x14ac:dyDescent="0.3">
      <c r="A353" s="660" t="s">
        <v>572</v>
      </c>
      <c r="B353" s="661" t="s">
        <v>573</v>
      </c>
      <c r="C353" s="662" t="s">
        <v>588</v>
      </c>
      <c r="D353" s="663" t="s">
        <v>3248</v>
      </c>
      <c r="E353" s="662" t="s">
        <v>6540</v>
      </c>
      <c r="F353" s="663" t="s">
        <v>6541</v>
      </c>
      <c r="G353" s="662" t="s">
        <v>5908</v>
      </c>
      <c r="H353" s="662" t="s">
        <v>5909</v>
      </c>
      <c r="I353" s="664">
        <v>7.98</v>
      </c>
      <c r="J353" s="664">
        <v>192</v>
      </c>
      <c r="K353" s="665">
        <v>1532.1</v>
      </c>
    </row>
    <row r="354" spans="1:11" ht="14.4" customHeight="1" x14ac:dyDescent="0.3">
      <c r="A354" s="660" t="s">
        <v>572</v>
      </c>
      <c r="B354" s="661" t="s">
        <v>573</v>
      </c>
      <c r="C354" s="662" t="s">
        <v>588</v>
      </c>
      <c r="D354" s="663" t="s">
        <v>3248</v>
      </c>
      <c r="E354" s="662" t="s">
        <v>6542</v>
      </c>
      <c r="F354" s="663" t="s">
        <v>6543</v>
      </c>
      <c r="G354" s="662" t="s">
        <v>5978</v>
      </c>
      <c r="H354" s="662" t="s">
        <v>5979</v>
      </c>
      <c r="I354" s="664">
        <v>268.62</v>
      </c>
      <c r="J354" s="664">
        <v>13</v>
      </c>
      <c r="K354" s="665">
        <v>3492.0599999999995</v>
      </c>
    </row>
    <row r="355" spans="1:11" ht="14.4" customHeight="1" x14ac:dyDescent="0.3">
      <c r="A355" s="660" t="s">
        <v>572</v>
      </c>
      <c r="B355" s="661" t="s">
        <v>573</v>
      </c>
      <c r="C355" s="662" t="s">
        <v>588</v>
      </c>
      <c r="D355" s="663" t="s">
        <v>3248</v>
      </c>
      <c r="E355" s="662" t="s">
        <v>6542</v>
      </c>
      <c r="F355" s="663" t="s">
        <v>6543</v>
      </c>
      <c r="G355" s="662" t="s">
        <v>5604</v>
      </c>
      <c r="H355" s="662" t="s">
        <v>5605</v>
      </c>
      <c r="I355" s="664">
        <v>2.9774999999999996</v>
      </c>
      <c r="J355" s="664">
        <v>300</v>
      </c>
      <c r="K355" s="665">
        <v>896.5</v>
      </c>
    </row>
    <row r="356" spans="1:11" ht="14.4" customHeight="1" x14ac:dyDescent="0.3">
      <c r="A356" s="660" t="s">
        <v>572</v>
      </c>
      <c r="B356" s="661" t="s">
        <v>573</v>
      </c>
      <c r="C356" s="662" t="s">
        <v>588</v>
      </c>
      <c r="D356" s="663" t="s">
        <v>3248</v>
      </c>
      <c r="E356" s="662" t="s">
        <v>6542</v>
      </c>
      <c r="F356" s="663" t="s">
        <v>6543</v>
      </c>
      <c r="G356" s="662" t="s">
        <v>5608</v>
      </c>
      <c r="H356" s="662" t="s">
        <v>5609</v>
      </c>
      <c r="I356" s="664">
        <v>15.92</v>
      </c>
      <c r="J356" s="664">
        <v>650</v>
      </c>
      <c r="K356" s="665">
        <v>10348</v>
      </c>
    </row>
    <row r="357" spans="1:11" ht="14.4" customHeight="1" x14ac:dyDescent="0.3">
      <c r="A357" s="660" t="s">
        <v>572</v>
      </c>
      <c r="B357" s="661" t="s">
        <v>573</v>
      </c>
      <c r="C357" s="662" t="s">
        <v>588</v>
      </c>
      <c r="D357" s="663" t="s">
        <v>3248</v>
      </c>
      <c r="E357" s="662" t="s">
        <v>6542</v>
      </c>
      <c r="F357" s="663" t="s">
        <v>6543</v>
      </c>
      <c r="G357" s="662" t="s">
        <v>5914</v>
      </c>
      <c r="H357" s="662" t="s">
        <v>5915</v>
      </c>
      <c r="I357" s="664">
        <v>7.43</v>
      </c>
      <c r="J357" s="664">
        <v>500</v>
      </c>
      <c r="K357" s="665">
        <v>3714.8199999999997</v>
      </c>
    </row>
    <row r="358" spans="1:11" ht="14.4" customHeight="1" x14ac:dyDescent="0.3">
      <c r="A358" s="660" t="s">
        <v>572</v>
      </c>
      <c r="B358" s="661" t="s">
        <v>573</v>
      </c>
      <c r="C358" s="662" t="s">
        <v>588</v>
      </c>
      <c r="D358" s="663" t="s">
        <v>3248</v>
      </c>
      <c r="E358" s="662" t="s">
        <v>6542</v>
      </c>
      <c r="F358" s="663" t="s">
        <v>6543</v>
      </c>
      <c r="G358" s="662" t="s">
        <v>5610</v>
      </c>
      <c r="H358" s="662" t="s">
        <v>5611</v>
      </c>
      <c r="I358" s="664">
        <v>1.0900000000000001</v>
      </c>
      <c r="J358" s="664">
        <v>10800</v>
      </c>
      <c r="K358" s="665">
        <v>11772</v>
      </c>
    </row>
    <row r="359" spans="1:11" ht="14.4" customHeight="1" x14ac:dyDescent="0.3">
      <c r="A359" s="660" t="s">
        <v>572</v>
      </c>
      <c r="B359" s="661" t="s">
        <v>573</v>
      </c>
      <c r="C359" s="662" t="s">
        <v>588</v>
      </c>
      <c r="D359" s="663" t="s">
        <v>3248</v>
      </c>
      <c r="E359" s="662" t="s">
        <v>6542</v>
      </c>
      <c r="F359" s="663" t="s">
        <v>6543</v>
      </c>
      <c r="G359" s="662" t="s">
        <v>5612</v>
      </c>
      <c r="H359" s="662" t="s">
        <v>5613</v>
      </c>
      <c r="I359" s="664">
        <v>1.67</v>
      </c>
      <c r="J359" s="664">
        <v>4000</v>
      </c>
      <c r="K359" s="665">
        <v>6680</v>
      </c>
    </row>
    <row r="360" spans="1:11" ht="14.4" customHeight="1" x14ac:dyDescent="0.3">
      <c r="A360" s="660" t="s">
        <v>572</v>
      </c>
      <c r="B360" s="661" t="s">
        <v>573</v>
      </c>
      <c r="C360" s="662" t="s">
        <v>588</v>
      </c>
      <c r="D360" s="663" t="s">
        <v>3248</v>
      </c>
      <c r="E360" s="662" t="s">
        <v>6542</v>
      </c>
      <c r="F360" s="663" t="s">
        <v>6543</v>
      </c>
      <c r="G360" s="662" t="s">
        <v>5614</v>
      </c>
      <c r="H360" s="662" t="s">
        <v>5615</v>
      </c>
      <c r="I360" s="664">
        <v>0.47499999999999998</v>
      </c>
      <c r="J360" s="664">
        <v>1400</v>
      </c>
      <c r="K360" s="665">
        <v>662</v>
      </c>
    </row>
    <row r="361" spans="1:11" ht="14.4" customHeight="1" x14ac:dyDescent="0.3">
      <c r="A361" s="660" t="s">
        <v>572</v>
      </c>
      <c r="B361" s="661" t="s">
        <v>573</v>
      </c>
      <c r="C361" s="662" t="s">
        <v>588</v>
      </c>
      <c r="D361" s="663" t="s">
        <v>3248</v>
      </c>
      <c r="E361" s="662" t="s">
        <v>6542</v>
      </c>
      <c r="F361" s="663" t="s">
        <v>6543</v>
      </c>
      <c r="G361" s="662" t="s">
        <v>5616</v>
      </c>
      <c r="H361" s="662" t="s">
        <v>5617</v>
      </c>
      <c r="I361" s="664">
        <v>0.67</v>
      </c>
      <c r="J361" s="664">
        <v>4000</v>
      </c>
      <c r="K361" s="665">
        <v>2680</v>
      </c>
    </row>
    <row r="362" spans="1:11" ht="14.4" customHeight="1" x14ac:dyDescent="0.3">
      <c r="A362" s="660" t="s">
        <v>572</v>
      </c>
      <c r="B362" s="661" t="s">
        <v>573</v>
      </c>
      <c r="C362" s="662" t="s">
        <v>588</v>
      </c>
      <c r="D362" s="663" t="s">
        <v>3248</v>
      </c>
      <c r="E362" s="662" t="s">
        <v>6542</v>
      </c>
      <c r="F362" s="663" t="s">
        <v>6543</v>
      </c>
      <c r="G362" s="662" t="s">
        <v>5620</v>
      </c>
      <c r="H362" s="662" t="s">
        <v>5621</v>
      </c>
      <c r="I362" s="664">
        <v>68.540000000000006</v>
      </c>
      <c r="J362" s="664">
        <v>10</v>
      </c>
      <c r="K362" s="665">
        <v>685.4</v>
      </c>
    </row>
    <row r="363" spans="1:11" ht="14.4" customHeight="1" x14ac:dyDescent="0.3">
      <c r="A363" s="660" t="s">
        <v>572</v>
      </c>
      <c r="B363" s="661" t="s">
        <v>573</v>
      </c>
      <c r="C363" s="662" t="s">
        <v>588</v>
      </c>
      <c r="D363" s="663" t="s">
        <v>3248</v>
      </c>
      <c r="E363" s="662" t="s">
        <v>6542</v>
      </c>
      <c r="F363" s="663" t="s">
        <v>6543</v>
      </c>
      <c r="G363" s="662" t="s">
        <v>5626</v>
      </c>
      <c r="H363" s="662" t="s">
        <v>5627</v>
      </c>
      <c r="I363" s="664">
        <v>5.56</v>
      </c>
      <c r="J363" s="664">
        <v>80</v>
      </c>
      <c r="K363" s="665">
        <v>444.80000000000007</v>
      </c>
    </row>
    <row r="364" spans="1:11" ht="14.4" customHeight="1" x14ac:dyDescent="0.3">
      <c r="A364" s="660" t="s">
        <v>572</v>
      </c>
      <c r="B364" s="661" t="s">
        <v>573</v>
      </c>
      <c r="C364" s="662" t="s">
        <v>588</v>
      </c>
      <c r="D364" s="663" t="s">
        <v>3248</v>
      </c>
      <c r="E364" s="662" t="s">
        <v>6542</v>
      </c>
      <c r="F364" s="663" t="s">
        <v>6543</v>
      </c>
      <c r="G364" s="662" t="s">
        <v>5980</v>
      </c>
      <c r="H364" s="662" t="s">
        <v>5981</v>
      </c>
      <c r="I364" s="664">
        <v>2.79</v>
      </c>
      <c r="J364" s="664">
        <v>240</v>
      </c>
      <c r="K364" s="665">
        <v>669.6</v>
      </c>
    </row>
    <row r="365" spans="1:11" ht="14.4" customHeight="1" x14ac:dyDescent="0.3">
      <c r="A365" s="660" t="s">
        <v>572</v>
      </c>
      <c r="B365" s="661" t="s">
        <v>573</v>
      </c>
      <c r="C365" s="662" t="s">
        <v>588</v>
      </c>
      <c r="D365" s="663" t="s">
        <v>3248</v>
      </c>
      <c r="E365" s="662" t="s">
        <v>6542</v>
      </c>
      <c r="F365" s="663" t="s">
        <v>6543</v>
      </c>
      <c r="G365" s="662" t="s">
        <v>5982</v>
      </c>
      <c r="H365" s="662" t="s">
        <v>5983</v>
      </c>
      <c r="I365" s="664">
        <v>206.04</v>
      </c>
      <c r="J365" s="664">
        <v>2</v>
      </c>
      <c r="K365" s="665">
        <v>412.08</v>
      </c>
    </row>
    <row r="366" spans="1:11" ht="14.4" customHeight="1" x14ac:dyDescent="0.3">
      <c r="A366" s="660" t="s">
        <v>572</v>
      </c>
      <c r="B366" s="661" t="s">
        <v>573</v>
      </c>
      <c r="C366" s="662" t="s">
        <v>588</v>
      </c>
      <c r="D366" s="663" t="s">
        <v>3248</v>
      </c>
      <c r="E366" s="662" t="s">
        <v>6542</v>
      </c>
      <c r="F366" s="663" t="s">
        <v>6543</v>
      </c>
      <c r="G366" s="662" t="s">
        <v>5634</v>
      </c>
      <c r="H366" s="662" t="s">
        <v>5635</v>
      </c>
      <c r="I366" s="664">
        <v>1.98</v>
      </c>
      <c r="J366" s="664">
        <v>1000</v>
      </c>
      <c r="K366" s="665">
        <v>1980.5</v>
      </c>
    </row>
    <row r="367" spans="1:11" ht="14.4" customHeight="1" x14ac:dyDescent="0.3">
      <c r="A367" s="660" t="s">
        <v>572</v>
      </c>
      <c r="B367" s="661" t="s">
        <v>573</v>
      </c>
      <c r="C367" s="662" t="s">
        <v>588</v>
      </c>
      <c r="D367" s="663" t="s">
        <v>3248</v>
      </c>
      <c r="E367" s="662" t="s">
        <v>6542</v>
      </c>
      <c r="F367" s="663" t="s">
        <v>6543</v>
      </c>
      <c r="G367" s="662" t="s">
        <v>5636</v>
      </c>
      <c r="H367" s="662" t="s">
        <v>5637</v>
      </c>
      <c r="I367" s="664">
        <v>1.9575</v>
      </c>
      <c r="J367" s="664">
        <v>200</v>
      </c>
      <c r="K367" s="665">
        <v>391.5</v>
      </c>
    </row>
    <row r="368" spans="1:11" ht="14.4" customHeight="1" x14ac:dyDescent="0.3">
      <c r="A368" s="660" t="s">
        <v>572</v>
      </c>
      <c r="B368" s="661" t="s">
        <v>573</v>
      </c>
      <c r="C368" s="662" t="s">
        <v>588</v>
      </c>
      <c r="D368" s="663" t="s">
        <v>3248</v>
      </c>
      <c r="E368" s="662" t="s">
        <v>6542</v>
      </c>
      <c r="F368" s="663" t="s">
        <v>6543</v>
      </c>
      <c r="G368" s="662" t="s">
        <v>5638</v>
      </c>
      <c r="H368" s="662" t="s">
        <v>5639</v>
      </c>
      <c r="I368" s="664">
        <v>1.9175</v>
      </c>
      <c r="J368" s="664">
        <v>150</v>
      </c>
      <c r="K368" s="665">
        <v>287.7</v>
      </c>
    </row>
    <row r="369" spans="1:11" ht="14.4" customHeight="1" x14ac:dyDescent="0.3">
      <c r="A369" s="660" t="s">
        <v>572</v>
      </c>
      <c r="B369" s="661" t="s">
        <v>573</v>
      </c>
      <c r="C369" s="662" t="s">
        <v>588</v>
      </c>
      <c r="D369" s="663" t="s">
        <v>3248</v>
      </c>
      <c r="E369" s="662" t="s">
        <v>6542</v>
      </c>
      <c r="F369" s="663" t="s">
        <v>6543</v>
      </c>
      <c r="G369" s="662" t="s">
        <v>5640</v>
      </c>
      <c r="H369" s="662" t="s">
        <v>5641</v>
      </c>
      <c r="I369" s="664">
        <v>3.0524999999999998</v>
      </c>
      <c r="J369" s="664">
        <v>750</v>
      </c>
      <c r="K369" s="665">
        <v>2304.5</v>
      </c>
    </row>
    <row r="370" spans="1:11" ht="14.4" customHeight="1" x14ac:dyDescent="0.3">
      <c r="A370" s="660" t="s">
        <v>572</v>
      </c>
      <c r="B370" s="661" t="s">
        <v>573</v>
      </c>
      <c r="C370" s="662" t="s">
        <v>588</v>
      </c>
      <c r="D370" s="663" t="s">
        <v>3248</v>
      </c>
      <c r="E370" s="662" t="s">
        <v>6542</v>
      </c>
      <c r="F370" s="663" t="s">
        <v>6543</v>
      </c>
      <c r="G370" s="662" t="s">
        <v>5646</v>
      </c>
      <c r="H370" s="662" t="s">
        <v>5647</v>
      </c>
      <c r="I370" s="664">
        <v>4.8149999999999995</v>
      </c>
      <c r="J370" s="664">
        <v>900</v>
      </c>
      <c r="K370" s="665">
        <v>4333</v>
      </c>
    </row>
    <row r="371" spans="1:11" ht="14.4" customHeight="1" x14ac:dyDescent="0.3">
      <c r="A371" s="660" t="s">
        <v>572</v>
      </c>
      <c r="B371" s="661" t="s">
        <v>573</v>
      </c>
      <c r="C371" s="662" t="s">
        <v>588</v>
      </c>
      <c r="D371" s="663" t="s">
        <v>3248</v>
      </c>
      <c r="E371" s="662" t="s">
        <v>6542</v>
      </c>
      <c r="F371" s="663" t="s">
        <v>6543</v>
      </c>
      <c r="G371" s="662" t="s">
        <v>5984</v>
      </c>
      <c r="H371" s="662" t="s">
        <v>5985</v>
      </c>
      <c r="I371" s="664">
        <v>2</v>
      </c>
      <c r="J371" s="664">
        <v>50</v>
      </c>
      <c r="K371" s="665">
        <v>100</v>
      </c>
    </row>
    <row r="372" spans="1:11" ht="14.4" customHeight="1" x14ac:dyDescent="0.3">
      <c r="A372" s="660" t="s">
        <v>572</v>
      </c>
      <c r="B372" s="661" t="s">
        <v>573</v>
      </c>
      <c r="C372" s="662" t="s">
        <v>588</v>
      </c>
      <c r="D372" s="663" t="s">
        <v>3248</v>
      </c>
      <c r="E372" s="662" t="s">
        <v>6542</v>
      </c>
      <c r="F372" s="663" t="s">
        <v>6543</v>
      </c>
      <c r="G372" s="662" t="s">
        <v>5648</v>
      </c>
      <c r="H372" s="662" t="s">
        <v>5649</v>
      </c>
      <c r="I372" s="664">
        <v>2.86</v>
      </c>
      <c r="J372" s="664">
        <v>100</v>
      </c>
      <c r="K372" s="665">
        <v>286</v>
      </c>
    </row>
    <row r="373" spans="1:11" ht="14.4" customHeight="1" x14ac:dyDescent="0.3">
      <c r="A373" s="660" t="s">
        <v>572</v>
      </c>
      <c r="B373" s="661" t="s">
        <v>573</v>
      </c>
      <c r="C373" s="662" t="s">
        <v>588</v>
      </c>
      <c r="D373" s="663" t="s">
        <v>3248</v>
      </c>
      <c r="E373" s="662" t="s">
        <v>6542</v>
      </c>
      <c r="F373" s="663" t="s">
        <v>6543</v>
      </c>
      <c r="G373" s="662" t="s">
        <v>5650</v>
      </c>
      <c r="H373" s="662" t="s">
        <v>5651</v>
      </c>
      <c r="I373" s="664">
        <v>2.1633333333333336</v>
      </c>
      <c r="J373" s="664">
        <v>400</v>
      </c>
      <c r="K373" s="665">
        <v>865</v>
      </c>
    </row>
    <row r="374" spans="1:11" ht="14.4" customHeight="1" x14ac:dyDescent="0.3">
      <c r="A374" s="660" t="s">
        <v>572</v>
      </c>
      <c r="B374" s="661" t="s">
        <v>573</v>
      </c>
      <c r="C374" s="662" t="s">
        <v>588</v>
      </c>
      <c r="D374" s="663" t="s">
        <v>3248</v>
      </c>
      <c r="E374" s="662" t="s">
        <v>6542</v>
      </c>
      <c r="F374" s="663" t="s">
        <v>6543</v>
      </c>
      <c r="G374" s="662" t="s">
        <v>5654</v>
      </c>
      <c r="H374" s="662" t="s">
        <v>5655</v>
      </c>
      <c r="I374" s="664">
        <v>4.24</v>
      </c>
      <c r="J374" s="664">
        <v>50</v>
      </c>
      <c r="K374" s="665">
        <v>212</v>
      </c>
    </row>
    <row r="375" spans="1:11" ht="14.4" customHeight="1" x14ac:dyDescent="0.3">
      <c r="A375" s="660" t="s">
        <v>572</v>
      </c>
      <c r="B375" s="661" t="s">
        <v>573</v>
      </c>
      <c r="C375" s="662" t="s">
        <v>588</v>
      </c>
      <c r="D375" s="663" t="s">
        <v>3248</v>
      </c>
      <c r="E375" s="662" t="s">
        <v>6542</v>
      </c>
      <c r="F375" s="663" t="s">
        <v>6543</v>
      </c>
      <c r="G375" s="662" t="s">
        <v>5656</v>
      </c>
      <c r="H375" s="662" t="s">
        <v>5657</v>
      </c>
      <c r="I375" s="664">
        <v>8.76</v>
      </c>
      <c r="J375" s="664">
        <v>1600</v>
      </c>
      <c r="K375" s="665">
        <v>14016.92</v>
      </c>
    </row>
    <row r="376" spans="1:11" ht="14.4" customHeight="1" x14ac:dyDescent="0.3">
      <c r="A376" s="660" t="s">
        <v>572</v>
      </c>
      <c r="B376" s="661" t="s">
        <v>573</v>
      </c>
      <c r="C376" s="662" t="s">
        <v>588</v>
      </c>
      <c r="D376" s="663" t="s">
        <v>3248</v>
      </c>
      <c r="E376" s="662" t="s">
        <v>6542</v>
      </c>
      <c r="F376" s="663" t="s">
        <v>6543</v>
      </c>
      <c r="G376" s="662" t="s">
        <v>5658</v>
      </c>
      <c r="H376" s="662" t="s">
        <v>5659</v>
      </c>
      <c r="I376" s="664">
        <v>90.992000000000004</v>
      </c>
      <c r="J376" s="664">
        <v>250</v>
      </c>
      <c r="K376" s="665">
        <v>22747.599999999999</v>
      </c>
    </row>
    <row r="377" spans="1:11" ht="14.4" customHeight="1" x14ac:dyDescent="0.3">
      <c r="A377" s="660" t="s">
        <v>572</v>
      </c>
      <c r="B377" s="661" t="s">
        <v>573</v>
      </c>
      <c r="C377" s="662" t="s">
        <v>588</v>
      </c>
      <c r="D377" s="663" t="s">
        <v>3248</v>
      </c>
      <c r="E377" s="662" t="s">
        <v>6542</v>
      </c>
      <c r="F377" s="663" t="s">
        <v>6543</v>
      </c>
      <c r="G377" s="662" t="s">
        <v>5660</v>
      </c>
      <c r="H377" s="662" t="s">
        <v>5661</v>
      </c>
      <c r="I377" s="664">
        <v>37.148333333333333</v>
      </c>
      <c r="J377" s="664">
        <v>600</v>
      </c>
      <c r="K377" s="665">
        <v>22289</v>
      </c>
    </row>
    <row r="378" spans="1:11" ht="14.4" customHeight="1" x14ac:dyDescent="0.3">
      <c r="A378" s="660" t="s">
        <v>572</v>
      </c>
      <c r="B378" s="661" t="s">
        <v>573</v>
      </c>
      <c r="C378" s="662" t="s">
        <v>588</v>
      </c>
      <c r="D378" s="663" t="s">
        <v>3248</v>
      </c>
      <c r="E378" s="662" t="s">
        <v>6542</v>
      </c>
      <c r="F378" s="663" t="s">
        <v>6543</v>
      </c>
      <c r="G378" s="662" t="s">
        <v>5986</v>
      </c>
      <c r="H378" s="662" t="s">
        <v>5987</v>
      </c>
      <c r="I378" s="664">
        <v>148.69999999999999</v>
      </c>
      <c r="J378" s="664">
        <v>30</v>
      </c>
      <c r="K378" s="665">
        <v>4461</v>
      </c>
    </row>
    <row r="379" spans="1:11" ht="14.4" customHeight="1" x14ac:dyDescent="0.3">
      <c r="A379" s="660" t="s">
        <v>572</v>
      </c>
      <c r="B379" s="661" t="s">
        <v>573</v>
      </c>
      <c r="C379" s="662" t="s">
        <v>588</v>
      </c>
      <c r="D379" s="663" t="s">
        <v>3248</v>
      </c>
      <c r="E379" s="662" t="s">
        <v>6542</v>
      </c>
      <c r="F379" s="663" t="s">
        <v>6543</v>
      </c>
      <c r="G379" s="662" t="s">
        <v>5664</v>
      </c>
      <c r="H379" s="662" t="s">
        <v>5665</v>
      </c>
      <c r="I379" s="664">
        <v>2.1774999999999998</v>
      </c>
      <c r="J379" s="664">
        <v>400</v>
      </c>
      <c r="K379" s="665">
        <v>871</v>
      </c>
    </row>
    <row r="380" spans="1:11" ht="14.4" customHeight="1" x14ac:dyDescent="0.3">
      <c r="A380" s="660" t="s">
        <v>572</v>
      </c>
      <c r="B380" s="661" t="s">
        <v>573</v>
      </c>
      <c r="C380" s="662" t="s">
        <v>588</v>
      </c>
      <c r="D380" s="663" t="s">
        <v>3248</v>
      </c>
      <c r="E380" s="662" t="s">
        <v>6542</v>
      </c>
      <c r="F380" s="663" t="s">
        <v>6543</v>
      </c>
      <c r="G380" s="662" t="s">
        <v>5666</v>
      </c>
      <c r="H380" s="662" t="s">
        <v>5667</v>
      </c>
      <c r="I380" s="664">
        <v>2.8566666666666669</v>
      </c>
      <c r="J380" s="664">
        <v>300</v>
      </c>
      <c r="K380" s="665">
        <v>857</v>
      </c>
    </row>
    <row r="381" spans="1:11" ht="14.4" customHeight="1" x14ac:dyDescent="0.3">
      <c r="A381" s="660" t="s">
        <v>572</v>
      </c>
      <c r="B381" s="661" t="s">
        <v>573</v>
      </c>
      <c r="C381" s="662" t="s">
        <v>588</v>
      </c>
      <c r="D381" s="663" t="s">
        <v>3248</v>
      </c>
      <c r="E381" s="662" t="s">
        <v>6542</v>
      </c>
      <c r="F381" s="663" t="s">
        <v>6543</v>
      </c>
      <c r="G381" s="662" t="s">
        <v>5668</v>
      </c>
      <c r="H381" s="662" t="s">
        <v>5669</v>
      </c>
      <c r="I381" s="664">
        <v>29.9</v>
      </c>
      <c r="J381" s="664">
        <v>10</v>
      </c>
      <c r="K381" s="665">
        <v>299</v>
      </c>
    </row>
    <row r="382" spans="1:11" ht="14.4" customHeight="1" x14ac:dyDescent="0.3">
      <c r="A382" s="660" t="s">
        <v>572</v>
      </c>
      <c r="B382" s="661" t="s">
        <v>573</v>
      </c>
      <c r="C382" s="662" t="s">
        <v>588</v>
      </c>
      <c r="D382" s="663" t="s">
        <v>3248</v>
      </c>
      <c r="E382" s="662" t="s">
        <v>6542</v>
      </c>
      <c r="F382" s="663" t="s">
        <v>6543</v>
      </c>
      <c r="G382" s="662" t="s">
        <v>5988</v>
      </c>
      <c r="H382" s="662" t="s">
        <v>5989</v>
      </c>
      <c r="I382" s="664">
        <v>2.9</v>
      </c>
      <c r="J382" s="664">
        <v>200</v>
      </c>
      <c r="K382" s="665">
        <v>580</v>
      </c>
    </row>
    <row r="383" spans="1:11" ht="14.4" customHeight="1" x14ac:dyDescent="0.3">
      <c r="A383" s="660" t="s">
        <v>572</v>
      </c>
      <c r="B383" s="661" t="s">
        <v>573</v>
      </c>
      <c r="C383" s="662" t="s">
        <v>588</v>
      </c>
      <c r="D383" s="663" t="s">
        <v>3248</v>
      </c>
      <c r="E383" s="662" t="s">
        <v>6542</v>
      </c>
      <c r="F383" s="663" t="s">
        <v>6543</v>
      </c>
      <c r="G383" s="662" t="s">
        <v>5678</v>
      </c>
      <c r="H383" s="662" t="s">
        <v>5679</v>
      </c>
      <c r="I383" s="664">
        <v>13.552000000000001</v>
      </c>
      <c r="J383" s="664">
        <v>3200</v>
      </c>
      <c r="K383" s="665">
        <v>43368</v>
      </c>
    </row>
    <row r="384" spans="1:11" ht="14.4" customHeight="1" x14ac:dyDescent="0.3">
      <c r="A384" s="660" t="s">
        <v>572</v>
      </c>
      <c r="B384" s="661" t="s">
        <v>573</v>
      </c>
      <c r="C384" s="662" t="s">
        <v>588</v>
      </c>
      <c r="D384" s="663" t="s">
        <v>3248</v>
      </c>
      <c r="E384" s="662" t="s">
        <v>6542</v>
      </c>
      <c r="F384" s="663" t="s">
        <v>6543</v>
      </c>
      <c r="G384" s="662" t="s">
        <v>5990</v>
      </c>
      <c r="H384" s="662" t="s">
        <v>5991</v>
      </c>
      <c r="I384" s="664">
        <v>447.94499999999999</v>
      </c>
      <c r="J384" s="664">
        <v>20</v>
      </c>
      <c r="K384" s="665">
        <v>8958.9</v>
      </c>
    </row>
    <row r="385" spans="1:11" ht="14.4" customHeight="1" x14ac:dyDescent="0.3">
      <c r="A385" s="660" t="s">
        <v>572</v>
      </c>
      <c r="B385" s="661" t="s">
        <v>573</v>
      </c>
      <c r="C385" s="662" t="s">
        <v>588</v>
      </c>
      <c r="D385" s="663" t="s">
        <v>3248</v>
      </c>
      <c r="E385" s="662" t="s">
        <v>6542</v>
      </c>
      <c r="F385" s="663" t="s">
        <v>6543</v>
      </c>
      <c r="G385" s="662" t="s">
        <v>5684</v>
      </c>
      <c r="H385" s="662" t="s">
        <v>5685</v>
      </c>
      <c r="I385" s="664">
        <v>1.6850000000000001</v>
      </c>
      <c r="J385" s="664">
        <v>200</v>
      </c>
      <c r="K385" s="665">
        <v>337</v>
      </c>
    </row>
    <row r="386" spans="1:11" ht="14.4" customHeight="1" x14ac:dyDescent="0.3">
      <c r="A386" s="660" t="s">
        <v>572</v>
      </c>
      <c r="B386" s="661" t="s">
        <v>573</v>
      </c>
      <c r="C386" s="662" t="s">
        <v>588</v>
      </c>
      <c r="D386" s="663" t="s">
        <v>3248</v>
      </c>
      <c r="E386" s="662" t="s">
        <v>6542</v>
      </c>
      <c r="F386" s="663" t="s">
        <v>6543</v>
      </c>
      <c r="G386" s="662" t="s">
        <v>5688</v>
      </c>
      <c r="H386" s="662" t="s">
        <v>5689</v>
      </c>
      <c r="I386" s="664">
        <v>15.004999999999999</v>
      </c>
      <c r="J386" s="664">
        <v>75</v>
      </c>
      <c r="K386" s="665">
        <v>1125.3</v>
      </c>
    </row>
    <row r="387" spans="1:11" ht="14.4" customHeight="1" x14ac:dyDescent="0.3">
      <c r="A387" s="660" t="s">
        <v>572</v>
      </c>
      <c r="B387" s="661" t="s">
        <v>573</v>
      </c>
      <c r="C387" s="662" t="s">
        <v>588</v>
      </c>
      <c r="D387" s="663" t="s">
        <v>3248</v>
      </c>
      <c r="E387" s="662" t="s">
        <v>6542</v>
      </c>
      <c r="F387" s="663" t="s">
        <v>6543</v>
      </c>
      <c r="G387" s="662" t="s">
        <v>5690</v>
      </c>
      <c r="H387" s="662" t="s">
        <v>5691</v>
      </c>
      <c r="I387" s="664">
        <v>12.1075</v>
      </c>
      <c r="J387" s="664">
        <v>120</v>
      </c>
      <c r="K387" s="665">
        <v>1452.8999999999999</v>
      </c>
    </row>
    <row r="388" spans="1:11" ht="14.4" customHeight="1" x14ac:dyDescent="0.3">
      <c r="A388" s="660" t="s">
        <v>572</v>
      </c>
      <c r="B388" s="661" t="s">
        <v>573</v>
      </c>
      <c r="C388" s="662" t="s">
        <v>588</v>
      </c>
      <c r="D388" s="663" t="s">
        <v>3248</v>
      </c>
      <c r="E388" s="662" t="s">
        <v>6542</v>
      </c>
      <c r="F388" s="663" t="s">
        <v>6543</v>
      </c>
      <c r="G388" s="662" t="s">
        <v>5826</v>
      </c>
      <c r="H388" s="662" t="s">
        <v>5827</v>
      </c>
      <c r="I388" s="664">
        <v>8.9499999999999993</v>
      </c>
      <c r="J388" s="664">
        <v>200</v>
      </c>
      <c r="K388" s="665">
        <v>1790</v>
      </c>
    </row>
    <row r="389" spans="1:11" ht="14.4" customHeight="1" x14ac:dyDescent="0.3">
      <c r="A389" s="660" t="s">
        <v>572</v>
      </c>
      <c r="B389" s="661" t="s">
        <v>573</v>
      </c>
      <c r="C389" s="662" t="s">
        <v>588</v>
      </c>
      <c r="D389" s="663" t="s">
        <v>3248</v>
      </c>
      <c r="E389" s="662" t="s">
        <v>6542</v>
      </c>
      <c r="F389" s="663" t="s">
        <v>6543</v>
      </c>
      <c r="G389" s="662" t="s">
        <v>5694</v>
      </c>
      <c r="H389" s="662" t="s">
        <v>5695</v>
      </c>
      <c r="I389" s="664">
        <v>2.5166666666666666</v>
      </c>
      <c r="J389" s="664">
        <v>300</v>
      </c>
      <c r="K389" s="665">
        <v>755</v>
      </c>
    </row>
    <row r="390" spans="1:11" ht="14.4" customHeight="1" x14ac:dyDescent="0.3">
      <c r="A390" s="660" t="s">
        <v>572</v>
      </c>
      <c r="B390" s="661" t="s">
        <v>573</v>
      </c>
      <c r="C390" s="662" t="s">
        <v>588</v>
      </c>
      <c r="D390" s="663" t="s">
        <v>3248</v>
      </c>
      <c r="E390" s="662" t="s">
        <v>6542</v>
      </c>
      <c r="F390" s="663" t="s">
        <v>6543</v>
      </c>
      <c r="G390" s="662" t="s">
        <v>5696</v>
      </c>
      <c r="H390" s="662" t="s">
        <v>5697</v>
      </c>
      <c r="I390" s="664">
        <v>13.2</v>
      </c>
      <c r="J390" s="664">
        <v>10</v>
      </c>
      <c r="K390" s="665">
        <v>132</v>
      </c>
    </row>
    <row r="391" spans="1:11" ht="14.4" customHeight="1" x14ac:dyDescent="0.3">
      <c r="A391" s="660" t="s">
        <v>572</v>
      </c>
      <c r="B391" s="661" t="s">
        <v>573</v>
      </c>
      <c r="C391" s="662" t="s">
        <v>588</v>
      </c>
      <c r="D391" s="663" t="s">
        <v>3248</v>
      </c>
      <c r="E391" s="662" t="s">
        <v>6542</v>
      </c>
      <c r="F391" s="663" t="s">
        <v>6543</v>
      </c>
      <c r="G391" s="662" t="s">
        <v>5698</v>
      </c>
      <c r="H391" s="662" t="s">
        <v>5699</v>
      </c>
      <c r="I391" s="664">
        <v>13.2</v>
      </c>
      <c r="J391" s="664">
        <v>10</v>
      </c>
      <c r="K391" s="665">
        <v>132</v>
      </c>
    </row>
    <row r="392" spans="1:11" ht="14.4" customHeight="1" x14ac:dyDescent="0.3">
      <c r="A392" s="660" t="s">
        <v>572</v>
      </c>
      <c r="B392" s="661" t="s">
        <v>573</v>
      </c>
      <c r="C392" s="662" t="s">
        <v>588</v>
      </c>
      <c r="D392" s="663" t="s">
        <v>3248</v>
      </c>
      <c r="E392" s="662" t="s">
        <v>6542</v>
      </c>
      <c r="F392" s="663" t="s">
        <v>6543</v>
      </c>
      <c r="G392" s="662" t="s">
        <v>5704</v>
      </c>
      <c r="H392" s="662" t="s">
        <v>5705</v>
      </c>
      <c r="I392" s="664">
        <v>21.232500000000002</v>
      </c>
      <c r="J392" s="664">
        <v>500</v>
      </c>
      <c r="K392" s="665">
        <v>10616</v>
      </c>
    </row>
    <row r="393" spans="1:11" ht="14.4" customHeight="1" x14ac:dyDescent="0.3">
      <c r="A393" s="660" t="s">
        <v>572</v>
      </c>
      <c r="B393" s="661" t="s">
        <v>573</v>
      </c>
      <c r="C393" s="662" t="s">
        <v>588</v>
      </c>
      <c r="D393" s="663" t="s">
        <v>3248</v>
      </c>
      <c r="E393" s="662" t="s">
        <v>6542</v>
      </c>
      <c r="F393" s="663" t="s">
        <v>6543</v>
      </c>
      <c r="G393" s="662" t="s">
        <v>5706</v>
      </c>
      <c r="H393" s="662" t="s">
        <v>5707</v>
      </c>
      <c r="I393" s="664">
        <v>21.234999999999999</v>
      </c>
      <c r="J393" s="664">
        <v>200</v>
      </c>
      <c r="K393" s="665">
        <v>4247</v>
      </c>
    </row>
    <row r="394" spans="1:11" ht="14.4" customHeight="1" x14ac:dyDescent="0.3">
      <c r="A394" s="660" t="s">
        <v>572</v>
      </c>
      <c r="B394" s="661" t="s">
        <v>573</v>
      </c>
      <c r="C394" s="662" t="s">
        <v>588</v>
      </c>
      <c r="D394" s="663" t="s">
        <v>3248</v>
      </c>
      <c r="E394" s="662" t="s">
        <v>6542</v>
      </c>
      <c r="F394" s="663" t="s">
        <v>6543</v>
      </c>
      <c r="G394" s="662" t="s">
        <v>5708</v>
      </c>
      <c r="H394" s="662" t="s">
        <v>5709</v>
      </c>
      <c r="I394" s="664">
        <v>11.11</v>
      </c>
      <c r="J394" s="664">
        <v>10</v>
      </c>
      <c r="K394" s="665">
        <v>111.1</v>
      </c>
    </row>
    <row r="395" spans="1:11" ht="14.4" customHeight="1" x14ac:dyDescent="0.3">
      <c r="A395" s="660" t="s">
        <v>572</v>
      </c>
      <c r="B395" s="661" t="s">
        <v>573</v>
      </c>
      <c r="C395" s="662" t="s">
        <v>588</v>
      </c>
      <c r="D395" s="663" t="s">
        <v>3248</v>
      </c>
      <c r="E395" s="662" t="s">
        <v>6542</v>
      </c>
      <c r="F395" s="663" t="s">
        <v>6543</v>
      </c>
      <c r="G395" s="662" t="s">
        <v>5924</v>
      </c>
      <c r="H395" s="662" t="s">
        <v>5925</v>
      </c>
      <c r="I395" s="664">
        <v>2</v>
      </c>
      <c r="J395" s="664">
        <v>200</v>
      </c>
      <c r="K395" s="665">
        <v>400.51</v>
      </c>
    </row>
    <row r="396" spans="1:11" ht="14.4" customHeight="1" x14ac:dyDescent="0.3">
      <c r="A396" s="660" t="s">
        <v>572</v>
      </c>
      <c r="B396" s="661" t="s">
        <v>573</v>
      </c>
      <c r="C396" s="662" t="s">
        <v>588</v>
      </c>
      <c r="D396" s="663" t="s">
        <v>3248</v>
      </c>
      <c r="E396" s="662" t="s">
        <v>6542</v>
      </c>
      <c r="F396" s="663" t="s">
        <v>6543</v>
      </c>
      <c r="G396" s="662" t="s">
        <v>5712</v>
      </c>
      <c r="H396" s="662" t="s">
        <v>5713</v>
      </c>
      <c r="I396" s="664">
        <v>106.14</v>
      </c>
      <c r="J396" s="664">
        <v>50</v>
      </c>
      <c r="K396" s="665">
        <v>5307.12</v>
      </c>
    </row>
    <row r="397" spans="1:11" ht="14.4" customHeight="1" x14ac:dyDescent="0.3">
      <c r="A397" s="660" t="s">
        <v>572</v>
      </c>
      <c r="B397" s="661" t="s">
        <v>573</v>
      </c>
      <c r="C397" s="662" t="s">
        <v>588</v>
      </c>
      <c r="D397" s="663" t="s">
        <v>3248</v>
      </c>
      <c r="E397" s="662" t="s">
        <v>6542</v>
      </c>
      <c r="F397" s="663" t="s">
        <v>6543</v>
      </c>
      <c r="G397" s="662" t="s">
        <v>5714</v>
      </c>
      <c r="H397" s="662" t="s">
        <v>5715</v>
      </c>
      <c r="I397" s="664">
        <v>0.47249999999999998</v>
      </c>
      <c r="J397" s="664">
        <v>9000</v>
      </c>
      <c r="K397" s="665">
        <v>4260</v>
      </c>
    </row>
    <row r="398" spans="1:11" ht="14.4" customHeight="1" x14ac:dyDescent="0.3">
      <c r="A398" s="660" t="s">
        <v>572</v>
      </c>
      <c r="B398" s="661" t="s">
        <v>573</v>
      </c>
      <c r="C398" s="662" t="s">
        <v>588</v>
      </c>
      <c r="D398" s="663" t="s">
        <v>3248</v>
      </c>
      <c r="E398" s="662" t="s">
        <v>6542</v>
      </c>
      <c r="F398" s="663" t="s">
        <v>6543</v>
      </c>
      <c r="G398" s="662" t="s">
        <v>5716</v>
      </c>
      <c r="H398" s="662" t="s">
        <v>5717</v>
      </c>
      <c r="I398" s="664">
        <v>4.0274999999999999</v>
      </c>
      <c r="J398" s="664">
        <v>500</v>
      </c>
      <c r="K398" s="665">
        <v>2014.5</v>
      </c>
    </row>
    <row r="399" spans="1:11" ht="14.4" customHeight="1" x14ac:dyDescent="0.3">
      <c r="A399" s="660" t="s">
        <v>572</v>
      </c>
      <c r="B399" s="661" t="s">
        <v>573</v>
      </c>
      <c r="C399" s="662" t="s">
        <v>588</v>
      </c>
      <c r="D399" s="663" t="s">
        <v>3248</v>
      </c>
      <c r="E399" s="662" t="s">
        <v>6542</v>
      </c>
      <c r="F399" s="663" t="s">
        <v>6543</v>
      </c>
      <c r="G399" s="662" t="s">
        <v>5992</v>
      </c>
      <c r="H399" s="662" t="s">
        <v>5993</v>
      </c>
      <c r="I399" s="664">
        <v>2.6</v>
      </c>
      <c r="J399" s="664">
        <v>1</v>
      </c>
      <c r="K399" s="665">
        <v>2.6</v>
      </c>
    </row>
    <row r="400" spans="1:11" ht="14.4" customHeight="1" x14ac:dyDescent="0.3">
      <c r="A400" s="660" t="s">
        <v>572</v>
      </c>
      <c r="B400" s="661" t="s">
        <v>573</v>
      </c>
      <c r="C400" s="662" t="s">
        <v>588</v>
      </c>
      <c r="D400" s="663" t="s">
        <v>3248</v>
      </c>
      <c r="E400" s="662" t="s">
        <v>6542</v>
      </c>
      <c r="F400" s="663" t="s">
        <v>6543</v>
      </c>
      <c r="G400" s="662" t="s">
        <v>5718</v>
      </c>
      <c r="H400" s="662" t="s">
        <v>5719</v>
      </c>
      <c r="I400" s="664">
        <v>2.61</v>
      </c>
      <c r="J400" s="664">
        <v>20</v>
      </c>
      <c r="K400" s="665">
        <v>52.2</v>
      </c>
    </row>
    <row r="401" spans="1:11" ht="14.4" customHeight="1" x14ac:dyDescent="0.3">
      <c r="A401" s="660" t="s">
        <v>572</v>
      </c>
      <c r="B401" s="661" t="s">
        <v>573</v>
      </c>
      <c r="C401" s="662" t="s">
        <v>588</v>
      </c>
      <c r="D401" s="663" t="s">
        <v>3248</v>
      </c>
      <c r="E401" s="662" t="s">
        <v>6542</v>
      </c>
      <c r="F401" s="663" t="s">
        <v>6543</v>
      </c>
      <c r="G401" s="662" t="s">
        <v>5994</v>
      </c>
      <c r="H401" s="662" t="s">
        <v>5995</v>
      </c>
      <c r="I401" s="664">
        <v>2.6</v>
      </c>
      <c r="J401" s="664">
        <v>1</v>
      </c>
      <c r="K401" s="665">
        <v>2.6</v>
      </c>
    </row>
    <row r="402" spans="1:11" ht="14.4" customHeight="1" x14ac:dyDescent="0.3">
      <c r="A402" s="660" t="s">
        <v>572</v>
      </c>
      <c r="B402" s="661" t="s">
        <v>573</v>
      </c>
      <c r="C402" s="662" t="s">
        <v>588</v>
      </c>
      <c r="D402" s="663" t="s">
        <v>3248</v>
      </c>
      <c r="E402" s="662" t="s">
        <v>6542</v>
      </c>
      <c r="F402" s="663" t="s">
        <v>6543</v>
      </c>
      <c r="G402" s="662" t="s">
        <v>5996</v>
      </c>
      <c r="H402" s="662" t="s">
        <v>5997</v>
      </c>
      <c r="I402" s="664">
        <v>2400.64</v>
      </c>
      <c r="J402" s="664">
        <v>2</v>
      </c>
      <c r="K402" s="665">
        <v>4801.28</v>
      </c>
    </row>
    <row r="403" spans="1:11" ht="14.4" customHeight="1" x14ac:dyDescent="0.3">
      <c r="A403" s="660" t="s">
        <v>572</v>
      </c>
      <c r="B403" s="661" t="s">
        <v>573</v>
      </c>
      <c r="C403" s="662" t="s">
        <v>588</v>
      </c>
      <c r="D403" s="663" t="s">
        <v>3248</v>
      </c>
      <c r="E403" s="662" t="s">
        <v>6542</v>
      </c>
      <c r="F403" s="663" t="s">
        <v>6543</v>
      </c>
      <c r="G403" s="662" t="s">
        <v>5722</v>
      </c>
      <c r="H403" s="662" t="s">
        <v>5723</v>
      </c>
      <c r="I403" s="664">
        <v>9.1999999999999993</v>
      </c>
      <c r="J403" s="664">
        <v>900</v>
      </c>
      <c r="K403" s="665">
        <v>8280</v>
      </c>
    </row>
    <row r="404" spans="1:11" ht="14.4" customHeight="1" x14ac:dyDescent="0.3">
      <c r="A404" s="660" t="s">
        <v>572</v>
      </c>
      <c r="B404" s="661" t="s">
        <v>573</v>
      </c>
      <c r="C404" s="662" t="s">
        <v>588</v>
      </c>
      <c r="D404" s="663" t="s">
        <v>3248</v>
      </c>
      <c r="E404" s="662" t="s">
        <v>6542</v>
      </c>
      <c r="F404" s="663" t="s">
        <v>6543</v>
      </c>
      <c r="G404" s="662" t="s">
        <v>5828</v>
      </c>
      <c r="H404" s="662" t="s">
        <v>5829</v>
      </c>
      <c r="I404" s="664">
        <v>172.5</v>
      </c>
      <c r="J404" s="664">
        <v>4</v>
      </c>
      <c r="K404" s="665">
        <v>690</v>
      </c>
    </row>
    <row r="405" spans="1:11" ht="14.4" customHeight="1" x14ac:dyDescent="0.3">
      <c r="A405" s="660" t="s">
        <v>572</v>
      </c>
      <c r="B405" s="661" t="s">
        <v>573</v>
      </c>
      <c r="C405" s="662" t="s">
        <v>588</v>
      </c>
      <c r="D405" s="663" t="s">
        <v>3248</v>
      </c>
      <c r="E405" s="662" t="s">
        <v>6542</v>
      </c>
      <c r="F405" s="663" t="s">
        <v>6543</v>
      </c>
      <c r="G405" s="662" t="s">
        <v>5726</v>
      </c>
      <c r="H405" s="662" t="s">
        <v>5727</v>
      </c>
      <c r="I405" s="664">
        <v>22.99</v>
      </c>
      <c r="J405" s="664">
        <v>1000</v>
      </c>
      <c r="K405" s="665">
        <v>22990</v>
      </c>
    </row>
    <row r="406" spans="1:11" ht="14.4" customHeight="1" x14ac:dyDescent="0.3">
      <c r="A406" s="660" t="s">
        <v>572</v>
      </c>
      <c r="B406" s="661" t="s">
        <v>573</v>
      </c>
      <c r="C406" s="662" t="s">
        <v>588</v>
      </c>
      <c r="D406" s="663" t="s">
        <v>3248</v>
      </c>
      <c r="E406" s="662" t="s">
        <v>6542</v>
      </c>
      <c r="F406" s="663" t="s">
        <v>6543</v>
      </c>
      <c r="G406" s="662" t="s">
        <v>5998</v>
      </c>
      <c r="H406" s="662" t="s">
        <v>5999</v>
      </c>
      <c r="I406" s="664">
        <v>240.79</v>
      </c>
      <c r="J406" s="664">
        <v>5</v>
      </c>
      <c r="K406" s="665">
        <v>1203.95</v>
      </c>
    </row>
    <row r="407" spans="1:11" ht="14.4" customHeight="1" x14ac:dyDescent="0.3">
      <c r="A407" s="660" t="s">
        <v>572</v>
      </c>
      <c r="B407" s="661" t="s">
        <v>573</v>
      </c>
      <c r="C407" s="662" t="s">
        <v>588</v>
      </c>
      <c r="D407" s="663" t="s">
        <v>3248</v>
      </c>
      <c r="E407" s="662" t="s">
        <v>6542</v>
      </c>
      <c r="F407" s="663" t="s">
        <v>6543</v>
      </c>
      <c r="G407" s="662" t="s">
        <v>6000</v>
      </c>
      <c r="H407" s="662" t="s">
        <v>6001</v>
      </c>
      <c r="I407" s="664">
        <v>23.93</v>
      </c>
      <c r="J407" s="664">
        <v>100</v>
      </c>
      <c r="K407" s="665">
        <v>2393.38</v>
      </c>
    </row>
    <row r="408" spans="1:11" ht="14.4" customHeight="1" x14ac:dyDescent="0.3">
      <c r="A408" s="660" t="s">
        <v>572</v>
      </c>
      <c r="B408" s="661" t="s">
        <v>573</v>
      </c>
      <c r="C408" s="662" t="s">
        <v>588</v>
      </c>
      <c r="D408" s="663" t="s">
        <v>3248</v>
      </c>
      <c r="E408" s="662" t="s">
        <v>6544</v>
      </c>
      <c r="F408" s="663" t="s">
        <v>6545</v>
      </c>
      <c r="G408" s="662" t="s">
        <v>5832</v>
      </c>
      <c r="H408" s="662" t="s">
        <v>5833</v>
      </c>
      <c r="I408" s="664">
        <v>0.41666666666666669</v>
      </c>
      <c r="J408" s="664">
        <v>600</v>
      </c>
      <c r="K408" s="665">
        <v>251.27999999999997</v>
      </c>
    </row>
    <row r="409" spans="1:11" ht="14.4" customHeight="1" x14ac:dyDescent="0.3">
      <c r="A409" s="660" t="s">
        <v>572</v>
      </c>
      <c r="B409" s="661" t="s">
        <v>573</v>
      </c>
      <c r="C409" s="662" t="s">
        <v>588</v>
      </c>
      <c r="D409" s="663" t="s">
        <v>3248</v>
      </c>
      <c r="E409" s="662" t="s">
        <v>6546</v>
      </c>
      <c r="F409" s="663" t="s">
        <v>6547</v>
      </c>
      <c r="G409" s="662" t="s">
        <v>5940</v>
      </c>
      <c r="H409" s="662" t="s">
        <v>5941</v>
      </c>
      <c r="I409" s="664">
        <v>568.79</v>
      </c>
      <c r="J409" s="664">
        <v>20</v>
      </c>
      <c r="K409" s="665">
        <v>11375.88</v>
      </c>
    </row>
    <row r="410" spans="1:11" ht="14.4" customHeight="1" x14ac:dyDescent="0.3">
      <c r="A410" s="660" t="s">
        <v>572</v>
      </c>
      <c r="B410" s="661" t="s">
        <v>573</v>
      </c>
      <c r="C410" s="662" t="s">
        <v>588</v>
      </c>
      <c r="D410" s="663" t="s">
        <v>3248</v>
      </c>
      <c r="E410" s="662" t="s">
        <v>6546</v>
      </c>
      <c r="F410" s="663" t="s">
        <v>6547</v>
      </c>
      <c r="G410" s="662" t="s">
        <v>6002</v>
      </c>
      <c r="H410" s="662" t="s">
        <v>6003</v>
      </c>
      <c r="I410" s="664">
        <v>1632.27</v>
      </c>
      <c r="J410" s="664">
        <v>5</v>
      </c>
      <c r="K410" s="665">
        <v>8161.33</v>
      </c>
    </row>
    <row r="411" spans="1:11" ht="14.4" customHeight="1" x14ac:dyDescent="0.3">
      <c r="A411" s="660" t="s">
        <v>572</v>
      </c>
      <c r="B411" s="661" t="s">
        <v>573</v>
      </c>
      <c r="C411" s="662" t="s">
        <v>588</v>
      </c>
      <c r="D411" s="663" t="s">
        <v>3248</v>
      </c>
      <c r="E411" s="662" t="s">
        <v>6548</v>
      </c>
      <c r="F411" s="663" t="s">
        <v>6549</v>
      </c>
      <c r="G411" s="662" t="s">
        <v>5740</v>
      </c>
      <c r="H411" s="662" t="s">
        <v>5741</v>
      </c>
      <c r="I411" s="664">
        <v>8.1675000000000004</v>
      </c>
      <c r="J411" s="664">
        <v>6600</v>
      </c>
      <c r="K411" s="665">
        <v>53902</v>
      </c>
    </row>
    <row r="412" spans="1:11" ht="14.4" customHeight="1" x14ac:dyDescent="0.3">
      <c r="A412" s="660" t="s">
        <v>572</v>
      </c>
      <c r="B412" s="661" t="s">
        <v>573</v>
      </c>
      <c r="C412" s="662" t="s">
        <v>588</v>
      </c>
      <c r="D412" s="663" t="s">
        <v>3248</v>
      </c>
      <c r="E412" s="662" t="s">
        <v>6548</v>
      </c>
      <c r="F412" s="663" t="s">
        <v>6549</v>
      </c>
      <c r="G412" s="662" t="s">
        <v>5742</v>
      </c>
      <c r="H412" s="662" t="s">
        <v>5743</v>
      </c>
      <c r="I412" s="664">
        <v>10.1</v>
      </c>
      <c r="J412" s="664">
        <v>500</v>
      </c>
      <c r="K412" s="665">
        <v>5047.9399999999996</v>
      </c>
    </row>
    <row r="413" spans="1:11" ht="14.4" customHeight="1" x14ac:dyDescent="0.3">
      <c r="A413" s="660" t="s">
        <v>572</v>
      </c>
      <c r="B413" s="661" t="s">
        <v>573</v>
      </c>
      <c r="C413" s="662" t="s">
        <v>588</v>
      </c>
      <c r="D413" s="663" t="s">
        <v>3248</v>
      </c>
      <c r="E413" s="662" t="s">
        <v>6548</v>
      </c>
      <c r="F413" s="663" t="s">
        <v>6549</v>
      </c>
      <c r="G413" s="662" t="s">
        <v>5744</v>
      </c>
      <c r="H413" s="662" t="s">
        <v>5745</v>
      </c>
      <c r="I413" s="664">
        <v>7.0066666666666668</v>
      </c>
      <c r="J413" s="664">
        <v>400</v>
      </c>
      <c r="K413" s="665">
        <v>2803</v>
      </c>
    </row>
    <row r="414" spans="1:11" ht="14.4" customHeight="1" x14ac:dyDescent="0.3">
      <c r="A414" s="660" t="s">
        <v>572</v>
      </c>
      <c r="B414" s="661" t="s">
        <v>573</v>
      </c>
      <c r="C414" s="662" t="s">
        <v>588</v>
      </c>
      <c r="D414" s="663" t="s">
        <v>3248</v>
      </c>
      <c r="E414" s="662" t="s">
        <v>6548</v>
      </c>
      <c r="F414" s="663" t="s">
        <v>6549</v>
      </c>
      <c r="G414" s="662" t="s">
        <v>6004</v>
      </c>
      <c r="H414" s="662" t="s">
        <v>6005</v>
      </c>
      <c r="I414" s="664">
        <v>200.86</v>
      </c>
      <c r="J414" s="664">
        <v>10</v>
      </c>
      <c r="K414" s="665">
        <v>2008.6</v>
      </c>
    </row>
    <row r="415" spans="1:11" ht="14.4" customHeight="1" x14ac:dyDescent="0.3">
      <c r="A415" s="660" t="s">
        <v>572</v>
      </c>
      <c r="B415" s="661" t="s">
        <v>573</v>
      </c>
      <c r="C415" s="662" t="s">
        <v>588</v>
      </c>
      <c r="D415" s="663" t="s">
        <v>3248</v>
      </c>
      <c r="E415" s="662" t="s">
        <v>6552</v>
      </c>
      <c r="F415" s="663" t="s">
        <v>6553</v>
      </c>
      <c r="G415" s="662" t="s">
        <v>5748</v>
      </c>
      <c r="H415" s="662" t="s">
        <v>5749</v>
      </c>
      <c r="I415" s="664">
        <v>399.3</v>
      </c>
      <c r="J415" s="664">
        <v>5</v>
      </c>
      <c r="K415" s="665">
        <v>1996.5</v>
      </c>
    </row>
    <row r="416" spans="1:11" ht="14.4" customHeight="1" x14ac:dyDescent="0.3">
      <c r="A416" s="660" t="s">
        <v>572</v>
      </c>
      <c r="B416" s="661" t="s">
        <v>573</v>
      </c>
      <c r="C416" s="662" t="s">
        <v>588</v>
      </c>
      <c r="D416" s="663" t="s">
        <v>3248</v>
      </c>
      <c r="E416" s="662" t="s">
        <v>6552</v>
      </c>
      <c r="F416" s="663" t="s">
        <v>6553</v>
      </c>
      <c r="G416" s="662" t="s">
        <v>5754</v>
      </c>
      <c r="H416" s="662" t="s">
        <v>5755</v>
      </c>
      <c r="I416" s="664">
        <v>0.48749999999999999</v>
      </c>
      <c r="J416" s="664">
        <v>10000</v>
      </c>
      <c r="K416" s="665">
        <v>4870</v>
      </c>
    </row>
    <row r="417" spans="1:11" ht="14.4" customHeight="1" x14ac:dyDescent="0.3">
      <c r="A417" s="660" t="s">
        <v>572</v>
      </c>
      <c r="B417" s="661" t="s">
        <v>573</v>
      </c>
      <c r="C417" s="662" t="s">
        <v>588</v>
      </c>
      <c r="D417" s="663" t="s">
        <v>3248</v>
      </c>
      <c r="E417" s="662" t="s">
        <v>6552</v>
      </c>
      <c r="F417" s="663" t="s">
        <v>6553</v>
      </c>
      <c r="G417" s="662" t="s">
        <v>6006</v>
      </c>
      <c r="H417" s="662" t="s">
        <v>6007</v>
      </c>
      <c r="I417" s="664">
        <v>132.68</v>
      </c>
      <c r="J417" s="664">
        <v>25</v>
      </c>
      <c r="K417" s="665">
        <v>3316.91</v>
      </c>
    </row>
    <row r="418" spans="1:11" ht="14.4" customHeight="1" x14ac:dyDescent="0.3">
      <c r="A418" s="660" t="s">
        <v>572</v>
      </c>
      <c r="B418" s="661" t="s">
        <v>573</v>
      </c>
      <c r="C418" s="662" t="s">
        <v>588</v>
      </c>
      <c r="D418" s="663" t="s">
        <v>3248</v>
      </c>
      <c r="E418" s="662" t="s">
        <v>6552</v>
      </c>
      <c r="F418" s="663" t="s">
        <v>6553</v>
      </c>
      <c r="G418" s="662" t="s">
        <v>5756</v>
      </c>
      <c r="H418" s="662" t="s">
        <v>5757</v>
      </c>
      <c r="I418" s="664">
        <v>48.82</v>
      </c>
      <c r="J418" s="664">
        <v>25</v>
      </c>
      <c r="K418" s="665">
        <v>1220.5899999999999</v>
      </c>
    </row>
    <row r="419" spans="1:11" ht="14.4" customHeight="1" x14ac:dyDescent="0.3">
      <c r="A419" s="660" t="s">
        <v>572</v>
      </c>
      <c r="B419" s="661" t="s">
        <v>573</v>
      </c>
      <c r="C419" s="662" t="s">
        <v>588</v>
      </c>
      <c r="D419" s="663" t="s">
        <v>3248</v>
      </c>
      <c r="E419" s="662" t="s">
        <v>6554</v>
      </c>
      <c r="F419" s="663" t="s">
        <v>6555</v>
      </c>
      <c r="G419" s="662" t="s">
        <v>5762</v>
      </c>
      <c r="H419" s="662" t="s">
        <v>5763</v>
      </c>
      <c r="I419" s="664">
        <v>7.503333333333333</v>
      </c>
      <c r="J419" s="664">
        <v>400</v>
      </c>
      <c r="K419" s="665">
        <v>3000.5</v>
      </c>
    </row>
    <row r="420" spans="1:11" ht="14.4" customHeight="1" x14ac:dyDescent="0.3">
      <c r="A420" s="660" t="s">
        <v>572</v>
      </c>
      <c r="B420" s="661" t="s">
        <v>573</v>
      </c>
      <c r="C420" s="662" t="s">
        <v>588</v>
      </c>
      <c r="D420" s="663" t="s">
        <v>3248</v>
      </c>
      <c r="E420" s="662" t="s">
        <v>6554</v>
      </c>
      <c r="F420" s="663" t="s">
        <v>6555</v>
      </c>
      <c r="G420" s="662" t="s">
        <v>5764</v>
      </c>
      <c r="H420" s="662" t="s">
        <v>5765</v>
      </c>
      <c r="I420" s="664">
        <v>7.5</v>
      </c>
      <c r="J420" s="664">
        <v>100</v>
      </c>
      <c r="K420" s="665">
        <v>750</v>
      </c>
    </row>
    <row r="421" spans="1:11" ht="14.4" customHeight="1" x14ac:dyDescent="0.3">
      <c r="A421" s="660" t="s">
        <v>572</v>
      </c>
      <c r="B421" s="661" t="s">
        <v>573</v>
      </c>
      <c r="C421" s="662" t="s">
        <v>588</v>
      </c>
      <c r="D421" s="663" t="s">
        <v>3248</v>
      </c>
      <c r="E421" s="662" t="s">
        <v>6554</v>
      </c>
      <c r="F421" s="663" t="s">
        <v>6555</v>
      </c>
      <c r="G421" s="662" t="s">
        <v>6008</v>
      </c>
      <c r="H421" s="662" t="s">
        <v>6009</v>
      </c>
      <c r="I421" s="664">
        <v>11.02</v>
      </c>
      <c r="J421" s="664">
        <v>50</v>
      </c>
      <c r="K421" s="665">
        <v>551</v>
      </c>
    </row>
    <row r="422" spans="1:11" ht="14.4" customHeight="1" x14ac:dyDescent="0.3">
      <c r="A422" s="660" t="s">
        <v>572</v>
      </c>
      <c r="B422" s="661" t="s">
        <v>573</v>
      </c>
      <c r="C422" s="662" t="s">
        <v>588</v>
      </c>
      <c r="D422" s="663" t="s">
        <v>3248</v>
      </c>
      <c r="E422" s="662" t="s">
        <v>6554</v>
      </c>
      <c r="F422" s="663" t="s">
        <v>6555</v>
      </c>
      <c r="G422" s="662" t="s">
        <v>5766</v>
      </c>
      <c r="H422" s="662" t="s">
        <v>5767</v>
      </c>
      <c r="I422" s="664">
        <v>0.71</v>
      </c>
      <c r="J422" s="664">
        <v>41000</v>
      </c>
      <c r="K422" s="665">
        <v>29110</v>
      </c>
    </row>
    <row r="423" spans="1:11" ht="14.4" customHeight="1" x14ac:dyDescent="0.3">
      <c r="A423" s="660" t="s">
        <v>572</v>
      </c>
      <c r="B423" s="661" t="s">
        <v>573</v>
      </c>
      <c r="C423" s="662" t="s">
        <v>588</v>
      </c>
      <c r="D423" s="663" t="s">
        <v>3248</v>
      </c>
      <c r="E423" s="662" t="s">
        <v>6554</v>
      </c>
      <c r="F423" s="663" t="s">
        <v>6555</v>
      </c>
      <c r="G423" s="662" t="s">
        <v>5768</v>
      </c>
      <c r="H423" s="662" t="s">
        <v>5769</v>
      </c>
      <c r="I423" s="664">
        <v>0.71</v>
      </c>
      <c r="J423" s="664">
        <v>8000</v>
      </c>
      <c r="K423" s="665">
        <v>5680</v>
      </c>
    </row>
    <row r="424" spans="1:11" ht="14.4" customHeight="1" x14ac:dyDescent="0.3">
      <c r="A424" s="660" t="s">
        <v>572</v>
      </c>
      <c r="B424" s="661" t="s">
        <v>573</v>
      </c>
      <c r="C424" s="662" t="s">
        <v>588</v>
      </c>
      <c r="D424" s="663" t="s">
        <v>3248</v>
      </c>
      <c r="E424" s="662" t="s">
        <v>6554</v>
      </c>
      <c r="F424" s="663" t="s">
        <v>6555</v>
      </c>
      <c r="G424" s="662" t="s">
        <v>5770</v>
      </c>
      <c r="H424" s="662" t="s">
        <v>5771</v>
      </c>
      <c r="I424" s="664">
        <v>0.71</v>
      </c>
      <c r="J424" s="664">
        <v>1000</v>
      </c>
      <c r="K424" s="665">
        <v>710</v>
      </c>
    </row>
    <row r="425" spans="1:11" ht="14.4" customHeight="1" x14ac:dyDescent="0.3">
      <c r="A425" s="660" t="s">
        <v>572</v>
      </c>
      <c r="B425" s="661" t="s">
        <v>573</v>
      </c>
      <c r="C425" s="662" t="s">
        <v>588</v>
      </c>
      <c r="D425" s="663" t="s">
        <v>3248</v>
      </c>
      <c r="E425" s="662" t="s">
        <v>6554</v>
      </c>
      <c r="F425" s="663" t="s">
        <v>6555</v>
      </c>
      <c r="G425" s="662" t="s">
        <v>6010</v>
      </c>
      <c r="H425" s="662" t="s">
        <v>6011</v>
      </c>
      <c r="I425" s="664">
        <v>11.01</v>
      </c>
      <c r="J425" s="664">
        <v>1</v>
      </c>
      <c r="K425" s="665">
        <v>11.01</v>
      </c>
    </row>
    <row r="426" spans="1:11" ht="14.4" customHeight="1" x14ac:dyDescent="0.3">
      <c r="A426" s="660" t="s">
        <v>572</v>
      </c>
      <c r="B426" s="661" t="s">
        <v>573</v>
      </c>
      <c r="C426" s="662" t="s">
        <v>588</v>
      </c>
      <c r="D426" s="663" t="s">
        <v>3248</v>
      </c>
      <c r="E426" s="662" t="s">
        <v>6554</v>
      </c>
      <c r="F426" s="663" t="s">
        <v>6555</v>
      </c>
      <c r="G426" s="662" t="s">
        <v>6012</v>
      </c>
      <c r="H426" s="662" t="s">
        <v>6013</v>
      </c>
      <c r="I426" s="664">
        <v>12.58</v>
      </c>
      <c r="J426" s="664">
        <v>320</v>
      </c>
      <c r="K426" s="665">
        <v>4025.6</v>
      </c>
    </row>
    <row r="427" spans="1:11" ht="14.4" customHeight="1" x14ac:dyDescent="0.3">
      <c r="A427" s="660" t="s">
        <v>572</v>
      </c>
      <c r="B427" s="661" t="s">
        <v>573</v>
      </c>
      <c r="C427" s="662" t="s">
        <v>588</v>
      </c>
      <c r="D427" s="663" t="s">
        <v>3248</v>
      </c>
      <c r="E427" s="662" t="s">
        <v>6554</v>
      </c>
      <c r="F427" s="663" t="s">
        <v>6555</v>
      </c>
      <c r="G427" s="662" t="s">
        <v>5772</v>
      </c>
      <c r="H427" s="662" t="s">
        <v>5773</v>
      </c>
      <c r="I427" s="664">
        <v>12.58</v>
      </c>
      <c r="J427" s="664">
        <v>120</v>
      </c>
      <c r="K427" s="665">
        <v>1509.6</v>
      </c>
    </row>
    <row r="428" spans="1:11" ht="14.4" customHeight="1" x14ac:dyDescent="0.3">
      <c r="A428" s="660" t="s">
        <v>572</v>
      </c>
      <c r="B428" s="661" t="s">
        <v>573</v>
      </c>
      <c r="C428" s="662" t="s">
        <v>588</v>
      </c>
      <c r="D428" s="663" t="s">
        <v>3248</v>
      </c>
      <c r="E428" s="662" t="s">
        <v>6556</v>
      </c>
      <c r="F428" s="663" t="s">
        <v>6557</v>
      </c>
      <c r="G428" s="662" t="s">
        <v>5776</v>
      </c>
      <c r="H428" s="662" t="s">
        <v>5777</v>
      </c>
      <c r="I428" s="664">
        <v>139.44</v>
      </c>
      <c r="J428" s="664">
        <v>50</v>
      </c>
      <c r="K428" s="665">
        <v>6971.96</v>
      </c>
    </row>
    <row r="429" spans="1:11" ht="14.4" customHeight="1" x14ac:dyDescent="0.3">
      <c r="A429" s="660" t="s">
        <v>572</v>
      </c>
      <c r="B429" s="661" t="s">
        <v>573</v>
      </c>
      <c r="C429" s="662" t="s">
        <v>588</v>
      </c>
      <c r="D429" s="663" t="s">
        <v>3248</v>
      </c>
      <c r="E429" s="662" t="s">
        <v>6556</v>
      </c>
      <c r="F429" s="663" t="s">
        <v>6557</v>
      </c>
      <c r="G429" s="662" t="s">
        <v>5778</v>
      </c>
      <c r="H429" s="662" t="s">
        <v>5779</v>
      </c>
      <c r="I429" s="664">
        <v>139.44</v>
      </c>
      <c r="J429" s="664">
        <v>50</v>
      </c>
      <c r="K429" s="665">
        <v>6971.9600000000009</v>
      </c>
    </row>
    <row r="430" spans="1:11" ht="14.4" customHeight="1" x14ac:dyDescent="0.3">
      <c r="A430" s="660" t="s">
        <v>572</v>
      </c>
      <c r="B430" s="661" t="s">
        <v>573</v>
      </c>
      <c r="C430" s="662" t="s">
        <v>588</v>
      </c>
      <c r="D430" s="663" t="s">
        <v>3248</v>
      </c>
      <c r="E430" s="662" t="s">
        <v>6556</v>
      </c>
      <c r="F430" s="663" t="s">
        <v>6557</v>
      </c>
      <c r="G430" s="662" t="s">
        <v>5780</v>
      </c>
      <c r="H430" s="662" t="s">
        <v>5781</v>
      </c>
      <c r="I430" s="664">
        <v>152.46</v>
      </c>
      <c r="J430" s="664">
        <v>8</v>
      </c>
      <c r="K430" s="665">
        <v>1219.6799999999998</v>
      </c>
    </row>
    <row r="431" spans="1:11" ht="14.4" customHeight="1" x14ac:dyDescent="0.3">
      <c r="A431" s="660" t="s">
        <v>572</v>
      </c>
      <c r="B431" s="661" t="s">
        <v>573</v>
      </c>
      <c r="C431" s="662" t="s">
        <v>588</v>
      </c>
      <c r="D431" s="663" t="s">
        <v>3248</v>
      </c>
      <c r="E431" s="662" t="s">
        <v>6558</v>
      </c>
      <c r="F431" s="663" t="s">
        <v>6559</v>
      </c>
      <c r="G431" s="662" t="s">
        <v>5964</v>
      </c>
      <c r="H431" s="662" t="s">
        <v>5965</v>
      </c>
      <c r="I431" s="664">
        <v>34.57</v>
      </c>
      <c r="J431" s="664">
        <v>10</v>
      </c>
      <c r="K431" s="665">
        <v>345.69</v>
      </c>
    </row>
    <row r="432" spans="1:11" ht="14.4" customHeight="1" x14ac:dyDescent="0.3">
      <c r="A432" s="660" t="s">
        <v>572</v>
      </c>
      <c r="B432" s="661" t="s">
        <v>573</v>
      </c>
      <c r="C432" s="662" t="s">
        <v>588</v>
      </c>
      <c r="D432" s="663" t="s">
        <v>3248</v>
      </c>
      <c r="E432" s="662" t="s">
        <v>6558</v>
      </c>
      <c r="F432" s="663" t="s">
        <v>6559</v>
      </c>
      <c r="G432" s="662" t="s">
        <v>6014</v>
      </c>
      <c r="H432" s="662" t="s">
        <v>6015</v>
      </c>
      <c r="I432" s="664">
        <v>35.01</v>
      </c>
      <c r="J432" s="664">
        <v>1</v>
      </c>
      <c r="K432" s="665">
        <v>35.01</v>
      </c>
    </row>
    <row r="433" spans="1:11" ht="14.4" customHeight="1" x14ac:dyDescent="0.3">
      <c r="A433" s="660" t="s">
        <v>572</v>
      </c>
      <c r="B433" s="661" t="s">
        <v>573</v>
      </c>
      <c r="C433" s="662" t="s">
        <v>591</v>
      </c>
      <c r="D433" s="663" t="s">
        <v>3249</v>
      </c>
      <c r="E433" s="662" t="s">
        <v>6540</v>
      </c>
      <c r="F433" s="663" t="s">
        <v>6541</v>
      </c>
      <c r="G433" s="662" t="s">
        <v>6016</v>
      </c>
      <c r="H433" s="662" t="s">
        <v>6017</v>
      </c>
      <c r="I433" s="664">
        <v>0.32428571428571429</v>
      </c>
      <c r="J433" s="664">
        <v>46000</v>
      </c>
      <c r="K433" s="665">
        <v>14880</v>
      </c>
    </row>
    <row r="434" spans="1:11" ht="14.4" customHeight="1" x14ac:dyDescent="0.3">
      <c r="A434" s="660" t="s">
        <v>572</v>
      </c>
      <c r="B434" s="661" t="s">
        <v>573</v>
      </c>
      <c r="C434" s="662" t="s">
        <v>591</v>
      </c>
      <c r="D434" s="663" t="s">
        <v>3249</v>
      </c>
      <c r="E434" s="662" t="s">
        <v>6540</v>
      </c>
      <c r="F434" s="663" t="s">
        <v>6541</v>
      </c>
      <c r="G434" s="662" t="s">
        <v>5796</v>
      </c>
      <c r="H434" s="662" t="s">
        <v>5797</v>
      </c>
      <c r="I434" s="664">
        <v>8.52</v>
      </c>
      <c r="J434" s="664">
        <v>1</v>
      </c>
      <c r="K434" s="665">
        <v>8.52</v>
      </c>
    </row>
    <row r="435" spans="1:11" ht="14.4" customHeight="1" x14ac:dyDescent="0.3">
      <c r="A435" s="660" t="s">
        <v>572</v>
      </c>
      <c r="B435" s="661" t="s">
        <v>573</v>
      </c>
      <c r="C435" s="662" t="s">
        <v>591</v>
      </c>
      <c r="D435" s="663" t="s">
        <v>3249</v>
      </c>
      <c r="E435" s="662" t="s">
        <v>6540</v>
      </c>
      <c r="F435" s="663" t="s">
        <v>6541</v>
      </c>
      <c r="G435" s="662" t="s">
        <v>5566</v>
      </c>
      <c r="H435" s="662" t="s">
        <v>5567</v>
      </c>
      <c r="I435" s="664">
        <v>27.905999999999999</v>
      </c>
      <c r="J435" s="664">
        <v>50</v>
      </c>
      <c r="K435" s="665">
        <v>1395.2999999999997</v>
      </c>
    </row>
    <row r="436" spans="1:11" ht="14.4" customHeight="1" x14ac:dyDescent="0.3">
      <c r="A436" s="660" t="s">
        <v>572</v>
      </c>
      <c r="B436" s="661" t="s">
        <v>573</v>
      </c>
      <c r="C436" s="662" t="s">
        <v>591</v>
      </c>
      <c r="D436" s="663" t="s">
        <v>3249</v>
      </c>
      <c r="E436" s="662" t="s">
        <v>6540</v>
      </c>
      <c r="F436" s="663" t="s">
        <v>6541</v>
      </c>
      <c r="G436" s="662" t="s">
        <v>5798</v>
      </c>
      <c r="H436" s="662" t="s">
        <v>5799</v>
      </c>
      <c r="I436" s="664">
        <v>13.01</v>
      </c>
      <c r="J436" s="664">
        <v>4</v>
      </c>
      <c r="K436" s="665">
        <v>52.04</v>
      </c>
    </row>
    <row r="437" spans="1:11" ht="14.4" customHeight="1" x14ac:dyDescent="0.3">
      <c r="A437" s="660" t="s">
        <v>572</v>
      </c>
      <c r="B437" s="661" t="s">
        <v>573</v>
      </c>
      <c r="C437" s="662" t="s">
        <v>591</v>
      </c>
      <c r="D437" s="663" t="s">
        <v>3249</v>
      </c>
      <c r="E437" s="662" t="s">
        <v>6540</v>
      </c>
      <c r="F437" s="663" t="s">
        <v>6541</v>
      </c>
      <c r="G437" s="662" t="s">
        <v>5970</v>
      </c>
      <c r="H437" s="662" t="s">
        <v>5971</v>
      </c>
      <c r="I437" s="664">
        <v>1.17</v>
      </c>
      <c r="J437" s="664">
        <v>100</v>
      </c>
      <c r="K437" s="665">
        <v>117</v>
      </c>
    </row>
    <row r="438" spans="1:11" ht="14.4" customHeight="1" x14ac:dyDescent="0.3">
      <c r="A438" s="660" t="s">
        <v>572</v>
      </c>
      <c r="B438" s="661" t="s">
        <v>573</v>
      </c>
      <c r="C438" s="662" t="s">
        <v>591</v>
      </c>
      <c r="D438" s="663" t="s">
        <v>3249</v>
      </c>
      <c r="E438" s="662" t="s">
        <v>6540</v>
      </c>
      <c r="F438" s="663" t="s">
        <v>6541</v>
      </c>
      <c r="G438" s="662" t="s">
        <v>6018</v>
      </c>
      <c r="H438" s="662" t="s">
        <v>6019</v>
      </c>
      <c r="I438" s="664">
        <v>26.37</v>
      </c>
      <c r="J438" s="664">
        <v>24</v>
      </c>
      <c r="K438" s="665">
        <v>632.85</v>
      </c>
    </row>
    <row r="439" spans="1:11" ht="14.4" customHeight="1" x14ac:dyDescent="0.3">
      <c r="A439" s="660" t="s">
        <v>572</v>
      </c>
      <c r="B439" s="661" t="s">
        <v>573</v>
      </c>
      <c r="C439" s="662" t="s">
        <v>591</v>
      </c>
      <c r="D439" s="663" t="s">
        <v>3249</v>
      </c>
      <c r="E439" s="662" t="s">
        <v>6542</v>
      </c>
      <c r="F439" s="663" t="s">
        <v>6543</v>
      </c>
      <c r="G439" s="662" t="s">
        <v>5610</v>
      </c>
      <c r="H439" s="662" t="s">
        <v>5611</v>
      </c>
      <c r="I439" s="664">
        <v>1.0950000000000002</v>
      </c>
      <c r="J439" s="664">
        <v>200</v>
      </c>
      <c r="K439" s="665">
        <v>219</v>
      </c>
    </row>
    <row r="440" spans="1:11" ht="14.4" customHeight="1" x14ac:dyDescent="0.3">
      <c r="A440" s="660" t="s">
        <v>572</v>
      </c>
      <c r="B440" s="661" t="s">
        <v>573</v>
      </c>
      <c r="C440" s="662" t="s">
        <v>591</v>
      </c>
      <c r="D440" s="663" t="s">
        <v>3249</v>
      </c>
      <c r="E440" s="662" t="s">
        <v>6542</v>
      </c>
      <c r="F440" s="663" t="s">
        <v>6543</v>
      </c>
      <c r="G440" s="662" t="s">
        <v>6020</v>
      </c>
      <c r="H440" s="662" t="s">
        <v>6021</v>
      </c>
      <c r="I440" s="664">
        <v>1.9</v>
      </c>
      <c r="J440" s="664">
        <v>122400</v>
      </c>
      <c r="K440" s="665">
        <v>231967.89</v>
      </c>
    </row>
    <row r="441" spans="1:11" ht="14.4" customHeight="1" x14ac:dyDescent="0.3">
      <c r="A441" s="660" t="s">
        <v>572</v>
      </c>
      <c r="B441" s="661" t="s">
        <v>573</v>
      </c>
      <c r="C441" s="662" t="s">
        <v>591</v>
      </c>
      <c r="D441" s="663" t="s">
        <v>3249</v>
      </c>
      <c r="E441" s="662" t="s">
        <v>6542</v>
      </c>
      <c r="F441" s="663" t="s">
        <v>6543</v>
      </c>
      <c r="G441" s="662" t="s">
        <v>5666</v>
      </c>
      <c r="H441" s="662" t="s">
        <v>5667</v>
      </c>
      <c r="I441" s="664">
        <v>2.85</v>
      </c>
      <c r="J441" s="664">
        <v>20</v>
      </c>
      <c r="K441" s="665">
        <v>57</v>
      </c>
    </row>
    <row r="442" spans="1:11" ht="14.4" customHeight="1" x14ac:dyDescent="0.3">
      <c r="A442" s="660" t="s">
        <v>572</v>
      </c>
      <c r="B442" s="661" t="s">
        <v>573</v>
      </c>
      <c r="C442" s="662" t="s">
        <v>591</v>
      </c>
      <c r="D442" s="663" t="s">
        <v>3249</v>
      </c>
      <c r="E442" s="662" t="s">
        <v>6542</v>
      </c>
      <c r="F442" s="663" t="s">
        <v>6543</v>
      </c>
      <c r="G442" s="662" t="s">
        <v>5688</v>
      </c>
      <c r="H442" s="662" t="s">
        <v>5689</v>
      </c>
      <c r="I442" s="664">
        <v>15.003333333333332</v>
      </c>
      <c r="J442" s="664">
        <v>60</v>
      </c>
      <c r="K442" s="665">
        <v>900.2</v>
      </c>
    </row>
    <row r="443" spans="1:11" ht="14.4" customHeight="1" x14ac:dyDescent="0.3">
      <c r="A443" s="660" t="s">
        <v>572</v>
      </c>
      <c r="B443" s="661" t="s">
        <v>573</v>
      </c>
      <c r="C443" s="662" t="s">
        <v>591</v>
      </c>
      <c r="D443" s="663" t="s">
        <v>3249</v>
      </c>
      <c r="E443" s="662" t="s">
        <v>6542</v>
      </c>
      <c r="F443" s="663" t="s">
        <v>6543</v>
      </c>
      <c r="G443" s="662" t="s">
        <v>5690</v>
      </c>
      <c r="H443" s="662" t="s">
        <v>5691</v>
      </c>
      <c r="I443" s="664">
        <v>12.11</v>
      </c>
      <c r="J443" s="664">
        <v>10</v>
      </c>
      <c r="K443" s="665">
        <v>121.1</v>
      </c>
    </row>
    <row r="444" spans="1:11" ht="14.4" customHeight="1" x14ac:dyDescent="0.3">
      <c r="A444" s="660" t="s">
        <v>572</v>
      </c>
      <c r="B444" s="661" t="s">
        <v>573</v>
      </c>
      <c r="C444" s="662" t="s">
        <v>591</v>
      </c>
      <c r="D444" s="663" t="s">
        <v>3249</v>
      </c>
      <c r="E444" s="662" t="s">
        <v>6542</v>
      </c>
      <c r="F444" s="663" t="s">
        <v>6543</v>
      </c>
      <c r="G444" s="662" t="s">
        <v>5692</v>
      </c>
      <c r="H444" s="662" t="s">
        <v>5693</v>
      </c>
      <c r="I444" s="664">
        <v>25.53</v>
      </c>
      <c r="J444" s="664">
        <v>30</v>
      </c>
      <c r="K444" s="665">
        <v>765.90000000000009</v>
      </c>
    </row>
    <row r="445" spans="1:11" ht="14.4" customHeight="1" x14ac:dyDescent="0.3">
      <c r="A445" s="660" t="s">
        <v>572</v>
      </c>
      <c r="B445" s="661" t="s">
        <v>573</v>
      </c>
      <c r="C445" s="662" t="s">
        <v>591</v>
      </c>
      <c r="D445" s="663" t="s">
        <v>3249</v>
      </c>
      <c r="E445" s="662" t="s">
        <v>6542</v>
      </c>
      <c r="F445" s="663" t="s">
        <v>6543</v>
      </c>
      <c r="G445" s="662" t="s">
        <v>6022</v>
      </c>
      <c r="H445" s="662" t="s">
        <v>6023</v>
      </c>
      <c r="I445" s="664">
        <v>1.6480000000000001</v>
      </c>
      <c r="J445" s="664">
        <v>6000</v>
      </c>
      <c r="K445" s="665">
        <v>9859.32</v>
      </c>
    </row>
    <row r="446" spans="1:11" ht="14.4" customHeight="1" x14ac:dyDescent="0.3">
      <c r="A446" s="660" t="s">
        <v>572</v>
      </c>
      <c r="B446" s="661" t="s">
        <v>573</v>
      </c>
      <c r="C446" s="662" t="s">
        <v>591</v>
      </c>
      <c r="D446" s="663" t="s">
        <v>3249</v>
      </c>
      <c r="E446" s="662" t="s">
        <v>6542</v>
      </c>
      <c r="F446" s="663" t="s">
        <v>6543</v>
      </c>
      <c r="G446" s="662" t="s">
        <v>6024</v>
      </c>
      <c r="H446" s="662" t="s">
        <v>6025</v>
      </c>
      <c r="I446" s="664">
        <v>2.3849999999999998</v>
      </c>
      <c r="J446" s="664">
        <v>5000</v>
      </c>
      <c r="K446" s="665">
        <v>11912.68</v>
      </c>
    </row>
    <row r="447" spans="1:11" ht="14.4" customHeight="1" x14ac:dyDescent="0.3">
      <c r="A447" s="660" t="s">
        <v>572</v>
      </c>
      <c r="B447" s="661" t="s">
        <v>573</v>
      </c>
      <c r="C447" s="662" t="s">
        <v>591</v>
      </c>
      <c r="D447" s="663" t="s">
        <v>3249</v>
      </c>
      <c r="E447" s="662" t="s">
        <v>6542</v>
      </c>
      <c r="F447" s="663" t="s">
        <v>6543</v>
      </c>
      <c r="G447" s="662" t="s">
        <v>6026</v>
      </c>
      <c r="H447" s="662" t="s">
        <v>6027</v>
      </c>
      <c r="I447" s="664">
        <v>4.83</v>
      </c>
      <c r="J447" s="664">
        <v>3000</v>
      </c>
      <c r="K447" s="665">
        <v>14483.7</v>
      </c>
    </row>
    <row r="448" spans="1:11" ht="14.4" customHeight="1" x14ac:dyDescent="0.3">
      <c r="A448" s="660" t="s">
        <v>572</v>
      </c>
      <c r="B448" s="661" t="s">
        <v>573</v>
      </c>
      <c r="C448" s="662" t="s">
        <v>591</v>
      </c>
      <c r="D448" s="663" t="s">
        <v>3249</v>
      </c>
      <c r="E448" s="662" t="s">
        <v>6542</v>
      </c>
      <c r="F448" s="663" t="s">
        <v>6543</v>
      </c>
      <c r="G448" s="662" t="s">
        <v>6028</v>
      </c>
      <c r="H448" s="662" t="s">
        <v>6029</v>
      </c>
      <c r="I448" s="664">
        <v>34.18</v>
      </c>
      <c r="J448" s="664">
        <v>800</v>
      </c>
      <c r="K448" s="665">
        <v>27346</v>
      </c>
    </row>
    <row r="449" spans="1:11" ht="14.4" customHeight="1" x14ac:dyDescent="0.3">
      <c r="A449" s="660" t="s">
        <v>572</v>
      </c>
      <c r="B449" s="661" t="s">
        <v>573</v>
      </c>
      <c r="C449" s="662" t="s">
        <v>591</v>
      </c>
      <c r="D449" s="663" t="s">
        <v>3249</v>
      </c>
      <c r="E449" s="662" t="s">
        <v>6542</v>
      </c>
      <c r="F449" s="663" t="s">
        <v>6543</v>
      </c>
      <c r="G449" s="662" t="s">
        <v>6030</v>
      </c>
      <c r="H449" s="662" t="s">
        <v>6031</v>
      </c>
      <c r="I449" s="664">
        <v>1.43</v>
      </c>
      <c r="J449" s="664">
        <v>1000</v>
      </c>
      <c r="K449" s="665">
        <v>1425.38</v>
      </c>
    </row>
    <row r="450" spans="1:11" ht="14.4" customHeight="1" x14ac:dyDescent="0.3">
      <c r="A450" s="660" t="s">
        <v>572</v>
      </c>
      <c r="B450" s="661" t="s">
        <v>573</v>
      </c>
      <c r="C450" s="662" t="s">
        <v>591</v>
      </c>
      <c r="D450" s="663" t="s">
        <v>3249</v>
      </c>
      <c r="E450" s="662" t="s">
        <v>6542</v>
      </c>
      <c r="F450" s="663" t="s">
        <v>6543</v>
      </c>
      <c r="G450" s="662" t="s">
        <v>6032</v>
      </c>
      <c r="H450" s="662" t="s">
        <v>6033</v>
      </c>
      <c r="I450" s="664">
        <v>20.49</v>
      </c>
      <c r="J450" s="664">
        <v>100</v>
      </c>
      <c r="K450" s="665">
        <v>2048.77</v>
      </c>
    </row>
    <row r="451" spans="1:11" ht="14.4" customHeight="1" x14ac:dyDescent="0.3">
      <c r="A451" s="660" t="s">
        <v>572</v>
      </c>
      <c r="B451" s="661" t="s">
        <v>573</v>
      </c>
      <c r="C451" s="662" t="s">
        <v>591</v>
      </c>
      <c r="D451" s="663" t="s">
        <v>3249</v>
      </c>
      <c r="E451" s="662" t="s">
        <v>6542</v>
      </c>
      <c r="F451" s="663" t="s">
        <v>6543</v>
      </c>
      <c r="G451" s="662" t="s">
        <v>6034</v>
      </c>
      <c r="H451" s="662" t="s">
        <v>6035</v>
      </c>
      <c r="I451" s="664">
        <v>59.46</v>
      </c>
      <c r="J451" s="664">
        <v>100</v>
      </c>
      <c r="K451" s="665">
        <v>5945.94</v>
      </c>
    </row>
    <row r="452" spans="1:11" ht="14.4" customHeight="1" x14ac:dyDescent="0.3">
      <c r="A452" s="660" t="s">
        <v>572</v>
      </c>
      <c r="B452" s="661" t="s">
        <v>573</v>
      </c>
      <c r="C452" s="662" t="s">
        <v>591</v>
      </c>
      <c r="D452" s="663" t="s">
        <v>3249</v>
      </c>
      <c r="E452" s="662" t="s">
        <v>6542</v>
      </c>
      <c r="F452" s="663" t="s">
        <v>6543</v>
      </c>
      <c r="G452" s="662" t="s">
        <v>6036</v>
      </c>
      <c r="H452" s="662" t="s">
        <v>6037</v>
      </c>
      <c r="I452" s="664">
        <v>20.49</v>
      </c>
      <c r="J452" s="664">
        <v>500</v>
      </c>
      <c r="K452" s="665">
        <v>10243.849999999999</v>
      </c>
    </row>
    <row r="453" spans="1:11" ht="14.4" customHeight="1" x14ac:dyDescent="0.3">
      <c r="A453" s="660" t="s">
        <v>572</v>
      </c>
      <c r="B453" s="661" t="s">
        <v>573</v>
      </c>
      <c r="C453" s="662" t="s">
        <v>591</v>
      </c>
      <c r="D453" s="663" t="s">
        <v>3249</v>
      </c>
      <c r="E453" s="662" t="s">
        <v>6542</v>
      </c>
      <c r="F453" s="663" t="s">
        <v>6543</v>
      </c>
      <c r="G453" s="662" t="s">
        <v>6038</v>
      </c>
      <c r="H453" s="662" t="s">
        <v>6039</v>
      </c>
      <c r="I453" s="664">
        <v>44.32</v>
      </c>
      <c r="J453" s="664">
        <v>70</v>
      </c>
      <c r="K453" s="665">
        <v>3102.56</v>
      </c>
    </row>
    <row r="454" spans="1:11" ht="14.4" customHeight="1" x14ac:dyDescent="0.3">
      <c r="A454" s="660" t="s">
        <v>572</v>
      </c>
      <c r="B454" s="661" t="s">
        <v>573</v>
      </c>
      <c r="C454" s="662" t="s">
        <v>591</v>
      </c>
      <c r="D454" s="663" t="s">
        <v>3249</v>
      </c>
      <c r="E454" s="662" t="s">
        <v>6542</v>
      </c>
      <c r="F454" s="663" t="s">
        <v>6543</v>
      </c>
      <c r="G454" s="662" t="s">
        <v>6040</v>
      </c>
      <c r="H454" s="662" t="s">
        <v>6041</v>
      </c>
      <c r="I454" s="664">
        <v>3.23</v>
      </c>
      <c r="J454" s="664">
        <v>500</v>
      </c>
      <c r="K454" s="665">
        <v>1617.16</v>
      </c>
    </row>
    <row r="455" spans="1:11" ht="14.4" customHeight="1" x14ac:dyDescent="0.3">
      <c r="A455" s="660" t="s">
        <v>572</v>
      </c>
      <c r="B455" s="661" t="s">
        <v>573</v>
      </c>
      <c r="C455" s="662" t="s">
        <v>591</v>
      </c>
      <c r="D455" s="663" t="s">
        <v>3249</v>
      </c>
      <c r="E455" s="662" t="s">
        <v>6542</v>
      </c>
      <c r="F455" s="663" t="s">
        <v>6543</v>
      </c>
      <c r="G455" s="662" t="s">
        <v>6042</v>
      </c>
      <c r="H455" s="662" t="s">
        <v>6043</v>
      </c>
      <c r="I455" s="664">
        <v>210.54</v>
      </c>
      <c r="J455" s="664">
        <v>5</v>
      </c>
      <c r="K455" s="665">
        <v>1052.7</v>
      </c>
    </row>
    <row r="456" spans="1:11" ht="14.4" customHeight="1" x14ac:dyDescent="0.3">
      <c r="A456" s="660" t="s">
        <v>572</v>
      </c>
      <c r="B456" s="661" t="s">
        <v>573</v>
      </c>
      <c r="C456" s="662" t="s">
        <v>591</v>
      </c>
      <c r="D456" s="663" t="s">
        <v>3249</v>
      </c>
      <c r="E456" s="662" t="s">
        <v>6542</v>
      </c>
      <c r="F456" s="663" t="s">
        <v>6543</v>
      </c>
      <c r="G456" s="662" t="s">
        <v>6044</v>
      </c>
      <c r="H456" s="662" t="s">
        <v>6045</v>
      </c>
      <c r="I456" s="664">
        <v>3.17</v>
      </c>
      <c r="J456" s="664">
        <v>1000</v>
      </c>
      <c r="K456" s="665">
        <v>3170</v>
      </c>
    </row>
    <row r="457" spans="1:11" ht="14.4" customHeight="1" x14ac:dyDescent="0.3">
      <c r="A457" s="660" t="s">
        <v>572</v>
      </c>
      <c r="B457" s="661" t="s">
        <v>573</v>
      </c>
      <c r="C457" s="662" t="s">
        <v>591</v>
      </c>
      <c r="D457" s="663" t="s">
        <v>3249</v>
      </c>
      <c r="E457" s="662" t="s">
        <v>6542</v>
      </c>
      <c r="F457" s="663" t="s">
        <v>6543</v>
      </c>
      <c r="G457" s="662" t="s">
        <v>6046</v>
      </c>
      <c r="H457" s="662" t="s">
        <v>6047</v>
      </c>
      <c r="I457" s="664">
        <v>17.39</v>
      </c>
      <c r="J457" s="664">
        <v>480</v>
      </c>
      <c r="K457" s="665">
        <v>8349</v>
      </c>
    </row>
    <row r="458" spans="1:11" ht="14.4" customHeight="1" x14ac:dyDescent="0.3">
      <c r="A458" s="660" t="s">
        <v>572</v>
      </c>
      <c r="B458" s="661" t="s">
        <v>573</v>
      </c>
      <c r="C458" s="662" t="s">
        <v>591</v>
      </c>
      <c r="D458" s="663" t="s">
        <v>3249</v>
      </c>
      <c r="E458" s="662" t="s">
        <v>6542</v>
      </c>
      <c r="F458" s="663" t="s">
        <v>6543</v>
      </c>
      <c r="G458" s="662" t="s">
        <v>6048</v>
      </c>
      <c r="H458" s="662" t="s">
        <v>6049</v>
      </c>
      <c r="I458" s="664">
        <v>232.2</v>
      </c>
      <c r="J458" s="664">
        <v>15</v>
      </c>
      <c r="K458" s="665">
        <v>3482.99</v>
      </c>
    </row>
    <row r="459" spans="1:11" ht="14.4" customHeight="1" x14ac:dyDescent="0.3">
      <c r="A459" s="660" t="s">
        <v>572</v>
      </c>
      <c r="B459" s="661" t="s">
        <v>573</v>
      </c>
      <c r="C459" s="662" t="s">
        <v>591</v>
      </c>
      <c r="D459" s="663" t="s">
        <v>3249</v>
      </c>
      <c r="E459" s="662" t="s">
        <v>6542</v>
      </c>
      <c r="F459" s="663" t="s">
        <v>6543</v>
      </c>
      <c r="G459" s="662" t="s">
        <v>6050</v>
      </c>
      <c r="H459" s="662" t="s">
        <v>6051</v>
      </c>
      <c r="I459" s="664">
        <v>13.21</v>
      </c>
      <c r="J459" s="664">
        <v>1000</v>
      </c>
      <c r="K459" s="665">
        <v>13213.2</v>
      </c>
    </row>
    <row r="460" spans="1:11" ht="14.4" customHeight="1" x14ac:dyDescent="0.3">
      <c r="A460" s="660" t="s">
        <v>572</v>
      </c>
      <c r="B460" s="661" t="s">
        <v>573</v>
      </c>
      <c r="C460" s="662" t="s">
        <v>591</v>
      </c>
      <c r="D460" s="663" t="s">
        <v>3249</v>
      </c>
      <c r="E460" s="662" t="s">
        <v>6542</v>
      </c>
      <c r="F460" s="663" t="s">
        <v>6543</v>
      </c>
      <c r="G460" s="662" t="s">
        <v>6052</v>
      </c>
      <c r="H460" s="662" t="s">
        <v>6053</v>
      </c>
      <c r="I460" s="664">
        <v>1.74</v>
      </c>
      <c r="J460" s="664">
        <v>2000</v>
      </c>
      <c r="K460" s="665">
        <v>3473.91</v>
      </c>
    </row>
    <row r="461" spans="1:11" ht="14.4" customHeight="1" x14ac:dyDescent="0.3">
      <c r="A461" s="660" t="s">
        <v>572</v>
      </c>
      <c r="B461" s="661" t="s">
        <v>573</v>
      </c>
      <c r="C461" s="662" t="s">
        <v>591</v>
      </c>
      <c r="D461" s="663" t="s">
        <v>3249</v>
      </c>
      <c r="E461" s="662" t="s">
        <v>6544</v>
      </c>
      <c r="F461" s="663" t="s">
        <v>6545</v>
      </c>
      <c r="G461" s="662" t="s">
        <v>6054</v>
      </c>
      <c r="H461" s="662" t="s">
        <v>6055</v>
      </c>
      <c r="I461" s="664">
        <v>0.25</v>
      </c>
      <c r="J461" s="664">
        <v>1000</v>
      </c>
      <c r="K461" s="665">
        <v>254.1</v>
      </c>
    </row>
    <row r="462" spans="1:11" ht="14.4" customHeight="1" x14ac:dyDescent="0.3">
      <c r="A462" s="660" t="s">
        <v>572</v>
      </c>
      <c r="B462" s="661" t="s">
        <v>573</v>
      </c>
      <c r="C462" s="662" t="s">
        <v>591</v>
      </c>
      <c r="D462" s="663" t="s">
        <v>3249</v>
      </c>
      <c r="E462" s="662" t="s">
        <v>6544</v>
      </c>
      <c r="F462" s="663" t="s">
        <v>6545</v>
      </c>
      <c r="G462" s="662" t="s">
        <v>6056</v>
      </c>
      <c r="H462" s="662" t="s">
        <v>6057</v>
      </c>
      <c r="I462" s="664">
        <v>50.82</v>
      </c>
      <c r="J462" s="664">
        <v>10</v>
      </c>
      <c r="K462" s="665">
        <v>508.2</v>
      </c>
    </row>
    <row r="463" spans="1:11" ht="14.4" customHeight="1" x14ac:dyDescent="0.3">
      <c r="A463" s="660" t="s">
        <v>572</v>
      </c>
      <c r="B463" s="661" t="s">
        <v>573</v>
      </c>
      <c r="C463" s="662" t="s">
        <v>591</v>
      </c>
      <c r="D463" s="663" t="s">
        <v>3249</v>
      </c>
      <c r="E463" s="662" t="s">
        <v>6544</v>
      </c>
      <c r="F463" s="663" t="s">
        <v>6545</v>
      </c>
      <c r="G463" s="662" t="s">
        <v>6058</v>
      </c>
      <c r="H463" s="662" t="s">
        <v>6059</v>
      </c>
      <c r="I463" s="664">
        <v>7.17</v>
      </c>
      <c r="J463" s="664">
        <v>2304</v>
      </c>
      <c r="K463" s="665">
        <v>16504.400000000001</v>
      </c>
    </row>
    <row r="464" spans="1:11" ht="14.4" customHeight="1" x14ac:dyDescent="0.3">
      <c r="A464" s="660" t="s">
        <v>572</v>
      </c>
      <c r="B464" s="661" t="s">
        <v>573</v>
      </c>
      <c r="C464" s="662" t="s">
        <v>591</v>
      </c>
      <c r="D464" s="663" t="s">
        <v>3249</v>
      </c>
      <c r="E464" s="662" t="s">
        <v>6544</v>
      </c>
      <c r="F464" s="663" t="s">
        <v>6545</v>
      </c>
      <c r="G464" s="662" t="s">
        <v>6060</v>
      </c>
      <c r="H464" s="662" t="s">
        <v>6061</v>
      </c>
      <c r="I464" s="664">
        <v>9.31</v>
      </c>
      <c r="J464" s="664">
        <v>2160</v>
      </c>
      <c r="K464" s="665">
        <v>20110.199999999997</v>
      </c>
    </row>
    <row r="465" spans="1:11" ht="14.4" customHeight="1" x14ac:dyDescent="0.3">
      <c r="A465" s="660" t="s">
        <v>572</v>
      </c>
      <c r="B465" s="661" t="s">
        <v>573</v>
      </c>
      <c r="C465" s="662" t="s">
        <v>591</v>
      </c>
      <c r="D465" s="663" t="s">
        <v>3249</v>
      </c>
      <c r="E465" s="662" t="s">
        <v>6544</v>
      </c>
      <c r="F465" s="663" t="s">
        <v>6545</v>
      </c>
      <c r="G465" s="662" t="s">
        <v>6062</v>
      </c>
      <c r="H465" s="662" t="s">
        <v>6063</v>
      </c>
      <c r="I465" s="664">
        <v>0.26750000000000002</v>
      </c>
      <c r="J465" s="664">
        <v>19000</v>
      </c>
      <c r="K465" s="665">
        <v>5073</v>
      </c>
    </row>
    <row r="466" spans="1:11" ht="14.4" customHeight="1" x14ac:dyDescent="0.3">
      <c r="A466" s="660" t="s">
        <v>572</v>
      </c>
      <c r="B466" s="661" t="s">
        <v>573</v>
      </c>
      <c r="C466" s="662" t="s">
        <v>591</v>
      </c>
      <c r="D466" s="663" t="s">
        <v>3249</v>
      </c>
      <c r="E466" s="662" t="s">
        <v>6544</v>
      </c>
      <c r="F466" s="663" t="s">
        <v>6545</v>
      </c>
      <c r="G466" s="662" t="s">
        <v>5832</v>
      </c>
      <c r="H466" s="662" t="s">
        <v>5833</v>
      </c>
      <c r="I466" s="664">
        <v>0.41500000000000004</v>
      </c>
      <c r="J466" s="664">
        <v>15000</v>
      </c>
      <c r="K466" s="665">
        <v>6120.4</v>
      </c>
    </row>
    <row r="467" spans="1:11" ht="14.4" customHeight="1" x14ac:dyDescent="0.3">
      <c r="A467" s="660" t="s">
        <v>572</v>
      </c>
      <c r="B467" s="661" t="s">
        <v>573</v>
      </c>
      <c r="C467" s="662" t="s">
        <v>591</v>
      </c>
      <c r="D467" s="663" t="s">
        <v>3249</v>
      </c>
      <c r="E467" s="662" t="s">
        <v>6544</v>
      </c>
      <c r="F467" s="663" t="s">
        <v>6545</v>
      </c>
      <c r="G467" s="662" t="s">
        <v>6064</v>
      </c>
      <c r="H467" s="662" t="s">
        <v>6065</v>
      </c>
      <c r="I467" s="664">
        <v>3.12</v>
      </c>
      <c r="J467" s="664">
        <v>24960</v>
      </c>
      <c r="K467" s="665">
        <v>77863.5</v>
      </c>
    </row>
    <row r="468" spans="1:11" ht="14.4" customHeight="1" x14ac:dyDescent="0.3">
      <c r="A468" s="660" t="s">
        <v>572</v>
      </c>
      <c r="B468" s="661" t="s">
        <v>573</v>
      </c>
      <c r="C468" s="662" t="s">
        <v>591</v>
      </c>
      <c r="D468" s="663" t="s">
        <v>3249</v>
      </c>
      <c r="E468" s="662" t="s">
        <v>6544</v>
      </c>
      <c r="F468" s="663" t="s">
        <v>6545</v>
      </c>
      <c r="G468" s="662" t="s">
        <v>6066</v>
      </c>
      <c r="H468" s="662" t="s">
        <v>6067</v>
      </c>
      <c r="I468" s="664">
        <v>8.6999999999999993</v>
      </c>
      <c r="J468" s="664">
        <v>4000</v>
      </c>
      <c r="K468" s="665">
        <v>34787.5</v>
      </c>
    </row>
    <row r="469" spans="1:11" ht="14.4" customHeight="1" x14ac:dyDescent="0.3">
      <c r="A469" s="660" t="s">
        <v>572</v>
      </c>
      <c r="B469" s="661" t="s">
        <v>573</v>
      </c>
      <c r="C469" s="662" t="s">
        <v>591</v>
      </c>
      <c r="D469" s="663" t="s">
        <v>3249</v>
      </c>
      <c r="E469" s="662" t="s">
        <v>6544</v>
      </c>
      <c r="F469" s="663" t="s">
        <v>6545</v>
      </c>
      <c r="G469" s="662" t="s">
        <v>6068</v>
      </c>
      <c r="H469" s="662" t="s">
        <v>6069</v>
      </c>
      <c r="I469" s="664">
        <v>2.81</v>
      </c>
      <c r="J469" s="664">
        <v>7000</v>
      </c>
      <c r="K469" s="665">
        <v>19675.809999999998</v>
      </c>
    </row>
    <row r="470" spans="1:11" ht="14.4" customHeight="1" x14ac:dyDescent="0.3">
      <c r="A470" s="660" t="s">
        <v>572</v>
      </c>
      <c r="B470" s="661" t="s">
        <v>573</v>
      </c>
      <c r="C470" s="662" t="s">
        <v>591</v>
      </c>
      <c r="D470" s="663" t="s">
        <v>3249</v>
      </c>
      <c r="E470" s="662" t="s">
        <v>6544</v>
      </c>
      <c r="F470" s="663" t="s">
        <v>6545</v>
      </c>
      <c r="G470" s="662" t="s">
        <v>6070</v>
      </c>
      <c r="H470" s="662" t="s">
        <v>6071</v>
      </c>
      <c r="I470" s="664">
        <v>2.3533333333333335</v>
      </c>
      <c r="J470" s="664">
        <v>5760</v>
      </c>
      <c r="K470" s="665">
        <v>13576.199999999999</v>
      </c>
    </row>
    <row r="471" spans="1:11" ht="14.4" customHeight="1" x14ac:dyDescent="0.3">
      <c r="A471" s="660" t="s">
        <v>572</v>
      </c>
      <c r="B471" s="661" t="s">
        <v>573</v>
      </c>
      <c r="C471" s="662" t="s">
        <v>591</v>
      </c>
      <c r="D471" s="663" t="s">
        <v>3249</v>
      </c>
      <c r="E471" s="662" t="s">
        <v>6544</v>
      </c>
      <c r="F471" s="663" t="s">
        <v>6545</v>
      </c>
      <c r="G471" s="662" t="s">
        <v>6072</v>
      </c>
      <c r="H471" s="662" t="s">
        <v>6073</v>
      </c>
      <c r="I471" s="664">
        <v>3.33</v>
      </c>
      <c r="J471" s="664">
        <v>960</v>
      </c>
      <c r="K471" s="665">
        <v>3196.8</v>
      </c>
    </row>
    <row r="472" spans="1:11" ht="14.4" customHeight="1" x14ac:dyDescent="0.3">
      <c r="A472" s="660" t="s">
        <v>572</v>
      </c>
      <c r="B472" s="661" t="s">
        <v>573</v>
      </c>
      <c r="C472" s="662" t="s">
        <v>591</v>
      </c>
      <c r="D472" s="663" t="s">
        <v>3249</v>
      </c>
      <c r="E472" s="662" t="s">
        <v>6544</v>
      </c>
      <c r="F472" s="663" t="s">
        <v>6545</v>
      </c>
      <c r="G472" s="662" t="s">
        <v>6074</v>
      </c>
      <c r="H472" s="662" t="s">
        <v>6075</v>
      </c>
      <c r="I472" s="664">
        <v>1.38</v>
      </c>
      <c r="J472" s="664">
        <v>1500</v>
      </c>
      <c r="K472" s="665">
        <v>2066.38</v>
      </c>
    </row>
    <row r="473" spans="1:11" ht="14.4" customHeight="1" x14ac:dyDescent="0.3">
      <c r="A473" s="660" t="s">
        <v>572</v>
      </c>
      <c r="B473" s="661" t="s">
        <v>573</v>
      </c>
      <c r="C473" s="662" t="s">
        <v>591</v>
      </c>
      <c r="D473" s="663" t="s">
        <v>3249</v>
      </c>
      <c r="E473" s="662" t="s">
        <v>6544</v>
      </c>
      <c r="F473" s="663" t="s">
        <v>6545</v>
      </c>
      <c r="G473" s="662" t="s">
        <v>6076</v>
      </c>
      <c r="H473" s="662" t="s">
        <v>6077</v>
      </c>
      <c r="I473" s="664">
        <v>0.71</v>
      </c>
      <c r="J473" s="664">
        <v>2000</v>
      </c>
      <c r="K473" s="665">
        <v>1414.9</v>
      </c>
    </row>
    <row r="474" spans="1:11" ht="14.4" customHeight="1" x14ac:dyDescent="0.3">
      <c r="A474" s="660" t="s">
        <v>572</v>
      </c>
      <c r="B474" s="661" t="s">
        <v>573</v>
      </c>
      <c r="C474" s="662" t="s">
        <v>591</v>
      </c>
      <c r="D474" s="663" t="s">
        <v>3249</v>
      </c>
      <c r="E474" s="662" t="s">
        <v>6544</v>
      </c>
      <c r="F474" s="663" t="s">
        <v>6545</v>
      </c>
      <c r="G474" s="662" t="s">
        <v>6078</v>
      </c>
      <c r="H474" s="662" t="s">
        <v>6079</v>
      </c>
      <c r="I474" s="664">
        <v>0.28000000000000003</v>
      </c>
      <c r="J474" s="664">
        <v>7000</v>
      </c>
      <c r="K474" s="665">
        <v>1948.1</v>
      </c>
    </row>
    <row r="475" spans="1:11" ht="14.4" customHeight="1" x14ac:dyDescent="0.3">
      <c r="A475" s="660" t="s">
        <v>572</v>
      </c>
      <c r="B475" s="661" t="s">
        <v>573</v>
      </c>
      <c r="C475" s="662" t="s">
        <v>591</v>
      </c>
      <c r="D475" s="663" t="s">
        <v>3249</v>
      </c>
      <c r="E475" s="662" t="s">
        <v>6544</v>
      </c>
      <c r="F475" s="663" t="s">
        <v>6545</v>
      </c>
      <c r="G475" s="662" t="s">
        <v>6080</v>
      </c>
      <c r="H475" s="662" t="s">
        <v>6081</v>
      </c>
      <c r="I475" s="664">
        <v>33.76</v>
      </c>
      <c r="J475" s="664">
        <v>20</v>
      </c>
      <c r="K475" s="665">
        <v>675.17</v>
      </c>
    </row>
    <row r="476" spans="1:11" ht="14.4" customHeight="1" x14ac:dyDescent="0.3">
      <c r="A476" s="660" t="s">
        <v>572</v>
      </c>
      <c r="B476" s="661" t="s">
        <v>573</v>
      </c>
      <c r="C476" s="662" t="s">
        <v>591</v>
      </c>
      <c r="D476" s="663" t="s">
        <v>3249</v>
      </c>
      <c r="E476" s="662" t="s">
        <v>6544</v>
      </c>
      <c r="F476" s="663" t="s">
        <v>6545</v>
      </c>
      <c r="G476" s="662" t="s">
        <v>6082</v>
      </c>
      <c r="H476" s="662" t="s">
        <v>6083</v>
      </c>
      <c r="I476" s="664">
        <v>1.7700000000000002</v>
      </c>
      <c r="J476" s="664">
        <v>6000</v>
      </c>
      <c r="K476" s="665">
        <v>10623.8</v>
      </c>
    </row>
    <row r="477" spans="1:11" ht="14.4" customHeight="1" x14ac:dyDescent="0.3">
      <c r="A477" s="660" t="s">
        <v>572</v>
      </c>
      <c r="B477" s="661" t="s">
        <v>573</v>
      </c>
      <c r="C477" s="662" t="s">
        <v>591</v>
      </c>
      <c r="D477" s="663" t="s">
        <v>3249</v>
      </c>
      <c r="E477" s="662" t="s">
        <v>6544</v>
      </c>
      <c r="F477" s="663" t="s">
        <v>6545</v>
      </c>
      <c r="G477" s="662" t="s">
        <v>6084</v>
      </c>
      <c r="H477" s="662" t="s">
        <v>6085</v>
      </c>
      <c r="I477" s="664">
        <v>2.98</v>
      </c>
      <c r="J477" s="664">
        <v>5760</v>
      </c>
      <c r="K477" s="665">
        <v>17169.900000000001</v>
      </c>
    </row>
    <row r="478" spans="1:11" ht="14.4" customHeight="1" x14ac:dyDescent="0.3">
      <c r="A478" s="660" t="s">
        <v>572</v>
      </c>
      <c r="B478" s="661" t="s">
        <v>573</v>
      </c>
      <c r="C478" s="662" t="s">
        <v>591</v>
      </c>
      <c r="D478" s="663" t="s">
        <v>3249</v>
      </c>
      <c r="E478" s="662" t="s">
        <v>6544</v>
      </c>
      <c r="F478" s="663" t="s">
        <v>6545</v>
      </c>
      <c r="G478" s="662" t="s">
        <v>6086</v>
      </c>
      <c r="H478" s="662" t="s">
        <v>6087</v>
      </c>
      <c r="I478" s="664">
        <v>23.53</v>
      </c>
      <c r="J478" s="664">
        <v>360</v>
      </c>
      <c r="K478" s="665">
        <v>8470</v>
      </c>
    </row>
    <row r="479" spans="1:11" ht="14.4" customHeight="1" x14ac:dyDescent="0.3">
      <c r="A479" s="660" t="s">
        <v>572</v>
      </c>
      <c r="B479" s="661" t="s">
        <v>573</v>
      </c>
      <c r="C479" s="662" t="s">
        <v>591</v>
      </c>
      <c r="D479" s="663" t="s">
        <v>3249</v>
      </c>
      <c r="E479" s="662" t="s">
        <v>6544</v>
      </c>
      <c r="F479" s="663" t="s">
        <v>6545</v>
      </c>
      <c r="G479" s="662" t="s">
        <v>6088</v>
      </c>
      <c r="H479" s="662" t="s">
        <v>6089</v>
      </c>
      <c r="I479" s="664">
        <v>0.9</v>
      </c>
      <c r="J479" s="664">
        <v>5000</v>
      </c>
      <c r="K479" s="665">
        <v>4477</v>
      </c>
    </row>
    <row r="480" spans="1:11" ht="14.4" customHeight="1" x14ac:dyDescent="0.3">
      <c r="A480" s="660" t="s">
        <v>572</v>
      </c>
      <c r="B480" s="661" t="s">
        <v>573</v>
      </c>
      <c r="C480" s="662" t="s">
        <v>591</v>
      </c>
      <c r="D480" s="663" t="s">
        <v>3249</v>
      </c>
      <c r="E480" s="662" t="s">
        <v>6544</v>
      </c>
      <c r="F480" s="663" t="s">
        <v>6545</v>
      </c>
      <c r="G480" s="662" t="s">
        <v>6090</v>
      </c>
      <c r="H480" s="662" t="s">
        <v>6091</v>
      </c>
      <c r="I480" s="664">
        <v>237.84</v>
      </c>
      <c r="J480" s="664">
        <v>2</v>
      </c>
      <c r="K480" s="665">
        <v>475.68</v>
      </c>
    </row>
    <row r="481" spans="1:11" ht="14.4" customHeight="1" x14ac:dyDescent="0.3">
      <c r="A481" s="660" t="s">
        <v>572</v>
      </c>
      <c r="B481" s="661" t="s">
        <v>573</v>
      </c>
      <c r="C481" s="662" t="s">
        <v>591</v>
      </c>
      <c r="D481" s="663" t="s">
        <v>3249</v>
      </c>
      <c r="E481" s="662" t="s">
        <v>6544</v>
      </c>
      <c r="F481" s="663" t="s">
        <v>6545</v>
      </c>
      <c r="G481" s="662" t="s">
        <v>6092</v>
      </c>
      <c r="H481" s="662" t="s">
        <v>6093</v>
      </c>
      <c r="I481" s="664">
        <v>95.59</v>
      </c>
      <c r="J481" s="664">
        <v>3</v>
      </c>
      <c r="K481" s="665">
        <v>286.77</v>
      </c>
    </row>
    <row r="482" spans="1:11" ht="14.4" customHeight="1" x14ac:dyDescent="0.3">
      <c r="A482" s="660" t="s">
        <v>572</v>
      </c>
      <c r="B482" s="661" t="s">
        <v>573</v>
      </c>
      <c r="C482" s="662" t="s">
        <v>591</v>
      </c>
      <c r="D482" s="663" t="s">
        <v>3249</v>
      </c>
      <c r="E482" s="662" t="s">
        <v>6544</v>
      </c>
      <c r="F482" s="663" t="s">
        <v>6545</v>
      </c>
      <c r="G482" s="662" t="s">
        <v>6094</v>
      </c>
      <c r="H482" s="662" t="s">
        <v>6095</v>
      </c>
      <c r="I482" s="664">
        <v>1.71</v>
      </c>
      <c r="J482" s="664">
        <v>960</v>
      </c>
      <c r="K482" s="665">
        <v>1637.13</v>
      </c>
    </row>
    <row r="483" spans="1:11" ht="14.4" customHeight="1" x14ac:dyDescent="0.3">
      <c r="A483" s="660" t="s">
        <v>572</v>
      </c>
      <c r="B483" s="661" t="s">
        <v>573</v>
      </c>
      <c r="C483" s="662" t="s">
        <v>591</v>
      </c>
      <c r="D483" s="663" t="s">
        <v>3249</v>
      </c>
      <c r="E483" s="662" t="s">
        <v>6552</v>
      </c>
      <c r="F483" s="663" t="s">
        <v>6553</v>
      </c>
      <c r="G483" s="662" t="s">
        <v>5754</v>
      </c>
      <c r="H483" s="662" t="s">
        <v>5755</v>
      </c>
      <c r="I483" s="664">
        <v>0.48</v>
      </c>
      <c r="J483" s="664">
        <v>100</v>
      </c>
      <c r="K483" s="665">
        <v>48</v>
      </c>
    </row>
    <row r="484" spans="1:11" ht="14.4" customHeight="1" x14ac:dyDescent="0.3">
      <c r="A484" s="660" t="s">
        <v>572</v>
      </c>
      <c r="B484" s="661" t="s">
        <v>573</v>
      </c>
      <c r="C484" s="662" t="s">
        <v>591</v>
      </c>
      <c r="D484" s="663" t="s">
        <v>3249</v>
      </c>
      <c r="E484" s="662" t="s">
        <v>6554</v>
      </c>
      <c r="F484" s="663" t="s">
        <v>6555</v>
      </c>
      <c r="G484" s="662" t="s">
        <v>5766</v>
      </c>
      <c r="H484" s="662" t="s">
        <v>5767</v>
      </c>
      <c r="I484" s="664">
        <v>0.71</v>
      </c>
      <c r="J484" s="664">
        <v>12000</v>
      </c>
      <c r="K484" s="665">
        <v>8520</v>
      </c>
    </row>
    <row r="485" spans="1:11" ht="14.4" customHeight="1" x14ac:dyDescent="0.3">
      <c r="A485" s="660" t="s">
        <v>572</v>
      </c>
      <c r="B485" s="661" t="s">
        <v>573</v>
      </c>
      <c r="C485" s="662" t="s">
        <v>591</v>
      </c>
      <c r="D485" s="663" t="s">
        <v>3249</v>
      </c>
      <c r="E485" s="662" t="s">
        <v>6554</v>
      </c>
      <c r="F485" s="663" t="s">
        <v>6555</v>
      </c>
      <c r="G485" s="662" t="s">
        <v>5768</v>
      </c>
      <c r="H485" s="662" t="s">
        <v>5769</v>
      </c>
      <c r="I485" s="664">
        <v>0.71</v>
      </c>
      <c r="J485" s="664">
        <v>7000</v>
      </c>
      <c r="K485" s="665">
        <v>4970</v>
      </c>
    </row>
    <row r="486" spans="1:11" ht="14.4" customHeight="1" x14ac:dyDescent="0.3">
      <c r="A486" s="660" t="s">
        <v>572</v>
      </c>
      <c r="B486" s="661" t="s">
        <v>573</v>
      </c>
      <c r="C486" s="662" t="s">
        <v>591</v>
      </c>
      <c r="D486" s="663" t="s">
        <v>3249</v>
      </c>
      <c r="E486" s="662" t="s">
        <v>6554</v>
      </c>
      <c r="F486" s="663" t="s">
        <v>6555</v>
      </c>
      <c r="G486" s="662" t="s">
        <v>5770</v>
      </c>
      <c r="H486" s="662" t="s">
        <v>5771</v>
      </c>
      <c r="I486" s="664">
        <v>0.71</v>
      </c>
      <c r="J486" s="664">
        <v>2600</v>
      </c>
      <c r="K486" s="665">
        <v>1846</v>
      </c>
    </row>
    <row r="487" spans="1:11" ht="14.4" customHeight="1" x14ac:dyDescent="0.3">
      <c r="A487" s="660" t="s">
        <v>572</v>
      </c>
      <c r="B487" s="661" t="s">
        <v>573</v>
      </c>
      <c r="C487" s="662" t="s">
        <v>591</v>
      </c>
      <c r="D487" s="663" t="s">
        <v>3249</v>
      </c>
      <c r="E487" s="662" t="s">
        <v>6556</v>
      </c>
      <c r="F487" s="663" t="s">
        <v>6557</v>
      </c>
      <c r="G487" s="662" t="s">
        <v>6096</v>
      </c>
      <c r="H487" s="662" t="s">
        <v>6097</v>
      </c>
      <c r="I487" s="664">
        <v>290.2261597044444</v>
      </c>
      <c r="J487" s="664">
        <v>6</v>
      </c>
      <c r="K487" s="665">
        <v>1962.1216080133331</v>
      </c>
    </row>
    <row r="488" spans="1:11" ht="14.4" customHeight="1" x14ac:dyDescent="0.3">
      <c r="A488" s="660" t="s">
        <v>572</v>
      </c>
      <c r="B488" s="661" t="s">
        <v>573</v>
      </c>
      <c r="C488" s="662" t="s">
        <v>591</v>
      </c>
      <c r="D488" s="663" t="s">
        <v>3249</v>
      </c>
      <c r="E488" s="662" t="s">
        <v>6556</v>
      </c>
      <c r="F488" s="663" t="s">
        <v>6557</v>
      </c>
      <c r="G488" s="662" t="s">
        <v>6098</v>
      </c>
      <c r="H488" s="662" t="s">
        <v>6099</v>
      </c>
      <c r="I488" s="664">
        <v>45.34</v>
      </c>
      <c r="J488" s="664">
        <v>20</v>
      </c>
      <c r="K488" s="665">
        <v>906.8</v>
      </c>
    </row>
    <row r="489" spans="1:11" ht="14.4" customHeight="1" x14ac:dyDescent="0.3">
      <c r="A489" s="660" t="s">
        <v>572</v>
      </c>
      <c r="B489" s="661" t="s">
        <v>573</v>
      </c>
      <c r="C489" s="662" t="s">
        <v>591</v>
      </c>
      <c r="D489" s="663" t="s">
        <v>3249</v>
      </c>
      <c r="E489" s="662" t="s">
        <v>6556</v>
      </c>
      <c r="F489" s="663" t="s">
        <v>6557</v>
      </c>
      <c r="G489" s="662" t="s">
        <v>6100</v>
      </c>
      <c r="H489" s="662" t="s">
        <v>6101</v>
      </c>
      <c r="I489" s="664">
        <v>1815</v>
      </c>
      <c r="J489" s="664">
        <v>35</v>
      </c>
      <c r="K489" s="665">
        <v>63525</v>
      </c>
    </row>
    <row r="490" spans="1:11" ht="14.4" customHeight="1" x14ac:dyDescent="0.3">
      <c r="A490" s="660" t="s">
        <v>572</v>
      </c>
      <c r="B490" s="661" t="s">
        <v>573</v>
      </c>
      <c r="C490" s="662" t="s">
        <v>591</v>
      </c>
      <c r="D490" s="663" t="s">
        <v>3249</v>
      </c>
      <c r="E490" s="662" t="s">
        <v>6556</v>
      </c>
      <c r="F490" s="663" t="s">
        <v>6557</v>
      </c>
      <c r="G490" s="662" t="s">
        <v>6102</v>
      </c>
      <c r="H490" s="662" t="s">
        <v>6103</v>
      </c>
      <c r="I490" s="664">
        <v>5566</v>
      </c>
      <c r="J490" s="664">
        <v>1</v>
      </c>
      <c r="K490" s="665">
        <v>5566</v>
      </c>
    </row>
    <row r="491" spans="1:11" ht="14.4" customHeight="1" x14ac:dyDescent="0.3">
      <c r="A491" s="660" t="s">
        <v>572</v>
      </c>
      <c r="B491" s="661" t="s">
        <v>573</v>
      </c>
      <c r="C491" s="662" t="s">
        <v>591</v>
      </c>
      <c r="D491" s="663" t="s">
        <v>3249</v>
      </c>
      <c r="E491" s="662" t="s">
        <v>6556</v>
      </c>
      <c r="F491" s="663" t="s">
        <v>6557</v>
      </c>
      <c r="G491" s="662" t="s">
        <v>6104</v>
      </c>
      <c r="H491" s="662" t="s">
        <v>6105</v>
      </c>
      <c r="I491" s="664">
        <v>2724</v>
      </c>
      <c r="J491" s="664">
        <v>1</v>
      </c>
      <c r="K491" s="665">
        <v>2724</v>
      </c>
    </row>
    <row r="492" spans="1:11" ht="14.4" customHeight="1" x14ac:dyDescent="0.3">
      <c r="A492" s="660" t="s">
        <v>572</v>
      </c>
      <c r="B492" s="661" t="s">
        <v>573</v>
      </c>
      <c r="C492" s="662" t="s">
        <v>591</v>
      </c>
      <c r="D492" s="663" t="s">
        <v>3249</v>
      </c>
      <c r="E492" s="662" t="s">
        <v>6556</v>
      </c>
      <c r="F492" s="663" t="s">
        <v>6557</v>
      </c>
      <c r="G492" s="662" t="s">
        <v>6106</v>
      </c>
      <c r="H492" s="662" t="s">
        <v>6107</v>
      </c>
      <c r="I492" s="664">
        <v>16722</v>
      </c>
      <c r="J492" s="664">
        <v>2</v>
      </c>
      <c r="K492" s="665">
        <v>33444</v>
      </c>
    </row>
    <row r="493" spans="1:11" ht="14.4" customHeight="1" x14ac:dyDescent="0.3">
      <c r="A493" s="660" t="s">
        <v>572</v>
      </c>
      <c r="B493" s="661" t="s">
        <v>573</v>
      </c>
      <c r="C493" s="662" t="s">
        <v>591</v>
      </c>
      <c r="D493" s="663" t="s">
        <v>3249</v>
      </c>
      <c r="E493" s="662" t="s">
        <v>6556</v>
      </c>
      <c r="F493" s="663" t="s">
        <v>6557</v>
      </c>
      <c r="G493" s="662" t="s">
        <v>6108</v>
      </c>
      <c r="H493" s="662" t="s">
        <v>6109</v>
      </c>
      <c r="I493" s="664">
        <v>1512</v>
      </c>
      <c r="J493" s="664">
        <v>1</v>
      </c>
      <c r="K493" s="665">
        <v>1512</v>
      </c>
    </row>
    <row r="494" spans="1:11" ht="14.4" customHeight="1" x14ac:dyDescent="0.3">
      <c r="A494" s="660" t="s">
        <v>572</v>
      </c>
      <c r="B494" s="661" t="s">
        <v>573</v>
      </c>
      <c r="C494" s="662" t="s">
        <v>591</v>
      </c>
      <c r="D494" s="663" t="s">
        <v>3249</v>
      </c>
      <c r="E494" s="662" t="s">
        <v>6556</v>
      </c>
      <c r="F494" s="663" t="s">
        <v>6557</v>
      </c>
      <c r="G494" s="662" t="s">
        <v>6110</v>
      </c>
      <c r="H494" s="662" t="s">
        <v>6111</v>
      </c>
      <c r="I494" s="664">
        <v>11326</v>
      </c>
      <c r="J494" s="664">
        <v>1</v>
      </c>
      <c r="K494" s="665">
        <v>11326</v>
      </c>
    </row>
    <row r="495" spans="1:11" ht="14.4" customHeight="1" x14ac:dyDescent="0.3">
      <c r="A495" s="660" t="s">
        <v>572</v>
      </c>
      <c r="B495" s="661" t="s">
        <v>573</v>
      </c>
      <c r="C495" s="662" t="s">
        <v>5550</v>
      </c>
      <c r="D495" s="663" t="s">
        <v>6560</v>
      </c>
      <c r="E495" s="662" t="s">
        <v>6542</v>
      </c>
      <c r="F495" s="663" t="s">
        <v>6543</v>
      </c>
      <c r="G495" s="662" t="s">
        <v>6112</v>
      </c>
      <c r="H495" s="662" t="s">
        <v>6113</v>
      </c>
      <c r="I495" s="664">
        <v>631.92999999999995</v>
      </c>
      <c r="J495" s="664">
        <v>48</v>
      </c>
      <c r="K495" s="665">
        <v>30332.400000000001</v>
      </c>
    </row>
    <row r="496" spans="1:11" ht="14.4" customHeight="1" x14ac:dyDescent="0.3">
      <c r="A496" s="660" t="s">
        <v>572</v>
      </c>
      <c r="B496" s="661" t="s">
        <v>573</v>
      </c>
      <c r="C496" s="662" t="s">
        <v>5550</v>
      </c>
      <c r="D496" s="663" t="s">
        <v>6560</v>
      </c>
      <c r="E496" s="662" t="s">
        <v>6542</v>
      </c>
      <c r="F496" s="663" t="s">
        <v>6543</v>
      </c>
      <c r="G496" s="662" t="s">
        <v>6114</v>
      </c>
      <c r="H496" s="662" t="s">
        <v>6115</v>
      </c>
      <c r="I496" s="664">
        <v>80.16</v>
      </c>
      <c r="J496" s="664">
        <v>100</v>
      </c>
      <c r="K496" s="665">
        <v>8016.25</v>
      </c>
    </row>
    <row r="497" spans="1:11" ht="14.4" customHeight="1" x14ac:dyDescent="0.3">
      <c r="A497" s="660" t="s">
        <v>572</v>
      </c>
      <c r="B497" s="661" t="s">
        <v>573</v>
      </c>
      <c r="C497" s="662" t="s">
        <v>5550</v>
      </c>
      <c r="D497" s="663" t="s">
        <v>6560</v>
      </c>
      <c r="E497" s="662" t="s">
        <v>6542</v>
      </c>
      <c r="F497" s="663" t="s">
        <v>6543</v>
      </c>
      <c r="G497" s="662" t="s">
        <v>6116</v>
      </c>
      <c r="H497" s="662" t="s">
        <v>6117</v>
      </c>
      <c r="I497" s="664">
        <v>3636.35</v>
      </c>
      <c r="J497" s="664">
        <v>20</v>
      </c>
      <c r="K497" s="665">
        <v>72727.05</v>
      </c>
    </row>
    <row r="498" spans="1:11" ht="14.4" customHeight="1" x14ac:dyDescent="0.3">
      <c r="A498" s="660" t="s">
        <v>572</v>
      </c>
      <c r="B498" s="661" t="s">
        <v>573</v>
      </c>
      <c r="C498" s="662" t="s">
        <v>5550</v>
      </c>
      <c r="D498" s="663" t="s">
        <v>6560</v>
      </c>
      <c r="E498" s="662" t="s">
        <v>6542</v>
      </c>
      <c r="F498" s="663" t="s">
        <v>6543</v>
      </c>
      <c r="G498" s="662" t="s">
        <v>6118</v>
      </c>
      <c r="H498" s="662" t="s">
        <v>6119</v>
      </c>
      <c r="I498" s="664">
        <v>173.88</v>
      </c>
      <c r="J498" s="664">
        <v>10</v>
      </c>
      <c r="K498" s="665">
        <v>1738.8</v>
      </c>
    </row>
    <row r="499" spans="1:11" ht="14.4" customHeight="1" x14ac:dyDescent="0.3">
      <c r="A499" s="660" t="s">
        <v>572</v>
      </c>
      <c r="B499" s="661" t="s">
        <v>573</v>
      </c>
      <c r="C499" s="662" t="s">
        <v>5550</v>
      </c>
      <c r="D499" s="663" t="s">
        <v>6560</v>
      </c>
      <c r="E499" s="662" t="s">
        <v>6542</v>
      </c>
      <c r="F499" s="663" t="s">
        <v>6543</v>
      </c>
      <c r="G499" s="662" t="s">
        <v>6120</v>
      </c>
      <c r="H499" s="662" t="s">
        <v>6121</v>
      </c>
      <c r="I499" s="664">
        <v>38.72</v>
      </c>
      <c r="J499" s="664">
        <v>100</v>
      </c>
      <c r="K499" s="665">
        <v>3872</v>
      </c>
    </row>
    <row r="500" spans="1:11" ht="14.4" customHeight="1" x14ac:dyDescent="0.3">
      <c r="A500" s="660" t="s">
        <v>572</v>
      </c>
      <c r="B500" s="661" t="s">
        <v>573</v>
      </c>
      <c r="C500" s="662" t="s">
        <v>5550</v>
      </c>
      <c r="D500" s="663" t="s">
        <v>6560</v>
      </c>
      <c r="E500" s="662" t="s">
        <v>6542</v>
      </c>
      <c r="F500" s="663" t="s">
        <v>6543</v>
      </c>
      <c r="G500" s="662" t="s">
        <v>6122</v>
      </c>
      <c r="H500" s="662" t="s">
        <v>6123</v>
      </c>
      <c r="I500" s="664">
        <v>107.69</v>
      </c>
      <c r="J500" s="664">
        <v>100</v>
      </c>
      <c r="K500" s="665">
        <v>10769</v>
      </c>
    </row>
    <row r="501" spans="1:11" ht="14.4" customHeight="1" x14ac:dyDescent="0.3">
      <c r="A501" s="660" t="s">
        <v>572</v>
      </c>
      <c r="B501" s="661" t="s">
        <v>573</v>
      </c>
      <c r="C501" s="662" t="s">
        <v>5550</v>
      </c>
      <c r="D501" s="663" t="s">
        <v>6560</v>
      </c>
      <c r="E501" s="662" t="s">
        <v>6548</v>
      </c>
      <c r="F501" s="663" t="s">
        <v>6549</v>
      </c>
      <c r="G501" s="662" t="s">
        <v>6124</v>
      </c>
      <c r="H501" s="662" t="s">
        <v>6125</v>
      </c>
      <c r="I501" s="664">
        <v>6715.5</v>
      </c>
      <c r="J501" s="664">
        <v>30</v>
      </c>
      <c r="K501" s="665">
        <v>201465</v>
      </c>
    </row>
    <row r="502" spans="1:11" ht="14.4" customHeight="1" x14ac:dyDescent="0.3">
      <c r="A502" s="660" t="s">
        <v>572</v>
      </c>
      <c r="B502" s="661" t="s">
        <v>573</v>
      </c>
      <c r="C502" s="662" t="s">
        <v>5550</v>
      </c>
      <c r="D502" s="663" t="s">
        <v>6560</v>
      </c>
      <c r="E502" s="662" t="s">
        <v>6548</v>
      </c>
      <c r="F502" s="663" t="s">
        <v>6549</v>
      </c>
      <c r="G502" s="662" t="s">
        <v>6126</v>
      </c>
      <c r="H502" s="662" t="s">
        <v>6127</v>
      </c>
      <c r="I502" s="664">
        <v>6655</v>
      </c>
      <c r="J502" s="664">
        <v>12</v>
      </c>
      <c r="K502" s="665">
        <v>79860</v>
      </c>
    </row>
    <row r="503" spans="1:11" ht="14.4" customHeight="1" x14ac:dyDescent="0.3">
      <c r="A503" s="660" t="s">
        <v>572</v>
      </c>
      <c r="B503" s="661" t="s">
        <v>573</v>
      </c>
      <c r="C503" s="662" t="s">
        <v>5550</v>
      </c>
      <c r="D503" s="663" t="s">
        <v>6560</v>
      </c>
      <c r="E503" s="662" t="s">
        <v>6552</v>
      </c>
      <c r="F503" s="663" t="s">
        <v>6553</v>
      </c>
      <c r="G503" s="662" t="s">
        <v>6128</v>
      </c>
      <c r="H503" s="662" t="s">
        <v>6129</v>
      </c>
      <c r="I503" s="664">
        <v>52.63</v>
      </c>
      <c r="J503" s="664">
        <v>200</v>
      </c>
      <c r="K503" s="665">
        <v>10527</v>
      </c>
    </row>
    <row r="504" spans="1:11" ht="14.4" customHeight="1" x14ac:dyDescent="0.3">
      <c r="A504" s="660" t="s">
        <v>572</v>
      </c>
      <c r="B504" s="661" t="s">
        <v>573</v>
      </c>
      <c r="C504" s="662" t="s">
        <v>597</v>
      </c>
      <c r="D504" s="663" t="s">
        <v>6561</v>
      </c>
      <c r="E504" s="662" t="s">
        <v>6556</v>
      </c>
      <c r="F504" s="663" t="s">
        <v>6557</v>
      </c>
      <c r="G504" s="662" t="s">
        <v>6130</v>
      </c>
      <c r="H504" s="662" t="s">
        <v>6131</v>
      </c>
      <c r="I504" s="664">
        <v>251.98579516313129</v>
      </c>
      <c r="J504" s="664">
        <v>1</v>
      </c>
      <c r="K504" s="665">
        <v>251.98579516313129</v>
      </c>
    </row>
    <row r="505" spans="1:11" ht="14.4" customHeight="1" x14ac:dyDescent="0.3">
      <c r="A505" s="660" t="s">
        <v>572</v>
      </c>
      <c r="B505" s="661" t="s">
        <v>573</v>
      </c>
      <c r="C505" s="662" t="s">
        <v>597</v>
      </c>
      <c r="D505" s="663" t="s">
        <v>6561</v>
      </c>
      <c r="E505" s="662" t="s">
        <v>6556</v>
      </c>
      <c r="F505" s="663" t="s">
        <v>6557</v>
      </c>
      <c r="G505" s="662" t="s">
        <v>6132</v>
      </c>
      <c r="H505" s="662" t="s">
        <v>6133</v>
      </c>
      <c r="I505" s="664">
        <v>414.76879172283657</v>
      </c>
      <c r="J505" s="664">
        <v>1</v>
      </c>
      <c r="K505" s="665">
        <v>414.76879172283657</v>
      </c>
    </row>
    <row r="506" spans="1:11" ht="14.4" customHeight="1" x14ac:dyDescent="0.3">
      <c r="A506" s="660" t="s">
        <v>572</v>
      </c>
      <c r="B506" s="661" t="s">
        <v>573</v>
      </c>
      <c r="C506" s="662" t="s">
        <v>597</v>
      </c>
      <c r="D506" s="663" t="s">
        <v>6561</v>
      </c>
      <c r="E506" s="662" t="s">
        <v>6556</v>
      </c>
      <c r="F506" s="663" t="s">
        <v>6557</v>
      </c>
      <c r="G506" s="662" t="s">
        <v>6134</v>
      </c>
      <c r="H506" s="662" t="s">
        <v>6135</v>
      </c>
      <c r="I506" s="664">
        <v>245.48023710558536</v>
      </c>
      <c r="J506" s="664">
        <v>5</v>
      </c>
      <c r="K506" s="665">
        <v>1227.4011855279268</v>
      </c>
    </row>
    <row r="507" spans="1:11" ht="14.4" customHeight="1" x14ac:dyDescent="0.3">
      <c r="A507" s="660" t="s">
        <v>572</v>
      </c>
      <c r="B507" s="661" t="s">
        <v>573</v>
      </c>
      <c r="C507" s="662" t="s">
        <v>597</v>
      </c>
      <c r="D507" s="663" t="s">
        <v>6561</v>
      </c>
      <c r="E507" s="662" t="s">
        <v>6556</v>
      </c>
      <c r="F507" s="663" t="s">
        <v>6557</v>
      </c>
      <c r="G507" s="662" t="s">
        <v>6136</v>
      </c>
      <c r="H507" s="662" t="s">
        <v>6137</v>
      </c>
      <c r="I507" s="664">
        <v>169.38</v>
      </c>
      <c r="J507" s="664">
        <v>6</v>
      </c>
      <c r="K507" s="665">
        <v>1016.26</v>
      </c>
    </row>
    <row r="508" spans="1:11" ht="14.4" customHeight="1" x14ac:dyDescent="0.3">
      <c r="A508" s="660" t="s">
        <v>572</v>
      </c>
      <c r="B508" s="661" t="s">
        <v>573</v>
      </c>
      <c r="C508" s="662" t="s">
        <v>597</v>
      </c>
      <c r="D508" s="663" t="s">
        <v>6561</v>
      </c>
      <c r="E508" s="662" t="s">
        <v>6556</v>
      </c>
      <c r="F508" s="663" t="s">
        <v>6557</v>
      </c>
      <c r="G508" s="662" t="s">
        <v>6138</v>
      </c>
      <c r="H508" s="662" t="s">
        <v>6139</v>
      </c>
      <c r="I508" s="664">
        <v>593.15</v>
      </c>
      <c r="J508" s="664">
        <v>6</v>
      </c>
      <c r="K508" s="665">
        <v>3558.9</v>
      </c>
    </row>
    <row r="509" spans="1:11" ht="14.4" customHeight="1" x14ac:dyDescent="0.3">
      <c r="A509" s="660" t="s">
        <v>572</v>
      </c>
      <c r="B509" s="661" t="s">
        <v>573</v>
      </c>
      <c r="C509" s="662" t="s">
        <v>597</v>
      </c>
      <c r="D509" s="663" t="s">
        <v>6561</v>
      </c>
      <c r="E509" s="662" t="s">
        <v>6556</v>
      </c>
      <c r="F509" s="663" t="s">
        <v>6557</v>
      </c>
      <c r="G509" s="662" t="s">
        <v>6140</v>
      </c>
      <c r="H509" s="662" t="s">
        <v>6141</v>
      </c>
      <c r="I509" s="664">
        <v>1781.2350000000001</v>
      </c>
      <c r="J509" s="664">
        <v>5</v>
      </c>
      <c r="K509" s="665">
        <v>8906.2199999999993</v>
      </c>
    </row>
    <row r="510" spans="1:11" ht="14.4" customHeight="1" x14ac:dyDescent="0.3">
      <c r="A510" s="660" t="s">
        <v>572</v>
      </c>
      <c r="B510" s="661" t="s">
        <v>573</v>
      </c>
      <c r="C510" s="662" t="s">
        <v>597</v>
      </c>
      <c r="D510" s="663" t="s">
        <v>6561</v>
      </c>
      <c r="E510" s="662" t="s">
        <v>6556</v>
      </c>
      <c r="F510" s="663" t="s">
        <v>6557</v>
      </c>
      <c r="G510" s="662" t="s">
        <v>6142</v>
      </c>
      <c r="H510" s="662" t="s">
        <v>6143</v>
      </c>
      <c r="I510" s="664">
        <v>551.76</v>
      </c>
      <c r="J510" s="664">
        <v>20</v>
      </c>
      <c r="K510" s="665">
        <v>11035.2</v>
      </c>
    </row>
    <row r="511" spans="1:11" ht="14.4" customHeight="1" x14ac:dyDescent="0.3">
      <c r="A511" s="660" t="s">
        <v>572</v>
      </c>
      <c r="B511" s="661" t="s">
        <v>573</v>
      </c>
      <c r="C511" s="662" t="s">
        <v>597</v>
      </c>
      <c r="D511" s="663" t="s">
        <v>6561</v>
      </c>
      <c r="E511" s="662" t="s">
        <v>6556</v>
      </c>
      <c r="F511" s="663" t="s">
        <v>6557</v>
      </c>
      <c r="G511" s="662" t="s">
        <v>6144</v>
      </c>
      <c r="H511" s="662" t="s">
        <v>6145</v>
      </c>
      <c r="I511" s="664">
        <v>24.09</v>
      </c>
      <c r="J511" s="664">
        <v>44</v>
      </c>
      <c r="K511" s="665">
        <v>1060</v>
      </c>
    </row>
    <row r="512" spans="1:11" ht="14.4" customHeight="1" x14ac:dyDescent="0.3">
      <c r="A512" s="660" t="s">
        <v>572</v>
      </c>
      <c r="B512" s="661" t="s">
        <v>573</v>
      </c>
      <c r="C512" s="662" t="s">
        <v>597</v>
      </c>
      <c r="D512" s="663" t="s">
        <v>6561</v>
      </c>
      <c r="E512" s="662" t="s">
        <v>6556</v>
      </c>
      <c r="F512" s="663" t="s">
        <v>6557</v>
      </c>
      <c r="G512" s="662" t="s">
        <v>6146</v>
      </c>
      <c r="H512" s="662" t="s">
        <v>6147</v>
      </c>
      <c r="I512" s="664">
        <v>14169.1</v>
      </c>
      <c r="J512" s="664">
        <v>3</v>
      </c>
      <c r="K512" s="665">
        <v>42507.3</v>
      </c>
    </row>
    <row r="513" spans="1:11" ht="14.4" customHeight="1" x14ac:dyDescent="0.3">
      <c r="A513" s="660" t="s">
        <v>572</v>
      </c>
      <c r="B513" s="661" t="s">
        <v>573</v>
      </c>
      <c r="C513" s="662" t="s">
        <v>597</v>
      </c>
      <c r="D513" s="663" t="s">
        <v>6561</v>
      </c>
      <c r="E513" s="662" t="s">
        <v>6556</v>
      </c>
      <c r="F513" s="663" t="s">
        <v>6557</v>
      </c>
      <c r="G513" s="662" t="s">
        <v>6148</v>
      </c>
      <c r="H513" s="662" t="s">
        <v>6149</v>
      </c>
      <c r="I513" s="664">
        <v>93.921999999999997</v>
      </c>
      <c r="J513" s="664">
        <v>20</v>
      </c>
      <c r="K513" s="665">
        <v>1868.78</v>
      </c>
    </row>
    <row r="514" spans="1:11" ht="14.4" customHeight="1" x14ac:dyDescent="0.3">
      <c r="A514" s="660" t="s">
        <v>572</v>
      </c>
      <c r="B514" s="661" t="s">
        <v>573</v>
      </c>
      <c r="C514" s="662" t="s">
        <v>597</v>
      </c>
      <c r="D514" s="663" t="s">
        <v>6561</v>
      </c>
      <c r="E514" s="662" t="s">
        <v>6556</v>
      </c>
      <c r="F514" s="663" t="s">
        <v>6557</v>
      </c>
      <c r="G514" s="662" t="s">
        <v>6150</v>
      </c>
      <c r="H514" s="662" t="s">
        <v>6151</v>
      </c>
      <c r="I514" s="664">
        <v>5822.66</v>
      </c>
      <c r="J514" s="664">
        <v>2</v>
      </c>
      <c r="K514" s="665">
        <v>11645.33</v>
      </c>
    </row>
    <row r="515" spans="1:11" ht="14.4" customHeight="1" x14ac:dyDescent="0.3">
      <c r="A515" s="660" t="s">
        <v>572</v>
      </c>
      <c r="B515" s="661" t="s">
        <v>573</v>
      </c>
      <c r="C515" s="662" t="s">
        <v>597</v>
      </c>
      <c r="D515" s="663" t="s">
        <v>6561</v>
      </c>
      <c r="E515" s="662" t="s">
        <v>6556</v>
      </c>
      <c r="F515" s="663" t="s">
        <v>6557</v>
      </c>
      <c r="G515" s="662" t="s">
        <v>6152</v>
      </c>
      <c r="H515" s="662" t="s">
        <v>6153</v>
      </c>
      <c r="I515" s="664">
        <v>14290.1</v>
      </c>
      <c r="J515" s="664">
        <v>2</v>
      </c>
      <c r="K515" s="665">
        <v>28580.2</v>
      </c>
    </row>
    <row r="516" spans="1:11" ht="14.4" customHeight="1" x14ac:dyDescent="0.3">
      <c r="A516" s="660" t="s">
        <v>572</v>
      </c>
      <c r="B516" s="661" t="s">
        <v>573</v>
      </c>
      <c r="C516" s="662" t="s">
        <v>597</v>
      </c>
      <c r="D516" s="663" t="s">
        <v>6561</v>
      </c>
      <c r="E516" s="662" t="s">
        <v>6556</v>
      </c>
      <c r="F516" s="663" t="s">
        <v>6557</v>
      </c>
      <c r="G516" s="662" t="s">
        <v>6154</v>
      </c>
      <c r="H516" s="662" t="s">
        <v>6155</v>
      </c>
      <c r="I516" s="664">
        <v>353.99</v>
      </c>
      <c r="J516" s="664">
        <v>20</v>
      </c>
      <c r="K516" s="665">
        <v>7079.7</v>
      </c>
    </row>
    <row r="517" spans="1:11" ht="14.4" customHeight="1" x14ac:dyDescent="0.3">
      <c r="A517" s="660" t="s">
        <v>572</v>
      </c>
      <c r="B517" s="661" t="s">
        <v>573</v>
      </c>
      <c r="C517" s="662" t="s">
        <v>597</v>
      </c>
      <c r="D517" s="663" t="s">
        <v>6561</v>
      </c>
      <c r="E517" s="662" t="s">
        <v>6556</v>
      </c>
      <c r="F517" s="663" t="s">
        <v>6557</v>
      </c>
      <c r="G517" s="662" t="s">
        <v>6156</v>
      </c>
      <c r="H517" s="662" t="s">
        <v>6157</v>
      </c>
      <c r="I517" s="664">
        <v>49452.7</v>
      </c>
      <c r="J517" s="664">
        <v>1</v>
      </c>
      <c r="K517" s="665">
        <v>49452.7</v>
      </c>
    </row>
    <row r="518" spans="1:11" ht="14.4" customHeight="1" x14ac:dyDescent="0.3">
      <c r="A518" s="660" t="s">
        <v>572</v>
      </c>
      <c r="B518" s="661" t="s">
        <v>573</v>
      </c>
      <c r="C518" s="662" t="s">
        <v>597</v>
      </c>
      <c r="D518" s="663" t="s">
        <v>6561</v>
      </c>
      <c r="E518" s="662" t="s">
        <v>6556</v>
      </c>
      <c r="F518" s="663" t="s">
        <v>6557</v>
      </c>
      <c r="G518" s="662" t="s">
        <v>6158</v>
      </c>
      <c r="H518" s="662" t="s">
        <v>6159</v>
      </c>
      <c r="I518" s="664">
        <v>4233.75</v>
      </c>
      <c r="J518" s="664">
        <v>4</v>
      </c>
      <c r="K518" s="665">
        <v>16935</v>
      </c>
    </row>
    <row r="519" spans="1:11" ht="14.4" customHeight="1" x14ac:dyDescent="0.3">
      <c r="A519" s="660" t="s">
        <v>572</v>
      </c>
      <c r="B519" s="661" t="s">
        <v>573</v>
      </c>
      <c r="C519" s="662" t="s">
        <v>597</v>
      </c>
      <c r="D519" s="663" t="s">
        <v>6561</v>
      </c>
      <c r="E519" s="662" t="s">
        <v>6556</v>
      </c>
      <c r="F519" s="663" t="s">
        <v>6557</v>
      </c>
      <c r="G519" s="662" t="s">
        <v>6160</v>
      </c>
      <c r="H519" s="662" t="s">
        <v>6161</v>
      </c>
      <c r="I519" s="664">
        <v>457.38</v>
      </c>
      <c r="J519" s="664">
        <v>10</v>
      </c>
      <c r="K519" s="665">
        <v>4573.8</v>
      </c>
    </row>
    <row r="520" spans="1:11" ht="14.4" customHeight="1" x14ac:dyDescent="0.3">
      <c r="A520" s="660" t="s">
        <v>572</v>
      </c>
      <c r="B520" s="661" t="s">
        <v>573</v>
      </c>
      <c r="C520" s="662" t="s">
        <v>597</v>
      </c>
      <c r="D520" s="663" t="s">
        <v>6561</v>
      </c>
      <c r="E520" s="662" t="s">
        <v>6556</v>
      </c>
      <c r="F520" s="663" t="s">
        <v>6557</v>
      </c>
      <c r="G520" s="662" t="s">
        <v>6162</v>
      </c>
      <c r="H520" s="662" t="s">
        <v>6163</v>
      </c>
      <c r="I520" s="664">
        <v>14088</v>
      </c>
      <c r="J520" s="664">
        <v>1</v>
      </c>
      <c r="K520" s="665">
        <v>14088</v>
      </c>
    </row>
    <row r="521" spans="1:11" ht="14.4" customHeight="1" x14ac:dyDescent="0.3">
      <c r="A521" s="660" t="s">
        <v>572</v>
      </c>
      <c r="B521" s="661" t="s">
        <v>573</v>
      </c>
      <c r="C521" s="662" t="s">
        <v>597</v>
      </c>
      <c r="D521" s="663" t="s">
        <v>6561</v>
      </c>
      <c r="E521" s="662" t="s">
        <v>6556</v>
      </c>
      <c r="F521" s="663" t="s">
        <v>6557</v>
      </c>
      <c r="G521" s="662" t="s">
        <v>6164</v>
      </c>
      <c r="H521" s="662" t="s">
        <v>6165</v>
      </c>
      <c r="I521" s="664">
        <v>14411.1</v>
      </c>
      <c r="J521" s="664">
        <v>1</v>
      </c>
      <c r="K521" s="665">
        <v>14411.1</v>
      </c>
    </row>
    <row r="522" spans="1:11" ht="14.4" customHeight="1" x14ac:dyDescent="0.3">
      <c r="A522" s="660" t="s">
        <v>572</v>
      </c>
      <c r="B522" s="661" t="s">
        <v>573</v>
      </c>
      <c r="C522" s="662" t="s">
        <v>597</v>
      </c>
      <c r="D522" s="663" t="s">
        <v>6561</v>
      </c>
      <c r="E522" s="662" t="s">
        <v>6556</v>
      </c>
      <c r="F522" s="663" t="s">
        <v>6557</v>
      </c>
      <c r="G522" s="662" t="s">
        <v>6166</v>
      </c>
      <c r="H522" s="662" t="s">
        <v>6167</v>
      </c>
      <c r="I522" s="664">
        <v>30129</v>
      </c>
      <c r="J522" s="664">
        <v>1</v>
      </c>
      <c r="K522" s="665">
        <v>30129</v>
      </c>
    </row>
    <row r="523" spans="1:11" ht="14.4" customHeight="1" x14ac:dyDescent="0.3">
      <c r="A523" s="660" t="s">
        <v>572</v>
      </c>
      <c r="B523" s="661" t="s">
        <v>573</v>
      </c>
      <c r="C523" s="662" t="s">
        <v>597</v>
      </c>
      <c r="D523" s="663" t="s">
        <v>6561</v>
      </c>
      <c r="E523" s="662" t="s">
        <v>6556</v>
      </c>
      <c r="F523" s="663" t="s">
        <v>6557</v>
      </c>
      <c r="G523" s="662" t="s">
        <v>6168</v>
      </c>
      <c r="H523" s="662" t="s">
        <v>6169</v>
      </c>
      <c r="I523" s="664">
        <v>14169.1</v>
      </c>
      <c r="J523" s="664">
        <v>1</v>
      </c>
      <c r="K523" s="665">
        <v>14169.1</v>
      </c>
    </row>
    <row r="524" spans="1:11" ht="14.4" customHeight="1" x14ac:dyDescent="0.3">
      <c r="A524" s="660" t="s">
        <v>572</v>
      </c>
      <c r="B524" s="661" t="s">
        <v>573</v>
      </c>
      <c r="C524" s="662" t="s">
        <v>597</v>
      </c>
      <c r="D524" s="663" t="s">
        <v>6561</v>
      </c>
      <c r="E524" s="662" t="s">
        <v>6556</v>
      </c>
      <c r="F524" s="663" t="s">
        <v>6557</v>
      </c>
      <c r="G524" s="662" t="s">
        <v>6170</v>
      </c>
      <c r="H524" s="662" t="s">
        <v>6171</v>
      </c>
      <c r="I524" s="664">
        <v>8535</v>
      </c>
      <c r="J524" s="664">
        <v>2</v>
      </c>
      <c r="K524" s="665">
        <v>17070</v>
      </c>
    </row>
    <row r="525" spans="1:11" ht="14.4" customHeight="1" x14ac:dyDescent="0.3">
      <c r="A525" s="660" t="s">
        <v>572</v>
      </c>
      <c r="B525" s="661" t="s">
        <v>573</v>
      </c>
      <c r="C525" s="662" t="s">
        <v>597</v>
      </c>
      <c r="D525" s="663" t="s">
        <v>6561</v>
      </c>
      <c r="E525" s="662" t="s">
        <v>6556</v>
      </c>
      <c r="F525" s="663" t="s">
        <v>6557</v>
      </c>
      <c r="G525" s="662" t="s">
        <v>6172</v>
      </c>
      <c r="H525" s="662" t="s">
        <v>6173</v>
      </c>
      <c r="I525" s="664">
        <v>9114</v>
      </c>
      <c r="J525" s="664">
        <v>1</v>
      </c>
      <c r="K525" s="665">
        <v>9114</v>
      </c>
    </row>
    <row r="526" spans="1:11" ht="14.4" customHeight="1" x14ac:dyDescent="0.3">
      <c r="A526" s="660" t="s">
        <v>572</v>
      </c>
      <c r="B526" s="661" t="s">
        <v>573</v>
      </c>
      <c r="C526" s="662" t="s">
        <v>597</v>
      </c>
      <c r="D526" s="663" t="s">
        <v>6561</v>
      </c>
      <c r="E526" s="662" t="s">
        <v>6556</v>
      </c>
      <c r="F526" s="663" t="s">
        <v>6557</v>
      </c>
      <c r="G526" s="662" t="s">
        <v>6174</v>
      </c>
      <c r="H526" s="662" t="s">
        <v>6175</v>
      </c>
      <c r="I526" s="664">
        <v>1061.8</v>
      </c>
      <c r="J526" s="664">
        <v>1</v>
      </c>
      <c r="K526" s="665">
        <v>1061.8</v>
      </c>
    </row>
    <row r="527" spans="1:11" ht="14.4" customHeight="1" x14ac:dyDescent="0.3">
      <c r="A527" s="660" t="s">
        <v>572</v>
      </c>
      <c r="B527" s="661" t="s">
        <v>573</v>
      </c>
      <c r="C527" s="662" t="s">
        <v>597</v>
      </c>
      <c r="D527" s="663" t="s">
        <v>6561</v>
      </c>
      <c r="E527" s="662" t="s">
        <v>6556</v>
      </c>
      <c r="F527" s="663" t="s">
        <v>6557</v>
      </c>
      <c r="G527" s="662" t="s">
        <v>6176</v>
      </c>
      <c r="H527" s="662" t="s">
        <v>6177</v>
      </c>
      <c r="I527" s="664">
        <v>30129</v>
      </c>
      <c r="J527" s="664">
        <v>1</v>
      </c>
      <c r="K527" s="665">
        <v>30129</v>
      </c>
    </row>
    <row r="528" spans="1:11" ht="14.4" customHeight="1" x14ac:dyDescent="0.3">
      <c r="A528" s="660" t="s">
        <v>572</v>
      </c>
      <c r="B528" s="661" t="s">
        <v>573</v>
      </c>
      <c r="C528" s="662" t="s">
        <v>597</v>
      </c>
      <c r="D528" s="663" t="s">
        <v>6561</v>
      </c>
      <c r="E528" s="662" t="s">
        <v>6556</v>
      </c>
      <c r="F528" s="663" t="s">
        <v>6557</v>
      </c>
      <c r="G528" s="662" t="s">
        <v>6178</v>
      </c>
      <c r="H528" s="662" t="s">
        <v>6179</v>
      </c>
      <c r="I528" s="664">
        <v>22385</v>
      </c>
      <c r="J528" s="664">
        <v>1</v>
      </c>
      <c r="K528" s="665">
        <v>22385</v>
      </c>
    </row>
    <row r="529" spans="1:11" ht="14.4" customHeight="1" x14ac:dyDescent="0.3">
      <c r="A529" s="660" t="s">
        <v>572</v>
      </c>
      <c r="B529" s="661" t="s">
        <v>573</v>
      </c>
      <c r="C529" s="662" t="s">
        <v>597</v>
      </c>
      <c r="D529" s="663" t="s">
        <v>6561</v>
      </c>
      <c r="E529" s="662" t="s">
        <v>6556</v>
      </c>
      <c r="F529" s="663" t="s">
        <v>6557</v>
      </c>
      <c r="G529" s="662" t="s">
        <v>6180</v>
      </c>
      <c r="H529" s="662" t="s">
        <v>6181</v>
      </c>
      <c r="I529" s="664">
        <v>14088</v>
      </c>
      <c r="J529" s="664">
        <v>1</v>
      </c>
      <c r="K529" s="665">
        <v>14088</v>
      </c>
    </row>
    <row r="530" spans="1:11" ht="14.4" customHeight="1" x14ac:dyDescent="0.3">
      <c r="A530" s="660" t="s">
        <v>572</v>
      </c>
      <c r="B530" s="661" t="s">
        <v>573</v>
      </c>
      <c r="C530" s="662" t="s">
        <v>597</v>
      </c>
      <c r="D530" s="663" t="s">
        <v>6561</v>
      </c>
      <c r="E530" s="662" t="s">
        <v>6556</v>
      </c>
      <c r="F530" s="663" t="s">
        <v>6557</v>
      </c>
      <c r="G530" s="662" t="s">
        <v>6182</v>
      </c>
      <c r="H530" s="662" t="s">
        <v>6183</v>
      </c>
      <c r="I530" s="664">
        <v>12221</v>
      </c>
      <c r="J530" s="664">
        <v>2</v>
      </c>
      <c r="K530" s="665">
        <v>24442</v>
      </c>
    </row>
    <row r="531" spans="1:11" ht="14.4" customHeight="1" x14ac:dyDescent="0.3">
      <c r="A531" s="660" t="s">
        <v>572</v>
      </c>
      <c r="B531" s="661" t="s">
        <v>573</v>
      </c>
      <c r="C531" s="662" t="s">
        <v>597</v>
      </c>
      <c r="D531" s="663" t="s">
        <v>6561</v>
      </c>
      <c r="E531" s="662" t="s">
        <v>6556</v>
      </c>
      <c r="F531" s="663" t="s">
        <v>6557</v>
      </c>
      <c r="G531" s="662" t="s">
        <v>6184</v>
      </c>
      <c r="H531" s="662" t="s">
        <v>6185</v>
      </c>
      <c r="I531" s="664">
        <v>14169.1</v>
      </c>
      <c r="J531" s="664">
        <v>1</v>
      </c>
      <c r="K531" s="665">
        <v>14169.1</v>
      </c>
    </row>
    <row r="532" spans="1:11" ht="14.4" customHeight="1" x14ac:dyDescent="0.3">
      <c r="A532" s="660" t="s">
        <v>572</v>
      </c>
      <c r="B532" s="661" t="s">
        <v>573</v>
      </c>
      <c r="C532" s="662" t="s">
        <v>597</v>
      </c>
      <c r="D532" s="663" t="s">
        <v>6561</v>
      </c>
      <c r="E532" s="662" t="s">
        <v>6556</v>
      </c>
      <c r="F532" s="663" t="s">
        <v>6557</v>
      </c>
      <c r="G532" s="662" t="s">
        <v>6186</v>
      </c>
      <c r="H532" s="662" t="s">
        <v>6187</v>
      </c>
      <c r="I532" s="664">
        <v>14087.5</v>
      </c>
      <c r="J532" s="664">
        <v>1</v>
      </c>
      <c r="K532" s="665">
        <v>14087.5</v>
      </c>
    </row>
    <row r="533" spans="1:11" ht="14.4" customHeight="1" x14ac:dyDescent="0.3">
      <c r="A533" s="660" t="s">
        <v>572</v>
      </c>
      <c r="B533" s="661" t="s">
        <v>573</v>
      </c>
      <c r="C533" s="662" t="s">
        <v>597</v>
      </c>
      <c r="D533" s="663" t="s">
        <v>6561</v>
      </c>
      <c r="E533" s="662" t="s">
        <v>6556</v>
      </c>
      <c r="F533" s="663" t="s">
        <v>6557</v>
      </c>
      <c r="G533" s="662" t="s">
        <v>6188</v>
      </c>
      <c r="H533" s="662" t="s">
        <v>6189</v>
      </c>
      <c r="I533" s="664">
        <v>14088</v>
      </c>
      <c r="J533" s="664">
        <v>1</v>
      </c>
      <c r="K533" s="665">
        <v>14088</v>
      </c>
    </row>
    <row r="534" spans="1:11" ht="14.4" customHeight="1" x14ac:dyDescent="0.3">
      <c r="A534" s="660" t="s">
        <v>572</v>
      </c>
      <c r="B534" s="661" t="s">
        <v>573</v>
      </c>
      <c r="C534" s="662" t="s">
        <v>597</v>
      </c>
      <c r="D534" s="663" t="s">
        <v>6561</v>
      </c>
      <c r="E534" s="662" t="s">
        <v>6556</v>
      </c>
      <c r="F534" s="663" t="s">
        <v>6557</v>
      </c>
      <c r="G534" s="662" t="s">
        <v>6190</v>
      </c>
      <c r="H534" s="662" t="s">
        <v>6191</v>
      </c>
      <c r="I534" s="664">
        <v>5822.67</v>
      </c>
      <c r="J534" s="664">
        <v>1</v>
      </c>
      <c r="K534" s="665">
        <v>5822.67</v>
      </c>
    </row>
    <row r="535" spans="1:11" ht="14.4" customHeight="1" x14ac:dyDescent="0.3">
      <c r="A535" s="660" t="s">
        <v>572</v>
      </c>
      <c r="B535" s="661" t="s">
        <v>573</v>
      </c>
      <c r="C535" s="662" t="s">
        <v>597</v>
      </c>
      <c r="D535" s="663" t="s">
        <v>6561</v>
      </c>
      <c r="E535" s="662" t="s">
        <v>6556</v>
      </c>
      <c r="F535" s="663" t="s">
        <v>6557</v>
      </c>
      <c r="G535" s="662" t="s">
        <v>6192</v>
      </c>
      <c r="H535" s="662" t="s">
        <v>6193</v>
      </c>
      <c r="I535" s="664">
        <v>2559</v>
      </c>
      <c r="J535" s="664">
        <v>1</v>
      </c>
      <c r="K535" s="665">
        <v>2559</v>
      </c>
    </row>
    <row r="536" spans="1:11" ht="14.4" customHeight="1" x14ac:dyDescent="0.3">
      <c r="A536" s="660" t="s">
        <v>572</v>
      </c>
      <c r="B536" s="661" t="s">
        <v>573</v>
      </c>
      <c r="C536" s="662" t="s">
        <v>597</v>
      </c>
      <c r="D536" s="663" t="s">
        <v>6561</v>
      </c>
      <c r="E536" s="662" t="s">
        <v>6556</v>
      </c>
      <c r="F536" s="663" t="s">
        <v>6557</v>
      </c>
      <c r="G536" s="662" t="s">
        <v>6194</v>
      </c>
      <c r="H536" s="662" t="s">
        <v>6195</v>
      </c>
      <c r="I536" s="664">
        <v>14169.1</v>
      </c>
      <c r="J536" s="664">
        <v>1</v>
      </c>
      <c r="K536" s="665">
        <v>14169.1</v>
      </c>
    </row>
    <row r="537" spans="1:11" ht="14.4" customHeight="1" x14ac:dyDescent="0.3">
      <c r="A537" s="660" t="s">
        <v>572</v>
      </c>
      <c r="B537" s="661" t="s">
        <v>573</v>
      </c>
      <c r="C537" s="662" t="s">
        <v>597</v>
      </c>
      <c r="D537" s="663" t="s">
        <v>6561</v>
      </c>
      <c r="E537" s="662" t="s">
        <v>6556</v>
      </c>
      <c r="F537" s="663" t="s">
        <v>6557</v>
      </c>
      <c r="G537" s="662" t="s">
        <v>6196</v>
      </c>
      <c r="H537" s="662" t="s">
        <v>6197</v>
      </c>
      <c r="I537" s="664">
        <v>14290.1</v>
      </c>
      <c r="J537" s="664">
        <v>2</v>
      </c>
      <c r="K537" s="665">
        <v>28580.2</v>
      </c>
    </row>
    <row r="538" spans="1:11" ht="14.4" customHeight="1" x14ac:dyDescent="0.3">
      <c r="A538" s="660" t="s">
        <v>572</v>
      </c>
      <c r="B538" s="661" t="s">
        <v>573</v>
      </c>
      <c r="C538" s="662" t="s">
        <v>597</v>
      </c>
      <c r="D538" s="663" t="s">
        <v>6561</v>
      </c>
      <c r="E538" s="662" t="s">
        <v>6556</v>
      </c>
      <c r="F538" s="663" t="s">
        <v>6557</v>
      </c>
      <c r="G538" s="662" t="s">
        <v>6198</v>
      </c>
      <c r="H538" s="662" t="s">
        <v>6199</v>
      </c>
      <c r="I538" s="664">
        <v>14169.1</v>
      </c>
      <c r="J538" s="664">
        <v>1</v>
      </c>
      <c r="K538" s="665">
        <v>14169.1</v>
      </c>
    </row>
    <row r="539" spans="1:11" ht="14.4" customHeight="1" x14ac:dyDescent="0.3">
      <c r="A539" s="660" t="s">
        <v>572</v>
      </c>
      <c r="B539" s="661" t="s">
        <v>573</v>
      </c>
      <c r="C539" s="662" t="s">
        <v>597</v>
      </c>
      <c r="D539" s="663" t="s">
        <v>6561</v>
      </c>
      <c r="E539" s="662" t="s">
        <v>6556</v>
      </c>
      <c r="F539" s="663" t="s">
        <v>6557</v>
      </c>
      <c r="G539" s="662" t="s">
        <v>6200</v>
      </c>
      <c r="H539" s="662" t="s">
        <v>6201</v>
      </c>
      <c r="I539" s="664">
        <v>26879.79</v>
      </c>
      <c r="J539" s="664">
        <v>1</v>
      </c>
      <c r="K539" s="665">
        <v>26879.79</v>
      </c>
    </row>
    <row r="540" spans="1:11" ht="14.4" customHeight="1" x14ac:dyDescent="0.3">
      <c r="A540" s="660" t="s">
        <v>572</v>
      </c>
      <c r="B540" s="661" t="s">
        <v>573</v>
      </c>
      <c r="C540" s="662" t="s">
        <v>597</v>
      </c>
      <c r="D540" s="663" t="s">
        <v>6561</v>
      </c>
      <c r="E540" s="662" t="s">
        <v>6556</v>
      </c>
      <c r="F540" s="663" t="s">
        <v>6557</v>
      </c>
      <c r="G540" s="662" t="s">
        <v>6202</v>
      </c>
      <c r="H540" s="662" t="s">
        <v>6203</v>
      </c>
      <c r="I540" s="664">
        <v>14087.69</v>
      </c>
      <c r="J540" s="664">
        <v>3</v>
      </c>
      <c r="K540" s="665">
        <v>42262.99</v>
      </c>
    </row>
    <row r="541" spans="1:11" ht="14.4" customHeight="1" x14ac:dyDescent="0.3">
      <c r="A541" s="660" t="s">
        <v>572</v>
      </c>
      <c r="B541" s="661" t="s">
        <v>573</v>
      </c>
      <c r="C541" s="662" t="s">
        <v>597</v>
      </c>
      <c r="D541" s="663" t="s">
        <v>6561</v>
      </c>
      <c r="E541" s="662" t="s">
        <v>6556</v>
      </c>
      <c r="F541" s="663" t="s">
        <v>6557</v>
      </c>
      <c r="G541" s="662" t="s">
        <v>6204</v>
      </c>
      <c r="H541" s="662" t="s">
        <v>6205</v>
      </c>
      <c r="I541" s="664">
        <v>13613</v>
      </c>
      <c r="J541" s="664">
        <v>1</v>
      </c>
      <c r="K541" s="665">
        <v>13613</v>
      </c>
    </row>
    <row r="542" spans="1:11" ht="14.4" customHeight="1" x14ac:dyDescent="0.3">
      <c r="A542" s="660" t="s">
        <v>572</v>
      </c>
      <c r="B542" s="661" t="s">
        <v>573</v>
      </c>
      <c r="C542" s="662" t="s">
        <v>597</v>
      </c>
      <c r="D542" s="663" t="s">
        <v>6561</v>
      </c>
      <c r="E542" s="662" t="s">
        <v>6556</v>
      </c>
      <c r="F542" s="663" t="s">
        <v>6557</v>
      </c>
      <c r="G542" s="662" t="s">
        <v>6206</v>
      </c>
      <c r="H542" s="662" t="s">
        <v>6207</v>
      </c>
      <c r="I542" s="664">
        <v>14087.75</v>
      </c>
      <c r="J542" s="664">
        <v>2</v>
      </c>
      <c r="K542" s="665">
        <v>28175.5</v>
      </c>
    </row>
    <row r="543" spans="1:11" ht="14.4" customHeight="1" x14ac:dyDescent="0.3">
      <c r="A543" s="660" t="s">
        <v>572</v>
      </c>
      <c r="B543" s="661" t="s">
        <v>573</v>
      </c>
      <c r="C543" s="662" t="s">
        <v>597</v>
      </c>
      <c r="D543" s="663" t="s">
        <v>6561</v>
      </c>
      <c r="E543" s="662" t="s">
        <v>6556</v>
      </c>
      <c r="F543" s="663" t="s">
        <v>6557</v>
      </c>
      <c r="G543" s="662" t="s">
        <v>6208</v>
      </c>
      <c r="H543" s="662" t="s">
        <v>6209</v>
      </c>
      <c r="I543" s="664">
        <v>423.5</v>
      </c>
      <c r="J543" s="664">
        <v>10</v>
      </c>
      <c r="K543" s="665">
        <v>4235</v>
      </c>
    </row>
    <row r="544" spans="1:11" ht="14.4" customHeight="1" x14ac:dyDescent="0.3">
      <c r="A544" s="660" t="s">
        <v>572</v>
      </c>
      <c r="B544" s="661" t="s">
        <v>573</v>
      </c>
      <c r="C544" s="662" t="s">
        <v>597</v>
      </c>
      <c r="D544" s="663" t="s">
        <v>6561</v>
      </c>
      <c r="E544" s="662" t="s">
        <v>6556</v>
      </c>
      <c r="F544" s="663" t="s">
        <v>6557</v>
      </c>
      <c r="G544" s="662" t="s">
        <v>6210</v>
      </c>
      <c r="H544" s="662" t="s">
        <v>6211</v>
      </c>
      <c r="I544" s="664">
        <v>189.97</v>
      </c>
      <c r="J544" s="664">
        <v>1</v>
      </c>
      <c r="K544" s="665">
        <v>189.97</v>
      </c>
    </row>
    <row r="545" spans="1:11" ht="14.4" customHeight="1" x14ac:dyDescent="0.3">
      <c r="A545" s="660" t="s">
        <v>572</v>
      </c>
      <c r="B545" s="661" t="s">
        <v>573</v>
      </c>
      <c r="C545" s="662" t="s">
        <v>597</v>
      </c>
      <c r="D545" s="663" t="s">
        <v>6561</v>
      </c>
      <c r="E545" s="662" t="s">
        <v>6556</v>
      </c>
      <c r="F545" s="663" t="s">
        <v>6557</v>
      </c>
      <c r="G545" s="662" t="s">
        <v>6212</v>
      </c>
      <c r="H545" s="662" t="s">
        <v>6213</v>
      </c>
      <c r="I545" s="664">
        <v>15972</v>
      </c>
      <c r="J545" s="664">
        <v>1</v>
      </c>
      <c r="K545" s="665">
        <v>15972</v>
      </c>
    </row>
    <row r="546" spans="1:11" ht="14.4" customHeight="1" x14ac:dyDescent="0.3">
      <c r="A546" s="660" t="s">
        <v>572</v>
      </c>
      <c r="B546" s="661" t="s">
        <v>573</v>
      </c>
      <c r="C546" s="662" t="s">
        <v>597</v>
      </c>
      <c r="D546" s="663" t="s">
        <v>6561</v>
      </c>
      <c r="E546" s="662" t="s">
        <v>6556</v>
      </c>
      <c r="F546" s="663" t="s">
        <v>6557</v>
      </c>
      <c r="G546" s="662" t="s">
        <v>6214</v>
      </c>
      <c r="H546" s="662" t="s">
        <v>6215</v>
      </c>
      <c r="I546" s="664">
        <v>14088</v>
      </c>
      <c r="J546" s="664">
        <v>1</v>
      </c>
      <c r="K546" s="665">
        <v>14088</v>
      </c>
    </row>
    <row r="547" spans="1:11" ht="14.4" customHeight="1" x14ac:dyDescent="0.3">
      <c r="A547" s="660" t="s">
        <v>572</v>
      </c>
      <c r="B547" s="661" t="s">
        <v>573</v>
      </c>
      <c r="C547" s="662" t="s">
        <v>597</v>
      </c>
      <c r="D547" s="663" t="s">
        <v>6561</v>
      </c>
      <c r="E547" s="662" t="s">
        <v>6556</v>
      </c>
      <c r="F547" s="663" t="s">
        <v>6557</v>
      </c>
      <c r="G547" s="662" t="s">
        <v>6216</v>
      </c>
      <c r="H547" s="662" t="s">
        <v>6217</v>
      </c>
      <c r="I547" s="664">
        <v>13878.7</v>
      </c>
      <c r="J547" s="664">
        <v>1</v>
      </c>
      <c r="K547" s="665">
        <v>13878.7</v>
      </c>
    </row>
    <row r="548" spans="1:11" ht="14.4" customHeight="1" x14ac:dyDescent="0.3">
      <c r="A548" s="660" t="s">
        <v>572</v>
      </c>
      <c r="B548" s="661" t="s">
        <v>573</v>
      </c>
      <c r="C548" s="662" t="s">
        <v>597</v>
      </c>
      <c r="D548" s="663" t="s">
        <v>6561</v>
      </c>
      <c r="E548" s="662" t="s">
        <v>6556</v>
      </c>
      <c r="F548" s="663" t="s">
        <v>6557</v>
      </c>
      <c r="G548" s="662" t="s">
        <v>6218</v>
      </c>
      <c r="H548" s="662" t="s">
        <v>6219</v>
      </c>
      <c r="I548" s="664">
        <v>25773</v>
      </c>
      <c r="J548" s="664">
        <v>1</v>
      </c>
      <c r="K548" s="665">
        <v>25773</v>
      </c>
    </row>
    <row r="549" spans="1:11" ht="14.4" customHeight="1" x14ac:dyDescent="0.3">
      <c r="A549" s="660" t="s">
        <v>572</v>
      </c>
      <c r="B549" s="661" t="s">
        <v>573</v>
      </c>
      <c r="C549" s="662" t="s">
        <v>597</v>
      </c>
      <c r="D549" s="663" t="s">
        <v>6561</v>
      </c>
      <c r="E549" s="662" t="s">
        <v>6556</v>
      </c>
      <c r="F549" s="663" t="s">
        <v>6557</v>
      </c>
      <c r="G549" s="662" t="s">
        <v>6220</v>
      </c>
      <c r="H549" s="662" t="s">
        <v>6221</v>
      </c>
      <c r="I549" s="664">
        <v>14169.1</v>
      </c>
      <c r="J549" s="664">
        <v>1</v>
      </c>
      <c r="K549" s="665">
        <v>14169.1</v>
      </c>
    </row>
    <row r="550" spans="1:11" ht="14.4" customHeight="1" x14ac:dyDescent="0.3">
      <c r="A550" s="660" t="s">
        <v>572</v>
      </c>
      <c r="B550" s="661" t="s">
        <v>573</v>
      </c>
      <c r="C550" s="662" t="s">
        <v>597</v>
      </c>
      <c r="D550" s="663" t="s">
        <v>6561</v>
      </c>
      <c r="E550" s="662" t="s">
        <v>6556</v>
      </c>
      <c r="F550" s="663" t="s">
        <v>6557</v>
      </c>
      <c r="G550" s="662" t="s">
        <v>6222</v>
      </c>
      <c r="H550" s="662" t="s">
        <v>6223</v>
      </c>
      <c r="I550" s="664">
        <v>12100</v>
      </c>
      <c r="J550" s="664">
        <v>2</v>
      </c>
      <c r="K550" s="665">
        <v>24200</v>
      </c>
    </row>
    <row r="551" spans="1:11" ht="14.4" customHeight="1" x14ac:dyDescent="0.3">
      <c r="A551" s="660" t="s">
        <v>572</v>
      </c>
      <c r="B551" s="661" t="s">
        <v>573</v>
      </c>
      <c r="C551" s="662" t="s">
        <v>597</v>
      </c>
      <c r="D551" s="663" t="s">
        <v>6561</v>
      </c>
      <c r="E551" s="662" t="s">
        <v>6556</v>
      </c>
      <c r="F551" s="663" t="s">
        <v>6557</v>
      </c>
      <c r="G551" s="662" t="s">
        <v>6224</v>
      </c>
      <c r="H551" s="662" t="s">
        <v>6225</v>
      </c>
      <c r="I551" s="664">
        <v>14290.1</v>
      </c>
      <c r="J551" s="664">
        <v>2</v>
      </c>
      <c r="K551" s="665">
        <v>28580.2</v>
      </c>
    </row>
    <row r="552" spans="1:11" ht="14.4" customHeight="1" x14ac:dyDescent="0.3">
      <c r="A552" s="660" t="s">
        <v>572</v>
      </c>
      <c r="B552" s="661" t="s">
        <v>573</v>
      </c>
      <c r="C552" s="662" t="s">
        <v>600</v>
      </c>
      <c r="D552" s="663" t="s">
        <v>6562</v>
      </c>
      <c r="E552" s="662" t="s">
        <v>6556</v>
      </c>
      <c r="F552" s="663" t="s">
        <v>6557</v>
      </c>
      <c r="G552" s="662" t="s">
        <v>6226</v>
      </c>
      <c r="H552" s="662" t="s">
        <v>6227</v>
      </c>
      <c r="I552" s="664">
        <v>267.2619988788889</v>
      </c>
      <c r="J552" s="664">
        <v>2</v>
      </c>
      <c r="K552" s="665">
        <v>534.52399775777781</v>
      </c>
    </row>
    <row r="553" spans="1:11" ht="14.4" customHeight="1" x14ac:dyDescent="0.3">
      <c r="A553" s="660" t="s">
        <v>572</v>
      </c>
      <c r="B553" s="661" t="s">
        <v>573</v>
      </c>
      <c r="C553" s="662" t="s">
        <v>600</v>
      </c>
      <c r="D553" s="663" t="s">
        <v>6562</v>
      </c>
      <c r="E553" s="662" t="s">
        <v>6556</v>
      </c>
      <c r="F553" s="663" t="s">
        <v>6557</v>
      </c>
      <c r="G553" s="662" t="s">
        <v>6228</v>
      </c>
      <c r="H553" s="662" t="s">
        <v>6229</v>
      </c>
      <c r="I553" s="664">
        <v>257.48066695141301</v>
      </c>
      <c r="J553" s="664">
        <v>11</v>
      </c>
      <c r="K553" s="665">
        <v>2832.4176823704615</v>
      </c>
    </row>
    <row r="554" spans="1:11" ht="14.4" customHeight="1" x14ac:dyDescent="0.3">
      <c r="A554" s="660" t="s">
        <v>572</v>
      </c>
      <c r="B554" s="661" t="s">
        <v>573</v>
      </c>
      <c r="C554" s="662" t="s">
        <v>600</v>
      </c>
      <c r="D554" s="663" t="s">
        <v>6562</v>
      </c>
      <c r="E554" s="662" t="s">
        <v>6556</v>
      </c>
      <c r="F554" s="663" t="s">
        <v>6557</v>
      </c>
      <c r="G554" s="662" t="s">
        <v>6230</v>
      </c>
      <c r="H554" s="662" t="s">
        <v>6231</v>
      </c>
      <c r="I554" s="664">
        <v>210.74557748317892</v>
      </c>
      <c r="J554" s="664">
        <v>4</v>
      </c>
      <c r="K554" s="665">
        <v>842.98230993271568</v>
      </c>
    </row>
    <row r="555" spans="1:11" ht="14.4" customHeight="1" x14ac:dyDescent="0.3">
      <c r="A555" s="660" t="s">
        <v>572</v>
      </c>
      <c r="B555" s="661" t="s">
        <v>573</v>
      </c>
      <c r="C555" s="662" t="s">
        <v>600</v>
      </c>
      <c r="D555" s="663" t="s">
        <v>6562</v>
      </c>
      <c r="E555" s="662" t="s">
        <v>6556</v>
      </c>
      <c r="F555" s="663" t="s">
        <v>6557</v>
      </c>
      <c r="G555" s="662" t="s">
        <v>6232</v>
      </c>
      <c r="H555" s="662" t="s">
        <v>6233</v>
      </c>
      <c r="I555" s="664">
        <v>330.23</v>
      </c>
      <c r="J555" s="664">
        <v>30</v>
      </c>
      <c r="K555" s="665">
        <v>9910</v>
      </c>
    </row>
    <row r="556" spans="1:11" ht="14.4" customHeight="1" x14ac:dyDescent="0.3">
      <c r="A556" s="660" t="s">
        <v>572</v>
      </c>
      <c r="B556" s="661" t="s">
        <v>573</v>
      </c>
      <c r="C556" s="662" t="s">
        <v>600</v>
      </c>
      <c r="D556" s="663" t="s">
        <v>6562</v>
      </c>
      <c r="E556" s="662" t="s">
        <v>6556</v>
      </c>
      <c r="F556" s="663" t="s">
        <v>6557</v>
      </c>
      <c r="G556" s="662" t="s">
        <v>6154</v>
      </c>
      <c r="H556" s="662" t="s">
        <v>6155</v>
      </c>
      <c r="I556" s="664">
        <v>353.97666666666669</v>
      </c>
      <c r="J556" s="664">
        <v>30</v>
      </c>
      <c r="K556" s="665">
        <v>10619.3</v>
      </c>
    </row>
    <row r="557" spans="1:11" ht="14.4" customHeight="1" x14ac:dyDescent="0.3">
      <c r="A557" s="660" t="s">
        <v>572</v>
      </c>
      <c r="B557" s="661" t="s">
        <v>573</v>
      </c>
      <c r="C557" s="662" t="s">
        <v>600</v>
      </c>
      <c r="D557" s="663" t="s">
        <v>6562</v>
      </c>
      <c r="E557" s="662" t="s">
        <v>6556</v>
      </c>
      <c r="F557" s="663" t="s">
        <v>6557</v>
      </c>
      <c r="G557" s="662" t="s">
        <v>6234</v>
      </c>
      <c r="H557" s="662" t="s">
        <v>6235</v>
      </c>
      <c r="I557" s="664">
        <v>1438.67</v>
      </c>
      <c r="J557" s="664">
        <v>6</v>
      </c>
      <c r="K557" s="665">
        <v>8632</v>
      </c>
    </row>
    <row r="558" spans="1:11" ht="14.4" customHeight="1" x14ac:dyDescent="0.3">
      <c r="A558" s="660" t="s">
        <v>572</v>
      </c>
      <c r="B558" s="661" t="s">
        <v>573</v>
      </c>
      <c r="C558" s="662" t="s">
        <v>600</v>
      </c>
      <c r="D558" s="663" t="s">
        <v>6562</v>
      </c>
      <c r="E558" s="662" t="s">
        <v>6556</v>
      </c>
      <c r="F558" s="663" t="s">
        <v>6557</v>
      </c>
      <c r="G558" s="662" t="s">
        <v>6236</v>
      </c>
      <c r="H558" s="662" t="s">
        <v>6237</v>
      </c>
      <c r="I558" s="664">
        <v>7579.1949999999997</v>
      </c>
      <c r="J558" s="664">
        <v>2</v>
      </c>
      <c r="K558" s="665">
        <v>15158.39</v>
      </c>
    </row>
    <row r="559" spans="1:11" ht="14.4" customHeight="1" x14ac:dyDescent="0.3">
      <c r="A559" s="660" t="s">
        <v>572</v>
      </c>
      <c r="B559" s="661" t="s">
        <v>573</v>
      </c>
      <c r="C559" s="662" t="s">
        <v>600</v>
      </c>
      <c r="D559" s="663" t="s">
        <v>6562</v>
      </c>
      <c r="E559" s="662" t="s">
        <v>6556</v>
      </c>
      <c r="F559" s="663" t="s">
        <v>6557</v>
      </c>
      <c r="G559" s="662" t="s">
        <v>6238</v>
      </c>
      <c r="H559" s="662" t="s">
        <v>6239</v>
      </c>
      <c r="I559" s="664">
        <v>7579.3</v>
      </c>
      <c r="J559" s="664">
        <v>1</v>
      </c>
      <c r="K559" s="665">
        <v>7579.3</v>
      </c>
    </row>
    <row r="560" spans="1:11" ht="14.4" customHeight="1" x14ac:dyDescent="0.3">
      <c r="A560" s="660" t="s">
        <v>572</v>
      </c>
      <c r="B560" s="661" t="s">
        <v>573</v>
      </c>
      <c r="C560" s="662" t="s">
        <v>600</v>
      </c>
      <c r="D560" s="663" t="s">
        <v>6562</v>
      </c>
      <c r="E560" s="662" t="s">
        <v>6556</v>
      </c>
      <c r="F560" s="663" t="s">
        <v>6557</v>
      </c>
      <c r="G560" s="662" t="s">
        <v>6240</v>
      </c>
      <c r="H560" s="662" t="s">
        <v>6241</v>
      </c>
      <c r="I560" s="664">
        <v>8518.4</v>
      </c>
      <c r="J560" s="664">
        <v>1</v>
      </c>
      <c r="K560" s="665">
        <v>8518.4</v>
      </c>
    </row>
    <row r="561" spans="1:11" ht="14.4" customHeight="1" x14ac:dyDescent="0.3">
      <c r="A561" s="660" t="s">
        <v>572</v>
      </c>
      <c r="B561" s="661" t="s">
        <v>573</v>
      </c>
      <c r="C561" s="662" t="s">
        <v>600</v>
      </c>
      <c r="D561" s="663" t="s">
        <v>6562</v>
      </c>
      <c r="E561" s="662" t="s">
        <v>6556</v>
      </c>
      <c r="F561" s="663" t="s">
        <v>6557</v>
      </c>
      <c r="G561" s="662" t="s">
        <v>6242</v>
      </c>
      <c r="H561" s="662" t="s">
        <v>6243</v>
      </c>
      <c r="I561" s="664">
        <v>8518.4</v>
      </c>
      <c r="J561" s="664">
        <v>1</v>
      </c>
      <c r="K561" s="665">
        <v>8518.4</v>
      </c>
    </row>
    <row r="562" spans="1:11" ht="14.4" customHeight="1" x14ac:dyDescent="0.3">
      <c r="A562" s="660" t="s">
        <v>572</v>
      </c>
      <c r="B562" s="661" t="s">
        <v>573</v>
      </c>
      <c r="C562" s="662" t="s">
        <v>600</v>
      </c>
      <c r="D562" s="663" t="s">
        <v>6562</v>
      </c>
      <c r="E562" s="662" t="s">
        <v>6556</v>
      </c>
      <c r="F562" s="663" t="s">
        <v>6557</v>
      </c>
      <c r="G562" s="662" t="s">
        <v>6244</v>
      </c>
      <c r="H562" s="662" t="s">
        <v>6245</v>
      </c>
      <c r="I562" s="664">
        <v>3563</v>
      </c>
      <c r="J562" s="664">
        <v>2</v>
      </c>
      <c r="K562" s="665">
        <v>7126</v>
      </c>
    </row>
    <row r="563" spans="1:11" ht="14.4" customHeight="1" x14ac:dyDescent="0.3">
      <c r="A563" s="660" t="s">
        <v>572</v>
      </c>
      <c r="B563" s="661" t="s">
        <v>573</v>
      </c>
      <c r="C563" s="662" t="s">
        <v>600</v>
      </c>
      <c r="D563" s="663" t="s">
        <v>6562</v>
      </c>
      <c r="E563" s="662" t="s">
        <v>6556</v>
      </c>
      <c r="F563" s="663" t="s">
        <v>6557</v>
      </c>
      <c r="G563" s="662" t="s">
        <v>6246</v>
      </c>
      <c r="H563" s="662" t="s">
        <v>6247</v>
      </c>
      <c r="I563" s="664">
        <v>6969.6000000000013</v>
      </c>
      <c r="J563" s="664">
        <v>3</v>
      </c>
      <c r="K563" s="665">
        <v>20908.800000000003</v>
      </c>
    </row>
    <row r="564" spans="1:11" ht="14.4" customHeight="1" x14ac:dyDescent="0.3">
      <c r="A564" s="660" t="s">
        <v>572</v>
      </c>
      <c r="B564" s="661" t="s">
        <v>573</v>
      </c>
      <c r="C564" s="662" t="s">
        <v>600</v>
      </c>
      <c r="D564" s="663" t="s">
        <v>6562</v>
      </c>
      <c r="E564" s="662" t="s">
        <v>6556</v>
      </c>
      <c r="F564" s="663" t="s">
        <v>6557</v>
      </c>
      <c r="G564" s="662" t="s">
        <v>6248</v>
      </c>
      <c r="H564" s="662" t="s">
        <v>6249</v>
      </c>
      <c r="I564" s="664">
        <v>8518.4</v>
      </c>
      <c r="J564" s="664">
        <v>3</v>
      </c>
      <c r="K564" s="665">
        <v>25555.199999999997</v>
      </c>
    </row>
    <row r="565" spans="1:11" ht="14.4" customHeight="1" x14ac:dyDescent="0.3">
      <c r="A565" s="660" t="s">
        <v>572</v>
      </c>
      <c r="B565" s="661" t="s">
        <v>573</v>
      </c>
      <c r="C565" s="662" t="s">
        <v>600</v>
      </c>
      <c r="D565" s="663" t="s">
        <v>6562</v>
      </c>
      <c r="E565" s="662" t="s">
        <v>6556</v>
      </c>
      <c r="F565" s="663" t="s">
        <v>6557</v>
      </c>
      <c r="G565" s="662" t="s">
        <v>6250</v>
      </c>
      <c r="H565" s="662" t="s">
        <v>6251</v>
      </c>
      <c r="I565" s="664">
        <v>9404.0499999999993</v>
      </c>
      <c r="J565" s="664">
        <v>1</v>
      </c>
      <c r="K565" s="665">
        <v>9404.0499999999993</v>
      </c>
    </row>
    <row r="566" spans="1:11" ht="14.4" customHeight="1" x14ac:dyDescent="0.3">
      <c r="A566" s="660" t="s">
        <v>572</v>
      </c>
      <c r="B566" s="661" t="s">
        <v>573</v>
      </c>
      <c r="C566" s="662" t="s">
        <v>600</v>
      </c>
      <c r="D566" s="663" t="s">
        <v>6562</v>
      </c>
      <c r="E566" s="662" t="s">
        <v>6556</v>
      </c>
      <c r="F566" s="663" t="s">
        <v>6557</v>
      </c>
      <c r="G566" s="662" t="s">
        <v>6252</v>
      </c>
      <c r="H566" s="662" t="s">
        <v>6253</v>
      </c>
      <c r="I566" s="664">
        <v>13018</v>
      </c>
      <c r="J566" s="664">
        <v>1</v>
      </c>
      <c r="K566" s="665">
        <v>13018</v>
      </c>
    </row>
    <row r="567" spans="1:11" ht="14.4" customHeight="1" x14ac:dyDescent="0.3">
      <c r="A567" s="660" t="s">
        <v>572</v>
      </c>
      <c r="B567" s="661" t="s">
        <v>573</v>
      </c>
      <c r="C567" s="662" t="s">
        <v>600</v>
      </c>
      <c r="D567" s="663" t="s">
        <v>6562</v>
      </c>
      <c r="E567" s="662" t="s">
        <v>6556</v>
      </c>
      <c r="F567" s="663" t="s">
        <v>6557</v>
      </c>
      <c r="G567" s="662" t="s">
        <v>6254</v>
      </c>
      <c r="H567" s="662" t="s">
        <v>6255</v>
      </c>
      <c r="I567" s="664">
        <v>13018.15</v>
      </c>
      <c r="J567" s="664">
        <v>2</v>
      </c>
      <c r="K567" s="665">
        <v>26036.3</v>
      </c>
    </row>
    <row r="568" spans="1:11" ht="14.4" customHeight="1" x14ac:dyDescent="0.3">
      <c r="A568" s="660" t="s">
        <v>572</v>
      </c>
      <c r="B568" s="661" t="s">
        <v>573</v>
      </c>
      <c r="C568" s="662" t="s">
        <v>600</v>
      </c>
      <c r="D568" s="663" t="s">
        <v>6562</v>
      </c>
      <c r="E568" s="662" t="s">
        <v>6556</v>
      </c>
      <c r="F568" s="663" t="s">
        <v>6557</v>
      </c>
      <c r="G568" s="662" t="s">
        <v>6256</v>
      </c>
      <c r="H568" s="662" t="s">
        <v>6257</v>
      </c>
      <c r="I568" s="664">
        <v>13018.57</v>
      </c>
      <c r="J568" s="664">
        <v>1</v>
      </c>
      <c r="K568" s="665">
        <v>13018.57</v>
      </c>
    </row>
    <row r="569" spans="1:11" ht="14.4" customHeight="1" x14ac:dyDescent="0.3">
      <c r="A569" s="660" t="s">
        <v>572</v>
      </c>
      <c r="B569" s="661" t="s">
        <v>573</v>
      </c>
      <c r="C569" s="662" t="s">
        <v>600</v>
      </c>
      <c r="D569" s="663" t="s">
        <v>6562</v>
      </c>
      <c r="E569" s="662" t="s">
        <v>6556</v>
      </c>
      <c r="F569" s="663" t="s">
        <v>6557</v>
      </c>
      <c r="G569" s="662" t="s">
        <v>6258</v>
      </c>
      <c r="H569" s="662" t="s">
        <v>6259</v>
      </c>
      <c r="I569" s="664">
        <v>1956.94</v>
      </c>
      <c r="J569" s="664">
        <v>5</v>
      </c>
      <c r="K569" s="665">
        <v>9784.7000000000007</v>
      </c>
    </row>
    <row r="570" spans="1:11" ht="14.4" customHeight="1" x14ac:dyDescent="0.3">
      <c r="A570" s="660" t="s">
        <v>572</v>
      </c>
      <c r="B570" s="661" t="s">
        <v>573</v>
      </c>
      <c r="C570" s="662" t="s">
        <v>600</v>
      </c>
      <c r="D570" s="663" t="s">
        <v>6562</v>
      </c>
      <c r="E570" s="662" t="s">
        <v>6556</v>
      </c>
      <c r="F570" s="663" t="s">
        <v>6557</v>
      </c>
      <c r="G570" s="662" t="s">
        <v>6260</v>
      </c>
      <c r="H570" s="662" t="s">
        <v>6261</v>
      </c>
      <c r="I570" s="664">
        <v>3799.4</v>
      </c>
      <c r="J570" s="664">
        <v>1</v>
      </c>
      <c r="K570" s="665">
        <v>3799.4</v>
      </c>
    </row>
    <row r="571" spans="1:11" ht="14.4" customHeight="1" x14ac:dyDescent="0.3">
      <c r="A571" s="660" t="s">
        <v>572</v>
      </c>
      <c r="B571" s="661" t="s">
        <v>573</v>
      </c>
      <c r="C571" s="662" t="s">
        <v>600</v>
      </c>
      <c r="D571" s="663" t="s">
        <v>6562</v>
      </c>
      <c r="E571" s="662" t="s">
        <v>6556</v>
      </c>
      <c r="F571" s="663" t="s">
        <v>6557</v>
      </c>
      <c r="G571" s="662" t="s">
        <v>6262</v>
      </c>
      <c r="H571" s="662" t="s">
        <v>6263</v>
      </c>
      <c r="I571" s="664">
        <v>8702.3450000000012</v>
      </c>
      <c r="J571" s="664">
        <v>2</v>
      </c>
      <c r="K571" s="665">
        <v>17404.690000000002</v>
      </c>
    </row>
    <row r="572" spans="1:11" ht="14.4" customHeight="1" x14ac:dyDescent="0.3">
      <c r="A572" s="660" t="s">
        <v>572</v>
      </c>
      <c r="B572" s="661" t="s">
        <v>573</v>
      </c>
      <c r="C572" s="662" t="s">
        <v>600</v>
      </c>
      <c r="D572" s="663" t="s">
        <v>6562</v>
      </c>
      <c r="E572" s="662" t="s">
        <v>6556</v>
      </c>
      <c r="F572" s="663" t="s">
        <v>6557</v>
      </c>
      <c r="G572" s="662" t="s">
        <v>6264</v>
      </c>
      <c r="H572" s="662" t="s">
        <v>6265</v>
      </c>
      <c r="I572" s="664">
        <v>15194</v>
      </c>
      <c r="J572" s="664">
        <v>1</v>
      </c>
      <c r="K572" s="665">
        <v>15194</v>
      </c>
    </row>
    <row r="573" spans="1:11" ht="14.4" customHeight="1" x14ac:dyDescent="0.3">
      <c r="A573" s="660" t="s">
        <v>572</v>
      </c>
      <c r="B573" s="661" t="s">
        <v>573</v>
      </c>
      <c r="C573" s="662" t="s">
        <v>600</v>
      </c>
      <c r="D573" s="663" t="s">
        <v>6562</v>
      </c>
      <c r="E573" s="662" t="s">
        <v>6556</v>
      </c>
      <c r="F573" s="663" t="s">
        <v>6557</v>
      </c>
      <c r="G573" s="662" t="s">
        <v>6266</v>
      </c>
      <c r="H573" s="662" t="s">
        <v>6267</v>
      </c>
      <c r="I573" s="664">
        <v>6969.6</v>
      </c>
      <c r="J573" s="664">
        <v>1</v>
      </c>
      <c r="K573" s="665">
        <v>6969.6</v>
      </c>
    </row>
    <row r="574" spans="1:11" ht="14.4" customHeight="1" x14ac:dyDescent="0.3">
      <c r="A574" s="660" t="s">
        <v>572</v>
      </c>
      <c r="B574" s="661" t="s">
        <v>573</v>
      </c>
      <c r="C574" s="662" t="s">
        <v>600</v>
      </c>
      <c r="D574" s="663" t="s">
        <v>6562</v>
      </c>
      <c r="E574" s="662" t="s">
        <v>6556</v>
      </c>
      <c r="F574" s="663" t="s">
        <v>6557</v>
      </c>
      <c r="G574" s="662" t="s">
        <v>6268</v>
      </c>
      <c r="H574" s="662" t="s">
        <v>6269</v>
      </c>
      <c r="I574" s="664">
        <v>7018</v>
      </c>
      <c r="J574" s="664">
        <v>2</v>
      </c>
      <c r="K574" s="665">
        <v>14036</v>
      </c>
    </row>
    <row r="575" spans="1:11" ht="14.4" customHeight="1" x14ac:dyDescent="0.3">
      <c r="A575" s="660" t="s">
        <v>572</v>
      </c>
      <c r="B575" s="661" t="s">
        <v>573</v>
      </c>
      <c r="C575" s="662" t="s">
        <v>600</v>
      </c>
      <c r="D575" s="663" t="s">
        <v>6562</v>
      </c>
      <c r="E575" s="662" t="s">
        <v>6556</v>
      </c>
      <c r="F575" s="663" t="s">
        <v>6557</v>
      </c>
      <c r="G575" s="662" t="s">
        <v>6270</v>
      </c>
      <c r="H575" s="662" t="s">
        <v>6271</v>
      </c>
      <c r="I575" s="664">
        <v>6969.6</v>
      </c>
      <c r="J575" s="664">
        <v>1</v>
      </c>
      <c r="K575" s="665">
        <v>6969.6</v>
      </c>
    </row>
    <row r="576" spans="1:11" ht="14.4" customHeight="1" x14ac:dyDescent="0.3">
      <c r="A576" s="660" t="s">
        <v>572</v>
      </c>
      <c r="B576" s="661" t="s">
        <v>573</v>
      </c>
      <c r="C576" s="662" t="s">
        <v>600</v>
      </c>
      <c r="D576" s="663" t="s">
        <v>6562</v>
      </c>
      <c r="E576" s="662" t="s">
        <v>6556</v>
      </c>
      <c r="F576" s="663" t="s">
        <v>6557</v>
      </c>
      <c r="G576" s="662" t="s">
        <v>6272</v>
      </c>
      <c r="H576" s="662" t="s">
        <v>6273</v>
      </c>
      <c r="I576" s="664">
        <v>9680</v>
      </c>
      <c r="J576" s="664">
        <v>1</v>
      </c>
      <c r="K576" s="665">
        <v>9680</v>
      </c>
    </row>
    <row r="577" spans="1:11" ht="14.4" customHeight="1" x14ac:dyDescent="0.3">
      <c r="A577" s="660" t="s">
        <v>572</v>
      </c>
      <c r="B577" s="661" t="s">
        <v>573</v>
      </c>
      <c r="C577" s="662" t="s">
        <v>600</v>
      </c>
      <c r="D577" s="663" t="s">
        <v>6562</v>
      </c>
      <c r="E577" s="662" t="s">
        <v>6556</v>
      </c>
      <c r="F577" s="663" t="s">
        <v>6557</v>
      </c>
      <c r="G577" s="662" t="s">
        <v>6274</v>
      </c>
      <c r="H577" s="662" t="s">
        <v>6275</v>
      </c>
      <c r="I577" s="664">
        <v>3484.8</v>
      </c>
      <c r="J577" s="664">
        <v>1</v>
      </c>
      <c r="K577" s="665">
        <v>3484.8</v>
      </c>
    </row>
    <row r="578" spans="1:11" ht="14.4" customHeight="1" x14ac:dyDescent="0.3">
      <c r="A578" s="660" t="s">
        <v>572</v>
      </c>
      <c r="B578" s="661" t="s">
        <v>573</v>
      </c>
      <c r="C578" s="662" t="s">
        <v>600</v>
      </c>
      <c r="D578" s="663" t="s">
        <v>6562</v>
      </c>
      <c r="E578" s="662" t="s">
        <v>6556</v>
      </c>
      <c r="F578" s="663" t="s">
        <v>6557</v>
      </c>
      <c r="G578" s="662" t="s">
        <v>6276</v>
      </c>
      <c r="H578" s="662" t="s">
        <v>6277</v>
      </c>
      <c r="I578" s="664">
        <v>8518.4</v>
      </c>
      <c r="J578" s="664">
        <v>1</v>
      </c>
      <c r="K578" s="665">
        <v>8518.4</v>
      </c>
    </row>
    <row r="579" spans="1:11" ht="14.4" customHeight="1" x14ac:dyDescent="0.3">
      <c r="A579" s="660" t="s">
        <v>572</v>
      </c>
      <c r="B579" s="661" t="s">
        <v>573</v>
      </c>
      <c r="C579" s="662" t="s">
        <v>600</v>
      </c>
      <c r="D579" s="663" t="s">
        <v>6562</v>
      </c>
      <c r="E579" s="662" t="s">
        <v>6556</v>
      </c>
      <c r="F579" s="663" t="s">
        <v>6557</v>
      </c>
      <c r="G579" s="662" t="s">
        <v>6278</v>
      </c>
      <c r="H579" s="662" t="s">
        <v>6279</v>
      </c>
      <c r="I579" s="664">
        <v>6969.6</v>
      </c>
      <c r="J579" s="664">
        <v>1</v>
      </c>
      <c r="K579" s="665">
        <v>6969.6</v>
      </c>
    </row>
    <row r="580" spans="1:11" ht="14.4" customHeight="1" x14ac:dyDescent="0.3">
      <c r="A580" s="660" t="s">
        <v>572</v>
      </c>
      <c r="B580" s="661" t="s">
        <v>573</v>
      </c>
      <c r="C580" s="662" t="s">
        <v>600</v>
      </c>
      <c r="D580" s="663" t="s">
        <v>6562</v>
      </c>
      <c r="E580" s="662" t="s">
        <v>6556</v>
      </c>
      <c r="F580" s="663" t="s">
        <v>6557</v>
      </c>
      <c r="G580" s="662" t="s">
        <v>6280</v>
      </c>
      <c r="H580" s="662" t="s">
        <v>6281</v>
      </c>
      <c r="I580" s="664">
        <v>6969.6</v>
      </c>
      <c r="J580" s="664">
        <v>2</v>
      </c>
      <c r="K580" s="665">
        <v>13939.2</v>
      </c>
    </row>
    <row r="581" spans="1:11" ht="14.4" customHeight="1" x14ac:dyDescent="0.3">
      <c r="A581" s="660" t="s">
        <v>572</v>
      </c>
      <c r="B581" s="661" t="s">
        <v>573</v>
      </c>
      <c r="C581" s="662" t="s">
        <v>600</v>
      </c>
      <c r="D581" s="663" t="s">
        <v>6562</v>
      </c>
      <c r="E581" s="662" t="s">
        <v>6556</v>
      </c>
      <c r="F581" s="663" t="s">
        <v>6557</v>
      </c>
      <c r="G581" s="662" t="s">
        <v>6282</v>
      </c>
      <c r="H581" s="662" t="s">
        <v>6283</v>
      </c>
      <c r="I581" s="664">
        <v>302.06492130693431</v>
      </c>
      <c r="J581" s="664">
        <v>1</v>
      </c>
      <c r="K581" s="665">
        <v>302.06492130693431</v>
      </c>
    </row>
    <row r="582" spans="1:11" ht="14.4" customHeight="1" x14ac:dyDescent="0.3">
      <c r="A582" s="660" t="s">
        <v>572</v>
      </c>
      <c r="B582" s="661" t="s">
        <v>573</v>
      </c>
      <c r="C582" s="662" t="s">
        <v>600</v>
      </c>
      <c r="D582" s="663" t="s">
        <v>6562</v>
      </c>
      <c r="E582" s="662" t="s">
        <v>6556</v>
      </c>
      <c r="F582" s="663" t="s">
        <v>6557</v>
      </c>
      <c r="G582" s="662" t="s">
        <v>6284</v>
      </c>
      <c r="H582" s="662" t="s">
        <v>6285</v>
      </c>
      <c r="I582" s="664">
        <v>8518.4</v>
      </c>
      <c r="J582" s="664">
        <v>1</v>
      </c>
      <c r="K582" s="665">
        <v>8518.4</v>
      </c>
    </row>
    <row r="583" spans="1:11" ht="14.4" customHeight="1" x14ac:dyDescent="0.3">
      <c r="A583" s="660" t="s">
        <v>572</v>
      </c>
      <c r="B583" s="661" t="s">
        <v>573</v>
      </c>
      <c r="C583" s="662" t="s">
        <v>600</v>
      </c>
      <c r="D583" s="663" t="s">
        <v>6562</v>
      </c>
      <c r="E583" s="662" t="s">
        <v>6556</v>
      </c>
      <c r="F583" s="663" t="s">
        <v>6557</v>
      </c>
      <c r="G583" s="662" t="s">
        <v>6286</v>
      </c>
      <c r="H583" s="662" t="s">
        <v>6287</v>
      </c>
      <c r="I583" s="664">
        <v>6969.6</v>
      </c>
      <c r="J583" s="664">
        <v>1</v>
      </c>
      <c r="K583" s="665">
        <v>6969.6</v>
      </c>
    </row>
    <row r="584" spans="1:11" ht="14.4" customHeight="1" x14ac:dyDescent="0.3">
      <c r="A584" s="660" t="s">
        <v>572</v>
      </c>
      <c r="B584" s="661" t="s">
        <v>573</v>
      </c>
      <c r="C584" s="662" t="s">
        <v>600</v>
      </c>
      <c r="D584" s="663" t="s">
        <v>6562</v>
      </c>
      <c r="E584" s="662" t="s">
        <v>6556</v>
      </c>
      <c r="F584" s="663" t="s">
        <v>6557</v>
      </c>
      <c r="G584" s="662" t="s">
        <v>6288</v>
      </c>
      <c r="H584" s="662" t="s">
        <v>6289</v>
      </c>
      <c r="I584" s="664">
        <v>6969.6</v>
      </c>
      <c r="J584" s="664">
        <v>1</v>
      </c>
      <c r="K584" s="665">
        <v>6969.6</v>
      </c>
    </row>
    <row r="585" spans="1:11" ht="14.4" customHeight="1" x14ac:dyDescent="0.3">
      <c r="A585" s="660" t="s">
        <v>572</v>
      </c>
      <c r="B585" s="661" t="s">
        <v>573</v>
      </c>
      <c r="C585" s="662" t="s">
        <v>600</v>
      </c>
      <c r="D585" s="663" t="s">
        <v>6562</v>
      </c>
      <c r="E585" s="662" t="s">
        <v>6556</v>
      </c>
      <c r="F585" s="663" t="s">
        <v>6557</v>
      </c>
      <c r="G585" s="662" t="s">
        <v>6290</v>
      </c>
      <c r="H585" s="662" t="s">
        <v>6291</v>
      </c>
      <c r="I585" s="664">
        <v>8518.4</v>
      </c>
      <c r="J585" s="664">
        <v>1</v>
      </c>
      <c r="K585" s="665">
        <v>8518.4</v>
      </c>
    </row>
    <row r="586" spans="1:11" ht="14.4" customHeight="1" x14ac:dyDescent="0.3">
      <c r="A586" s="660" t="s">
        <v>572</v>
      </c>
      <c r="B586" s="661" t="s">
        <v>573</v>
      </c>
      <c r="C586" s="662" t="s">
        <v>600</v>
      </c>
      <c r="D586" s="663" t="s">
        <v>6562</v>
      </c>
      <c r="E586" s="662" t="s">
        <v>6556</v>
      </c>
      <c r="F586" s="663" t="s">
        <v>6557</v>
      </c>
      <c r="G586" s="662" t="s">
        <v>6292</v>
      </c>
      <c r="H586" s="662" t="s">
        <v>6293</v>
      </c>
      <c r="I586" s="664">
        <v>15193.7</v>
      </c>
      <c r="J586" s="664">
        <v>1</v>
      </c>
      <c r="K586" s="665">
        <v>15193.7</v>
      </c>
    </row>
    <row r="587" spans="1:11" ht="14.4" customHeight="1" x14ac:dyDescent="0.3">
      <c r="A587" s="660" t="s">
        <v>572</v>
      </c>
      <c r="B587" s="661" t="s">
        <v>573</v>
      </c>
      <c r="C587" s="662" t="s">
        <v>600</v>
      </c>
      <c r="D587" s="663" t="s">
        <v>6562</v>
      </c>
      <c r="E587" s="662" t="s">
        <v>6556</v>
      </c>
      <c r="F587" s="663" t="s">
        <v>6557</v>
      </c>
      <c r="G587" s="662" t="s">
        <v>6294</v>
      </c>
      <c r="H587" s="662" t="s">
        <v>6295</v>
      </c>
      <c r="I587" s="664">
        <v>8518.4</v>
      </c>
      <c r="J587" s="664">
        <v>1</v>
      </c>
      <c r="K587" s="665">
        <v>8518.4</v>
      </c>
    </row>
    <row r="588" spans="1:11" ht="14.4" customHeight="1" x14ac:dyDescent="0.3">
      <c r="A588" s="660" t="s">
        <v>572</v>
      </c>
      <c r="B588" s="661" t="s">
        <v>573</v>
      </c>
      <c r="C588" s="662" t="s">
        <v>603</v>
      </c>
      <c r="D588" s="663" t="s">
        <v>3251</v>
      </c>
      <c r="E588" s="662" t="s">
        <v>6556</v>
      </c>
      <c r="F588" s="663" t="s">
        <v>6557</v>
      </c>
      <c r="G588" s="662" t="s">
        <v>6130</v>
      </c>
      <c r="H588" s="662" t="s">
        <v>6131</v>
      </c>
      <c r="I588" s="664">
        <v>170.37022222222225</v>
      </c>
      <c r="J588" s="664">
        <v>1</v>
      </c>
      <c r="K588" s="665">
        <v>170.37022222222225</v>
      </c>
    </row>
    <row r="589" spans="1:11" ht="14.4" customHeight="1" x14ac:dyDescent="0.3">
      <c r="A589" s="660" t="s">
        <v>572</v>
      </c>
      <c r="B589" s="661" t="s">
        <v>573</v>
      </c>
      <c r="C589" s="662" t="s">
        <v>603</v>
      </c>
      <c r="D589" s="663" t="s">
        <v>3251</v>
      </c>
      <c r="E589" s="662" t="s">
        <v>6556</v>
      </c>
      <c r="F589" s="663" t="s">
        <v>6557</v>
      </c>
      <c r="G589" s="662" t="s">
        <v>6296</v>
      </c>
      <c r="H589" s="662" t="s">
        <v>6297</v>
      </c>
      <c r="I589" s="664">
        <v>229.9</v>
      </c>
      <c r="J589" s="664">
        <v>0.1658</v>
      </c>
      <c r="K589" s="665">
        <v>38.117420000000003</v>
      </c>
    </row>
    <row r="590" spans="1:11" ht="14.4" customHeight="1" x14ac:dyDescent="0.3">
      <c r="A590" s="660" t="s">
        <v>572</v>
      </c>
      <c r="B590" s="661" t="s">
        <v>573</v>
      </c>
      <c r="C590" s="662" t="s">
        <v>603</v>
      </c>
      <c r="D590" s="663" t="s">
        <v>3251</v>
      </c>
      <c r="E590" s="662" t="s">
        <v>6556</v>
      </c>
      <c r="F590" s="663" t="s">
        <v>6557</v>
      </c>
      <c r="G590" s="662" t="s">
        <v>6298</v>
      </c>
      <c r="H590" s="662" t="s">
        <v>6299</v>
      </c>
      <c r="I590" s="664">
        <v>248.5980189522314</v>
      </c>
      <c r="J590" s="664">
        <v>1</v>
      </c>
      <c r="K590" s="665">
        <v>248.5980189522314</v>
      </c>
    </row>
    <row r="591" spans="1:11" ht="14.4" customHeight="1" x14ac:dyDescent="0.3">
      <c r="A591" s="660" t="s">
        <v>572</v>
      </c>
      <c r="B591" s="661" t="s">
        <v>573</v>
      </c>
      <c r="C591" s="662" t="s">
        <v>603</v>
      </c>
      <c r="D591" s="663" t="s">
        <v>3251</v>
      </c>
      <c r="E591" s="662" t="s">
        <v>6556</v>
      </c>
      <c r="F591" s="663" t="s">
        <v>6557</v>
      </c>
      <c r="G591" s="662" t="s">
        <v>6300</v>
      </c>
      <c r="H591" s="662" t="s">
        <v>6301</v>
      </c>
      <c r="I591" s="664">
        <v>0.51300000000000001</v>
      </c>
      <c r="J591" s="664">
        <v>14.88</v>
      </c>
      <c r="K591" s="665">
        <v>7.6334400000000002</v>
      </c>
    </row>
    <row r="592" spans="1:11" ht="14.4" customHeight="1" x14ac:dyDescent="0.3">
      <c r="A592" s="660" t="s">
        <v>572</v>
      </c>
      <c r="B592" s="661" t="s">
        <v>573</v>
      </c>
      <c r="C592" s="662" t="s">
        <v>603</v>
      </c>
      <c r="D592" s="663" t="s">
        <v>3251</v>
      </c>
      <c r="E592" s="662" t="s">
        <v>6556</v>
      </c>
      <c r="F592" s="663" t="s">
        <v>6557</v>
      </c>
      <c r="G592" s="662" t="s">
        <v>6096</v>
      </c>
      <c r="H592" s="662" t="s">
        <v>6097</v>
      </c>
      <c r="I592" s="664">
        <v>338.96666427329473</v>
      </c>
      <c r="J592" s="664">
        <v>16</v>
      </c>
      <c r="K592" s="665">
        <v>5422.6642524748604</v>
      </c>
    </row>
    <row r="593" spans="1:11" ht="14.4" customHeight="1" x14ac:dyDescent="0.3">
      <c r="A593" s="660" t="s">
        <v>572</v>
      </c>
      <c r="B593" s="661" t="s">
        <v>573</v>
      </c>
      <c r="C593" s="662" t="s">
        <v>603</v>
      </c>
      <c r="D593" s="663" t="s">
        <v>3251</v>
      </c>
      <c r="E593" s="662" t="s">
        <v>6556</v>
      </c>
      <c r="F593" s="663" t="s">
        <v>6557</v>
      </c>
      <c r="G593" s="662" t="s">
        <v>6132</v>
      </c>
      <c r="H593" s="662" t="s">
        <v>6133</v>
      </c>
      <c r="I593" s="664">
        <v>320.58571377981161</v>
      </c>
      <c r="J593" s="664">
        <v>5</v>
      </c>
      <c r="K593" s="665">
        <v>1593.8723023713528</v>
      </c>
    </row>
    <row r="594" spans="1:11" ht="14.4" customHeight="1" x14ac:dyDescent="0.3">
      <c r="A594" s="660" t="s">
        <v>572</v>
      </c>
      <c r="B594" s="661" t="s">
        <v>573</v>
      </c>
      <c r="C594" s="662" t="s">
        <v>603</v>
      </c>
      <c r="D594" s="663" t="s">
        <v>3251</v>
      </c>
      <c r="E594" s="662" t="s">
        <v>6556</v>
      </c>
      <c r="F594" s="663" t="s">
        <v>6557</v>
      </c>
      <c r="G594" s="662" t="s">
        <v>6136</v>
      </c>
      <c r="H594" s="662" t="s">
        <v>6137</v>
      </c>
      <c r="I594" s="664">
        <v>169.36</v>
      </c>
      <c r="J594" s="664">
        <v>1</v>
      </c>
      <c r="K594" s="665">
        <v>169.36</v>
      </c>
    </row>
    <row r="595" spans="1:11" ht="14.4" customHeight="1" x14ac:dyDescent="0.3">
      <c r="A595" s="660" t="s">
        <v>572</v>
      </c>
      <c r="B595" s="661" t="s">
        <v>573</v>
      </c>
      <c r="C595" s="662" t="s">
        <v>603</v>
      </c>
      <c r="D595" s="663" t="s">
        <v>3251</v>
      </c>
      <c r="E595" s="662" t="s">
        <v>6556</v>
      </c>
      <c r="F595" s="663" t="s">
        <v>6557</v>
      </c>
      <c r="G595" s="662" t="s">
        <v>6138</v>
      </c>
      <c r="H595" s="662" t="s">
        <v>6139</v>
      </c>
      <c r="I595" s="664">
        <v>587.32000000000005</v>
      </c>
      <c r="J595" s="664">
        <v>6</v>
      </c>
      <c r="K595" s="665">
        <v>3523.92</v>
      </c>
    </row>
    <row r="596" spans="1:11" ht="14.4" customHeight="1" x14ac:dyDescent="0.3">
      <c r="A596" s="660" t="s">
        <v>572</v>
      </c>
      <c r="B596" s="661" t="s">
        <v>573</v>
      </c>
      <c r="C596" s="662" t="s">
        <v>603</v>
      </c>
      <c r="D596" s="663" t="s">
        <v>3251</v>
      </c>
      <c r="E596" s="662" t="s">
        <v>6556</v>
      </c>
      <c r="F596" s="663" t="s">
        <v>6557</v>
      </c>
      <c r="G596" s="662" t="s">
        <v>6098</v>
      </c>
      <c r="H596" s="662" t="s">
        <v>6099</v>
      </c>
      <c r="I596" s="664">
        <v>917.30000000000007</v>
      </c>
      <c r="J596" s="664">
        <v>11</v>
      </c>
      <c r="K596" s="665">
        <v>10132.799999999999</v>
      </c>
    </row>
    <row r="597" spans="1:11" ht="14.4" customHeight="1" x14ac:dyDescent="0.3">
      <c r="A597" s="660" t="s">
        <v>572</v>
      </c>
      <c r="B597" s="661" t="s">
        <v>573</v>
      </c>
      <c r="C597" s="662" t="s">
        <v>603</v>
      </c>
      <c r="D597" s="663" t="s">
        <v>3251</v>
      </c>
      <c r="E597" s="662" t="s">
        <v>6556</v>
      </c>
      <c r="F597" s="663" t="s">
        <v>6557</v>
      </c>
      <c r="G597" s="662" t="s">
        <v>6302</v>
      </c>
      <c r="H597" s="662" t="s">
        <v>6303</v>
      </c>
      <c r="I597" s="664">
        <v>9811.31</v>
      </c>
      <c r="J597" s="664">
        <v>1</v>
      </c>
      <c r="K597" s="665">
        <v>9811.31</v>
      </c>
    </row>
    <row r="598" spans="1:11" ht="14.4" customHeight="1" x14ac:dyDescent="0.3">
      <c r="A598" s="660" t="s">
        <v>572</v>
      </c>
      <c r="B598" s="661" t="s">
        <v>573</v>
      </c>
      <c r="C598" s="662" t="s">
        <v>603</v>
      </c>
      <c r="D598" s="663" t="s">
        <v>3251</v>
      </c>
      <c r="E598" s="662" t="s">
        <v>6556</v>
      </c>
      <c r="F598" s="663" t="s">
        <v>6557</v>
      </c>
      <c r="G598" s="662" t="s">
        <v>6304</v>
      </c>
      <c r="H598" s="662" t="s">
        <v>6305</v>
      </c>
      <c r="I598" s="664">
        <v>32009.27</v>
      </c>
      <c r="J598" s="664">
        <v>2</v>
      </c>
      <c r="K598" s="665">
        <v>64018.54</v>
      </c>
    </row>
    <row r="599" spans="1:11" ht="14.4" customHeight="1" x14ac:dyDescent="0.3">
      <c r="A599" s="660" t="s">
        <v>572</v>
      </c>
      <c r="B599" s="661" t="s">
        <v>573</v>
      </c>
      <c r="C599" s="662" t="s">
        <v>603</v>
      </c>
      <c r="D599" s="663" t="s">
        <v>3251</v>
      </c>
      <c r="E599" s="662" t="s">
        <v>6556</v>
      </c>
      <c r="F599" s="663" t="s">
        <v>6557</v>
      </c>
      <c r="G599" s="662" t="s">
        <v>6306</v>
      </c>
      <c r="H599" s="662" t="s">
        <v>6307</v>
      </c>
      <c r="I599" s="664">
        <v>6166.0550000000003</v>
      </c>
      <c r="J599" s="664">
        <v>6</v>
      </c>
      <c r="K599" s="665">
        <v>36938.44</v>
      </c>
    </row>
    <row r="600" spans="1:11" ht="14.4" customHeight="1" x14ac:dyDescent="0.3">
      <c r="A600" s="660" t="s">
        <v>572</v>
      </c>
      <c r="B600" s="661" t="s">
        <v>573</v>
      </c>
      <c r="C600" s="662" t="s">
        <v>603</v>
      </c>
      <c r="D600" s="663" t="s">
        <v>3251</v>
      </c>
      <c r="E600" s="662" t="s">
        <v>6556</v>
      </c>
      <c r="F600" s="663" t="s">
        <v>6557</v>
      </c>
      <c r="G600" s="662" t="s">
        <v>6308</v>
      </c>
      <c r="H600" s="662" t="s">
        <v>6309</v>
      </c>
      <c r="I600" s="664">
        <v>6761.4066666666668</v>
      </c>
      <c r="J600" s="664">
        <v>4</v>
      </c>
      <c r="K600" s="665">
        <v>27476.440000000002</v>
      </c>
    </row>
    <row r="601" spans="1:11" ht="14.4" customHeight="1" x14ac:dyDescent="0.3">
      <c r="A601" s="660" t="s">
        <v>572</v>
      </c>
      <c r="B601" s="661" t="s">
        <v>573</v>
      </c>
      <c r="C601" s="662" t="s">
        <v>603</v>
      </c>
      <c r="D601" s="663" t="s">
        <v>3251</v>
      </c>
      <c r="E601" s="662" t="s">
        <v>6556</v>
      </c>
      <c r="F601" s="663" t="s">
        <v>6557</v>
      </c>
      <c r="G601" s="662" t="s">
        <v>6310</v>
      </c>
      <c r="H601" s="662" t="s">
        <v>6311</v>
      </c>
      <c r="I601" s="664">
        <v>94.38</v>
      </c>
      <c r="J601" s="664">
        <v>1</v>
      </c>
      <c r="K601" s="665">
        <v>94.38</v>
      </c>
    </row>
    <row r="602" spans="1:11" ht="14.4" customHeight="1" x14ac:dyDescent="0.3">
      <c r="A602" s="660" t="s">
        <v>572</v>
      </c>
      <c r="B602" s="661" t="s">
        <v>573</v>
      </c>
      <c r="C602" s="662" t="s">
        <v>603</v>
      </c>
      <c r="D602" s="663" t="s">
        <v>3251</v>
      </c>
      <c r="E602" s="662" t="s">
        <v>6556</v>
      </c>
      <c r="F602" s="663" t="s">
        <v>6557</v>
      </c>
      <c r="G602" s="662" t="s">
        <v>6312</v>
      </c>
      <c r="H602" s="662" t="s">
        <v>6313</v>
      </c>
      <c r="I602" s="664">
        <v>29943.144999999997</v>
      </c>
      <c r="J602" s="664">
        <v>2</v>
      </c>
      <c r="K602" s="665">
        <v>59886.289999999994</v>
      </c>
    </row>
    <row r="603" spans="1:11" ht="14.4" customHeight="1" x14ac:dyDescent="0.3">
      <c r="A603" s="660" t="s">
        <v>572</v>
      </c>
      <c r="B603" s="661" t="s">
        <v>573</v>
      </c>
      <c r="C603" s="662" t="s">
        <v>603</v>
      </c>
      <c r="D603" s="663" t="s">
        <v>3251</v>
      </c>
      <c r="E603" s="662" t="s">
        <v>6556</v>
      </c>
      <c r="F603" s="663" t="s">
        <v>6557</v>
      </c>
      <c r="G603" s="662" t="s">
        <v>6314</v>
      </c>
      <c r="H603" s="662" t="s">
        <v>6315</v>
      </c>
      <c r="I603" s="664">
        <v>1546.5</v>
      </c>
      <c r="J603" s="664">
        <v>2</v>
      </c>
      <c r="K603" s="665">
        <v>3093</v>
      </c>
    </row>
    <row r="604" spans="1:11" ht="14.4" customHeight="1" x14ac:dyDescent="0.3">
      <c r="A604" s="660" t="s">
        <v>572</v>
      </c>
      <c r="B604" s="661" t="s">
        <v>573</v>
      </c>
      <c r="C604" s="662" t="s">
        <v>603</v>
      </c>
      <c r="D604" s="663" t="s">
        <v>3251</v>
      </c>
      <c r="E604" s="662" t="s">
        <v>6556</v>
      </c>
      <c r="F604" s="663" t="s">
        <v>6557</v>
      </c>
      <c r="G604" s="662" t="s">
        <v>6104</v>
      </c>
      <c r="H604" s="662" t="s">
        <v>6105</v>
      </c>
      <c r="I604" s="664">
        <v>2781.6833333333329</v>
      </c>
      <c r="J604" s="664">
        <v>11</v>
      </c>
      <c r="K604" s="665">
        <v>30744</v>
      </c>
    </row>
    <row r="605" spans="1:11" ht="14.4" customHeight="1" x14ac:dyDescent="0.3">
      <c r="A605" s="660" t="s">
        <v>572</v>
      </c>
      <c r="B605" s="661" t="s">
        <v>573</v>
      </c>
      <c r="C605" s="662" t="s">
        <v>603</v>
      </c>
      <c r="D605" s="663" t="s">
        <v>3251</v>
      </c>
      <c r="E605" s="662" t="s">
        <v>6556</v>
      </c>
      <c r="F605" s="663" t="s">
        <v>6557</v>
      </c>
      <c r="G605" s="662" t="s">
        <v>6316</v>
      </c>
      <c r="H605" s="662" t="s">
        <v>6317</v>
      </c>
      <c r="I605" s="664">
        <v>29824.807499999999</v>
      </c>
      <c r="J605" s="664">
        <v>4</v>
      </c>
      <c r="K605" s="665">
        <v>119299.23</v>
      </c>
    </row>
    <row r="606" spans="1:11" ht="14.4" customHeight="1" x14ac:dyDescent="0.3">
      <c r="A606" s="660" t="s">
        <v>572</v>
      </c>
      <c r="B606" s="661" t="s">
        <v>573</v>
      </c>
      <c r="C606" s="662" t="s">
        <v>603</v>
      </c>
      <c r="D606" s="663" t="s">
        <v>3251</v>
      </c>
      <c r="E606" s="662" t="s">
        <v>6556</v>
      </c>
      <c r="F606" s="663" t="s">
        <v>6557</v>
      </c>
      <c r="G606" s="662" t="s">
        <v>6318</v>
      </c>
      <c r="H606" s="662" t="s">
        <v>6319</v>
      </c>
      <c r="I606" s="664">
        <v>5015.4499999999989</v>
      </c>
      <c r="J606" s="664">
        <v>34</v>
      </c>
      <c r="K606" s="665">
        <v>170525.30000000002</v>
      </c>
    </row>
    <row r="607" spans="1:11" ht="14.4" customHeight="1" x14ac:dyDescent="0.3">
      <c r="A607" s="660" t="s">
        <v>572</v>
      </c>
      <c r="B607" s="661" t="s">
        <v>573</v>
      </c>
      <c r="C607" s="662" t="s">
        <v>603</v>
      </c>
      <c r="D607" s="663" t="s">
        <v>3251</v>
      </c>
      <c r="E607" s="662" t="s">
        <v>6556</v>
      </c>
      <c r="F607" s="663" t="s">
        <v>6557</v>
      </c>
      <c r="G607" s="662" t="s">
        <v>6320</v>
      </c>
      <c r="H607" s="662" t="s">
        <v>6321</v>
      </c>
      <c r="I607" s="664">
        <v>38567.54</v>
      </c>
      <c r="J607" s="664">
        <v>4</v>
      </c>
      <c r="K607" s="665">
        <v>154270.16</v>
      </c>
    </row>
    <row r="608" spans="1:11" ht="14.4" customHeight="1" x14ac:dyDescent="0.3">
      <c r="A608" s="660" t="s">
        <v>572</v>
      </c>
      <c r="B608" s="661" t="s">
        <v>573</v>
      </c>
      <c r="C608" s="662" t="s">
        <v>603</v>
      </c>
      <c r="D608" s="663" t="s">
        <v>3251</v>
      </c>
      <c r="E608" s="662" t="s">
        <v>6556</v>
      </c>
      <c r="F608" s="663" t="s">
        <v>6557</v>
      </c>
      <c r="G608" s="662" t="s">
        <v>6322</v>
      </c>
      <c r="H608" s="662" t="s">
        <v>6323</v>
      </c>
      <c r="I608" s="664">
        <v>6677</v>
      </c>
      <c r="J608" s="664">
        <v>1</v>
      </c>
      <c r="K608" s="665">
        <v>6677</v>
      </c>
    </row>
    <row r="609" spans="1:11" ht="14.4" customHeight="1" x14ac:dyDescent="0.3">
      <c r="A609" s="660" t="s">
        <v>572</v>
      </c>
      <c r="B609" s="661" t="s">
        <v>573</v>
      </c>
      <c r="C609" s="662" t="s">
        <v>603</v>
      </c>
      <c r="D609" s="663" t="s">
        <v>3251</v>
      </c>
      <c r="E609" s="662" t="s">
        <v>6556</v>
      </c>
      <c r="F609" s="663" t="s">
        <v>6557</v>
      </c>
      <c r="G609" s="662" t="s">
        <v>6324</v>
      </c>
      <c r="H609" s="662" t="s">
        <v>6325</v>
      </c>
      <c r="I609" s="664">
        <v>13120.03</v>
      </c>
      <c r="J609" s="664">
        <v>3</v>
      </c>
      <c r="K609" s="665">
        <v>39360.090000000004</v>
      </c>
    </row>
    <row r="610" spans="1:11" ht="14.4" customHeight="1" x14ac:dyDescent="0.3">
      <c r="A610" s="660" t="s">
        <v>572</v>
      </c>
      <c r="B610" s="661" t="s">
        <v>573</v>
      </c>
      <c r="C610" s="662" t="s">
        <v>603</v>
      </c>
      <c r="D610" s="663" t="s">
        <v>3251</v>
      </c>
      <c r="E610" s="662" t="s">
        <v>6556</v>
      </c>
      <c r="F610" s="663" t="s">
        <v>6557</v>
      </c>
      <c r="G610" s="662" t="s">
        <v>6326</v>
      </c>
      <c r="H610" s="662" t="s">
        <v>6327</v>
      </c>
      <c r="I610" s="664">
        <v>38069.06</v>
      </c>
      <c r="J610" s="664">
        <v>2</v>
      </c>
      <c r="K610" s="665">
        <v>76138.12</v>
      </c>
    </row>
    <row r="611" spans="1:11" ht="14.4" customHeight="1" x14ac:dyDescent="0.3">
      <c r="A611" s="660" t="s">
        <v>572</v>
      </c>
      <c r="B611" s="661" t="s">
        <v>573</v>
      </c>
      <c r="C611" s="662" t="s">
        <v>603</v>
      </c>
      <c r="D611" s="663" t="s">
        <v>3251</v>
      </c>
      <c r="E611" s="662" t="s">
        <v>6556</v>
      </c>
      <c r="F611" s="663" t="s">
        <v>6557</v>
      </c>
      <c r="G611" s="662" t="s">
        <v>6328</v>
      </c>
      <c r="H611" s="662" t="s">
        <v>6329</v>
      </c>
      <c r="I611" s="664">
        <v>2941.41</v>
      </c>
      <c r="J611" s="664">
        <v>1</v>
      </c>
      <c r="K611" s="665">
        <v>2941.41</v>
      </c>
    </row>
    <row r="612" spans="1:11" ht="14.4" customHeight="1" x14ac:dyDescent="0.3">
      <c r="A612" s="660" t="s">
        <v>572</v>
      </c>
      <c r="B612" s="661" t="s">
        <v>573</v>
      </c>
      <c r="C612" s="662" t="s">
        <v>603</v>
      </c>
      <c r="D612" s="663" t="s">
        <v>3251</v>
      </c>
      <c r="E612" s="662" t="s">
        <v>6556</v>
      </c>
      <c r="F612" s="663" t="s">
        <v>6557</v>
      </c>
      <c r="G612" s="662" t="s">
        <v>6330</v>
      </c>
      <c r="H612" s="662" t="s">
        <v>6331</v>
      </c>
      <c r="I612" s="664">
        <v>5487.35</v>
      </c>
      <c r="J612" s="664">
        <v>1</v>
      </c>
      <c r="K612" s="665">
        <v>5487.35</v>
      </c>
    </row>
    <row r="613" spans="1:11" ht="14.4" customHeight="1" x14ac:dyDescent="0.3">
      <c r="A613" s="660" t="s">
        <v>572</v>
      </c>
      <c r="B613" s="661" t="s">
        <v>573</v>
      </c>
      <c r="C613" s="662" t="s">
        <v>603</v>
      </c>
      <c r="D613" s="663" t="s">
        <v>3251</v>
      </c>
      <c r="E613" s="662" t="s">
        <v>6556</v>
      </c>
      <c r="F613" s="663" t="s">
        <v>6557</v>
      </c>
      <c r="G613" s="662" t="s">
        <v>6106</v>
      </c>
      <c r="H613" s="662" t="s">
        <v>6107</v>
      </c>
      <c r="I613" s="664">
        <v>16722.099999999999</v>
      </c>
      <c r="J613" s="664">
        <v>5</v>
      </c>
      <c r="K613" s="665">
        <v>83610.399999999994</v>
      </c>
    </row>
    <row r="614" spans="1:11" ht="14.4" customHeight="1" x14ac:dyDescent="0.3">
      <c r="A614" s="660" t="s">
        <v>572</v>
      </c>
      <c r="B614" s="661" t="s">
        <v>573</v>
      </c>
      <c r="C614" s="662" t="s">
        <v>603</v>
      </c>
      <c r="D614" s="663" t="s">
        <v>3251</v>
      </c>
      <c r="E614" s="662" t="s">
        <v>6556</v>
      </c>
      <c r="F614" s="663" t="s">
        <v>6557</v>
      </c>
      <c r="G614" s="662" t="s">
        <v>6332</v>
      </c>
      <c r="H614" s="662" t="s">
        <v>6333</v>
      </c>
      <c r="I614" s="664">
        <v>3766.75</v>
      </c>
      <c r="J614" s="664">
        <v>6</v>
      </c>
      <c r="K614" s="665">
        <v>18531</v>
      </c>
    </row>
    <row r="615" spans="1:11" ht="14.4" customHeight="1" x14ac:dyDescent="0.3">
      <c r="A615" s="660" t="s">
        <v>572</v>
      </c>
      <c r="B615" s="661" t="s">
        <v>573</v>
      </c>
      <c r="C615" s="662" t="s">
        <v>603</v>
      </c>
      <c r="D615" s="663" t="s">
        <v>3251</v>
      </c>
      <c r="E615" s="662" t="s">
        <v>6556</v>
      </c>
      <c r="F615" s="663" t="s">
        <v>6557</v>
      </c>
      <c r="G615" s="662" t="s">
        <v>6334</v>
      </c>
      <c r="H615" s="662" t="s">
        <v>6335</v>
      </c>
      <c r="I615" s="664">
        <v>6014.666666666667</v>
      </c>
      <c r="J615" s="664">
        <v>3</v>
      </c>
      <c r="K615" s="665">
        <v>18044</v>
      </c>
    </row>
    <row r="616" spans="1:11" ht="14.4" customHeight="1" x14ac:dyDescent="0.3">
      <c r="A616" s="660" t="s">
        <v>572</v>
      </c>
      <c r="B616" s="661" t="s">
        <v>573</v>
      </c>
      <c r="C616" s="662" t="s">
        <v>603</v>
      </c>
      <c r="D616" s="663" t="s">
        <v>3251</v>
      </c>
      <c r="E616" s="662" t="s">
        <v>6556</v>
      </c>
      <c r="F616" s="663" t="s">
        <v>6557</v>
      </c>
      <c r="G616" s="662" t="s">
        <v>6336</v>
      </c>
      <c r="H616" s="662" t="s">
        <v>6337</v>
      </c>
      <c r="I616" s="664">
        <v>16170.68</v>
      </c>
      <c r="J616" s="664">
        <v>2</v>
      </c>
      <c r="K616" s="665">
        <v>32341.360000000001</v>
      </c>
    </row>
    <row r="617" spans="1:11" ht="14.4" customHeight="1" x14ac:dyDescent="0.3">
      <c r="A617" s="660" t="s">
        <v>572</v>
      </c>
      <c r="B617" s="661" t="s">
        <v>573</v>
      </c>
      <c r="C617" s="662" t="s">
        <v>603</v>
      </c>
      <c r="D617" s="663" t="s">
        <v>3251</v>
      </c>
      <c r="E617" s="662" t="s">
        <v>6556</v>
      </c>
      <c r="F617" s="663" t="s">
        <v>6557</v>
      </c>
      <c r="G617" s="662" t="s">
        <v>6338</v>
      </c>
      <c r="H617" s="662" t="s">
        <v>6339</v>
      </c>
      <c r="I617" s="664">
        <v>7126.9</v>
      </c>
      <c r="J617" s="664">
        <v>3</v>
      </c>
      <c r="K617" s="665">
        <v>21380.699999999997</v>
      </c>
    </row>
    <row r="618" spans="1:11" ht="14.4" customHeight="1" x14ac:dyDescent="0.3">
      <c r="A618" s="660" t="s">
        <v>572</v>
      </c>
      <c r="B618" s="661" t="s">
        <v>573</v>
      </c>
      <c r="C618" s="662" t="s">
        <v>603</v>
      </c>
      <c r="D618" s="663" t="s">
        <v>3251</v>
      </c>
      <c r="E618" s="662" t="s">
        <v>6556</v>
      </c>
      <c r="F618" s="663" t="s">
        <v>6557</v>
      </c>
      <c r="G618" s="662" t="s">
        <v>6340</v>
      </c>
      <c r="H618" s="662" t="s">
        <v>6341</v>
      </c>
      <c r="I618" s="664">
        <v>7841</v>
      </c>
      <c r="J618" s="664">
        <v>1</v>
      </c>
      <c r="K618" s="665">
        <v>7841</v>
      </c>
    </row>
    <row r="619" spans="1:11" ht="14.4" customHeight="1" x14ac:dyDescent="0.3">
      <c r="A619" s="660" t="s">
        <v>572</v>
      </c>
      <c r="B619" s="661" t="s">
        <v>573</v>
      </c>
      <c r="C619" s="662" t="s">
        <v>603</v>
      </c>
      <c r="D619" s="663" t="s">
        <v>3251</v>
      </c>
      <c r="E619" s="662" t="s">
        <v>6556</v>
      </c>
      <c r="F619" s="663" t="s">
        <v>6557</v>
      </c>
      <c r="G619" s="662" t="s">
        <v>6342</v>
      </c>
      <c r="H619" s="662" t="s">
        <v>6343</v>
      </c>
      <c r="I619" s="664">
        <v>29989.85</v>
      </c>
      <c r="J619" s="664">
        <v>2</v>
      </c>
      <c r="K619" s="665">
        <v>59979.7</v>
      </c>
    </row>
    <row r="620" spans="1:11" ht="14.4" customHeight="1" x14ac:dyDescent="0.3">
      <c r="A620" s="660" t="s">
        <v>572</v>
      </c>
      <c r="B620" s="661" t="s">
        <v>573</v>
      </c>
      <c r="C620" s="662" t="s">
        <v>603</v>
      </c>
      <c r="D620" s="663" t="s">
        <v>3251</v>
      </c>
      <c r="E620" s="662" t="s">
        <v>6556</v>
      </c>
      <c r="F620" s="663" t="s">
        <v>6557</v>
      </c>
      <c r="G620" s="662" t="s">
        <v>6344</v>
      </c>
      <c r="H620" s="662" t="s">
        <v>6345</v>
      </c>
      <c r="I620" s="664">
        <v>2953.4</v>
      </c>
      <c r="J620" s="664">
        <v>1</v>
      </c>
      <c r="K620" s="665">
        <v>2953.4</v>
      </c>
    </row>
    <row r="621" spans="1:11" ht="14.4" customHeight="1" x14ac:dyDescent="0.3">
      <c r="A621" s="660" t="s">
        <v>572</v>
      </c>
      <c r="B621" s="661" t="s">
        <v>573</v>
      </c>
      <c r="C621" s="662" t="s">
        <v>603</v>
      </c>
      <c r="D621" s="663" t="s">
        <v>3251</v>
      </c>
      <c r="E621" s="662" t="s">
        <v>6556</v>
      </c>
      <c r="F621" s="663" t="s">
        <v>6557</v>
      </c>
      <c r="G621" s="662" t="s">
        <v>6346</v>
      </c>
      <c r="H621" s="662" t="s">
        <v>6347</v>
      </c>
      <c r="I621" s="664">
        <v>367.50489083458558</v>
      </c>
      <c r="J621" s="664">
        <v>1</v>
      </c>
      <c r="K621" s="665">
        <v>367.50489083458558</v>
      </c>
    </row>
    <row r="622" spans="1:11" ht="14.4" customHeight="1" x14ac:dyDescent="0.3">
      <c r="A622" s="660" t="s">
        <v>572</v>
      </c>
      <c r="B622" s="661" t="s">
        <v>573</v>
      </c>
      <c r="C622" s="662" t="s">
        <v>603</v>
      </c>
      <c r="D622" s="663" t="s">
        <v>3251</v>
      </c>
      <c r="E622" s="662" t="s">
        <v>6556</v>
      </c>
      <c r="F622" s="663" t="s">
        <v>6557</v>
      </c>
      <c r="G622" s="662" t="s">
        <v>6348</v>
      </c>
      <c r="H622" s="662" t="s">
        <v>6349</v>
      </c>
      <c r="I622" s="664">
        <v>378.68592313741658</v>
      </c>
      <c r="J622" s="664">
        <v>1</v>
      </c>
      <c r="K622" s="665">
        <v>378.68592313741658</v>
      </c>
    </row>
    <row r="623" spans="1:11" ht="14.4" customHeight="1" x14ac:dyDescent="0.3">
      <c r="A623" s="660" t="s">
        <v>572</v>
      </c>
      <c r="B623" s="661" t="s">
        <v>573</v>
      </c>
      <c r="C623" s="662" t="s">
        <v>603</v>
      </c>
      <c r="D623" s="663" t="s">
        <v>3251</v>
      </c>
      <c r="E623" s="662" t="s">
        <v>6556</v>
      </c>
      <c r="F623" s="663" t="s">
        <v>6557</v>
      </c>
      <c r="G623" s="662" t="s">
        <v>6350</v>
      </c>
      <c r="H623" s="662" t="s">
        <v>6351</v>
      </c>
      <c r="I623" s="664">
        <v>5688.8150000000005</v>
      </c>
      <c r="J623" s="664">
        <v>4</v>
      </c>
      <c r="K623" s="665">
        <v>22755.260000000002</v>
      </c>
    </row>
    <row r="624" spans="1:11" ht="14.4" customHeight="1" x14ac:dyDescent="0.3">
      <c r="A624" s="660" t="s">
        <v>572</v>
      </c>
      <c r="B624" s="661" t="s">
        <v>573</v>
      </c>
      <c r="C624" s="662" t="s">
        <v>603</v>
      </c>
      <c r="D624" s="663" t="s">
        <v>3251</v>
      </c>
      <c r="E624" s="662" t="s">
        <v>6556</v>
      </c>
      <c r="F624" s="663" t="s">
        <v>6557</v>
      </c>
      <c r="G624" s="662" t="s">
        <v>6352</v>
      </c>
      <c r="H624" s="662" t="s">
        <v>6353</v>
      </c>
      <c r="I624" s="664">
        <v>146.42640562755014</v>
      </c>
      <c r="J624" s="664">
        <v>1</v>
      </c>
      <c r="K624" s="665">
        <v>146.42640562755014</v>
      </c>
    </row>
    <row r="625" spans="1:11" ht="14.4" customHeight="1" x14ac:dyDescent="0.3">
      <c r="A625" s="660" t="s">
        <v>572</v>
      </c>
      <c r="B625" s="661" t="s">
        <v>573</v>
      </c>
      <c r="C625" s="662" t="s">
        <v>603</v>
      </c>
      <c r="D625" s="663" t="s">
        <v>3251</v>
      </c>
      <c r="E625" s="662" t="s">
        <v>6556</v>
      </c>
      <c r="F625" s="663" t="s">
        <v>6557</v>
      </c>
      <c r="G625" s="662" t="s">
        <v>6354</v>
      </c>
      <c r="H625" s="662" t="s">
        <v>6355</v>
      </c>
      <c r="I625" s="664">
        <v>1.1325999999999998</v>
      </c>
      <c r="J625" s="664">
        <v>15.8</v>
      </c>
      <c r="K625" s="665">
        <v>17.895079999999997</v>
      </c>
    </row>
    <row r="626" spans="1:11" ht="14.4" customHeight="1" x14ac:dyDescent="0.3">
      <c r="A626" s="660" t="s">
        <v>572</v>
      </c>
      <c r="B626" s="661" t="s">
        <v>573</v>
      </c>
      <c r="C626" s="662" t="s">
        <v>603</v>
      </c>
      <c r="D626" s="663" t="s">
        <v>3251</v>
      </c>
      <c r="E626" s="662" t="s">
        <v>6556</v>
      </c>
      <c r="F626" s="663" t="s">
        <v>6557</v>
      </c>
      <c r="G626" s="662" t="s">
        <v>6356</v>
      </c>
      <c r="H626" s="662" t="s">
        <v>6357</v>
      </c>
      <c r="I626" s="664">
        <v>2819</v>
      </c>
      <c r="J626" s="664">
        <v>1</v>
      </c>
      <c r="K626" s="665">
        <v>2819</v>
      </c>
    </row>
    <row r="627" spans="1:11" ht="14.4" customHeight="1" x14ac:dyDescent="0.3">
      <c r="A627" s="660" t="s">
        <v>572</v>
      </c>
      <c r="B627" s="661" t="s">
        <v>573</v>
      </c>
      <c r="C627" s="662" t="s">
        <v>603</v>
      </c>
      <c r="D627" s="663" t="s">
        <v>3251</v>
      </c>
      <c r="E627" s="662" t="s">
        <v>6556</v>
      </c>
      <c r="F627" s="663" t="s">
        <v>6557</v>
      </c>
      <c r="G627" s="662" t="s">
        <v>6358</v>
      </c>
      <c r="H627" s="662" t="s">
        <v>6359</v>
      </c>
      <c r="I627" s="664">
        <v>17463</v>
      </c>
      <c r="J627" s="664">
        <v>1</v>
      </c>
      <c r="K627" s="665">
        <v>17463</v>
      </c>
    </row>
    <row r="628" spans="1:11" ht="14.4" customHeight="1" x14ac:dyDescent="0.3">
      <c r="A628" s="660" t="s">
        <v>572</v>
      </c>
      <c r="B628" s="661" t="s">
        <v>573</v>
      </c>
      <c r="C628" s="662" t="s">
        <v>603</v>
      </c>
      <c r="D628" s="663" t="s">
        <v>3251</v>
      </c>
      <c r="E628" s="662" t="s">
        <v>6556</v>
      </c>
      <c r="F628" s="663" t="s">
        <v>6557</v>
      </c>
      <c r="G628" s="662" t="s">
        <v>6360</v>
      </c>
      <c r="H628" s="662" t="s">
        <v>6361</v>
      </c>
      <c r="I628" s="664">
        <v>11210.65</v>
      </c>
      <c r="J628" s="664">
        <v>1</v>
      </c>
      <c r="K628" s="665">
        <v>11210.65</v>
      </c>
    </row>
    <row r="629" spans="1:11" ht="14.4" customHeight="1" x14ac:dyDescent="0.3">
      <c r="A629" s="660" t="s">
        <v>572</v>
      </c>
      <c r="B629" s="661" t="s">
        <v>573</v>
      </c>
      <c r="C629" s="662" t="s">
        <v>603</v>
      </c>
      <c r="D629" s="663" t="s">
        <v>3251</v>
      </c>
      <c r="E629" s="662" t="s">
        <v>6556</v>
      </c>
      <c r="F629" s="663" t="s">
        <v>6557</v>
      </c>
      <c r="G629" s="662" t="s">
        <v>6362</v>
      </c>
      <c r="H629" s="662" t="s">
        <v>6363</v>
      </c>
      <c r="I629" s="664">
        <v>1827.1</v>
      </c>
      <c r="J629" s="664">
        <v>1</v>
      </c>
      <c r="K629" s="665">
        <v>1827.1</v>
      </c>
    </row>
    <row r="630" spans="1:11" ht="14.4" customHeight="1" x14ac:dyDescent="0.3">
      <c r="A630" s="660" t="s">
        <v>572</v>
      </c>
      <c r="B630" s="661" t="s">
        <v>573</v>
      </c>
      <c r="C630" s="662" t="s">
        <v>606</v>
      </c>
      <c r="D630" s="663" t="s">
        <v>6563</v>
      </c>
      <c r="E630" s="662" t="s">
        <v>6556</v>
      </c>
      <c r="F630" s="663" t="s">
        <v>6557</v>
      </c>
      <c r="G630" s="662" t="s">
        <v>6364</v>
      </c>
      <c r="H630" s="662" t="s">
        <v>6365</v>
      </c>
      <c r="I630" s="664">
        <v>415.0216666666667</v>
      </c>
      <c r="J630" s="664">
        <v>22</v>
      </c>
      <c r="K630" s="665">
        <v>9140.130000000001</v>
      </c>
    </row>
    <row r="631" spans="1:11" ht="14.4" customHeight="1" x14ac:dyDescent="0.3">
      <c r="A631" s="660" t="s">
        <v>572</v>
      </c>
      <c r="B631" s="661" t="s">
        <v>573</v>
      </c>
      <c r="C631" s="662" t="s">
        <v>606</v>
      </c>
      <c r="D631" s="663" t="s">
        <v>6563</v>
      </c>
      <c r="E631" s="662" t="s">
        <v>6556</v>
      </c>
      <c r="F631" s="663" t="s">
        <v>6557</v>
      </c>
      <c r="G631" s="662" t="s">
        <v>6366</v>
      </c>
      <c r="H631" s="662" t="s">
        <v>6367</v>
      </c>
      <c r="I631" s="664">
        <v>602.56600000000003</v>
      </c>
      <c r="J631" s="664">
        <v>15</v>
      </c>
      <c r="K631" s="665">
        <v>9038.4700000000012</v>
      </c>
    </row>
    <row r="632" spans="1:11" ht="14.4" customHeight="1" x14ac:dyDescent="0.3">
      <c r="A632" s="660" t="s">
        <v>572</v>
      </c>
      <c r="B632" s="661" t="s">
        <v>573</v>
      </c>
      <c r="C632" s="662" t="s">
        <v>606</v>
      </c>
      <c r="D632" s="663" t="s">
        <v>6563</v>
      </c>
      <c r="E632" s="662" t="s">
        <v>6556</v>
      </c>
      <c r="F632" s="663" t="s">
        <v>6557</v>
      </c>
      <c r="G632" s="662" t="s">
        <v>6368</v>
      </c>
      <c r="H632" s="662" t="s">
        <v>6369</v>
      </c>
      <c r="I632" s="664">
        <v>13588.300000000001</v>
      </c>
      <c r="J632" s="664">
        <v>15</v>
      </c>
      <c r="K632" s="665">
        <v>203824.5</v>
      </c>
    </row>
    <row r="633" spans="1:11" ht="14.4" customHeight="1" x14ac:dyDescent="0.3">
      <c r="A633" s="660" t="s">
        <v>572</v>
      </c>
      <c r="B633" s="661" t="s">
        <v>573</v>
      </c>
      <c r="C633" s="662" t="s">
        <v>606</v>
      </c>
      <c r="D633" s="663" t="s">
        <v>6563</v>
      </c>
      <c r="E633" s="662" t="s">
        <v>6556</v>
      </c>
      <c r="F633" s="663" t="s">
        <v>6557</v>
      </c>
      <c r="G633" s="662" t="s">
        <v>6370</v>
      </c>
      <c r="H633" s="662" t="s">
        <v>6371</v>
      </c>
      <c r="I633" s="664">
        <v>1724.25</v>
      </c>
      <c r="J633" s="664">
        <v>116</v>
      </c>
      <c r="K633" s="665">
        <v>200013</v>
      </c>
    </row>
    <row r="634" spans="1:11" ht="14.4" customHeight="1" x14ac:dyDescent="0.3">
      <c r="A634" s="660" t="s">
        <v>572</v>
      </c>
      <c r="B634" s="661" t="s">
        <v>573</v>
      </c>
      <c r="C634" s="662" t="s">
        <v>606</v>
      </c>
      <c r="D634" s="663" t="s">
        <v>6563</v>
      </c>
      <c r="E634" s="662" t="s">
        <v>6556</v>
      </c>
      <c r="F634" s="663" t="s">
        <v>6557</v>
      </c>
      <c r="G634" s="662" t="s">
        <v>6372</v>
      </c>
      <c r="H634" s="662" t="s">
        <v>6373</v>
      </c>
      <c r="I634" s="664">
        <v>1815</v>
      </c>
      <c r="J634" s="664">
        <v>23</v>
      </c>
      <c r="K634" s="665">
        <v>41745</v>
      </c>
    </row>
    <row r="635" spans="1:11" ht="14.4" customHeight="1" x14ac:dyDescent="0.3">
      <c r="A635" s="660" t="s">
        <v>572</v>
      </c>
      <c r="B635" s="661" t="s">
        <v>573</v>
      </c>
      <c r="C635" s="662" t="s">
        <v>606</v>
      </c>
      <c r="D635" s="663" t="s">
        <v>6563</v>
      </c>
      <c r="E635" s="662" t="s">
        <v>6556</v>
      </c>
      <c r="F635" s="663" t="s">
        <v>6557</v>
      </c>
      <c r="G635" s="662" t="s">
        <v>6374</v>
      </c>
      <c r="H635" s="662" t="s">
        <v>6375</v>
      </c>
      <c r="I635" s="664">
        <v>13128.5</v>
      </c>
      <c r="J635" s="664">
        <v>20</v>
      </c>
      <c r="K635" s="665">
        <v>262570</v>
      </c>
    </row>
    <row r="636" spans="1:11" ht="14.4" customHeight="1" x14ac:dyDescent="0.3">
      <c r="A636" s="660" t="s">
        <v>572</v>
      </c>
      <c r="B636" s="661" t="s">
        <v>573</v>
      </c>
      <c r="C636" s="662" t="s">
        <v>606</v>
      </c>
      <c r="D636" s="663" t="s">
        <v>6563</v>
      </c>
      <c r="E636" s="662" t="s">
        <v>6556</v>
      </c>
      <c r="F636" s="663" t="s">
        <v>6557</v>
      </c>
      <c r="G636" s="662" t="s">
        <v>6376</v>
      </c>
      <c r="H636" s="662" t="s">
        <v>6377</v>
      </c>
      <c r="I636" s="664">
        <v>6122.5999999999995</v>
      </c>
      <c r="J636" s="664">
        <v>21</v>
      </c>
      <c r="K636" s="665">
        <v>128574.6</v>
      </c>
    </row>
    <row r="637" spans="1:11" ht="14.4" customHeight="1" x14ac:dyDescent="0.3">
      <c r="A637" s="660" t="s">
        <v>572</v>
      </c>
      <c r="B637" s="661" t="s">
        <v>573</v>
      </c>
      <c r="C637" s="662" t="s">
        <v>606</v>
      </c>
      <c r="D637" s="663" t="s">
        <v>6563</v>
      </c>
      <c r="E637" s="662" t="s">
        <v>6556</v>
      </c>
      <c r="F637" s="663" t="s">
        <v>6557</v>
      </c>
      <c r="G637" s="662" t="s">
        <v>6378</v>
      </c>
      <c r="H637" s="662" t="s">
        <v>6379</v>
      </c>
      <c r="I637" s="664">
        <v>5009.4000000000005</v>
      </c>
      <c r="J637" s="664">
        <v>24</v>
      </c>
      <c r="K637" s="665">
        <v>120225.59999999999</v>
      </c>
    </row>
    <row r="638" spans="1:11" ht="14.4" customHeight="1" x14ac:dyDescent="0.3">
      <c r="A638" s="660" t="s">
        <v>572</v>
      </c>
      <c r="B638" s="661" t="s">
        <v>573</v>
      </c>
      <c r="C638" s="662" t="s">
        <v>606</v>
      </c>
      <c r="D638" s="663" t="s">
        <v>6563</v>
      </c>
      <c r="E638" s="662" t="s">
        <v>6556</v>
      </c>
      <c r="F638" s="663" t="s">
        <v>6557</v>
      </c>
      <c r="G638" s="662" t="s">
        <v>6380</v>
      </c>
      <c r="H638" s="662" t="s">
        <v>6381</v>
      </c>
      <c r="I638" s="664">
        <v>10164</v>
      </c>
      <c r="J638" s="664">
        <v>12</v>
      </c>
      <c r="K638" s="665">
        <v>121968</v>
      </c>
    </row>
    <row r="639" spans="1:11" ht="14.4" customHeight="1" x14ac:dyDescent="0.3">
      <c r="A639" s="660" t="s">
        <v>572</v>
      </c>
      <c r="B639" s="661" t="s">
        <v>573</v>
      </c>
      <c r="C639" s="662" t="s">
        <v>606</v>
      </c>
      <c r="D639" s="663" t="s">
        <v>6563</v>
      </c>
      <c r="E639" s="662" t="s">
        <v>6556</v>
      </c>
      <c r="F639" s="663" t="s">
        <v>6557</v>
      </c>
      <c r="G639" s="662" t="s">
        <v>6382</v>
      </c>
      <c r="H639" s="662" t="s">
        <v>6383</v>
      </c>
      <c r="I639" s="664">
        <v>3388</v>
      </c>
      <c r="J639" s="664">
        <v>37</v>
      </c>
      <c r="K639" s="665">
        <v>125356</v>
      </c>
    </row>
    <row r="640" spans="1:11" ht="14.4" customHeight="1" x14ac:dyDescent="0.3">
      <c r="A640" s="660" t="s">
        <v>572</v>
      </c>
      <c r="B640" s="661" t="s">
        <v>573</v>
      </c>
      <c r="C640" s="662" t="s">
        <v>606</v>
      </c>
      <c r="D640" s="663" t="s">
        <v>6563</v>
      </c>
      <c r="E640" s="662" t="s">
        <v>6556</v>
      </c>
      <c r="F640" s="663" t="s">
        <v>6557</v>
      </c>
      <c r="G640" s="662" t="s">
        <v>6384</v>
      </c>
      <c r="H640" s="662" t="s">
        <v>6385</v>
      </c>
      <c r="I640" s="664">
        <v>14120.699999999999</v>
      </c>
      <c r="J640" s="664">
        <v>8</v>
      </c>
      <c r="K640" s="665">
        <v>112965.59999999999</v>
      </c>
    </row>
    <row r="641" spans="1:11" ht="14.4" customHeight="1" x14ac:dyDescent="0.3">
      <c r="A641" s="660" t="s">
        <v>572</v>
      </c>
      <c r="B641" s="661" t="s">
        <v>573</v>
      </c>
      <c r="C641" s="662" t="s">
        <v>606</v>
      </c>
      <c r="D641" s="663" t="s">
        <v>6563</v>
      </c>
      <c r="E641" s="662" t="s">
        <v>6556</v>
      </c>
      <c r="F641" s="663" t="s">
        <v>6557</v>
      </c>
      <c r="G641" s="662" t="s">
        <v>6386</v>
      </c>
      <c r="H641" s="662" t="s">
        <v>6387</v>
      </c>
      <c r="I641" s="664">
        <v>14907.200000000003</v>
      </c>
      <c r="J641" s="664">
        <v>3</v>
      </c>
      <c r="K641" s="665">
        <v>44721.600000000006</v>
      </c>
    </row>
    <row r="642" spans="1:11" ht="14.4" customHeight="1" x14ac:dyDescent="0.3">
      <c r="A642" s="660" t="s">
        <v>572</v>
      </c>
      <c r="B642" s="661" t="s">
        <v>573</v>
      </c>
      <c r="C642" s="662" t="s">
        <v>606</v>
      </c>
      <c r="D642" s="663" t="s">
        <v>6563</v>
      </c>
      <c r="E642" s="662" t="s">
        <v>6556</v>
      </c>
      <c r="F642" s="663" t="s">
        <v>6557</v>
      </c>
      <c r="G642" s="662" t="s">
        <v>6388</v>
      </c>
      <c r="H642" s="662" t="s">
        <v>6389</v>
      </c>
      <c r="I642" s="664">
        <v>2962.08</v>
      </c>
      <c r="J642" s="664">
        <v>18</v>
      </c>
      <c r="K642" s="665">
        <v>53317.440000000002</v>
      </c>
    </row>
    <row r="643" spans="1:11" ht="14.4" customHeight="1" x14ac:dyDescent="0.3">
      <c r="A643" s="660" t="s">
        <v>572</v>
      </c>
      <c r="B643" s="661" t="s">
        <v>573</v>
      </c>
      <c r="C643" s="662" t="s">
        <v>606</v>
      </c>
      <c r="D643" s="663" t="s">
        <v>6563</v>
      </c>
      <c r="E643" s="662" t="s">
        <v>6556</v>
      </c>
      <c r="F643" s="663" t="s">
        <v>6557</v>
      </c>
      <c r="G643" s="662" t="s">
        <v>6390</v>
      </c>
      <c r="H643" s="662" t="s">
        <v>6391</v>
      </c>
      <c r="I643" s="664">
        <v>410.19</v>
      </c>
      <c r="J643" s="664">
        <v>3</v>
      </c>
      <c r="K643" s="665">
        <v>1230.57</v>
      </c>
    </row>
    <row r="644" spans="1:11" ht="14.4" customHeight="1" x14ac:dyDescent="0.3">
      <c r="A644" s="660" t="s">
        <v>572</v>
      </c>
      <c r="B644" s="661" t="s">
        <v>573</v>
      </c>
      <c r="C644" s="662" t="s">
        <v>606</v>
      </c>
      <c r="D644" s="663" t="s">
        <v>6563</v>
      </c>
      <c r="E644" s="662" t="s">
        <v>6556</v>
      </c>
      <c r="F644" s="663" t="s">
        <v>6557</v>
      </c>
      <c r="G644" s="662" t="s">
        <v>6392</v>
      </c>
      <c r="H644" s="662" t="s">
        <v>6393</v>
      </c>
      <c r="I644" s="664">
        <v>4319.7</v>
      </c>
      <c r="J644" s="664">
        <v>6</v>
      </c>
      <c r="K644" s="665">
        <v>25918.199999999997</v>
      </c>
    </row>
    <row r="645" spans="1:11" ht="14.4" customHeight="1" x14ac:dyDescent="0.3">
      <c r="A645" s="660" t="s">
        <v>572</v>
      </c>
      <c r="B645" s="661" t="s">
        <v>573</v>
      </c>
      <c r="C645" s="662" t="s">
        <v>606</v>
      </c>
      <c r="D645" s="663" t="s">
        <v>6563</v>
      </c>
      <c r="E645" s="662" t="s">
        <v>6556</v>
      </c>
      <c r="F645" s="663" t="s">
        <v>6557</v>
      </c>
      <c r="G645" s="662" t="s">
        <v>6394</v>
      </c>
      <c r="H645" s="662" t="s">
        <v>6395</v>
      </c>
      <c r="I645" s="664">
        <v>2962.08</v>
      </c>
      <c r="J645" s="664">
        <v>38</v>
      </c>
      <c r="K645" s="665">
        <v>112559.04000000001</v>
      </c>
    </row>
    <row r="646" spans="1:11" ht="14.4" customHeight="1" x14ac:dyDescent="0.3">
      <c r="A646" s="660" t="s">
        <v>572</v>
      </c>
      <c r="B646" s="661" t="s">
        <v>573</v>
      </c>
      <c r="C646" s="662" t="s">
        <v>606</v>
      </c>
      <c r="D646" s="663" t="s">
        <v>6563</v>
      </c>
      <c r="E646" s="662" t="s">
        <v>6556</v>
      </c>
      <c r="F646" s="663" t="s">
        <v>6557</v>
      </c>
      <c r="G646" s="662" t="s">
        <v>6396</v>
      </c>
      <c r="H646" s="662" t="s">
        <v>6397</v>
      </c>
      <c r="I646" s="664">
        <v>2962.08</v>
      </c>
      <c r="J646" s="664">
        <v>23</v>
      </c>
      <c r="K646" s="665">
        <v>68127.839999999997</v>
      </c>
    </row>
    <row r="647" spans="1:11" ht="14.4" customHeight="1" x14ac:dyDescent="0.3">
      <c r="A647" s="660" t="s">
        <v>572</v>
      </c>
      <c r="B647" s="661" t="s">
        <v>573</v>
      </c>
      <c r="C647" s="662" t="s">
        <v>606</v>
      </c>
      <c r="D647" s="663" t="s">
        <v>6563</v>
      </c>
      <c r="E647" s="662" t="s">
        <v>6556</v>
      </c>
      <c r="F647" s="663" t="s">
        <v>6557</v>
      </c>
      <c r="G647" s="662" t="s">
        <v>6148</v>
      </c>
      <c r="H647" s="662" t="s">
        <v>6149</v>
      </c>
      <c r="I647" s="664">
        <v>90.057999999999993</v>
      </c>
      <c r="J647" s="664">
        <v>23</v>
      </c>
      <c r="K647" s="665">
        <v>2029.0299999999997</v>
      </c>
    </row>
    <row r="648" spans="1:11" ht="14.4" customHeight="1" x14ac:dyDescent="0.3">
      <c r="A648" s="660" t="s">
        <v>572</v>
      </c>
      <c r="B648" s="661" t="s">
        <v>573</v>
      </c>
      <c r="C648" s="662" t="s">
        <v>606</v>
      </c>
      <c r="D648" s="663" t="s">
        <v>6563</v>
      </c>
      <c r="E648" s="662" t="s">
        <v>6556</v>
      </c>
      <c r="F648" s="663" t="s">
        <v>6557</v>
      </c>
      <c r="G648" s="662" t="s">
        <v>6398</v>
      </c>
      <c r="H648" s="662" t="s">
        <v>6399</v>
      </c>
      <c r="I648" s="664">
        <v>190.88364379158065</v>
      </c>
      <c r="J648" s="664">
        <v>2</v>
      </c>
      <c r="K648" s="665">
        <v>381.76728758316131</v>
      </c>
    </row>
    <row r="649" spans="1:11" ht="14.4" customHeight="1" x14ac:dyDescent="0.3">
      <c r="A649" s="660" t="s">
        <v>572</v>
      </c>
      <c r="B649" s="661" t="s">
        <v>573</v>
      </c>
      <c r="C649" s="662" t="s">
        <v>606</v>
      </c>
      <c r="D649" s="663" t="s">
        <v>6563</v>
      </c>
      <c r="E649" s="662" t="s">
        <v>6556</v>
      </c>
      <c r="F649" s="663" t="s">
        <v>6557</v>
      </c>
      <c r="G649" s="662" t="s">
        <v>6400</v>
      </c>
      <c r="H649" s="662" t="s">
        <v>6401</v>
      </c>
      <c r="I649" s="664">
        <v>6388.8</v>
      </c>
      <c r="J649" s="664">
        <v>5</v>
      </c>
      <c r="K649" s="665">
        <v>31944</v>
      </c>
    </row>
    <row r="650" spans="1:11" ht="14.4" customHeight="1" x14ac:dyDescent="0.3">
      <c r="A650" s="660" t="s">
        <v>572</v>
      </c>
      <c r="B650" s="661" t="s">
        <v>573</v>
      </c>
      <c r="C650" s="662" t="s">
        <v>606</v>
      </c>
      <c r="D650" s="663" t="s">
        <v>6563</v>
      </c>
      <c r="E650" s="662" t="s">
        <v>6556</v>
      </c>
      <c r="F650" s="663" t="s">
        <v>6557</v>
      </c>
      <c r="G650" s="662" t="s">
        <v>6402</v>
      </c>
      <c r="H650" s="662" t="s">
        <v>6403</v>
      </c>
      <c r="I650" s="664">
        <v>20187.64</v>
      </c>
      <c r="J650" s="664">
        <v>2</v>
      </c>
      <c r="K650" s="665">
        <v>40375.279999999999</v>
      </c>
    </row>
    <row r="651" spans="1:11" ht="14.4" customHeight="1" x14ac:dyDescent="0.3">
      <c r="A651" s="660" t="s">
        <v>572</v>
      </c>
      <c r="B651" s="661" t="s">
        <v>573</v>
      </c>
      <c r="C651" s="662" t="s">
        <v>606</v>
      </c>
      <c r="D651" s="663" t="s">
        <v>6563</v>
      </c>
      <c r="E651" s="662" t="s">
        <v>6556</v>
      </c>
      <c r="F651" s="663" t="s">
        <v>6557</v>
      </c>
      <c r="G651" s="662" t="s">
        <v>6404</v>
      </c>
      <c r="H651" s="662" t="s">
        <v>6405</v>
      </c>
      <c r="I651" s="664">
        <v>2783</v>
      </c>
      <c r="J651" s="664">
        <v>37</v>
      </c>
      <c r="K651" s="665">
        <v>102971</v>
      </c>
    </row>
    <row r="652" spans="1:11" ht="14.4" customHeight="1" x14ac:dyDescent="0.3">
      <c r="A652" s="660" t="s">
        <v>572</v>
      </c>
      <c r="B652" s="661" t="s">
        <v>573</v>
      </c>
      <c r="C652" s="662" t="s">
        <v>606</v>
      </c>
      <c r="D652" s="663" t="s">
        <v>6563</v>
      </c>
      <c r="E652" s="662" t="s">
        <v>6556</v>
      </c>
      <c r="F652" s="663" t="s">
        <v>6557</v>
      </c>
      <c r="G652" s="662" t="s">
        <v>6406</v>
      </c>
      <c r="H652" s="662" t="s">
        <v>6407</v>
      </c>
      <c r="I652" s="664">
        <v>2541</v>
      </c>
      <c r="J652" s="664">
        <v>4</v>
      </c>
      <c r="K652" s="665">
        <v>10164</v>
      </c>
    </row>
    <row r="653" spans="1:11" ht="14.4" customHeight="1" x14ac:dyDescent="0.3">
      <c r="A653" s="660" t="s">
        <v>572</v>
      </c>
      <c r="B653" s="661" t="s">
        <v>573</v>
      </c>
      <c r="C653" s="662" t="s">
        <v>606</v>
      </c>
      <c r="D653" s="663" t="s">
        <v>6563</v>
      </c>
      <c r="E653" s="662" t="s">
        <v>6556</v>
      </c>
      <c r="F653" s="663" t="s">
        <v>6557</v>
      </c>
      <c r="G653" s="662" t="s">
        <v>6408</v>
      </c>
      <c r="H653" s="662" t="s">
        <v>6409</v>
      </c>
      <c r="I653" s="664">
        <v>13462.46</v>
      </c>
      <c r="J653" s="664">
        <v>1</v>
      </c>
      <c r="K653" s="665">
        <v>13462.46</v>
      </c>
    </row>
    <row r="654" spans="1:11" ht="14.4" customHeight="1" x14ac:dyDescent="0.3">
      <c r="A654" s="660" t="s">
        <v>572</v>
      </c>
      <c r="B654" s="661" t="s">
        <v>573</v>
      </c>
      <c r="C654" s="662" t="s">
        <v>606</v>
      </c>
      <c r="D654" s="663" t="s">
        <v>6563</v>
      </c>
      <c r="E654" s="662" t="s">
        <v>6556</v>
      </c>
      <c r="F654" s="663" t="s">
        <v>6557</v>
      </c>
      <c r="G654" s="662" t="s">
        <v>6410</v>
      </c>
      <c r="H654" s="662" t="s">
        <v>6411</v>
      </c>
      <c r="I654" s="664">
        <v>8409.5</v>
      </c>
      <c r="J654" s="664">
        <v>2</v>
      </c>
      <c r="K654" s="665">
        <v>16819</v>
      </c>
    </row>
    <row r="655" spans="1:11" ht="14.4" customHeight="1" x14ac:dyDescent="0.3">
      <c r="A655" s="660" t="s">
        <v>572</v>
      </c>
      <c r="B655" s="661" t="s">
        <v>573</v>
      </c>
      <c r="C655" s="662" t="s">
        <v>606</v>
      </c>
      <c r="D655" s="663" t="s">
        <v>6563</v>
      </c>
      <c r="E655" s="662" t="s">
        <v>6556</v>
      </c>
      <c r="F655" s="663" t="s">
        <v>6557</v>
      </c>
      <c r="G655" s="662" t="s">
        <v>6412</v>
      </c>
      <c r="H655" s="662" t="s">
        <v>6413</v>
      </c>
      <c r="I655" s="664">
        <v>4815.8</v>
      </c>
      <c r="J655" s="664">
        <v>1</v>
      </c>
      <c r="K655" s="665">
        <v>4815.8</v>
      </c>
    </row>
    <row r="656" spans="1:11" ht="14.4" customHeight="1" x14ac:dyDescent="0.3">
      <c r="A656" s="660" t="s">
        <v>572</v>
      </c>
      <c r="B656" s="661" t="s">
        <v>573</v>
      </c>
      <c r="C656" s="662" t="s">
        <v>606</v>
      </c>
      <c r="D656" s="663" t="s">
        <v>6563</v>
      </c>
      <c r="E656" s="662" t="s">
        <v>6556</v>
      </c>
      <c r="F656" s="663" t="s">
        <v>6557</v>
      </c>
      <c r="G656" s="662" t="s">
        <v>6414</v>
      </c>
      <c r="H656" s="662" t="s">
        <v>6415</v>
      </c>
      <c r="I656" s="664">
        <v>1512.5</v>
      </c>
      <c r="J656" s="664">
        <v>8</v>
      </c>
      <c r="K656" s="665">
        <v>12100</v>
      </c>
    </row>
    <row r="657" spans="1:11" ht="14.4" customHeight="1" x14ac:dyDescent="0.3">
      <c r="A657" s="660" t="s">
        <v>572</v>
      </c>
      <c r="B657" s="661" t="s">
        <v>573</v>
      </c>
      <c r="C657" s="662" t="s">
        <v>606</v>
      </c>
      <c r="D657" s="663" t="s">
        <v>6563</v>
      </c>
      <c r="E657" s="662" t="s">
        <v>6556</v>
      </c>
      <c r="F657" s="663" t="s">
        <v>6557</v>
      </c>
      <c r="G657" s="662" t="s">
        <v>6416</v>
      </c>
      <c r="H657" s="662" t="s">
        <v>6417</v>
      </c>
      <c r="I657" s="664">
        <v>1512.5</v>
      </c>
      <c r="J657" s="664">
        <v>6</v>
      </c>
      <c r="K657" s="665">
        <v>9075</v>
      </c>
    </row>
    <row r="658" spans="1:11" ht="14.4" customHeight="1" x14ac:dyDescent="0.3">
      <c r="A658" s="660" t="s">
        <v>572</v>
      </c>
      <c r="B658" s="661" t="s">
        <v>573</v>
      </c>
      <c r="C658" s="662" t="s">
        <v>606</v>
      </c>
      <c r="D658" s="663" t="s">
        <v>6563</v>
      </c>
      <c r="E658" s="662" t="s">
        <v>6556</v>
      </c>
      <c r="F658" s="663" t="s">
        <v>6557</v>
      </c>
      <c r="G658" s="662" t="s">
        <v>6418</v>
      </c>
      <c r="H658" s="662" t="s">
        <v>6419</v>
      </c>
      <c r="I658" s="664">
        <v>1512.5</v>
      </c>
      <c r="J658" s="664">
        <v>7</v>
      </c>
      <c r="K658" s="665">
        <v>10587.5</v>
      </c>
    </row>
    <row r="659" spans="1:11" ht="14.4" customHeight="1" x14ac:dyDescent="0.3">
      <c r="A659" s="660" t="s">
        <v>572</v>
      </c>
      <c r="B659" s="661" t="s">
        <v>573</v>
      </c>
      <c r="C659" s="662" t="s">
        <v>606</v>
      </c>
      <c r="D659" s="663" t="s">
        <v>6563</v>
      </c>
      <c r="E659" s="662" t="s">
        <v>6556</v>
      </c>
      <c r="F659" s="663" t="s">
        <v>6557</v>
      </c>
      <c r="G659" s="662" t="s">
        <v>6420</v>
      </c>
      <c r="H659" s="662" t="s">
        <v>6421</v>
      </c>
      <c r="I659" s="664">
        <v>1134.98</v>
      </c>
      <c r="J659" s="664">
        <v>1</v>
      </c>
      <c r="K659" s="665">
        <v>1134.98</v>
      </c>
    </row>
    <row r="660" spans="1:11" ht="14.4" customHeight="1" x14ac:dyDescent="0.3">
      <c r="A660" s="660" t="s">
        <v>572</v>
      </c>
      <c r="B660" s="661" t="s">
        <v>573</v>
      </c>
      <c r="C660" s="662" t="s">
        <v>606</v>
      </c>
      <c r="D660" s="663" t="s">
        <v>6563</v>
      </c>
      <c r="E660" s="662" t="s">
        <v>6556</v>
      </c>
      <c r="F660" s="663" t="s">
        <v>6557</v>
      </c>
      <c r="G660" s="662" t="s">
        <v>6422</v>
      </c>
      <c r="H660" s="662" t="s">
        <v>6423</v>
      </c>
      <c r="I660" s="664">
        <v>934.4</v>
      </c>
      <c r="J660" s="664">
        <v>1</v>
      </c>
      <c r="K660" s="665">
        <v>934.4</v>
      </c>
    </row>
    <row r="661" spans="1:11" ht="14.4" customHeight="1" x14ac:dyDescent="0.3">
      <c r="A661" s="660" t="s">
        <v>572</v>
      </c>
      <c r="B661" s="661" t="s">
        <v>573</v>
      </c>
      <c r="C661" s="662" t="s">
        <v>606</v>
      </c>
      <c r="D661" s="663" t="s">
        <v>6563</v>
      </c>
      <c r="E661" s="662" t="s">
        <v>6556</v>
      </c>
      <c r="F661" s="663" t="s">
        <v>6557</v>
      </c>
      <c r="G661" s="662" t="s">
        <v>6424</v>
      </c>
      <c r="H661" s="662" t="s">
        <v>6425</v>
      </c>
      <c r="I661" s="664">
        <v>5203</v>
      </c>
      <c r="J661" s="664">
        <v>1</v>
      </c>
      <c r="K661" s="665">
        <v>5203</v>
      </c>
    </row>
    <row r="662" spans="1:11" ht="14.4" customHeight="1" x14ac:dyDescent="0.3">
      <c r="A662" s="660" t="s">
        <v>572</v>
      </c>
      <c r="B662" s="661" t="s">
        <v>573</v>
      </c>
      <c r="C662" s="662" t="s">
        <v>606</v>
      </c>
      <c r="D662" s="663" t="s">
        <v>6563</v>
      </c>
      <c r="E662" s="662" t="s">
        <v>6556</v>
      </c>
      <c r="F662" s="663" t="s">
        <v>6557</v>
      </c>
      <c r="G662" s="662" t="s">
        <v>6426</v>
      </c>
      <c r="H662" s="662" t="s">
        <v>6427</v>
      </c>
      <c r="I662" s="664">
        <v>1117.4000000000001</v>
      </c>
      <c r="J662" s="664">
        <v>1</v>
      </c>
      <c r="K662" s="665">
        <v>1117.4000000000001</v>
      </c>
    </row>
    <row r="663" spans="1:11" ht="14.4" customHeight="1" x14ac:dyDescent="0.3">
      <c r="A663" s="660" t="s">
        <v>572</v>
      </c>
      <c r="B663" s="661" t="s">
        <v>573</v>
      </c>
      <c r="C663" s="662" t="s">
        <v>5553</v>
      </c>
      <c r="D663" s="663" t="s">
        <v>6564</v>
      </c>
      <c r="E663" s="662" t="s">
        <v>6556</v>
      </c>
      <c r="F663" s="663" t="s">
        <v>6557</v>
      </c>
      <c r="G663" s="662" t="s">
        <v>6428</v>
      </c>
      <c r="H663" s="662" t="s">
        <v>6429</v>
      </c>
      <c r="I663" s="664">
        <v>62.92</v>
      </c>
      <c r="J663" s="664">
        <v>1</v>
      </c>
      <c r="K663" s="665">
        <v>62.92</v>
      </c>
    </row>
    <row r="664" spans="1:11" ht="14.4" customHeight="1" x14ac:dyDescent="0.3">
      <c r="A664" s="660" t="s">
        <v>572</v>
      </c>
      <c r="B664" s="661" t="s">
        <v>573</v>
      </c>
      <c r="C664" s="662" t="s">
        <v>5553</v>
      </c>
      <c r="D664" s="663" t="s">
        <v>6564</v>
      </c>
      <c r="E664" s="662" t="s">
        <v>6556</v>
      </c>
      <c r="F664" s="663" t="s">
        <v>6557</v>
      </c>
      <c r="G664" s="662" t="s">
        <v>6144</v>
      </c>
      <c r="H664" s="662" t="s">
        <v>6145</v>
      </c>
      <c r="I664" s="664">
        <v>24.08</v>
      </c>
      <c r="J664" s="664">
        <v>12</v>
      </c>
      <c r="K664" s="665">
        <v>289</v>
      </c>
    </row>
    <row r="665" spans="1:11" ht="14.4" customHeight="1" x14ac:dyDescent="0.3">
      <c r="A665" s="660" t="s">
        <v>572</v>
      </c>
      <c r="B665" s="661" t="s">
        <v>573</v>
      </c>
      <c r="C665" s="662" t="s">
        <v>5553</v>
      </c>
      <c r="D665" s="663" t="s">
        <v>6564</v>
      </c>
      <c r="E665" s="662" t="s">
        <v>6556</v>
      </c>
      <c r="F665" s="663" t="s">
        <v>6557</v>
      </c>
      <c r="G665" s="662" t="s">
        <v>6430</v>
      </c>
      <c r="H665" s="662" t="s">
        <v>6431</v>
      </c>
      <c r="I665" s="664">
        <v>4493.9399999999996</v>
      </c>
      <c r="J665" s="664">
        <v>32</v>
      </c>
      <c r="K665" s="665">
        <v>143806.07999999999</v>
      </c>
    </row>
    <row r="666" spans="1:11" ht="14.4" customHeight="1" x14ac:dyDescent="0.3">
      <c r="A666" s="660" t="s">
        <v>572</v>
      </c>
      <c r="B666" s="661" t="s">
        <v>573</v>
      </c>
      <c r="C666" s="662" t="s">
        <v>5553</v>
      </c>
      <c r="D666" s="663" t="s">
        <v>6564</v>
      </c>
      <c r="E666" s="662" t="s">
        <v>6556</v>
      </c>
      <c r="F666" s="663" t="s">
        <v>6557</v>
      </c>
      <c r="G666" s="662" t="s">
        <v>6432</v>
      </c>
      <c r="H666" s="662" t="s">
        <v>6433</v>
      </c>
      <c r="I666" s="664">
        <v>267.41000000000003</v>
      </c>
      <c r="J666" s="664">
        <v>9</v>
      </c>
      <c r="K666" s="665">
        <v>2406.6900000000005</v>
      </c>
    </row>
    <row r="667" spans="1:11" ht="14.4" customHeight="1" x14ac:dyDescent="0.3">
      <c r="A667" s="660" t="s">
        <v>572</v>
      </c>
      <c r="B667" s="661" t="s">
        <v>573</v>
      </c>
      <c r="C667" s="662" t="s">
        <v>5553</v>
      </c>
      <c r="D667" s="663" t="s">
        <v>6564</v>
      </c>
      <c r="E667" s="662" t="s">
        <v>6556</v>
      </c>
      <c r="F667" s="663" t="s">
        <v>6557</v>
      </c>
      <c r="G667" s="662" t="s">
        <v>6434</v>
      </c>
      <c r="H667" s="662" t="s">
        <v>6435</v>
      </c>
      <c r="I667" s="664">
        <v>8305.44</v>
      </c>
      <c r="J667" s="664">
        <v>5</v>
      </c>
      <c r="K667" s="665">
        <v>41527.200000000004</v>
      </c>
    </row>
    <row r="668" spans="1:11" ht="14.4" customHeight="1" x14ac:dyDescent="0.3">
      <c r="A668" s="660" t="s">
        <v>572</v>
      </c>
      <c r="B668" s="661" t="s">
        <v>573</v>
      </c>
      <c r="C668" s="662" t="s">
        <v>5553</v>
      </c>
      <c r="D668" s="663" t="s">
        <v>6564</v>
      </c>
      <c r="E668" s="662" t="s">
        <v>6556</v>
      </c>
      <c r="F668" s="663" t="s">
        <v>6557</v>
      </c>
      <c r="G668" s="662" t="s">
        <v>6436</v>
      </c>
      <c r="H668" s="662" t="s">
        <v>6437</v>
      </c>
      <c r="I668" s="664">
        <v>2445.41</v>
      </c>
      <c r="J668" s="664">
        <v>37</v>
      </c>
      <c r="K668" s="665">
        <v>90480.169999999984</v>
      </c>
    </row>
    <row r="669" spans="1:11" ht="14.4" customHeight="1" x14ac:dyDescent="0.3">
      <c r="A669" s="660" t="s">
        <v>572</v>
      </c>
      <c r="B669" s="661" t="s">
        <v>573</v>
      </c>
      <c r="C669" s="662" t="s">
        <v>5553</v>
      </c>
      <c r="D669" s="663" t="s">
        <v>6564</v>
      </c>
      <c r="E669" s="662" t="s">
        <v>6556</v>
      </c>
      <c r="F669" s="663" t="s">
        <v>6557</v>
      </c>
      <c r="G669" s="662" t="s">
        <v>6438</v>
      </c>
      <c r="H669" s="662" t="s">
        <v>6439</v>
      </c>
      <c r="I669" s="664">
        <v>4549.6000000000004</v>
      </c>
      <c r="J669" s="664">
        <v>5</v>
      </c>
      <c r="K669" s="665">
        <v>22748</v>
      </c>
    </row>
    <row r="670" spans="1:11" ht="14.4" customHeight="1" x14ac:dyDescent="0.3">
      <c r="A670" s="660" t="s">
        <v>572</v>
      </c>
      <c r="B670" s="661" t="s">
        <v>573</v>
      </c>
      <c r="C670" s="662" t="s">
        <v>5553</v>
      </c>
      <c r="D670" s="663" t="s">
        <v>6564</v>
      </c>
      <c r="E670" s="662" t="s">
        <v>6556</v>
      </c>
      <c r="F670" s="663" t="s">
        <v>6557</v>
      </c>
      <c r="G670" s="662" t="s">
        <v>6440</v>
      </c>
      <c r="H670" s="662" t="s">
        <v>6441</v>
      </c>
      <c r="I670" s="664">
        <v>12251.25</v>
      </c>
      <c r="J670" s="664">
        <v>49</v>
      </c>
      <c r="K670" s="665">
        <v>598980.25</v>
      </c>
    </row>
    <row r="671" spans="1:11" ht="14.4" customHeight="1" x14ac:dyDescent="0.3">
      <c r="A671" s="660" t="s">
        <v>572</v>
      </c>
      <c r="B671" s="661" t="s">
        <v>573</v>
      </c>
      <c r="C671" s="662" t="s">
        <v>5553</v>
      </c>
      <c r="D671" s="663" t="s">
        <v>6564</v>
      </c>
      <c r="E671" s="662" t="s">
        <v>6556</v>
      </c>
      <c r="F671" s="663" t="s">
        <v>6557</v>
      </c>
      <c r="G671" s="662" t="s">
        <v>6442</v>
      </c>
      <c r="H671" s="662" t="s">
        <v>6443</v>
      </c>
      <c r="I671" s="664">
        <v>2213.09</v>
      </c>
      <c r="J671" s="664">
        <v>2</v>
      </c>
      <c r="K671" s="665">
        <v>4426.18</v>
      </c>
    </row>
    <row r="672" spans="1:11" ht="14.4" customHeight="1" x14ac:dyDescent="0.3">
      <c r="A672" s="660" t="s">
        <v>572</v>
      </c>
      <c r="B672" s="661" t="s">
        <v>573</v>
      </c>
      <c r="C672" s="662" t="s">
        <v>5553</v>
      </c>
      <c r="D672" s="663" t="s">
        <v>6564</v>
      </c>
      <c r="E672" s="662" t="s">
        <v>6556</v>
      </c>
      <c r="F672" s="663" t="s">
        <v>6557</v>
      </c>
      <c r="G672" s="662" t="s">
        <v>6100</v>
      </c>
      <c r="H672" s="662" t="s">
        <v>6101</v>
      </c>
      <c r="I672" s="664">
        <v>1815</v>
      </c>
      <c r="J672" s="664">
        <v>105</v>
      </c>
      <c r="K672" s="665">
        <v>190575</v>
      </c>
    </row>
    <row r="673" spans="1:11" ht="14.4" customHeight="1" x14ac:dyDescent="0.3">
      <c r="A673" s="660" t="s">
        <v>572</v>
      </c>
      <c r="B673" s="661" t="s">
        <v>573</v>
      </c>
      <c r="C673" s="662" t="s">
        <v>5553</v>
      </c>
      <c r="D673" s="663" t="s">
        <v>6564</v>
      </c>
      <c r="E673" s="662" t="s">
        <v>6556</v>
      </c>
      <c r="F673" s="663" t="s">
        <v>6557</v>
      </c>
      <c r="G673" s="662" t="s">
        <v>6444</v>
      </c>
      <c r="H673" s="662" t="s">
        <v>6445</v>
      </c>
      <c r="I673" s="664">
        <v>6163.74</v>
      </c>
      <c r="J673" s="664">
        <v>1</v>
      </c>
      <c r="K673" s="665">
        <v>6163.74</v>
      </c>
    </row>
    <row r="674" spans="1:11" ht="14.4" customHeight="1" x14ac:dyDescent="0.3">
      <c r="A674" s="660" t="s">
        <v>572</v>
      </c>
      <c r="B674" s="661" t="s">
        <v>573</v>
      </c>
      <c r="C674" s="662" t="s">
        <v>5553</v>
      </c>
      <c r="D674" s="663" t="s">
        <v>6564</v>
      </c>
      <c r="E674" s="662" t="s">
        <v>6556</v>
      </c>
      <c r="F674" s="663" t="s">
        <v>6557</v>
      </c>
      <c r="G674" s="662" t="s">
        <v>6446</v>
      </c>
      <c r="H674" s="662" t="s">
        <v>6447</v>
      </c>
      <c r="I674" s="664">
        <v>10704.869999999999</v>
      </c>
      <c r="J674" s="664">
        <v>5</v>
      </c>
      <c r="K674" s="665">
        <v>53524.349999999991</v>
      </c>
    </row>
    <row r="675" spans="1:11" ht="14.4" customHeight="1" x14ac:dyDescent="0.3">
      <c r="A675" s="660" t="s">
        <v>572</v>
      </c>
      <c r="B675" s="661" t="s">
        <v>573</v>
      </c>
      <c r="C675" s="662" t="s">
        <v>5553</v>
      </c>
      <c r="D675" s="663" t="s">
        <v>6564</v>
      </c>
      <c r="E675" s="662" t="s">
        <v>6556</v>
      </c>
      <c r="F675" s="663" t="s">
        <v>6557</v>
      </c>
      <c r="G675" s="662" t="s">
        <v>6448</v>
      </c>
      <c r="H675" s="662" t="s">
        <v>6449</v>
      </c>
      <c r="I675" s="664">
        <v>11457.49</v>
      </c>
      <c r="J675" s="664">
        <v>4</v>
      </c>
      <c r="K675" s="665">
        <v>45636.36</v>
      </c>
    </row>
    <row r="676" spans="1:11" ht="14.4" customHeight="1" x14ac:dyDescent="0.3">
      <c r="A676" s="660" t="s">
        <v>572</v>
      </c>
      <c r="B676" s="661" t="s">
        <v>573</v>
      </c>
      <c r="C676" s="662" t="s">
        <v>5553</v>
      </c>
      <c r="D676" s="663" t="s">
        <v>6564</v>
      </c>
      <c r="E676" s="662" t="s">
        <v>6556</v>
      </c>
      <c r="F676" s="663" t="s">
        <v>6557</v>
      </c>
      <c r="G676" s="662" t="s">
        <v>6450</v>
      </c>
      <c r="H676" s="662" t="s">
        <v>6451</v>
      </c>
      <c r="I676" s="664">
        <v>3928.87</v>
      </c>
      <c r="J676" s="664">
        <v>8</v>
      </c>
      <c r="K676" s="665">
        <v>31430.959999999999</v>
      </c>
    </row>
    <row r="677" spans="1:11" ht="14.4" customHeight="1" x14ac:dyDescent="0.3">
      <c r="A677" s="660" t="s">
        <v>572</v>
      </c>
      <c r="B677" s="661" t="s">
        <v>573</v>
      </c>
      <c r="C677" s="662" t="s">
        <v>5553</v>
      </c>
      <c r="D677" s="663" t="s">
        <v>6564</v>
      </c>
      <c r="E677" s="662" t="s">
        <v>6556</v>
      </c>
      <c r="F677" s="663" t="s">
        <v>6557</v>
      </c>
      <c r="G677" s="662" t="s">
        <v>6452</v>
      </c>
      <c r="H677" s="662" t="s">
        <v>6453</v>
      </c>
      <c r="I677" s="664">
        <v>2323.2000000000003</v>
      </c>
      <c r="J677" s="664">
        <v>27</v>
      </c>
      <c r="K677" s="665">
        <v>62726.399999999994</v>
      </c>
    </row>
    <row r="678" spans="1:11" ht="14.4" customHeight="1" x14ac:dyDescent="0.3">
      <c r="A678" s="660" t="s">
        <v>572</v>
      </c>
      <c r="B678" s="661" t="s">
        <v>573</v>
      </c>
      <c r="C678" s="662" t="s">
        <v>5553</v>
      </c>
      <c r="D678" s="663" t="s">
        <v>6564</v>
      </c>
      <c r="E678" s="662" t="s">
        <v>6556</v>
      </c>
      <c r="F678" s="663" t="s">
        <v>6557</v>
      </c>
      <c r="G678" s="662" t="s">
        <v>6454</v>
      </c>
      <c r="H678" s="662" t="s">
        <v>6455</v>
      </c>
      <c r="I678" s="664">
        <v>1815.0066666666669</v>
      </c>
      <c r="J678" s="664">
        <v>3</v>
      </c>
      <c r="K678" s="665">
        <v>5445.02</v>
      </c>
    </row>
    <row r="679" spans="1:11" ht="14.4" customHeight="1" x14ac:dyDescent="0.3">
      <c r="A679" s="660" t="s">
        <v>572</v>
      </c>
      <c r="B679" s="661" t="s">
        <v>573</v>
      </c>
      <c r="C679" s="662" t="s">
        <v>5553</v>
      </c>
      <c r="D679" s="663" t="s">
        <v>6564</v>
      </c>
      <c r="E679" s="662" t="s">
        <v>6556</v>
      </c>
      <c r="F679" s="663" t="s">
        <v>6557</v>
      </c>
      <c r="G679" s="662" t="s">
        <v>6456</v>
      </c>
      <c r="H679" s="662" t="s">
        <v>6457</v>
      </c>
      <c r="I679" s="664">
        <v>2528.9733333333334</v>
      </c>
      <c r="J679" s="664">
        <v>3</v>
      </c>
      <c r="K679" s="665">
        <v>7586.92</v>
      </c>
    </row>
    <row r="680" spans="1:11" ht="14.4" customHeight="1" x14ac:dyDescent="0.3">
      <c r="A680" s="660" t="s">
        <v>572</v>
      </c>
      <c r="B680" s="661" t="s">
        <v>573</v>
      </c>
      <c r="C680" s="662" t="s">
        <v>5553</v>
      </c>
      <c r="D680" s="663" t="s">
        <v>6564</v>
      </c>
      <c r="E680" s="662" t="s">
        <v>6556</v>
      </c>
      <c r="F680" s="663" t="s">
        <v>6557</v>
      </c>
      <c r="G680" s="662" t="s">
        <v>6458</v>
      </c>
      <c r="H680" s="662" t="s">
        <v>6459</v>
      </c>
      <c r="I680" s="664">
        <v>22419.787499999999</v>
      </c>
      <c r="J680" s="664">
        <v>6</v>
      </c>
      <c r="K680" s="665">
        <v>133862.29999999999</v>
      </c>
    </row>
    <row r="681" spans="1:11" ht="14.4" customHeight="1" x14ac:dyDescent="0.3">
      <c r="A681" s="660" t="s">
        <v>572</v>
      </c>
      <c r="B681" s="661" t="s">
        <v>573</v>
      </c>
      <c r="C681" s="662" t="s">
        <v>5553</v>
      </c>
      <c r="D681" s="663" t="s">
        <v>6564</v>
      </c>
      <c r="E681" s="662" t="s">
        <v>6556</v>
      </c>
      <c r="F681" s="663" t="s">
        <v>6557</v>
      </c>
      <c r="G681" s="662" t="s">
        <v>6460</v>
      </c>
      <c r="H681" s="662" t="s">
        <v>6461</v>
      </c>
      <c r="I681" s="664">
        <v>12087.9</v>
      </c>
      <c r="J681" s="664">
        <v>2</v>
      </c>
      <c r="K681" s="665">
        <v>24175.8</v>
      </c>
    </row>
    <row r="682" spans="1:11" ht="14.4" customHeight="1" x14ac:dyDescent="0.3">
      <c r="A682" s="660" t="s">
        <v>572</v>
      </c>
      <c r="B682" s="661" t="s">
        <v>573</v>
      </c>
      <c r="C682" s="662" t="s">
        <v>5553</v>
      </c>
      <c r="D682" s="663" t="s">
        <v>6564</v>
      </c>
      <c r="E682" s="662" t="s">
        <v>6556</v>
      </c>
      <c r="F682" s="663" t="s">
        <v>6557</v>
      </c>
      <c r="G682" s="662" t="s">
        <v>6462</v>
      </c>
      <c r="H682" s="662" t="s">
        <v>6463</v>
      </c>
      <c r="I682" s="664">
        <v>11480.48</v>
      </c>
      <c r="J682" s="664">
        <v>5</v>
      </c>
      <c r="K682" s="665">
        <v>57402.399999999994</v>
      </c>
    </row>
    <row r="683" spans="1:11" ht="14.4" customHeight="1" x14ac:dyDescent="0.3">
      <c r="A683" s="660" t="s">
        <v>572</v>
      </c>
      <c r="B683" s="661" t="s">
        <v>573</v>
      </c>
      <c r="C683" s="662" t="s">
        <v>5553</v>
      </c>
      <c r="D683" s="663" t="s">
        <v>6564</v>
      </c>
      <c r="E683" s="662" t="s">
        <v>6556</v>
      </c>
      <c r="F683" s="663" t="s">
        <v>6557</v>
      </c>
      <c r="G683" s="662" t="s">
        <v>6464</v>
      </c>
      <c r="H683" s="662" t="s">
        <v>6465</v>
      </c>
      <c r="I683" s="664">
        <v>10769</v>
      </c>
      <c r="J683" s="664">
        <v>8</v>
      </c>
      <c r="K683" s="665">
        <v>86152</v>
      </c>
    </row>
    <row r="684" spans="1:11" ht="14.4" customHeight="1" x14ac:dyDescent="0.3">
      <c r="A684" s="660" t="s">
        <v>572</v>
      </c>
      <c r="B684" s="661" t="s">
        <v>573</v>
      </c>
      <c r="C684" s="662" t="s">
        <v>5553</v>
      </c>
      <c r="D684" s="663" t="s">
        <v>6564</v>
      </c>
      <c r="E684" s="662" t="s">
        <v>6556</v>
      </c>
      <c r="F684" s="663" t="s">
        <v>6557</v>
      </c>
      <c r="G684" s="662" t="s">
        <v>6466</v>
      </c>
      <c r="H684" s="662" t="s">
        <v>6467</v>
      </c>
      <c r="I684" s="664">
        <v>5516.39</v>
      </c>
      <c r="J684" s="664">
        <v>1</v>
      </c>
      <c r="K684" s="665">
        <v>5516.39</v>
      </c>
    </row>
    <row r="685" spans="1:11" ht="14.4" customHeight="1" x14ac:dyDescent="0.3">
      <c r="A685" s="660" t="s">
        <v>572</v>
      </c>
      <c r="B685" s="661" t="s">
        <v>573</v>
      </c>
      <c r="C685" s="662" t="s">
        <v>5553</v>
      </c>
      <c r="D685" s="663" t="s">
        <v>6564</v>
      </c>
      <c r="E685" s="662" t="s">
        <v>6556</v>
      </c>
      <c r="F685" s="663" t="s">
        <v>6557</v>
      </c>
      <c r="G685" s="662" t="s">
        <v>6468</v>
      </c>
      <c r="H685" s="662" t="s">
        <v>6469</v>
      </c>
      <c r="I685" s="664">
        <v>13109.14</v>
      </c>
      <c r="J685" s="664">
        <v>2</v>
      </c>
      <c r="K685" s="665">
        <v>26218.28</v>
      </c>
    </row>
    <row r="686" spans="1:11" ht="14.4" customHeight="1" x14ac:dyDescent="0.3">
      <c r="A686" s="660" t="s">
        <v>572</v>
      </c>
      <c r="B686" s="661" t="s">
        <v>573</v>
      </c>
      <c r="C686" s="662" t="s">
        <v>5553</v>
      </c>
      <c r="D686" s="663" t="s">
        <v>6564</v>
      </c>
      <c r="E686" s="662" t="s">
        <v>6556</v>
      </c>
      <c r="F686" s="663" t="s">
        <v>6557</v>
      </c>
      <c r="G686" s="662" t="s">
        <v>6470</v>
      </c>
      <c r="H686" s="662" t="s">
        <v>6471</v>
      </c>
      <c r="I686" s="664">
        <v>8288.5</v>
      </c>
      <c r="J686" s="664">
        <v>7</v>
      </c>
      <c r="K686" s="665">
        <v>58019.5</v>
      </c>
    </row>
    <row r="687" spans="1:11" ht="14.4" customHeight="1" x14ac:dyDescent="0.3">
      <c r="A687" s="660" t="s">
        <v>572</v>
      </c>
      <c r="B687" s="661" t="s">
        <v>573</v>
      </c>
      <c r="C687" s="662" t="s">
        <v>5553</v>
      </c>
      <c r="D687" s="663" t="s">
        <v>6564</v>
      </c>
      <c r="E687" s="662" t="s">
        <v>6556</v>
      </c>
      <c r="F687" s="663" t="s">
        <v>6557</v>
      </c>
      <c r="G687" s="662" t="s">
        <v>6472</v>
      </c>
      <c r="H687" s="662" t="s">
        <v>6473</v>
      </c>
      <c r="I687" s="664">
        <v>2754.25</v>
      </c>
      <c r="J687" s="664">
        <v>6</v>
      </c>
      <c r="K687" s="665">
        <v>16525.5</v>
      </c>
    </row>
    <row r="688" spans="1:11" ht="14.4" customHeight="1" x14ac:dyDescent="0.3">
      <c r="A688" s="660" t="s">
        <v>572</v>
      </c>
      <c r="B688" s="661" t="s">
        <v>573</v>
      </c>
      <c r="C688" s="662" t="s">
        <v>5553</v>
      </c>
      <c r="D688" s="663" t="s">
        <v>6564</v>
      </c>
      <c r="E688" s="662" t="s">
        <v>6556</v>
      </c>
      <c r="F688" s="663" t="s">
        <v>6557</v>
      </c>
      <c r="G688" s="662" t="s">
        <v>6474</v>
      </c>
      <c r="H688" s="662" t="s">
        <v>6475</v>
      </c>
      <c r="I688" s="664">
        <v>20115.039999999997</v>
      </c>
      <c r="J688" s="664">
        <v>4</v>
      </c>
      <c r="K688" s="665">
        <v>80339.16</v>
      </c>
    </row>
    <row r="689" spans="1:11" ht="14.4" customHeight="1" x14ac:dyDescent="0.3">
      <c r="A689" s="660" t="s">
        <v>572</v>
      </c>
      <c r="B689" s="661" t="s">
        <v>573</v>
      </c>
      <c r="C689" s="662" t="s">
        <v>5553</v>
      </c>
      <c r="D689" s="663" t="s">
        <v>6564</v>
      </c>
      <c r="E689" s="662" t="s">
        <v>6556</v>
      </c>
      <c r="F689" s="663" t="s">
        <v>6557</v>
      </c>
      <c r="G689" s="662" t="s">
        <v>6476</v>
      </c>
      <c r="H689" s="662" t="s">
        <v>6477</v>
      </c>
      <c r="I689" s="664">
        <v>7550.4</v>
      </c>
      <c r="J689" s="664">
        <v>3</v>
      </c>
      <c r="K689" s="665">
        <v>22651.199999999997</v>
      </c>
    </row>
    <row r="690" spans="1:11" ht="14.4" customHeight="1" x14ac:dyDescent="0.3">
      <c r="A690" s="660" t="s">
        <v>572</v>
      </c>
      <c r="B690" s="661" t="s">
        <v>573</v>
      </c>
      <c r="C690" s="662" t="s">
        <v>5553</v>
      </c>
      <c r="D690" s="663" t="s">
        <v>6564</v>
      </c>
      <c r="E690" s="662" t="s">
        <v>6556</v>
      </c>
      <c r="F690" s="663" t="s">
        <v>6557</v>
      </c>
      <c r="G690" s="662" t="s">
        <v>6478</v>
      </c>
      <c r="H690" s="662" t="s">
        <v>6479</v>
      </c>
      <c r="I690" s="664">
        <v>12299.65</v>
      </c>
      <c r="J690" s="664">
        <v>3</v>
      </c>
      <c r="K690" s="665">
        <v>36898.949999999997</v>
      </c>
    </row>
    <row r="691" spans="1:11" ht="14.4" customHeight="1" x14ac:dyDescent="0.3">
      <c r="A691" s="660" t="s">
        <v>572</v>
      </c>
      <c r="B691" s="661" t="s">
        <v>573</v>
      </c>
      <c r="C691" s="662" t="s">
        <v>5553</v>
      </c>
      <c r="D691" s="663" t="s">
        <v>6564</v>
      </c>
      <c r="E691" s="662" t="s">
        <v>6556</v>
      </c>
      <c r="F691" s="663" t="s">
        <v>6557</v>
      </c>
      <c r="G691" s="662" t="s">
        <v>6480</v>
      </c>
      <c r="H691" s="662" t="s">
        <v>6481</v>
      </c>
      <c r="I691" s="664">
        <v>49612.42</v>
      </c>
      <c r="J691" s="664">
        <v>2</v>
      </c>
      <c r="K691" s="665">
        <v>99224.84</v>
      </c>
    </row>
    <row r="692" spans="1:11" ht="14.4" customHeight="1" x14ac:dyDescent="0.3">
      <c r="A692" s="660" t="s">
        <v>572</v>
      </c>
      <c r="B692" s="661" t="s">
        <v>573</v>
      </c>
      <c r="C692" s="662" t="s">
        <v>5553</v>
      </c>
      <c r="D692" s="663" t="s">
        <v>6564</v>
      </c>
      <c r="E692" s="662" t="s">
        <v>6556</v>
      </c>
      <c r="F692" s="663" t="s">
        <v>6557</v>
      </c>
      <c r="G692" s="662" t="s">
        <v>6482</v>
      </c>
      <c r="H692" s="662" t="s">
        <v>6483</v>
      </c>
      <c r="I692" s="664">
        <v>2578.5100000000002</v>
      </c>
      <c r="J692" s="664">
        <v>2</v>
      </c>
      <c r="K692" s="665">
        <v>5157.0200000000004</v>
      </c>
    </row>
    <row r="693" spans="1:11" ht="14.4" customHeight="1" x14ac:dyDescent="0.3">
      <c r="A693" s="660" t="s">
        <v>572</v>
      </c>
      <c r="B693" s="661" t="s">
        <v>573</v>
      </c>
      <c r="C693" s="662" t="s">
        <v>5553</v>
      </c>
      <c r="D693" s="663" t="s">
        <v>6564</v>
      </c>
      <c r="E693" s="662" t="s">
        <v>6556</v>
      </c>
      <c r="F693" s="663" t="s">
        <v>6557</v>
      </c>
      <c r="G693" s="662" t="s">
        <v>6484</v>
      </c>
      <c r="H693" s="662" t="s">
        <v>6485</v>
      </c>
      <c r="I693" s="664">
        <v>8261.8799999999992</v>
      </c>
      <c r="J693" s="664">
        <v>4</v>
      </c>
      <c r="K693" s="665">
        <v>33047.519999999997</v>
      </c>
    </row>
    <row r="694" spans="1:11" ht="14.4" customHeight="1" x14ac:dyDescent="0.3">
      <c r="A694" s="660" t="s">
        <v>572</v>
      </c>
      <c r="B694" s="661" t="s">
        <v>573</v>
      </c>
      <c r="C694" s="662" t="s">
        <v>5553</v>
      </c>
      <c r="D694" s="663" t="s">
        <v>6564</v>
      </c>
      <c r="E694" s="662" t="s">
        <v>6556</v>
      </c>
      <c r="F694" s="663" t="s">
        <v>6557</v>
      </c>
      <c r="G694" s="662" t="s">
        <v>6486</v>
      </c>
      <c r="H694" s="662" t="s">
        <v>6487</v>
      </c>
      <c r="I694" s="664">
        <v>16866.432000000001</v>
      </c>
      <c r="J694" s="664">
        <v>14</v>
      </c>
      <c r="K694" s="665">
        <v>235906.44</v>
      </c>
    </row>
    <row r="695" spans="1:11" ht="14.4" customHeight="1" x14ac:dyDescent="0.3">
      <c r="A695" s="660" t="s">
        <v>572</v>
      </c>
      <c r="B695" s="661" t="s">
        <v>573</v>
      </c>
      <c r="C695" s="662" t="s">
        <v>5553</v>
      </c>
      <c r="D695" s="663" t="s">
        <v>6564</v>
      </c>
      <c r="E695" s="662" t="s">
        <v>6556</v>
      </c>
      <c r="F695" s="663" t="s">
        <v>6557</v>
      </c>
      <c r="G695" s="662" t="s">
        <v>6488</v>
      </c>
      <c r="H695" s="662" t="s">
        <v>6489</v>
      </c>
      <c r="I695" s="664">
        <v>7267.2599999999993</v>
      </c>
      <c r="J695" s="664">
        <v>6</v>
      </c>
      <c r="K695" s="665">
        <v>43603.560000000005</v>
      </c>
    </row>
    <row r="696" spans="1:11" ht="14.4" customHeight="1" x14ac:dyDescent="0.3">
      <c r="A696" s="660" t="s">
        <v>572</v>
      </c>
      <c r="B696" s="661" t="s">
        <v>573</v>
      </c>
      <c r="C696" s="662" t="s">
        <v>5553</v>
      </c>
      <c r="D696" s="663" t="s">
        <v>6564</v>
      </c>
      <c r="E696" s="662" t="s">
        <v>6556</v>
      </c>
      <c r="F696" s="663" t="s">
        <v>6557</v>
      </c>
      <c r="G696" s="662" t="s">
        <v>6490</v>
      </c>
      <c r="H696" s="662" t="s">
        <v>6491</v>
      </c>
      <c r="I696" s="664">
        <v>8369.57</v>
      </c>
      <c r="J696" s="664">
        <v>3</v>
      </c>
      <c r="K696" s="665">
        <v>25108.71</v>
      </c>
    </row>
    <row r="697" spans="1:11" ht="14.4" customHeight="1" x14ac:dyDescent="0.3">
      <c r="A697" s="660" t="s">
        <v>572</v>
      </c>
      <c r="B697" s="661" t="s">
        <v>573</v>
      </c>
      <c r="C697" s="662" t="s">
        <v>5553</v>
      </c>
      <c r="D697" s="663" t="s">
        <v>6564</v>
      </c>
      <c r="E697" s="662" t="s">
        <v>6556</v>
      </c>
      <c r="F697" s="663" t="s">
        <v>6557</v>
      </c>
      <c r="G697" s="662" t="s">
        <v>6492</v>
      </c>
      <c r="H697" s="662" t="s">
        <v>6493</v>
      </c>
      <c r="I697" s="664">
        <v>8389.3350000000009</v>
      </c>
      <c r="J697" s="664">
        <v>5</v>
      </c>
      <c r="K697" s="665">
        <v>35126.300000000003</v>
      </c>
    </row>
    <row r="698" spans="1:11" ht="14.4" customHeight="1" x14ac:dyDescent="0.3">
      <c r="A698" s="660" t="s">
        <v>572</v>
      </c>
      <c r="B698" s="661" t="s">
        <v>573</v>
      </c>
      <c r="C698" s="662" t="s">
        <v>5553</v>
      </c>
      <c r="D698" s="663" t="s">
        <v>6564</v>
      </c>
      <c r="E698" s="662" t="s">
        <v>6556</v>
      </c>
      <c r="F698" s="663" t="s">
        <v>6557</v>
      </c>
      <c r="G698" s="662" t="s">
        <v>6494</v>
      </c>
      <c r="H698" s="662" t="s">
        <v>6495</v>
      </c>
      <c r="I698" s="664">
        <v>2920.94</v>
      </c>
      <c r="J698" s="664">
        <v>1</v>
      </c>
      <c r="K698" s="665">
        <v>2920.94</v>
      </c>
    </row>
    <row r="699" spans="1:11" ht="14.4" customHeight="1" x14ac:dyDescent="0.3">
      <c r="A699" s="660" t="s">
        <v>572</v>
      </c>
      <c r="B699" s="661" t="s">
        <v>573</v>
      </c>
      <c r="C699" s="662" t="s">
        <v>5553</v>
      </c>
      <c r="D699" s="663" t="s">
        <v>6564</v>
      </c>
      <c r="E699" s="662" t="s">
        <v>6556</v>
      </c>
      <c r="F699" s="663" t="s">
        <v>6557</v>
      </c>
      <c r="G699" s="662" t="s">
        <v>6496</v>
      </c>
      <c r="H699" s="662" t="s">
        <v>6497</v>
      </c>
      <c r="I699" s="664">
        <v>2920.94</v>
      </c>
      <c r="J699" s="664">
        <v>1</v>
      </c>
      <c r="K699" s="665">
        <v>2920.94</v>
      </c>
    </row>
    <row r="700" spans="1:11" ht="14.4" customHeight="1" x14ac:dyDescent="0.3">
      <c r="A700" s="660" t="s">
        <v>572</v>
      </c>
      <c r="B700" s="661" t="s">
        <v>573</v>
      </c>
      <c r="C700" s="662" t="s">
        <v>5553</v>
      </c>
      <c r="D700" s="663" t="s">
        <v>6564</v>
      </c>
      <c r="E700" s="662" t="s">
        <v>6556</v>
      </c>
      <c r="F700" s="663" t="s">
        <v>6557</v>
      </c>
      <c r="G700" s="662" t="s">
        <v>6498</v>
      </c>
      <c r="H700" s="662" t="s">
        <v>6499</v>
      </c>
      <c r="I700" s="664">
        <v>16051.86</v>
      </c>
      <c r="J700" s="664">
        <v>2</v>
      </c>
      <c r="K700" s="665">
        <v>32103.72</v>
      </c>
    </row>
    <row r="701" spans="1:11" ht="14.4" customHeight="1" x14ac:dyDescent="0.3">
      <c r="A701" s="660" t="s">
        <v>572</v>
      </c>
      <c r="B701" s="661" t="s">
        <v>573</v>
      </c>
      <c r="C701" s="662" t="s">
        <v>5553</v>
      </c>
      <c r="D701" s="663" t="s">
        <v>6564</v>
      </c>
      <c r="E701" s="662" t="s">
        <v>6556</v>
      </c>
      <c r="F701" s="663" t="s">
        <v>6557</v>
      </c>
      <c r="G701" s="662" t="s">
        <v>6500</v>
      </c>
      <c r="H701" s="662" t="s">
        <v>6501</v>
      </c>
      <c r="I701" s="664">
        <v>3690.5150000000003</v>
      </c>
      <c r="J701" s="664">
        <v>2</v>
      </c>
      <c r="K701" s="665">
        <v>7381.0300000000007</v>
      </c>
    </row>
    <row r="702" spans="1:11" ht="14.4" customHeight="1" x14ac:dyDescent="0.3">
      <c r="A702" s="660" t="s">
        <v>572</v>
      </c>
      <c r="B702" s="661" t="s">
        <v>573</v>
      </c>
      <c r="C702" s="662" t="s">
        <v>5553</v>
      </c>
      <c r="D702" s="663" t="s">
        <v>6564</v>
      </c>
      <c r="E702" s="662" t="s">
        <v>6556</v>
      </c>
      <c r="F702" s="663" t="s">
        <v>6557</v>
      </c>
      <c r="G702" s="662" t="s">
        <v>6502</v>
      </c>
      <c r="H702" s="662" t="s">
        <v>6503</v>
      </c>
      <c r="I702" s="664">
        <v>13019</v>
      </c>
      <c r="J702" s="664">
        <v>1</v>
      </c>
      <c r="K702" s="665">
        <v>13019</v>
      </c>
    </row>
    <row r="703" spans="1:11" ht="14.4" customHeight="1" x14ac:dyDescent="0.3">
      <c r="A703" s="660" t="s">
        <v>572</v>
      </c>
      <c r="B703" s="661" t="s">
        <v>573</v>
      </c>
      <c r="C703" s="662" t="s">
        <v>5553</v>
      </c>
      <c r="D703" s="663" t="s">
        <v>6564</v>
      </c>
      <c r="E703" s="662" t="s">
        <v>6556</v>
      </c>
      <c r="F703" s="663" t="s">
        <v>6557</v>
      </c>
      <c r="G703" s="662" t="s">
        <v>6504</v>
      </c>
      <c r="H703" s="662" t="s">
        <v>6505</v>
      </c>
      <c r="I703" s="664">
        <v>13005.08</v>
      </c>
      <c r="J703" s="664">
        <v>2</v>
      </c>
      <c r="K703" s="665">
        <v>26010.16</v>
      </c>
    </row>
    <row r="704" spans="1:11" ht="14.4" customHeight="1" x14ac:dyDescent="0.3">
      <c r="A704" s="660" t="s">
        <v>572</v>
      </c>
      <c r="B704" s="661" t="s">
        <v>573</v>
      </c>
      <c r="C704" s="662" t="s">
        <v>5553</v>
      </c>
      <c r="D704" s="663" t="s">
        <v>6564</v>
      </c>
      <c r="E704" s="662" t="s">
        <v>6556</v>
      </c>
      <c r="F704" s="663" t="s">
        <v>6557</v>
      </c>
      <c r="G704" s="662" t="s">
        <v>6506</v>
      </c>
      <c r="H704" s="662" t="s">
        <v>6507</v>
      </c>
      <c r="I704" s="664">
        <v>6985.33</v>
      </c>
      <c r="J704" s="664">
        <v>1</v>
      </c>
      <c r="K704" s="665">
        <v>6985.33</v>
      </c>
    </row>
    <row r="705" spans="1:11" ht="14.4" customHeight="1" x14ac:dyDescent="0.3">
      <c r="A705" s="660" t="s">
        <v>572</v>
      </c>
      <c r="B705" s="661" t="s">
        <v>573</v>
      </c>
      <c r="C705" s="662" t="s">
        <v>5553</v>
      </c>
      <c r="D705" s="663" t="s">
        <v>6564</v>
      </c>
      <c r="E705" s="662" t="s">
        <v>6556</v>
      </c>
      <c r="F705" s="663" t="s">
        <v>6557</v>
      </c>
      <c r="G705" s="662" t="s">
        <v>6508</v>
      </c>
      <c r="H705" s="662" t="s">
        <v>6509</v>
      </c>
      <c r="I705" s="664">
        <v>8286.08</v>
      </c>
      <c r="J705" s="664">
        <v>4</v>
      </c>
      <c r="K705" s="665">
        <v>33144.32</v>
      </c>
    </row>
    <row r="706" spans="1:11" ht="14.4" customHeight="1" x14ac:dyDescent="0.3">
      <c r="A706" s="660" t="s">
        <v>572</v>
      </c>
      <c r="B706" s="661" t="s">
        <v>573</v>
      </c>
      <c r="C706" s="662" t="s">
        <v>5553</v>
      </c>
      <c r="D706" s="663" t="s">
        <v>6564</v>
      </c>
      <c r="E706" s="662" t="s">
        <v>6556</v>
      </c>
      <c r="F706" s="663" t="s">
        <v>6557</v>
      </c>
      <c r="G706" s="662" t="s">
        <v>6510</v>
      </c>
      <c r="H706" s="662" t="s">
        <v>6511</v>
      </c>
      <c r="I706" s="664">
        <v>2920.94</v>
      </c>
      <c r="J706" s="664">
        <v>1</v>
      </c>
      <c r="K706" s="665">
        <v>2920.94</v>
      </c>
    </row>
    <row r="707" spans="1:11" ht="14.4" customHeight="1" x14ac:dyDescent="0.3">
      <c r="A707" s="660" t="s">
        <v>572</v>
      </c>
      <c r="B707" s="661" t="s">
        <v>573</v>
      </c>
      <c r="C707" s="662" t="s">
        <v>5553</v>
      </c>
      <c r="D707" s="663" t="s">
        <v>6564</v>
      </c>
      <c r="E707" s="662" t="s">
        <v>6556</v>
      </c>
      <c r="F707" s="663" t="s">
        <v>6557</v>
      </c>
      <c r="G707" s="662" t="s">
        <v>6512</v>
      </c>
      <c r="H707" s="662" t="s">
        <v>6513</v>
      </c>
      <c r="I707" s="664">
        <v>2924.57</v>
      </c>
      <c r="J707" s="664">
        <v>1</v>
      </c>
      <c r="K707" s="665">
        <v>2924.57</v>
      </c>
    </row>
    <row r="708" spans="1:11" ht="14.4" customHeight="1" x14ac:dyDescent="0.3">
      <c r="A708" s="660" t="s">
        <v>572</v>
      </c>
      <c r="B708" s="661" t="s">
        <v>573</v>
      </c>
      <c r="C708" s="662" t="s">
        <v>5553</v>
      </c>
      <c r="D708" s="663" t="s">
        <v>6564</v>
      </c>
      <c r="E708" s="662" t="s">
        <v>6556</v>
      </c>
      <c r="F708" s="663" t="s">
        <v>6557</v>
      </c>
      <c r="G708" s="662" t="s">
        <v>6514</v>
      </c>
      <c r="H708" s="662" t="s">
        <v>6515</v>
      </c>
      <c r="I708" s="664">
        <v>8312.7000000000007</v>
      </c>
      <c r="J708" s="664">
        <v>3</v>
      </c>
      <c r="K708" s="665">
        <v>24938.100000000002</v>
      </c>
    </row>
    <row r="709" spans="1:11" ht="14.4" customHeight="1" x14ac:dyDescent="0.3">
      <c r="A709" s="660" t="s">
        <v>572</v>
      </c>
      <c r="B709" s="661" t="s">
        <v>573</v>
      </c>
      <c r="C709" s="662" t="s">
        <v>5553</v>
      </c>
      <c r="D709" s="663" t="s">
        <v>6564</v>
      </c>
      <c r="E709" s="662" t="s">
        <v>6556</v>
      </c>
      <c r="F709" s="663" t="s">
        <v>6557</v>
      </c>
      <c r="G709" s="662" t="s">
        <v>6516</v>
      </c>
      <c r="H709" s="662" t="s">
        <v>6517</v>
      </c>
      <c r="I709" s="664">
        <v>3690.53</v>
      </c>
      <c r="J709" s="664">
        <v>1</v>
      </c>
      <c r="K709" s="665">
        <v>3690.53</v>
      </c>
    </row>
    <row r="710" spans="1:11" ht="14.4" customHeight="1" x14ac:dyDescent="0.3">
      <c r="A710" s="660" t="s">
        <v>572</v>
      </c>
      <c r="B710" s="661" t="s">
        <v>573</v>
      </c>
      <c r="C710" s="662" t="s">
        <v>5553</v>
      </c>
      <c r="D710" s="663" t="s">
        <v>6564</v>
      </c>
      <c r="E710" s="662" t="s">
        <v>6556</v>
      </c>
      <c r="F710" s="663" t="s">
        <v>6557</v>
      </c>
      <c r="G710" s="662" t="s">
        <v>6518</v>
      </c>
      <c r="H710" s="662" t="s">
        <v>6519</v>
      </c>
      <c r="I710" s="664">
        <v>5516.39</v>
      </c>
      <c r="J710" s="664">
        <v>1</v>
      </c>
      <c r="K710" s="665">
        <v>5516.39</v>
      </c>
    </row>
    <row r="711" spans="1:11" ht="14.4" customHeight="1" x14ac:dyDescent="0.3">
      <c r="A711" s="660" t="s">
        <v>572</v>
      </c>
      <c r="B711" s="661" t="s">
        <v>573</v>
      </c>
      <c r="C711" s="662" t="s">
        <v>5553</v>
      </c>
      <c r="D711" s="663" t="s">
        <v>6564</v>
      </c>
      <c r="E711" s="662" t="s">
        <v>6556</v>
      </c>
      <c r="F711" s="663" t="s">
        <v>6557</v>
      </c>
      <c r="G711" s="662" t="s">
        <v>6520</v>
      </c>
      <c r="H711" s="662" t="s">
        <v>6521</v>
      </c>
      <c r="I711" s="664">
        <v>5082</v>
      </c>
      <c r="J711" s="664">
        <v>1</v>
      </c>
      <c r="K711" s="665">
        <v>5082</v>
      </c>
    </row>
    <row r="712" spans="1:11" ht="14.4" customHeight="1" x14ac:dyDescent="0.3">
      <c r="A712" s="660" t="s">
        <v>572</v>
      </c>
      <c r="B712" s="661" t="s">
        <v>573</v>
      </c>
      <c r="C712" s="662" t="s">
        <v>5553</v>
      </c>
      <c r="D712" s="663" t="s">
        <v>6564</v>
      </c>
      <c r="E712" s="662" t="s">
        <v>6556</v>
      </c>
      <c r="F712" s="663" t="s">
        <v>6557</v>
      </c>
      <c r="G712" s="662" t="s">
        <v>6522</v>
      </c>
      <c r="H712" s="662" t="s">
        <v>6523</v>
      </c>
      <c r="I712" s="664">
        <v>2525.27</v>
      </c>
      <c r="J712" s="664">
        <v>5</v>
      </c>
      <c r="K712" s="665">
        <v>12626.35</v>
      </c>
    </row>
    <row r="713" spans="1:11" ht="14.4" customHeight="1" x14ac:dyDescent="0.3">
      <c r="A713" s="660" t="s">
        <v>572</v>
      </c>
      <c r="B713" s="661" t="s">
        <v>573</v>
      </c>
      <c r="C713" s="662" t="s">
        <v>5553</v>
      </c>
      <c r="D713" s="663" t="s">
        <v>6564</v>
      </c>
      <c r="E713" s="662" t="s">
        <v>6556</v>
      </c>
      <c r="F713" s="663" t="s">
        <v>6557</v>
      </c>
      <c r="G713" s="662" t="s">
        <v>6524</v>
      </c>
      <c r="H713" s="662" t="s">
        <v>6525</v>
      </c>
      <c r="I713" s="664">
        <v>1657.7</v>
      </c>
      <c r="J713" s="664">
        <v>3</v>
      </c>
      <c r="K713" s="665">
        <v>4973.1000000000004</v>
      </c>
    </row>
    <row r="714" spans="1:11" ht="14.4" customHeight="1" x14ac:dyDescent="0.3">
      <c r="A714" s="660" t="s">
        <v>572</v>
      </c>
      <c r="B714" s="661" t="s">
        <v>573</v>
      </c>
      <c r="C714" s="662" t="s">
        <v>5553</v>
      </c>
      <c r="D714" s="663" t="s">
        <v>6564</v>
      </c>
      <c r="E714" s="662" t="s">
        <v>6556</v>
      </c>
      <c r="F714" s="663" t="s">
        <v>6557</v>
      </c>
      <c r="G714" s="662" t="s">
        <v>6526</v>
      </c>
      <c r="H714" s="662" t="s">
        <v>6527</v>
      </c>
      <c r="I714" s="664">
        <v>15899.4</v>
      </c>
      <c r="J714" s="664">
        <v>1</v>
      </c>
      <c r="K714" s="665">
        <v>15899.4</v>
      </c>
    </row>
    <row r="715" spans="1:11" ht="14.4" customHeight="1" x14ac:dyDescent="0.3">
      <c r="A715" s="660" t="s">
        <v>572</v>
      </c>
      <c r="B715" s="661" t="s">
        <v>573</v>
      </c>
      <c r="C715" s="662" t="s">
        <v>5553</v>
      </c>
      <c r="D715" s="663" t="s">
        <v>6564</v>
      </c>
      <c r="E715" s="662" t="s">
        <v>6556</v>
      </c>
      <c r="F715" s="663" t="s">
        <v>6557</v>
      </c>
      <c r="G715" s="662" t="s">
        <v>6528</v>
      </c>
      <c r="H715" s="662" t="s">
        <v>6529</v>
      </c>
      <c r="I715" s="664">
        <v>16262.4</v>
      </c>
      <c r="J715" s="664">
        <v>1</v>
      </c>
      <c r="K715" s="665">
        <v>16262.4</v>
      </c>
    </row>
    <row r="716" spans="1:11" ht="14.4" customHeight="1" x14ac:dyDescent="0.3">
      <c r="A716" s="660" t="s">
        <v>572</v>
      </c>
      <c r="B716" s="661" t="s">
        <v>573</v>
      </c>
      <c r="C716" s="662" t="s">
        <v>5553</v>
      </c>
      <c r="D716" s="663" t="s">
        <v>6564</v>
      </c>
      <c r="E716" s="662" t="s">
        <v>6556</v>
      </c>
      <c r="F716" s="663" t="s">
        <v>6557</v>
      </c>
      <c r="G716" s="662" t="s">
        <v>6530</v>
      </c>
      <c r="H716" s="662" t="s">
        <v>6531</v>
      </c>
      <c r="I716" s="664">
        <v>2920.94</v>
      </c>
      <c r="J716" s="664">
        <v>1</v>
      </c>
      <c r="K716" s="665">
        <v>2920.94</v>
      </c>
    </row>
    <row r="717" spans="1:11" ht="14.4" customHeight="1" x14ac:dyDescent="0.3">
      <c r="A717" s="660" t="s">
        <v>572</v>
      </c>
      <c r="B717" s="661" t="s">
        <v>573</v>
      </c>
      <c r="C717" s="662" t="s">
        <v>5553</v>
      </c>
      <c r="D717" s="663" t="s">
        <v>6564</v>
      </c>
      <c r="E717" s="662" t="s">
        <v>6556</v>
      </c>
      <c r="F717" s="663" t="s">
        <v>6557</v>
      </c>
      <c r="G717" s="662" t="s">
        <v>6362</v>
      </c>
      <c r="H717" s="662" t="s">
        <v>6363</v>
      </c>
      <c r="I717" s="664">
        <v>350.9</v>
      </c>
      <c r="J717" s="664">
        <v>1</v>
      </c>
      <c r="K717" s="665">
        <v>350.9</v>
      </c>
    </row>
    <row r="718" spans="1:11" ht="14.4" customHeight="1" x14ac:dyDescent="0.3">
      <c r="A718" s="660" t="s">
        <v>572</v>
      </c>
      <c r="B718" s="661" t="s">
        <v>573</v>
      </c>
      <c r="C718" s="662" t="s">
        <v>609</v>
      </c>
      <c r="D718" s="663" t="s">
        <v>6565</v>
      </c>
      <c r="E718" s="662" t="s">
        <v>6556</v>
      </c>
      <c r="F718" s="663" t="s">
        <v>6557</v>
      </c>
      <c r="G718" s="662" t="s">
        <v>6532</v>
      </c>
      <c r="H718" s="662" t="s">
        <v>6533</v>
      </c>
      <c r="I718" s="664">
        <v>222.01870845435641</v>
      </c>
      <c r="J718" s="664">
        <v>1</v>
      </c>
      <c r="K718" s="665">
        <v>222.01870845435641</v>
      </c>
    </row>
    <row r="719" spans="1:11" ht="14.4" customHeight="1" x14ac:dyDescent="0.3">
      <c r="A719" s="660" t="s">
        <v>572</v>
      </c>
      <c r="B719" s="661" t="s">
        <v>573</v>
      </c>
      <c r="C719" s="662" t="s">
        <v>609</v>
      </c>
      <c r="D719" s="663" t="s">
        <v>6565</v>
      </c>
      <c r="E719" s="662" t="s">
        <v>6556</v>
      </c>
      <c r="F719" s="663" t="s">
        <v>6557</v>
      </c>
      <c r="G719" s="662" t="s">
        <v>6534</v>
      </c>
      <c r="H719" s="662" t="s">
        <v>6535</v>
      </c>
      <c r="I719" s="664">
        <v>139.43</v>
      </c>
      <c r="J719" s="664">
        <v>40</v>
      </c>
      <c r="K719" s="665">
        <v>5577.22</v>
      </c>
    </row>
    <row r="720" spans="1:11" ht="14.4" customHeight="1" x14ac:dyDescent="0.3">
      <c r="A720" s="660" t="s">
        <v>572</v>
      </c>
      <c r="B720" s="661" t="s">
        <v>573</v>
      </c>
      <c r="C720" s="662" t="s">
        <v>609</v>
      </c>
      <c r="D720" s="663" t="s">
        <v>6565</v>
      </c>
      <c r="E720" s="662" t="s">
        <v>6556</v>
      </c>
      <c r="F720" s="663" t="s">
        <v>6557</v>
      </c>
      <c r="G720" s="662" t="s">
        <v>6536</v>
      </c>
      <c r="H720" s="662" t="s">
        <v>6537</v>
      </c>
      <c r="I720" s="664">
        <v>260.82</v>
      </c>
      <c r="J720" s="664">
        <v>5</v>
      </c>
      <c r="K720" s="665">
        <v>1304.0999999999999</v>
      </c>
    </row>
    <row r="721" spans="1:11" ht="14.4" customHeight="1" thickBot="1" x14ac:dyDescent="0.35">
      <c r="A721" s="666" t="s">
        <v>572</v>
      </c>
      <c r="B721" s="667" t="s">
        <v>573</v>
      </c>
      <c r="C721" s="668" t="s">
        <v>609</v>
      </c>
      <c r="D721" s="669" t="s">
        <v>6565</v>
      </c>
      <c r="E721" s="668" t="s">
        <v>6556</v>
      </c>
      <c r="F721" s="669" t="s">
        <v>6557</v>
      </c>
      <c r="G721" s="668" t="s">
        <v>6538</v>
      </c>
      <c r="H721" s="668" t="s">
        <v>6539</v>
      </c>
      <c r="I721" s="670">
        <v>16879.165000000001</v>
      </c>
      <c r="J721" s="670">
        <v>4</v>
      </c>
      <c r="K721" s="671">
        <v>67517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1" width="13.109375" hidden="1" customWidth="1"/>
    <col min="22" max="23" width="13.109375" customWidth="1"/>
    <col min="24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3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251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764">
        <v>930</v>
      </c>
      <c r="AI3" s="780"/>
    </row>
    <row r="4" spans="1:35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263</v>
      </c>
      <c r="G4" s="406" t="s">
        <v>264</v>
      </c>
      <c r="H4" s="406" t="s">
        <v>333</v>
      </c>
      <c r="I4" s="406" t="s">
        <v>265</v>
      </c>
      <c r="J4" s="406" t="s">
        <v>266</v>
      </c>
      <c r="K4" s="406" t="s">
        <v>267</v>
      </c>
      <c r="L4" s="406" t="s">
        <v>268</v>
      </c>
      <c r="M4" s="406" t="s">
        <v>269</v>
      </c>
      <c r="N4" s="406" t="s">
        <v>270</v>
      </c>
      <c r="O4" s="406" t="s">
        <v>271</v>
      </c>
      <c r="P4" s="406" t="s">
        <v>272</v>
      </c>
      <c r="Q4" s="406" t="s">
        <v>273</v>
      </c>
      <c r="R4" s="406" t="s">
        <v>274</v>
      </c>
      <c r="S4" s="406" t="s">
        <v>275</v>
      </c>
      <c r="T4" s="406" t="s">
        <v>276</v>
      </c>
      <c r="U4" s="406" t="s">
        <v>277</v>
      </c>
      <c r="V4" s="406" t="s">
        <v>278</v>
      </c>
      <c r="W4" s="406" t="s">
        <v>279</v>
      </c>
      <c r="X4" s="406" t="s">
        <v>288</v>
      </c>
      <c r="Y4" s="406" t="s">
        <v>280</v>
      </c>
      <c r="Z4" s="406" t="s">
        <v>289</v>
      </c>
      <c r="AA4" s="406" t="s">
        <v>281</v>
      </c>
      <c r="AB4" s="406" t="s">
        <v>282</v>
      </c>
      <c r="AC4" s="406" t="s">
        <v>283</v>
      </c>
      <c r="AD4" s="406" t="s">
        <v>284</v>
      </c>
      <c r="AE4" s="406" t="s">
        <v>285</v>
      </c>
      <c r="AF4" s="388" t="s">
        <v>286</v>
      </c>
      <c r="AG4" s="388" t="s">
        <v>287</v>
      </c>
      <c r="AH4" s="765" t="s">
        <v>253</v>
      </c>
      <c r="AI4" s="780"/>
    </row>
    <row r="5" spans="1:35" x14ac:dyDescent="0.3">
      <c r="A5" s="389" t="s">
        <v>236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66"/>
      <c r="AI5" s="780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146.4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24.3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54.5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29.5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9.5</v>
      </c>
      <c r="W6" s="430">
        <f xml:space="preserve">
TRUNC(IF($A$4&lt;=12,SUMIFS('ON Data'!AB:AB,'ON Data'!$D:$D,$A$4,'ON Data'!$E:$E,1),SUMIFS('ON Data'!AB:AB,'ON Data'!$E:$E,1)/'ON Data'!$D$3),1)</f>
        <v>0.5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1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14.5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5.0999999999999996</v>
      </c>
      <c r="AH6" s="767">
        <f xml:space="preserve">
TRUNC(IF($A$4&lt;=12,SUMIFS('ON Data'!AN:AN,'ON Data'!$D:$D,$A$4,'ON Data'!$E:$E,1),SUMIFS('ON Data'!AN:AN,'ON Data'!$E:$E,1)/'ON Data'!$D$3),1)</f>
        <v>7.4</v>
      </c>
      <c r="AI6" s="780"/>
    </row>
    <row r="7" spans="1:35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67"/>
      <c r="AI7" s="780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67"/>
      <c r="AI8" s="780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68"/>
      <c r="AI9" s="780"/>
    </row>
    <row r="10" spans="1:35" x14ac:dyDescent="0.3">
      <c r="A10" s="392" t="s">
        <v>237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69"/>
      <c r="AI10" s="780"/>
    </row>
    <row r="11" spans="1:35" x14ac:dyDescent="0.3">
      <c r="A11" s="393" t="s">
        <v>238</v>
      </c>
      <c r="B11" s="410">
        <f xml:space="preserve">
IF($A$4&lt;=12,SUMIFS('ON Data'!F:F,'ON Data'!$D:$D,$A$4,'ON Data'!$E:$E,2),SUMIFS('ON Data'!F:F,'ON Data'!$E:$E,2))</f>
        <v>87746.5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15047.600000000002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31027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18308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5928</v>
      </c>
      <c r="W11" s="412">
        <f xml:space="preserve">
IF($A$4&lt;=12,SUMIFS('ON Data'!AB:AB,'ON Data'!$D:$D,$A$4,'ON Data'!$E:$E,2),SUMIFS('ON Data'!AB:AB,'ON Data'!$E:$E,2))</f>
        <v>312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561.75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8525.75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3182</v>
      </c>
      <c r="AH11" s="770">
        <f xml:space="preserve">
IF($A$4&lt;=12,SUMIFS('ON Data'!AN:AN,'ON Data'!$D:$D,$A$4,'ON Data'!$E:$E,2),SUMIFS('ON Data'!AN:AN,'ON Data'!$E:$E,2))</f>
        <v>4854.3999999999996</v>
      </c>
      <c r="AI11" s="780"/>
    </row>
    <row r="12" spans="1:35" x14ac:dyDescent="0.3">
      <c r="A12" s="393" t="s">
        <v>239</v>
      </c>
      <c r="B12" s="410">
        <f xml:space="preserve">
IF($A$4&lt;=12,SUMIFS('ON Data'!F:F,'ON Data'!$D:$D,$A$4,'ON Data'!$E:$E,3),SUMIFS('ON Data'!F:F,'ON Data'!$E:$E,3))</f>
        <v>386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124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215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47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770">
        <f xml:space="preserve">
IF($A$4&lt;=12,SUMIFS('ON Data'!AN:AN,'ON Data'!$D:$D,$A$4,'ON Data'!$E:$E,3),SUMIFS('ON Data'!AN:AN,'ON Data'!$E:$E,3))</f>
        <v>0</v>
      </c>
      <c r="AI12" s="780"/>
    </row>
    <row r="13" spans="1:35" x14ac:dyDescent="0.3">
      <c r="A13" s="393" t="s">
        <v>246</v>
      </c>
      <c r="B13" s="410">
        <f xml:space="preserve">
IF($A$4&lt;=12,SUMIFS('ON Data'!F:F,'ON Data'!$D:$D,$A$4,'ON Data'!$E:$E,4),SUMIFS('ON Data'!F:F,'ON Data'!$E:$E,4))</f>
        <v>5154.2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2240.6999999999998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573.5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1583.5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223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302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231.5</v>
      </c>
      <c r="AH13" s="770">
        <f xml:space="preserve">
IF($A$4&lt;=12,SUMIFS('ON Data'!AN:AN,'ON Data'!$D:$D,$A$4,'ON Data'!$E:$E,4),SUMIFS('ON Data'!AN:AN,'ON Data'!$E:$E,4))</f>
        <v>0</v>
      </c>
      <c r="AI13" s="780"/>
    </row>
    <row r="14" spans="1:35" ht="15" thickBot="1" x14ac:dyDescent="0.35">
      <c r="A14" s="394" t="s">
        <v>240</v>
      </c>
      <c r="B14" s="413">
        <f xml:space="preserve">
IF($A$4&lt;=12,SUMIFS('ON Data'!F:F,'ON Data'!$D:$D,$A$4,'ON Data'!$E:$E,5),SUMIFS('ON Data'!F:F,'ON Data'!$E:$E,5))</f>
        <v>144</v>
      </c>
      <c r="C14" s="414">
        <f xml:space="preserve">
IF($A$4&lt;=12,SUMIFS('ON Data'!G:G,'ON Data'!$D:$D,$A$4,'ON Data'!$E:$E,5),SUMIFS('ON Data'!G:G,'ON Data'!$E:$E,5))</f>
        <v>144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771">
        <f xml:space="preserve">
IF($A$4&lt;=12,SUMIFS('ON Data'!AN:AN,'ON Data'!$D:$D,$A$4,'ON Data'!$E:$E,5),SUMIFS('ON Data'!AN:AN,'ON Data'!$E:$E,5))</f>
        <v>0</v>
      </c>
      <c r="AI14" s="780"/>
    </row>
    <row r="15" spans="1:35" x14ac:dyDescent="0.3">
      <c r="A15" s="289" t="s">
        <v>250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72"/>
      <c r="AI15" s="780"/>
    </row>
    <row r="16" spans="1:35" x14ac:dyDescent="0.3">
      <c r="A16" s="395" t="s">
        <v>241</v>
      </c>
      <c r="B16" s="410">
        <f xml:space="preserve">
IF($A$4&lt;=12,SUMIFS('ON Data'!F:F,'ON Data'!$D:$D,$A$4,'ON Data'!$E:$E,7),SUMIFS('ON Data'!F:F,'ON Data'!$E:$E,7))</f>
        <v>700285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675285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25000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770">
        <f xml:space="preserve">
IF($A$4&lt;=12,SUMIFS('ON Data'!AN:AN,'ON Data'!$D:$D,$A$4,'ON Data'!$E:$E,7),SUMIFS('ON Data'!AN:AN,'ON Data'!$E:$E,7))</f>
        <v>0</v>
      </c>
      <c r="AI16" s="780"/>
    </row>
    <row r="17" spans="1:35" x14ac:dyDescent="0.3">
      <c r="A17" s="395" t="s">
        <v>242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770">
        <f xml:space="preserve">
IF($A$4&lt;=12,SUMIFS('ON Data'!AN:AN,'ON Data'!$D:$D,$A$4,'ON Data'!$E:$E,8),SUMIFS('ON Data'!AN:AN,'ON Data'!$E:$E,8))</f>
        <v>0</v>
      </c>
      <c r="AI17" s="780"/>
    </row>
    <row r="18" spans="1:35" x14ac:dyDescent="0.3">
      <c r="A18" s="395" t="s">
        <v>243</v>
      </c>
      <c r="B18" s="410">
        <f xml:space="preserve">
B19-B16-B17</f>
        <v>83059</v>
      </c>
      <c r="C18" s="411">
        <f t="shared" ref="C18:G18" si="0" xml:space="preserve">
C19-C16-C17</f>
        <v>0</v>
      </c>
      <c r="D18" s="412">
        <f t="shared" si="0"/>
        <v>8000</v>
      </c>
      <c r="E18" s="412">
        <f t="shared" si="0"/>
        <v>0</v>
      </c>
      <c r="F18" s="412">
        <f t="shared" si="0"/>
        <v>46880</v>
      </c>
      <c r="G18" s="412">
        <f t="shared" si="0"/>
        <v>0</v>
      </c>
      <c r="H18" s="412">
        <f t="shared" ref="H18:AH18" si="1" xml:space="preserve">
H19-H16-H17</f>
        <v>0</v>
      </c>
      <c r="I18" s="412">
        <f t="shared" si="1"/>
        <v>0</v>
      </c>
      <c r="J18" s="412">
        <f t="shared" si="1"/>
        <v>13219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4000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10960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770">
        <f t="shared" si="1"/>
        <v>0</v>
      </c>
      <c r="AI18" s="780"/>
    </row>
    <row r="19" spans="1:35" ht="15" thickBot="1" x14ac:dyDescent="0.35">
      <c r="A19" s="396" t="s">
        <v>244</v>
      </c>
      <c r="B19" s="419">
        <f xml:space="preserve">
IF($A$4&lt;=12,SUMIFS('ON Data'!F:F,'ON Data'!$D:$D,$A$4,'ON Data'!$E:$E,9),SUMIFS('ON Data'!F:F,'ON Data'!$E:$E,9))</f>
        <v>783344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683285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71880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13219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4000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10960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773">
        <f xml:space="preserve">
IF($A$4&lt;=12,SUMIFS('ON Data'!AN:AN,'ON Data'!$D:$D,$A$4,'ON Data'!$E:$E,9),SUMIFS('ON Data'!AN:AN,'ON Data'!$E:$E,9))</f>
        <v>0</v>
      </c>
      <c r="AI19" s="780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19893666</v>
      </c>
      <c r="C20" s="423">
        <f xml:space="preserve">
IF($A$4&lt;=12,SUMIFS('ON Data'!G:G,'ON Data'!$D:$D,$A$4,'ON Data'!$E:$E,6),SUMIFS('ON Data'!G:G,'ON Data'!$E:$E,6))</f>
        <v>28800</v>
      </c>
      <c r="D20" s="424">
        <f xml:space="preserve">
IF($A$4&lt;=12,SUMIFS('ON Data'!H:H,'ON Data'!$D:$D,$A$4,'ON Data'!$E:$E,6),SUMIFS('ON Data'!H:H,'ON Data'!$E:$E,6))</f>
        <v>6762310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5769610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3318270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1396482</v>
      </c>
      <c r="W20" s="424">
        <f xml:space="preserve">
IF($A$4&lt;=12,SUMIFS('ON Data'!AB:AB,'ON Data'!$D:$D,$A$4,'ON Data'!$E:$E,6),SUMIFS('ON Data'!AB:AB,'ON Data'!$E:$E,6))</f>
        <v>76787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85250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949253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817803</v>
      </c>
      <c r="AH20" s="774">
        <f xml:space="preserve">
IF($A$4&lt;=12,SUMIFS('ON Data'!AN:AN,'ON Data'!$D:$D,$A$4,'ON Data'!$E:$E,6),SUMIFS('ON Data'!AN:AN,'ON Data'!$E:$E,6))</f>
        <v>689101</v>
      </c>
      <c r="AI20" s="780"/>
    </row>
    <row r="21" spans="1:35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770">
        <f xml:space="preserve">
IF($A$4&lt;=12,SUMIFS('ON Data'!AN:AN,'ON Data'!$D:$D,$A$4,'ON Data'!$E:$E,12),SUMIFS('ON Data'!AN:AN,'ON Data'!$E:$E,12))</f>
        <v>0</v>
      </c>
      <c r="AI21" s="780"/>
    </row>
    <row r="22" spans="1:35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H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775" t="str">
        <f t="shared" si="3"/>
        <v/>
      </c>
      <c r="AI22" s="780"/>
    </row>
    <row r="23" spans="1:35" ht="15" hidden="1" outlineLevel="1" thickBot="1" x14ac:dyDescent="0.35">
      <c r="A23" s="398" t="s">
        <v>69</v>
      </c>
      <c r="B23" s="413">
        <f xml:space="preserve">
IF(B21="","",B20-B21)</f>
        <v>19893666</v>
      </c>
      <c r="C23" s="414">
        <f t="shared" ref="C23:G23" si="4" xml:space="preserve">
IF(C21="","",C20-C21)</f>
        <v>28800</v>
      </c>
      <c r="D23" s="415">
        <f t="shared" si="4"/>
        <v>6762310</v>
      </c>
      <c r="E23" s="415">
        <f t="shared" si="4"/>
        <v>0</v>
      </c>
      <c r="F23" s="415">
        <f t="shared" si="4"/>
        <v>5769610</v>
      </c>
      <c r="G23" s="415">
        <f t="shared" si="4"/>
        <v>0</v>
      </c>
      <c r="H23" s="415">
        <f t="shared" ref="H23:AH23" si="5" xml:space="preserve">
IF(H21="","",H20-H21)</f>
        <v>0</v>
      </c>
      <c r="I23" s="415">
        <f t="shared" si="5"/>
        <v>0</v>
      </c>
      <c r="J23" s="415">
        <f t="shared" si="5"/>
        <v>3318270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1396482</v>
      </c>
      <c r="W23" s="415">
        <f t="shared" si="5"/>
        <v>76787</v>
      </c>
      <c r="X23" s="415">
        <f t="shared" si="5"/>
        <v>0</v>
      </c>
      <c r="Y23" s="415">
        <f t="shared" si="5"/>
        <v>0</v>
      </c>
      <c r="Z23" s="415">
        <f t="shared" si="5"/>
        <v>0</v>
      </c>
      <c r="AA23" s="415">
        <f t="shared" si="5"/>
        <v>85250</v>
      </c>
      <c r="AB23" s="415">
        <f t="shared" si="5"/>
        <v>0</v>
      </c>
      <c r="AC23" s="415">
        <f t="shared" si="5"/>
        <v>0</v>
      </c>
      <c r="AD23" s="415">
        <f t="shared" si="5"/>
        <v>949253</v>
      </c>
      <c r="AE23" s="415">
        <f t="shared" si="5"/>
        <v>0</v>
      </c>
      <c r="AF23" s="415">
        <f t="shared" si="5"/>
        <v>0</v>
      </c>
      <c r="AG23" s="415">
        <f t="shared" si="5"/>
        <v>817803</v>
      </c>
      <c r="AH23" s="771">
        <f t="shared" si="5"/>
        <v>689101</v>
      </c>
      <c r="AI23" s="780"/>
    </row>
    <row r="24" spans="1:35" x14ac:dyDescent="0.3">
      <c r="A24" s="392" t="s">
        <v>245</v>
      </c>
      <c r="B24" s="439" t="s">
        <v>3</v>
      </c>
      <c r="C24" s="781" t="s">
        <v>256</v>
      </c>
      <c r="D24" s="755"/>
      <c r="E24" s="756"/>
      <c r="F24" s="756" t="s">
        <v>257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76" t="s">
        <v>258</v>
      </c>
      <c r="AI24" s="780"/>
    </row>
    <row r="25" spans="1:35" x14ac:dyDescent="0.3">
      <c r="A25" s="393" t="s">
        <v>94</v>
      </c>
      <c r="B25" s="410">
        <f xml:space="preserve">
SUM(C25:AH25)</f>
        <v>51696</v>
      </c>
      <c r="C25" s="782">
        <f xml:space="preserve">
IF($A$4&lt;=12,SUMIFS('ON Data'!H:H,'ON Data'!$D:$D,$A$4,'ON Data'!$E:$E,10),SUMIFS('ON Data'!H:H,'ON Data'!$E:$E,10))</f>
        <v>6500</v>
      </c>
      <c r="D25" s="757"/>
      <c r="E25" s="758"/>
      <c r="F25" s="758">
        <f xml:space="preserve">
IF($A$4&lt;=12,SUMIFS('ON Data'!K:K,'ON Data'!$D:$D,$A$4,'ON Data'!$E:$E,10),SUMIFS('ON Data'!K:K,'ON Data'!$E:$E,10))</f>
        <v>45196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77">
        <f xml:space="preserve">
IF($A$4&lt;=12,SUMIFS('ON Data'!AN:AN,'ON Data'!$D:$D,$A$4,'ON Data'!$E:$E,10),SUMIFS('ON Data'!AN:AN,'ON Data'!$E:$E,10))</f>
        <v>0</v>
      </c>
      <c r="AI25" s="780"/>
    </row>
    <row r="26" spans="1:35" x14ac:dyDescent="0.3">
      <c r="A26" s="399" t="s">
        <v>255</v>
      </c>
      <c r="B26" s="419">
        <f xml:space="preserve">
SUM(C26:AH26)</f>
        <v>60405.133584253708</v>
      </c>
      <c r="C26" s="782">
        <f xml:space="preserve">
IF($A$4&lt;=12,SUMIFS('ON Data'!H:H,'ON Data'!$D:$D,$A$4,'ON Data'!$E:$E,11),SUMIFS('ON Data'!H:H,'ON Data'!$E:$E,11))</f>
        <v>29071.80025092038</v>
      </c>
      <c r="D26" s="757"/>
      <c r="E26" s="758"/>
      <c r="F26" s="759">
        <f xml:space="preserve">
IF($A$4&lt;=12,SUMIFS('ON Data'!K:K,'ON Data'!$D:$D,$A$4,'ON Data'!$E:$E,11),SUMIFS('ON Data'!K:K,'ON Data'!$E:$E,11))</f>
        <v>31333.333333333332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77">
        <f xml:space="preserve">
IF($A$4&lt;=12,SUMIFS('ON Data'!AN:AN,'ON Data'!$D:$D,$A$4,'ON Data'!$E:$E,11),SUMIFS('ON Data'!AN:AN,'ON Data'!$E:$E,11))</f>
        <v>0</v>
      </c>
      <c r="AI26" s="780"/>
    </row>
    <row r="27" spans="1:35" x14ac:dyDescent="0.3">
      <c r="A27" s="399" t="s">
        <v>96</v>
      </c>
      <c r="B27" s="440">
        <f xml:space="preserve">
IF(B26=0,0,B25/B26)</f>
        <v>0.85582130081533359</v>
      </c>
      <c r="C27" s="783">
        <f xml:space="preserve">
IF(C26=0,0,C25/C26)</f>
        <v>0.22358436505129115</v>
      </c>
      <c r="D27" s="760"/>
      <c r="E27" s="761"/>
      <c r="F27" s="761">
        <f xml:space="preserve">
IF(F26=0,0,F25/F26)</f>
        <v>1.4424255319148938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78">
        <f xml:space="preserve">
IF(AH26=0,0,AH25/AH26)</f>
        <v>0</v>
      </c>
      <c r="AI27" s="780"/>
    </row>
    <row r="28" spans="1:35" ht="15" thickBot="1" x14ac:dyDescent="0.35">
      <c r="A28" s="399" t="s">
        <v>254</v>
      </c>
      <c r="B28" s="419">
        <f xml:space="preserve">
SUM(C28:AH28)</f>
        <v>8709.1335842537119</v>
      </c>
      <c r="C28" s="784">
        <f xml:space="preserve">
C26-C25</f>
        <v>22571.80025092038</v>
      </c>
      <c r="D28" s="762"/>
      <c r="E28" s="763"/>
      <c r="F28" s="763">
        <f xml:space="preserve">
F26-F25</f>
        <v>-13862.666666666668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79">
        <f xml:space="preserve">
AH26-AH25</f>
        <v>0</v>
      </c>
      <c r="AI28" s="780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6" t="s">
        <v>249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259</v>
      </c>
    </row>
    <row r="34" spans="1:1" x14ac:dyDescent="0.3">
      <c r="A34" s="438" t="s">
        <v>260</v>
      </c>
    </row>
    <row r="35" spans="1:1" x14ac:dyDescent="0.3">
      <c r="A35" s="438" t="s">
        <v>261</v>
      </c>
    </row>
    <row r="36" spans="1:1" x14ac:dyDescent="0.3">
      <c r="A36" s="438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152485.2212423968</v>
      </c>
      <c r="D4" s="287">
        <f ca="1">IF(ISERROR(VLOOKUP("Náklady celkem",INDIRECT("HI!$A:$G"),5,0)),0,VLOOKUP("Náklady celkem",INDIRECT("HI!$A:$G"),5,0))</f>
        <v>150934.61130000005</v>
      </c>
      <c r="E4" s="288">
        <f ca="1">IF(C4=0,0,D4/C4)</f>
        <v>0.98983108048266633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101109.36838695183</v>
      </c>
      <c r="D7" s="295">
        <f>IF(ISERROR(HI!E5),"",HI!E5)</f>
        <v>101140.80838</v>
      </c>
      <c r="E7" s="292">
        <f t="shared" ref="E7:E15" si="0">IF(C7=0,0,D7/C7)</f>
        <v>1.000310950345648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0.98030460567449751</v>
      </c>
      <c r="E8" s="292">
        <f t="shared" si="0"/>
        <v>1.0892273396383305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308</v>
      </c>
      <c r="C9" s="464">
        <v>0.3</v>
      </c>
      <c r="D9" s="464">
        <f>IF('LŽ Statim'!G3="",0,'LŽ Statim'!G3)</f>
        <v>0.46279980420949585</v>
      </c>
      <c r="E9" s="292">
        <f>IF(C9=0,0,D9/C9)</f>
        <v>1.5426660140316528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0.81803564664312478</v>
      </c>
      <c r="E11" s="292">
        <f t="shared" si="0"/>
        <v>1.3633927444052081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0.99297827506794489</v>
      </c>
      <c r="E12" s="292">
        <f t="shared" si="0"/>
        <v>1.2412228438349311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10080.754434804792</v>
      </c>
      <c r="D15" s="295">
        <f>IF(ISERROR(HI!E6),"",HI!E6)</f>
        <v>9792.0280800000055</v>
      </c>
      <c r="E15" s="292">
        <f t="shared" si="0"/>
        <v>0.97135865607360394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25743.999189126389</v>
      </c>
      <c r="D16" s="291">
        <f ca="1">IF(ISERROR(VLOOKUP("Osobní náklady (Kč) *",INDIRECT("HI!$A:$G"),5,0)),0,VLOOKUP("Osobní náklady (Kč) *",INDIRECT("HI!$A:$G"),5,0))</f>
        <v>26826.179390000008</v>
      </c>
      <c r="E16" s="292">
        <f ca="1">IF(C16=0,0,D16/C16)</f>
        <v>1.0420362117370912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52737.536</v>
      </c>
      <c r="D18" s="311">
        <f ca="1">IF(ISERROR(VLOOKUP("Výnosy celkem",INDIRECT("HI!$A:$G"),5,0)),0,VLOOKUP("Výnosy celkem",INDIRECT("HI!$A:$G"),5,0))</f>
        <v>57583.855989999996</v>
      </c>
      <c r="E18" s="312">
        <f t="shared" ref="E18:E28" ca="1" si="1">IF(C18=0,0,D18/C18)</f>
        <v>1.0918950781090719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22105.196</v>
      </c>
      <c r="D19" s="291">
        <f ca="1">IF(ISERROR(VLOOKUP("Ambulance *",INDIRECT("HI!$A:$G"),5,0)),0,VLOOKUP("Ambulance *",INDIRECT("HI!$A:$G"),5,0))</f>
        <v>26428.465989999997</v>
      </c>
      <c r="E19" s="292">
        <f t="shared" ca="1" si="1"/>
        <v>1.1955770937294561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1.1955770937294561</v>
      </c>
      <c r="E20" s="292">
        <f t="shared" si="1"/>
        <v>1.1955770937294561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1.0561473029700206</v>
      </c>
      <c r="E21" s="292">
        <f t="shared" si="1"/>
        <v>1.2425262387882596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30632.34</v>
      </c>
      <c r="D22" s="291">
        <f ca="1">IF(ISERROR(VLOOKUP("Hospitalizace *",INDIRECT("HI!$A:$G"),5,0)),0,VLOOKUP("Hospitalizace *",INDIRECT("HI!$A:$G"),5,0))</f>
        <v>31155.39</v>
      </c>
      <c r="E22" s="292">
        <f ca="1">IF(C22=0,0,D22/C22)</f>
        <v>1.0170750912271149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1.0170750912271149</v>
      </c>
      <c r="E23" s="292">
        <f t="shared" si="1"/>
        <v>1.0170750912271149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1.0170750912271149</v>
      </c>
      <c r="E24" s="292">
        <f t="shared" si="1"/>
        <v>1.0170750912271149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1.0641891891891893</v>
      </c>
      <c r="E26" s="292">
        <f t="shared" si="1"/>
        <v>1.1201991465149361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1.3216290521964105</v>
      </c>
      <c r="E27" s="292">
        <f t="shared" si="1"/>
        <v>1.3216290521964105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1.4003480745416805</v>
      </c>
      <c r="E28" s="292">
        <f t="shared" si="1"/>
        <v>1.4740506047807165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4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6567</v>
      </c>
    </row>
    <row r="2" spans="1:41" x14ac:dyDescent="0.3">
      <c r="A2" s="383" t="s">
        <v>335</v>
      </c>
    </row>
    <row r="3" spans="1:41" x14ac:dyDescent="0.3">
      <c r="A3" s="379" t="s">
        <v>219</v>
      </c>
      <c r="B3" s="404">
        <v>2015</v>
      </c>
      <c r="D3" s="380">
        <f>MAX(D5:D1048576)</f>
        <v>4</v>
      </c>
      <c r="F3" s="380">
        <f>SUMIF($E5:$E1048576,"&lt;10",F5:F1048576)</f>
        <v>21471311.350000001</v>
      </c>
      <c r="G3" s="380">
        <f t="shared" ref="G3:AO3" si="0">SUMIF($E5:$E1048576,"&lt;10",G5:G1048576)</f>
        <v>28944</v>
      </c>
      <c r="H3" s="380">
        <f t="shared" si="0"/>
        <v>8138389.75</v>
      </c>
      <c r="I3" s="380">
        <f t="shared" si="0"/>
        <v>0</v>
      </c>
      <c r="J3" s="380">
        <f t="shared" si="0"/>
        <v>0</v>
      </c>
      <c r="K3" s="380">
        <f t="shared" si="0"/>
        <v>5898523.5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3351498.5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1406718</v>
      </c>
      <c r="AB3" s="380">
        <f t="shared" si="0"/>
        <v>77101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85815.75</v>
      </c>
      <c r="AG3" s="380">
        <f t="shared" si="0"/>
        <v>0</v>
      </c>
      <c r="AH3" s="380">
        <f t="shared" si="0"/>
        <v>0</v>
      </c>
      <c r="AI3" s="380">
        <f t="shared" si="0"/>
        <v>969098.75</v>
      </c>
      <c r="AJ3" s="380">
        <f t="shared" si="0"/>
        <v>0</v>
      </c>
      <c r="AK3" s="380">
        <f t="shared" si="0"/>
        <v>0</v>
      </c>
      <c r="AL3" s="380">
        <f t="shared" si="0"/>
        <v>821237.1</v>
      </c>
      <c r="AM3" s="380">
        <f t="shared" si="0"/>
        <v>0</v>
      </c>
      <c r="AN3" s="380">
        <f t="shared" si="0"/>
        <v>693985</v>
      </c>
      <c r="AO3" s="380">
        <f t="shared" si="0"/>
        <v>0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32</v>
      </c>
      <c r="D5" s="379">
        <v>1</v>
      </c>
      <c r="E5" s="379">
        <v>1</v>
      </c>
      <c r="F5" s="379">
        <v>146.75</v>
      </c>
      <c r="G5" s="379">
        <v>0</v>
      </c>
      <c r="H5" s="379">
        <v>24.2</v>
      </c>
      <c r="I5" s="379">
        <v>0</v>
      </c>
      <c r="J5" s="379">
        <v>0</v>
      </c>
      <c r="K5" s="379">
        <v>55</v>
      </c>
      <c r="L5" s="379">
        <v>0</v>
      </c>
      <c r="M5" s="379">
        <v>0</v>
      </c>
      <c r="N5" s="379">
        <v>0</v>
      </c>
      <c r="O5" s="379">
        <v>30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9.5</v>
      </c>
      <c r="AB5" s="379">
        <v>0.5</v>
      </c>
      <c r="AC5" s="379">
        <v>0</v>
      </c>
      <c r="AD5" s="379">
        <v>0</v>
      </c>
      <c r="AE5" s="379">
        <v>0</v>
      </c>
      <c r="AF5" s="379">
        <v>1</v>
      </c>
      <c r="AG5" s="379">
        <v>0</v>
      </c>
      <c r="AH5" s="379">
        <v>0</v>
      </c>
      <c r="AI5" s="379">
        <v>14</v>
      </c>
      <c r="AJ5" s="379">
        <v>0</v>
      </c>
      <c r="AK5" s="379">
        <v>0</v>
      </c>
      <c r="AL5" s="379">
        <v>5.15</v>
      </c>
      <c r="AM5" s="379">
        <v>0</v>
      </c>
      <c r="AN5" s="379">
        <v>7.4</v>
      </c>
      <c r="AO5" s="379">
        <v>0</v>
      </c>
    </row>
    <row r="6" spans="1:41" x14ac:dyDescent="0.3">
      <c r="A6" s="379" t="s">
        <v>222</v>
      </c>
      <c r="B6" s="404">
        <v>3</v>
      </c>
      <c r="C6" s="379">
        <v>32</v>
      </c>
      <c r="D6" s="379">
        <v>1</v>
      </c>
      <c r="E6" s="379">
        <v>2</v>
      </c>
      <c r="F6" s="379">
        <v>22335.9</v>
      </c>
      <c r="G6" s="379">
        <v>0</v>
      </c>
      <c r="H6" s="379">
        <v>3832</v>
      </c>
      <c r="I6" s="379">
        <v>0</v>
      </c>
      <c r="J6" s="379">
        <v>0</v>
      </c>
      <c r="K6" s="379">
        <v>8218.5</v>
      </c>
      <c r="L6" s="379">
        <v>0</v>
      </c>
      <c r="M6" s="379">
        <v>0</v>
      </c>
      <c r="N6" s="379">
        <v>0</v>
      </c>
      <c r="O6" s="379">
        <v>4448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1536</v>
      </c>
      <c r="AB6" s="379">
        <v>88</v>
      </c>
      <c r="AC6" s="379">
        <v>0</v>
      </c>
      <c r="AD6" s="379">
        <v>0</v>
      </c>
      <c r="AE6" s="379">
        <v>0</v>
      </c>
      <c r="AF6" s="379">
        <v>107.25</v>
      </c>
      <c r="AG6" s="379">
        <v>0</v>
      </c>
      <c r="AH6" s="379">
        <v>0</v>
      </c>
      <c r="AI6" s="379">
        <v>2047.75</v>
      </c>
      <c r="AJ6" s="379">
        <v>0</v>
      </c>
      <c r="AK6" s="379">
        <v>0</v>
      </c>
      <c r="AL6" s="379">
        <v>794.4</v>
      </c>
      <c r="AM6" s="379">
        <v>0</v>
      </c>
      <c r="AN6" s="379">
        <v>1264</v>
      </c>
      <c r="AO6" s="379">
        <v>0</v>
      </c>
    </row>
    <row r="7" spans="1:41" x14ac:dyDescent="0.3">
      <c r="A7" s="379" t="s">
        <v>223</v>
      </c>
      <c r="B7" s="404">
        <v>4</v>
      </c>
      <c r="C7" s="379">
        <v>32</v>
      </c>
      <c r="D7" s="379">
        <v>1</v>
      </c>
      <c r="E7" s="379">
        <v>3</v>
      </c>
      <c r="F7" s="379">
        <v>43.3</v>
      </c>
      <c r="G7" s="379">
        <v>0</v>
      </c>
      <c r="H7" s="379">
        <v>32.799999999999997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10.5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32</v>
      </c>
      <c r="D8" s="379">
        <v>1</v>
      </c>
      <c r="E8" s="379">
        <v>4</v>
      </c>
      <c r="F8" s="379">
        <v>1221.2</v>
      </c>
      <c r="G8" s="379">
        <v>0</v>
      </c>
      <c r="H8" s="379">
        <v>564.70000000000005</v>
      </c>
      <c r="I8" s="379">
        <v>0</v>
      </c>
      <c r="J8" s="379">
        <v>0</v>
      </c>
      <c r="K8" s="379">
        <v>17</v>
      </c>
      <c r="L8" s="379">
        <v>0</v>
      </c>
      <c r="M8" s="379">
        <v>0</v>
      </c>
      <c r="N8" s="379">
        <v>0</v>
      </c>
      <c r="O8" s="379">
        <v>437.5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73.5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67</v>
      </c>
      <c r="AJ8" s="379">
        <v>0</v>
      </c>
      <c r="AK8" s="379">
        <v>0</v>
      </c>
      <c r="AL8" s="379">
        <v>61.5</v>
      </c>
      <c r="AM8" s="379">
        <v>0</v>
      </c>
      <c r="AN8" s="379">
        <v>0</v>
      </c>
      <c r="AO8" s="379">
        <v>0</v>
      </c>
    </row>
    <row r="9" spans="1:41" x14ac:dyDescent="0.3">
      <c r="A9" s="379" t="s">
        <v>225</v>
      </c>
      <c r="B9" s="404">
        <v>6</v>
      </c>
      <c r="C9" s="379">
        <v>32</v>
      </c>
      <c r="D9" s="379">
        <v>1</v>
      </c>
      <c r="E9" s="379">
        <v>5</v>
      </c>
      <c r="F9" s="379">
        <v>32</v>
      </c>
      <c r="G9" s="379">
        <v>32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32</v>
      </c>
      <c r="D10" s="379">
        <v>1</v>
      </c>
      <c r="E10" s="379">
        <v>6</v>
      </c>
      <c r="F10" s="379">
        <v>5017993</v>
      </c>
      <c r="G10" s="379">
        <v>6400</v>
      </c>
      <c r="H10" s="379">
        <v>1742135</v>
      </c>
      <c r="I10" s="379">
        <v>0</v>
      </c>
      <c r="J10" s="379">
        <v>0</v>
      </c>
      <c r="K10" s="379">
        <v>1438233</v>
      </c>
      <c r="L10" s="379">
        <v>0</v>
      </c>
      <c r="M10" s="379">
        <v>0</v>
      </c>
      <c r="N10" s="379">
        <v>0</v>
      </c>
      <c r="O10" s="379">
        <v>829013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355774</v>
      </c>
      <c r="AB10" s="379">
        <v>19561</v>
      </c>
      <c r="AC10" s="379">
        <v>0</v>
      </c>
      <c r="AD10" s="379">
        <v>0</v>
      </c>
      <c r="AE10" s="379">
        <v>0</v>
      </c>
      <c r="AF10" s="379">
        <v>18572</v>
      </c>
      <c r="AG10" s="379">
        <v>0</v>
      </c>
      <c r="AH10" s="379">
        <v>0</v>
      </c>
      <c r="AI10" s="379">
        <v>228545</v>
      </c>
      <c r="AJ10" s="379">
        <v>0</v>
      </c>
      <c r="AK10" s="379">
        <v>0</v>
      </c>
      <c r="AL10" s="379">
        <v>207577</v>
      </c>
      <c r="AM10" s="379">
        <v>0</v>
      </c>
      <c r="AN10" s="379">
        <v>172183</v>
      </c>
      <c r="AO10" s="379">
        <v>0</v>
      </c>
    </row>
    <row r="11" spans="1:41" x14ac:dyDescent="0.3">
      <c r="A11" s="379" t="s">
        <v>227</v>
      </c>
      <c r="B11" s="404">
        <v>8</v>
      </c>
      <c r="C11" s="379">
        <v>32</v>
      </c>
      <c r="D11" s="379">
        <v>1</v>
      </c>
      <c r="E11" s="379">
        <v>7</v>
      </c>
      <c r="F11" s="379">
        <v>64578</v>
      </c>
      <c r="G11" s="379">
        <v>0</v>
      </c>
      <c r="H11" s="379">
        <v>64578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32</v>
      </c>
      <c r="D12" s="379">
        <v>1</v>
      </c>
      <c r="E12" s="379">
        <v>9</v>
      </c>
      <c r="F12" s="379">
        <v>88757</v>
      </c>
      <c r="G12" s="379">
        <v>0</v>
      </c>
      <c r="H12" s="379">
        <v>64578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13219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10960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32</v>
      </c>
      <c r="D13" s="379">
        <v>1</v>
      </c>
      <c r="E13" s="379">
        <v>10</v>
      </c>
      <c r="F13" s="379">
        <v>18436</v>
      </c>
      <c r="G13" s="379">
        <v>0</v>
      </c>
      <c r="H13" s="379">
        <v>4800</v>
      </c>
      <c r="I13" s="379">
        <v>0</v>
      </c>
      <c r="J13" s="379">
        <v>0</v>
      </c>
      <c r="K13" s="379">
        <v>13636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32</v>
      </c>
      <c r="D14" s="379">
        <v>1</v>
      </c>
      <c r="E14" s="379">
        <v>11</v>
      </c>
      <c r="F14" s="379">
        <v>15101.283396063427</v>
      </c>
      <c r="G14" s="379">
        <v>0</v>
      </c>
      <c r="H14" s="379">
        <v>7267.9500627300949</v>
      </c>
      <c r="I14" s="379">
        <v>0</v>
      </c>
      <c r="J14" s="379">
        <v>0</v>
      </c>
      <c r="K14" s="379">
        <v>7833.333333333333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32</v>
      </c>
      <c r="D15" s="379">
        <v>2</v>
      </c>
      <c r="E15" s="379">
        <v>1</v>
      </c>
      <c r="F15" s="379">
        <v>145.75</v>
      </c>
      <c r="G15" s="379">
        <v>0</v>
      </c>
      <c r="H15" s="379">
        <v>24.2</v>
      </c>
      <c r="I15" s="379">
        <v>0</v>
      </c>
      <c r="J15" s="379">
        <v>0</v>
      </c>
      <c r="K15" s="379">
        <v>54</v>
      </c>
      <c r="L15" s="379">
        <v>0</v>
      </c>
      <c r="M15" s="379">
        <v>0</v>
      </c>
      <c r="N15" s="379">
        <v>0</v>
      </c>
      <c r="O15" s="379">
        <v>30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9.5</v>
      </c>
      <c r="AB15" s="379">
        <v>0.5</v>
      </c>
      <c r="AC15" s="379">
        <v>0</v>
      </c>
      <c r="AD15" s="379">
        <v>0</v>
      </c>
      <c r="AE15" s="379">
        <v>0</v>
      </c>
      <c r="AF15" s="379">
        <v>1</v>
      </c>
      <c r="AG15" s="379">
        <v>0</v>
      </c>
      <c r="AH15" s="379">
        <v>0</v>
      </c>
      <c r="AI15" s="379">
        <v>14</v>
      </c>
      <c r="AJ15" s="379">
        <v>0</v>
      </c>
      <c r="AK15" s="379">
        <v>0</v>
      </c>
      <c r="AL15" s="379">
        <v>5.15</v>
      </c>
      <c r="AM15" s="379">
        <v>0</v>
      </c>
      <c r="AN15" s="379">
        <v>7.4</v>
      </c>
      <c r="AO15" s="379">
        <v>0</v>
      </c>
    </row>
    <row r="16" spans="1:41" x14ac:dyDescent="0.3">
      <c r="A16" s="379" t="s">
        <v>219</v>
      </c>
      <c r="B16" s="404">
        <v>2015</v>
      </c>
      <c r="C16" s="379">
        <v>32</v>
      </c>
      <c r="D16" s="379">
        <v>2</v>
      </c>
      <c r="E16" s="379">
        <v>2</v>
      </c>
      <c r="F16" s="379">
        <v>19869.8</v>
      </c>
      <c r="G16" s="379">
        <v>0</v>
      </c>
      <c r="H16" s="379">
        <v>3321.6</v>
      </c>
      <c r="I16" s="379">
        <v>0</v>
      </c>
      <c r="J16" s="379">
        <v>0</v>
      </c>
      <c r="K16" s="379">
        <v>7085.5</v>
      </c>
      <c r="L16" s="379">
        <v>0</v>
      </c>
      <c r="M16" s="379">
        <v>0</v>
      </c>
      <c r="N16" s="379">
        <v>0</v>
      </c>
      <c r="O16" s="379">
        <v>4216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1256</v>
      </c>
      <c r="AB16" s="379">
        <v>60</v>
      </c>
      <c r="AC16" s="379">
        <v>0</v>
      </c>
      <c r="AD16" s="379">
        <v>0</v>
      </c>
      <c r="AE16" s="379">
        <v>0</v>
      </c>
      <c r="AF16" s="379">
        <v>159.5</v>
      </c>
      <c r="AG16" s="379">
        <v>0</v>
      </c>
      <c r="AH16" s="379">
        <v>0</v>
      </c>
      <c r="AI16" s="379">
        <v>1912</v>
      </c>
      <c r="AJ16" s="379">
        <v>0</v>
      </c>
      <c r="AK16" s="379">
        <v>0</v>
      </c>
      <c r="AL16" s="379">
        <v>736</v>
      </c>
      <c r="AM16" s="379">
        <v>0</v>
      </c>
      <c r="AN16" s="379">
        <v>1123.2</v>
      </c>
      <c r="AO16" s="379">
        <v>0</v>
      </c>
    </row>
    <row r="17" spans="3:41" x14ac:dyDescent="0.3">
      <c r="C17" s="379">
        <v>32</v>
      </c>
      <c r="D17" s="379">
        <v>2</v>
      </c>
      <c r="E17" s="379">
        <v>3</v>
      </c>
      <c r="F17" s="379">
        <v>157.9</v>
      </c>
      <c r="G17" s="379">
        <v>0</v>
      </c>
      <c r="H17" s="379">
        <v>22.4</v>
      </c>
      <c r="I17" s="379">
        <v>0</v>
      </c>
      <c r="J17" s="379">
        <v>0</v>
      </c>
      <c r="K17" s="379">
        <v>125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10.5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32</v>
      </c>
      <c r="D18" s="379">
        <v>2</v>
      </c>
      <c r="E18" s="379">
        <v>4</v>
      </c>
      <c r="F18" s="379">
        <v>1351.5</v>
      </c>
      <c r="G18" s="379">
        <v>0</v>
      </c>
      <c r="H18" s="379">
        <v>536</v>
      </c>
      <c r="I18" s="379">
        <v>0</v>
      </c>
      <c r="J18" s="379">
        <v>0</v>
      </c>
      <c r="K18" s="379">
        <v>302</v>
      </c>
      <c r="L18" s="379">
        <v>0</v>
      </c>
      <c r="M18" s="379">
        <v>0</v>
      </c>
      <c r="N18" s="379">
        <v>0</v>
      </c>
      <c r="O18" s="379">
        <v>357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52.5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48</v>
      </c>
      <c r="AJ18" s="379">
        <v>0</v>
      </c>
      <c r="AK18" s="379">
        <v>0</v>
      </c>
      <c r="AL18" s="379">
        <v>56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32</v>
      </c>
      <c r="D19" s="379">
        <v>2</v>
      </c>
      <c r="E19" s="379">
        <v>5</v>
      </c>
      <c r="F19" s="379">
        <v>32</v>
      </c>
      <c r="G19" s="379">
        <v>32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32</v>
      </c>
      <c r="D20" s="379">
        <v>2</v>
      </c>
      <c r="E20" s="379">
        <v>6</v>
      </c>
      <c r="F20" s="379">
        <v>4972673</v>
      </c>
      <c r="G20" s="379">
        <v>6400</v>
      </c>
      <c r="H20" s="379">
        <v>1665220</v>
      </c>
      <c r="I20" s="379">
        <v>0</v>
      </c>
      <c r="J20" s="379">
        <v>0</v>
      </c>
      <c r="K20" s="379">
        <v>1472602</v>
      </c>
      <c r="L20" s="379">
        <v>0</v>
      </c>
      <c r="M20" s="379">
        <v>0</v>
      </c>
      <c r="N20" s="379">
        <v>0</v>
      </c>
      <c r="O20" s="379">
        <v>840683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340817</v>
      </c>
      <c r="AB20" s="379">
        <v>18672</v>
      </c>
      <c r="AC20" s="379">
        <v>0</v>
      </c>
      <c r="AD20" s="379">
        <v>0</v>
      </c>
      <c r="AE20" s="379">
        <v>0</v>
      </c>
      <c r="AF20" s="379">
        <v>20967</v>
      </c>
      <c r="AG20" s="379">
        <v>0</v>
      </c>
      <c r="AH20" s="379">
        <v>0</v>
      </c>
      <c r="AI20" s="379">
        <v>224587</v>
      </c>
      <c r="AJ20" s="379">
        <v>0</v>
      </c>
      <c r="AK20" s="379">
        <v>0</v>
      </c>
      <c r="AL20" s="379">
        <v>210991</v>
      </c>
      <c r="AM20" s="379">
        <v>0</v>
      </c>
      <c r="AN20" s="379">
        <v>171734</v>
      </c>
      <c r="AO20" s="379">
        <v>0</v>
      </c>
    </row>
    <row r="21" spans="3:41" x14ac:dyDescent="0.3">
      <c r="C21" s="379">
        <v>32</v>
      </c>
      <c r="D21" s="379">
        <v>2</v>
      </c>
      <c r="E21" s="379">
        <v>7</v>
      </c>
      <c r="F21" s="379">
        <v>275607</v>
      </c>
      <c r="G21" s="379">
        <v>0</v>
      </c>
      <c r="H21" s="379">
        <v>260607</v>
      </c>
      <c r="I21" s="379">
        <v>0</v>
      </c>
      <c r="J21" s="379">
        <v>0</v>
      </c>
      <c r="K21" s="379">
        <v>15000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32</v>
      </c>
      <c r="D22" s="379">
        <v>2</v>
      </c>
      <c r="E22" s="379">
        <v>9</v>
      </c>
      <c r="F22" s="379">
        <v>275607</v>
      </c>
      <c r="G22" s="379">
        <v>0</v>
      </c>
      <c r="H22" s="379">
        <v>260607</v>
      </c>
      <c r="I22" s="379">
        <v>0</v>
      </c>
      <c r="J22" s="379">
        <v>0</v>
      </c>
      <c r="K22" s="379">
        <v>15000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32</v>
      </c>
      <c r="D23" s="379">
        <v>2</v>
      </c>
      <c r="E23" s="379">
        <v>10</v>
      </c>
      <c r="F23" s="379">
        <v>1450</v>
      </c>
      <c r="G23" s="379">
        <v>0</v>
      </c>
      <c r="H23" s="379">
        <v>0</v>
      </c>
      <c r="I23" s="379">
        <v>0</v>
      </c>
      <c r="J23" s="379">
        <v>0</v>
      </c>
      <c r="K23" s="379">
        <v>1450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32</v>
      </c>
      <c r="D24" s="379">
        <v>2</v>
      </c>
      <c r="E24" s="379">
        <v>11</v>
      </c>
      <c r="F24" s="379">
        <v>15101.283396063427</v>
      </c>
      <c r="G24" s="379">
        <v>0</v>
      </c>
      <c r="H24" s="379">
        <v>7267.9500627300949</v>
      </c>
      <c r="I24" s="379">
        <v>0</v>
      </c>
      <c r="J24" s="379">
        <v>0</v>
      </c>
      <c r="K24" s="379">
        <v>7833.333333333333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</row>
    <row r="25" spans="3:41" x14ac:dyDescent="0.3">
      <c r="C25" s="379">
        <v>32</v>
      </c>
      <c r="D25" s="379">
        <v>3</v>
      </c>
      <c r="E25" s="379">
        <v>1</v>
      </c>
      <c r="F25" s="379">
        <v>145.75</v>
      </c>
      <c r="G25" s="379">
        <v>0</v>
      </c>
      <c r="H25" s="379">
        <v>24.2</v>
      </c>
      <c r="I25" s="379">
        <v>0</v>
      </c>
      <c r="J25" s="379">
        <v>0</v>
      </c>
      <c r="K25" s="379">
        <v>54</v>
      </c>
      <c r="L25" s="379">
        <v>0</v>
      </c>
      <c r="M25" s="379">
        <v>0</v>
      </c>
      <c r="N25" s="379">
        <v>0</v>
      </c>
      <c r="O25" s="379">
        <v>29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9.5</v>
      </c>
      <c r="AB25" s="379">
        <v>0.5</v>
      </c>
      <c r="AC25" s="379">
        <v>0</v>
      </c>
      <c r="AD25" s="379">
        <v>0</v>
      </c>
      <c r="AE25" s="379">
        <v>0</v>
      </c>
      <c r="AF25" s="379">
        <v>1</v>
      </c>
      <c r="AG25" s="379">
        <v>0</v>
      </c>
      <c r="AH25" s="379">
        <v>0</v>
      </c>
      <c r="AI25" s="379">
        <v>15</v>
      </c>
      <c r="AJ25" s="379">
        <v>0</v>
      </c>
      <c r="AK25" s="379">
        <v>0</v>
      </c>
      <c r="AL25" s="379">
        <v>5.15</v>
      </c>
      <c r="AM25" s="379">
        <v>0</v>
      </c>
      <c r="AN25" s="379">
        <v>7.4</v>
      </c>
      <c r="AO25" s="379">
        <v>0</v>
      </c>
    </row>
    <row r="26" spans="3:41" x14ac:dyDescent="0.3">
      <c r="C26" s="379">
        <v>32</v>
      </c>
      <c r="D26" s="379">
        <v>3</v>
      </c>
      <c r="E26" s="379">
        <v>2</v>
      </c>
      <c r="F26" s="379">
        <v>22582.55</v>
      </c>
      <c r="G26" s="379">
        <v>0</v>
      </c>
      <c r="H26" s="379">
        <v>3864.8</v>
      </c>
      <c r="I26" s="379">
        <v>0</v>
      </c>
      <c r="J26" s="379">
        <v>0</v>
      </c>
      <c r="K26" s="379">
        <v>7788</v>
      </c>
      <c r="L26" s="379">
        <v>0</v>
      </c>
      <c r="M26" s="379">
        <v>0</v>
      </c>
      <c r="N26" s="379">
        <v>0</v>
      </c>
      <c r="O26" s="379">
        <v>4816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1528</v>
      </c>
      <c r="AB26" s="379">
        <v>76</v>
      </c>
      <c r="AC26" s="379">
        <v>0</v>
      </c>
      <c r="AD26" s="379">
        <v>0</v>
      </c>
      <c r="AE26" s="379">
        <v>0</v>
      </c>
      <c r="AF26" s="379">
        <v>147.5</v>
      </c>
      <c r="AG26" s="379">
        <v>0</v>
      </c>
      <c r="AH26" s="379">
        <v>0</v>
      </c>
      <c r="AI26" s="379">
        <v>2334.25</v>
      </c>
      <c r="AJ26" s="379">
        <v>0</v>
      </c>
      <c r="AK26" s="379">
        <v>0</v>
      </c>
      <c r="AL26" s="379">
        <v>770.4</v>
      </c>
      <c r="AM26" s="379">
        <v>0</v>
      </c>
      <c r="AN26" s="379">
        <v>1257.5999999999999</v>
      </c>
      <c r="AO26" s="379">
        <v>0</v>
      </c>
    </row>
    <row r="27" spans="3:41" x14ac:dyDescent="0.3">
      <c r="C27" s="379">
        <v>32</v>
      </c>
      <c r="D27" s="379">
        <v>3</v>
      </c>
      <c r="E27" s="379">
        <v>3</v>
      </c>
      <c r="F27" s="379">
        <v>80.7</v>
      </c>
      <c r="G27" s="379">
        <v>0</v>
      </c>
      <c r="H27" s="379">
        <v>31.2</v>
      </c>
      <c r="I27" s="379">
        <v>0</v>
      </c>
      <c r="J27" s="379">
        <v>0</v>
      </c>
      <c r="K27" s="379">
        <v>39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10.5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32</v>
      </c>
      <c r="D28" s="379">
        <v>3</v>
      </c>
      <c r="E28" s="379">
        <v>4</v>
      </c>
      <c r="F28" s="379">
        <v>1310.8</v>
      </c>
      <c r="G28" s="379">
        <v>0</v>
      </c>
      <c r="H28" s="379">
        <v>562.79999999999995</v>
      </c>
      <c r="I28" s="379">
        <v>0</v>
      </c>
      <c r="J28" s="379">
        <v>0</v>
      </c>
      <c r="K28" s="379">
        <v>120</v>
      </c>
      <c r="L28" s="379">
        <v>0</v>
      </c>
      <c r="M28" s="379">
        <v>0</v>
      </c>
      <c r="N28" s="379">
        <v>0</v>
      </c>
      <c r="O28" s="379">
        <v>408.5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52.5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114</v>
      </c>
      <c r="AJ28" s="379">
        <v>0</v>
      </c>
      <c r="AK28" s="379">
        <v>0</v>
      </c>
      <c r="AL28" s="379">
        <v>53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32</v>
      </c>
      <c r="D29" s="379">
        <v>3</v>
      </c>
      <c r="E29" s="379">
        <v>5</v>
      </c>
      <c r="F29" s="379">
        <v>40</v>
      </c>
      <c r="G29" s="379">
        <v>40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</row>
    <row r="30" spans="3:41" x14ac:dyDescent="0.3">
      <c r="C30" s="379">
        <v>32</v>
      </c>
      <c r="D30" s="379">
        <v>3</v>
      </c>
      <c r="E30" s="379">
        <v>6</v>
      </c>
      <c r="F30" s="379">
        <v>4903196</v>
      </c>
      <c r="G30" s="379">
        <v>8000</v>
      </c>
      <c r="H30" s="379">
        <v>1645088</v>
      </c>
      <c r="I30" s="379">
        <v>0</v>
      </c>
      <c r="J30" s="379">
        <v>0</v>
      </c>
      <c r="K30" s="379">
        <v>1423940</v>
      </c>
      <c r="L30" s="379">
        <v>0</v>
      </c>
      <c r="M30" s="379">
        <v>0</v>
      </c>
      <c r="N30" s="379">
        <v>0</v>
      </c>
      <c r="O30" s="379">
        <v>821404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345985</v>
      </c>
      <c r="AB30" s="379">
        <v>18942</v>
      </c>
      <c r="AC30" s="379">
        <v>0</v>
      </c>
      <c r="AD30" s="379">
        <v>0</v>
      </c>
      <c r="AE30" s="379">
        <v>0</v>
      </c>
      <c r="AF30" s="379">
        <v>22177</v>
      </c>
      <c r="AG30" s="379">
        <v>0</v>
      </c>
      <c r="AH30" s="379">
        <v>0</v>
      </c>
      <c r="AI30" s="379">
        <v>250924</v>
      </c>
      <c r="AJ30" s="379">
        <v>0</v>
      </c>
      <c r="AK30" s="379">
        <v>0</v>
      </c>
      <c r="AL30" s="379">
        <v>194375</v>
      </c>
      <c r="AM30" s="379">
        <v>0</v>
      </c>
      <c r="AN30" s="379">
        <v>172361</v>
      </c>
      <c r="AO30" s="379">
        <v>0</v>
      </c>
    </row>
    <row r="31" spans="3:41" x14ac:dyDescent="0.3">
      <c r="C31" s="379">
        <v>32</v>
      </c>
      <c r="D31" s="379">
        <v>3</v>
      </c>
      <c r="E31" s="379">
        <v>7</v>
      </c>
      <c r="F31" s="379">
        <v>205832</v>
      </c>
      <c r="G31" s="379">
        <v>0</v>
      </c>
      <c r="H31" s="379">
        <v>205832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32</v>
      </c>
      <c r="D32" s="379">
        <v>3</v>
      </c>
      <c r="E32" s="379">
        <v>9</v>
      </c>
      <c r="F32" s="379">
        <v>244498</v>
      </c>
      <c r="G32" s="379">
        <v>0</v>
      </c>
      <c r="H32" s="379">
        <v>205832</v>
      </c>
      <c r="I32" s="379">
        <v>0</v>
      </c>
      <c r="J32" s="379">
        <v>0</v>
      </c>
      <c r="K32" s="379">
        <v>38666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32</v>
      </c>
      <c r="D33" s="379">
        <v>3</v>
      </c>
      <c r="E33" s="379">
        <v>10</v>
      </c>
      <c r="F33" s="379">
        <v>17955</v>
      </c>
      <c r="G33" s="379">
        <v>0</v>
      </c>
      <c r="H33" s="379">
        <v>1700</v>
      </c>
      <c r="I33" s="379">
        <v>0</v>
      </c>
      <c r="J33" s="379">
        <v>0</v>
      </c>
      <c r="K33" s="379">
        <v>16255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</row>
    <row r="34" spans="3:41" x14ac:dyDescent="0.3">
      <c r="C34" s="379">
        <v>32</v>
      </c>
      <c r="D34" s="379">
        <v>3</v>
      </c>
      <c r="E34" s="379">
        <v>11</v>
      </c>
      <c r="F34" s="379">
        <v>15101.283396063427</v>
      </c>
      <c r="G34" s="379">
        <v>0</v>
      </c>
      <c r="H34" s="379">
        <v>7267.9500627300949</v>
      </c>
      <c r="I34" s="379">
        <v>0</v>
      </c>
      <c r="J34" s="379">
        <v>0</v>
      </c>
      <c r="K34" s="379">
        <v>7833.333333333333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</row>
    <row r="35" spans="3:41" x14ac:dyDescent="0.3">
      <c r="C35" s="379">
        <v>32</v>
      </c>
      <c r="D35" s="379">
        <v>4</v>
      </c>
      <c r="E35" s="379">
        <v>1</v>
      </c>
      <c r="F35" s="379">
        <v>147.4</v>
      </c>
      <c r="G35" s="379">
        <v>0</v>
      </c>
      <c r="H35" s="379">
        <v>24.85</v>
      </c>
      <c r="I35" s="379">
        <v>0</v>
      </c>
      <c r="J35" s="379">
        <v>0</v>
      </c>
      <c r="K35" s="379">
        <v>55</v>
      </c>
      <c r="L35" s="379">
        <v>0</v>
      </c>
      <c r="M35" s="379">
        <v>0</v>
      </c>
      <c r="N35" s="379">
        <v>0</v>
      </c>
      <c r="O35" s="379">
        <v>29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9.5</v>
      </c>
      <c r="AB35" s="379">
        <v>0.5</v>
      </c>
      <c r="AC35" s="379">
        <v>0</v>
      </c>
      <c r="AD35" s="379">
        <v>0</v>
      </c>
      <c r="AE35" s="379">
        <v>0</v>
      </c>
      <c r="AF35" s="379">
        <v>1</v>
      </c>
      <c r="AG35" s="379">
        <v>0</v>
      </c>
      <c r="AH35" s="379">
        <v>0</v>
      </c>
      <c r="AI35" s="379">
        <v>15</v>
      </c>
      <c r="AJ35" s="379">
        <v>0</v>
      </c>
      <c r="AK35" s="379">
        <v>0</v>
      </c>
      <c r="AL35" s="379">
        <v>5.15</v>
      </c>
      <c r="AM35" s="379">
        <v>0</v>
      </c>
      <c r="AN35" s="379">
        <v>7.4</v>
      </c>
      <c r="AO35" s="379">
        <v>0</v>
      </c>
    </row>
    <row r="36" spans="3:41" x14ac:dyDescent="0.3">
      <c r="C36" s="379">
        <v>32</v>
      </c>
      <c r="D36" s="379">
        <v>4</v>
      </c>
      <c r="E36" s="379">
        <v>2</v>
      </c>
      <c r="F36" s="379">
        <v>22958.25</v>
      </c>
      <c r="G36" s="379">
        <v>0</v>
      </c>
      <c r="H36" s="379">
        <v>4029.2</v>
      </c>
      <c r="I36" s="379">
        <v>0</v>
      </c>
      <c r="J36" s="379">
        <v>0</v>
      </c>
      <c r="K36" s="379">
        <v>7935</v>
      </c>
      <c r="L36" s="379">
        <v>0</v>
      </c>
      <c r="M36" s="379">
        <v>0</v>
      </c>
      <c r="N36" s="379">
        <v>0</v>
      </c>
      <c r="O36" s="379">
        <v>4828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1608</v>
      </c>
      <c r="AB36" s="379">
        <v>88</v>
      </c>
      <c r="AC36" s="379">
        <v>0</v>
      </c>
      <c r="AD36" s="379">
        <v>0</v>
      </c>
      <c r="AE36" s="379">
        <v>0</v>
      </c>
      <c r="AF36" s="379">
        <v>147.5</v>
      </c>
      <c r="AG36" s="379">
        <v>0</v>
      </c>
      <c r="AH36" s="379">
        <v>0</v>
      </c>
      <c r="AI36" s="379">
        <v>2231.75</v>
      </c>
      <c r="AJ36" s="379">
        <v>0</v>
      </c>
      <c r="AK36" s="379">
        <v>0</v>
      </c>
      <c r="AL36" s="379">
        <v>881.2</v>
      </c>
      <c r="AM36" s="379">
        <v>0</v>
      </c>
      <c r="AN36" s="379">
        <v>1209.5999999999999</v>
      </c>
      <c r="AO36" s="379">
        <v>0</v>
      </c>
    </row>
    <row r="37" spans="3:41" x14ac:dyDescent="0.3">
      <c r="C37" s="379">
        <v>32</v>
      </c>
      <c r="D37" s="379">
        <v>4</v>
      </c>
      <c r="E37" s="379">
        <v>3</v>
      </c>
      <c r="F37" s="379">
        <v>104.1</v>
      </c>
      <c r="G37" s="379">
        <v>0</v>
      </c>
      <c r="H37" s="379">
        <v>37.6</v>
      </c>
      <c r="I37" s="379">
        <v>0</v>
      </c>
      <c r="J37" s="379">
        <v>0</v>
      </c>
      <c r="K37" s="379">
        <v>51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15.5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32</v>
      </c>
      <c r="D38" s="379">
        <v>4</v>
      </c>
      <c r="E38" s="379">
        <v>4</v>
      </c>
      <c r="F38" s="379">
        <v>1270.7</v>
      </c>
      <c r="G38" s="379">
        <v>0</v>
      </c>
      <c r="H38" s="379">
        <v>577.20000000000005</v>
      </c>
      <c r="I38" s="379">
        <v>0</v>
      </c>
      <c r="J38" s="379">
        <v>0</v>
      </c>
      <c r="K38" s="379">
        <v>134.5</v>
      </c>
      <c r="L38" s="379">
        <v>0</v>
      </c>
      <c r="M38" s="379">
        <v>0</v>
      </c>
      <c r="N38" s="379">
        <v>0</v>
      </c>
      <c r="O38" s="379">
        <v>380.5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44.5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73</v>
      </c>
      <c r="AJ38" s="379">
        <v>0</v>
      </c>
      <c r="AK38" s="379">
        <v>0</v>
      </c>
      <c r="AL38" s="379">
        <v>61</v>
      </c>
      <c r="AM38" s="379">
        <v>0</v>
      </c>
      <c r="AN38" s="379">
        <v>0</v>
      </c>
      <c r="AO38" s="379">
        <v>0</v>
      </c>
    </row>
    <row r="39" spans="3:41" x14ac:dyDescent="0.3">
      <c r="C39" s="379">
        <v>32</v>
      </c>
      <c r="D39" s="379">
        <v>4</v>
      </c>
      <c r="E39" s="379">
        <v>5</v>
      </c>
      <c r="F39" s="379">
        <v>40</v>
      </c>
      <c r="G39" s="379">
        <v>40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</row>
    <row r="40" spans="3:41" x14ac:dyDescent="0.3">
      <c r="C40" s="379">
        <v>32</v>
      </c>
      <c r="D40" s="379">
        <v>4</v>
      </c>
      <c r="E40" s="379">
        <v>6</v>
      </c>
      <c r="F40" s="379">
        <v>4999804</v>
      </c>
      <c r="G40" s="379">
        <v>8000</v>
      </c>
      <c r="H40" s="379">
        <v>1709867</v>
      </c>
      <c r="I40" s="379">
        <v>0</v>
      </c>
      <c r="J40" s="379">
        <v>0</v>
      </c>
      <c r="K40" s="379">
        <v>1434835</v>
      </c>
      <c r="L40" s="379">
        <v>0</v>
      </c>
      <c r="M40" s="379">
        <v>0</v>
      </c>
      <c r="N40" s="379">
        <v>0</v>
      </c>
      <c r="O40" s="379">
        <v>827170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353906</v>
      </c>
      <c r="AB40" s="379">
        <v>19612</v>
      </c>
      <c r="AC40" s="379">
        <v>0</v>
      </c>
      <c r="AD40" s="379">
        <v>0</v>
      </c>
      <c r="AE40" s="379">
        <v>0</v>
      </c>
      <c r="AF40" s="379">
        <v>23534</v>
      </c>
      <c r="AG40" s="379">
        <v>0</v>
      </c>
      <c r="AH40" s="379">
        <v>0</v>
      </c>
      <c r="AI40" s="379">
        <v>245197</v>
      </c>
      <c r="AJ40" s="379">
        <v>0</v>
      </c>
      <c r="AK40" s="379">
        <v>0</v>
      </c>
      <c r="AL40" s="379">
        <v>204860</v>
      </c>
      <c r="AM40" s="379">
        <v>0</v>
      </c>
      <c r="AN40" s="379">
        <v>172823</v>
      </c>
      <c r="AO40" s="379">
        <v>0</v>
      </c>
    </row>
    <row r="41" spans="3:41" x14ac:dyDescent="0.3">
      <c r="C41" s="379">
        <v>32</v>
      </c>
      <c r="D41" s="379">
        <v>4</v>
      </c>
      <c r="E41" s="379">
        <v>7</v>
      </c>
      <c r="F41" s="379">
        <v>154268</v>
      </c>
      <c r="G41" s="379">
        <v>0</v>
      </c>
      <c r="H41" s="379">
        <v>144268</v>
      </c>
      <c r="I41" s="379">
        <v>0</v>
      </c>
      <c r="J41" s="379">
        <v>0</v>
      </c>
      <c r="K41" s="379">
        <v>10000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32</v>
      </c>
      <c r="D42" s="379">
        <v>4</v>
      </c>
      <c r="E42" s="379">
        <v>9</v>
      </c>
      <c r="F42" s="379">
        <v>174482</v>
      </c>
      <c r="G42" s="379">
        <v>0</v>
      </c>
      <c r="H42" s="379">
        <v>152268</v>
      </c>
      <c r="I42" s="379">
        <v>0</v>
      </c>
      <c r="J42" s="379">
        <v>0</v>
      </c>
      <c r="K42" s="379">
        <v>18214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4000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  <row r="43" spans="3:41" x14ac:dyDescent="0.3">
      <c r="C43" s="379">
        <v>32</v>
      </c>
      <c r="D43" s="379">
        <v>4</v>
      </c>
      <c r="E43" s="379">
        <v>10</v>
      </c>
      <c r="F43" s="379">
        <v>13855</v>
      </c>
      <c r="G43" s="379">
        <v>0</v>
      </c>
      <c r="H43" s="379">
        <v>0</v>
      </c>
      <c r="I43" s="379">
        <v>0</v>
      </c>
      <c r="J43" s="379">
        <v>0</v>
      </c>
      <c r="K43" s="379">
        <v>13855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</row>
    <row r="44" spans="3:41" x14ac:dyDescent="0.3">
      <c r="C44" s="379">
        <v>32</v>
      </c>
      <c r="D44" s="379">
        <v>4</v>
      </c>
      <c r="E44" s="379">
        <v>11</v>
      </c>
      <c r="F44" s="379">
        <v>15101.283396063427</v>
      </c>
      <c r="G44" s="379">
        <v>0</v>
      </c>
      <c r="H44" s="379">
        <v>7267.9500627300949</v>
      </c>
      <c r="I44" s="379">
        <v>0</v>
      </c>
      <c r="J44" s="379">
        <v>0</v>
      </c>
      <c r="K44" s="379">
        <v>7833.333333333333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6571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22105196</v>
      </c>
      <c r="C3" s="352">
        <f t="shared" ref="C3:R3" si="0">SUBTOTAL(9,C6:C1048576)</f>
        <v>5</v>
      </c>
      <c r="D3" s="352">
        <f>SUBTOTAL(9,D6:D1048576)/2</f>
        <v>25307930</v>
      </c>
      <c r="E3" s="352">
        <f t="shared" si="0"/>
        <v>5.6388574180565385</v>
      </c>
      <c r="F3" s="352">
        <f>SUBTOTAL(9,F6:F1048576)/2</f>
        <v>26428465.989999998</v>
      </c>
      <c r="G3" s="353">
        <f>IF(B3&lt;&gt;0,F3/B3,"")</f>
        <v>1.1955770937294561</v>
      </c>
      <c r="H3" s="354">
        <f t="shared" si="0"/>
        <v>4666036.3499999717</v>
      </c>
      <c r="I3" s="352">
        <f t="shared" si="0"/>
        <v>1</v>
      </c>
      <c r="J3" s="352">
        <f t="shared" si="0"/>
        <v>2548718.8699999675</v>
      </c>
      <c r="K3" s="352">
        <f t="shared" si="0"/>
        <v>0.54622782139277226</v>
      </c>
      <c r="L3" s="352">
        <f t="shared" si="0"/>
        <v>17959862.800000004</v>
      </c>
      <c r="M3" s="355">
        <f>IF(H3&lt;&gt;0,L3/H3,"")</f>
        <v>3.8490619131160675</v>
      </c>
      <c r="N3" s="351">
        <f t="shared" si="0"/>
        <v>52262357.730000004</v>
      </c>
      <c r="O3" s="352">
        <f t="shared" si="0"/>
        <v>1</v>
      </c>
      <c r="P3" s="352">
        <f t="shared" si="0"/>
        <v>60720038.879999995</v>
      </c>
      <c r="Q3" s="352">
        <f t="shared" si="0"/>
        <v>1.1618312207362405</v>
      </c>
      <c r="R3" s="352">
        <f t="shared" si="0"/>
        <v>62265815.550000004</v>
      </c>
      <c r="S3" s="353">
        <f>IF(N3&lt;&gt;0,R3/N3,"")</f>
        <v>1.19140846786286</v>
      </c>
    </row>
    <row r="4" spans="1:19" ht="14.4" customHeight="1" x14ac:dyDescent="0.3">
      <c r="A4" s="552" t="s">
        <v>334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6568</v>
      </c>
      <c r="B6" s="789">
        <v>1336588</v>
      </c>
      <c r="C6" s="736">
        <v>1</v>
      </c>
      <c r="D6" s="789">
        <v>1475367</v>
      </c>
      <c r="E6" s="736">
        <v>1.1038307990195932</v>
      </c>
      <c r="F6" s="789">
        <v>1981951.99</v>
      </c>
      <c r="G6" s="741">
        <v>1.4828443693943085</v>
      </c>
      <c r="H6" s="789">
        <v>4666036.3499999717</v>
      </c>
      <c r="I6" s="736">
        <v>1</v>
      </c>
      <c r="J6" s="789">
        <v>2548718.8699999675</v>
      </c>
      <c r="K6" s="736">
        <v>0.54622782139277226</v>
      </c>
      <c r="L6" s="789">
        <v>17959862.800000004</v>
      </c>
      <c r="M6" s="741">
        <v>3.8490619131160675</v>
      </c>
      <c r="N6" s="789">
        <v>52262357.730000004</v>
      </c>
      <c r="O6" s="736">
        <v>1</v>
      </c>
      <c r="P6" s="789">
        <v>60720038.879999995</v>
      </c>
      <c r="Q6" s="736">
        <v>1.1618312207362405</v>
      </c>
      <c r="R6" s="789">
        <v>62265815.550000004</v>
      </c>
      <c r="S6" s="235">
        <v>1.19140846786286</v>
      </c>
    </row>
    <row r="7" spans="1:19" ht="14.4" customHeight="1" x14ac:dyDescent="0.3">
      <c r="A7" s="687" t="s">
        <v>6569</v>
      </c>
      <c r="B7" s="790">
        <v>13356794</v>
      </c>
      <c r="C7" s="661">
        <v>1</v>
      </c>
      <c r="D7" s="790">
        <v>15516947</v>
      </c>
      <c r="E7" s="661">
        <v>1.1617269084182926</v>
      </c>
      <c r="F7" s="790">
        <v>16087771</v>
      </c>
      <c r="G7" s="677">
        <v>1.2044635112288173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thickBot="1" x14ac:dyDescent="0.35">
      <c r="A8" s="792" t="s">
        <v>6570</v>
      </c>
      <c r="B8" s="791">
        <v>7411814</v>
      </c>
      <c r="C8" s="667">
        <v>1</v>
      </c>
      <c r="D8" s="791">
        <v>8315616</v>
      </c>
      <c r="E8" s="667">
        <v>1.1219407286799157</v>
      </c>
      <c r="F8" s="791">
        <v>8358743</v>
      </c>
      <c r="G8" s="678">
        <v>1.1277594122032744</v>
      </c>
      <c r="H8" s="791"/>
      <c r="I8" s="667"/>
      <c r="J8" s="791"/>
      <c r="K8" s="667"/>
      <c r="L8" s="791"/>
      <c r="M8" s="678"/>
      <c r="N8" s="791"/>
      <c r="O8" s="667"/>
      <c r="P8" s="791"/>
      <c r="Q8" s="667"/>
      <c r="R8" s="791"/>
      <c r="S8" s="701"/>
    </row>
    <row r="9" spans="1:19" ht="14.4" customHeight="1" thickBot="1" x14ac:dyDescent="0.35"/>
    <row r="10" spans="1:19" ht="14.4" customHeight="1" x14ac:dyDescent="0.3">
      <c r="A10" s="750" t="s">
        <v>582</v>
      </c>
      <c r="B10" s="789">
        <v>1336588</v>
      </c>
      <c r="C10" s="736">
        <v>1</v>
      </c>
      <c r="D10" s="789">
        <v>1475367</v>
      </c>
      <c r="E10" s="736">
        <v>1.1038307990195932</v>
      </c>
      <c r="F10" s="789">
        <v>1981750.9900000002</v>
      </c>
      <c r="G10" s="741">
        <v>1.482693986479005</v>
      </c>
      <c r="H10" s="789"/>
      <c r="I10" s="736"/>
      <c r="J10" s="789"/>
      <c r="K10" s="736"/>
      <c r="L10" s="789"/>
      <c r="M10" s="741"/>
      <c r="N10" s="789"/>
      <c r="O10" s="736"/>
      <c r="P10" s="789"/>
      <c r="Q10" s="736"/>
      <c r="R10" s="789"/>
      <c r="S10" s="235"/>
    </row>
    <row r="11" spans="1:19" ht="14.4" customHeight="1" x14ac:dyDescent="0.3">
      <c r="A11" s="687" t="s">
        <v>591</v>
      </c>
      <c r="B11" s="790">
        <v>20768608</v>
      </c>
      <c r="C11" s="661">
        <v>1</v>
      </c>
      <c r="D11" s="790">
        <v>23832563</v>
      </c>
      <c r="E11" s="661">
        <v>1.1475281829191442</v>
      </c>
      <c r="F11" s="790">
        <v>24446514</v>
      </c>
      <c r="G11" s="677">
        <v>1.1770896730296032</v>
      </c>
      <c r="H11" s="790"/>
      <c r="I11" s="661"/>
      <c r="J11" s="790"/>
      <c r="K11" s="661"/>
      <c r="L11" s="790"/>
      <c r="M11" s="677"/>
      <c r="N11" s="790"/>
      <c r="O11" s="661"/>
      <c r="P11" s="790"/>
      <c r="Q11" s="661"/>
      <c r="R11" s="790"/>
      <c r="S11" s="700"/>
    </row>
    <row r="12" spans="1:19" ht="14.4" customHeight="1" thickBot="1" x14ac:dyDescent="0.35">
      <c r="A12" s="792" t="s">
        <v>594</v>
      </c>
      <c r="B12" s="791"/>
      <c r="C12" s="667"/>
      <c r="D12" s="791"/>
      <c r="E12" s="667"/>
      <c r="F12" s="791">
        <v>201</v>
      </c>
      <c r="G12" s="678"/>
      <c r="H12" s="791"/>
      <c r="I12" s="667"/>
      <c r="J12" s="791"/>
      <c r="K12" s="667"/>
      <c r="L12" s="791"/>
      <c r="M12" s="678"/>
      <c r="N12" s="791"/>
      <c r="O12" s="667"/>
      <c r="P12" s="791"/>
      <c r="Q12" s="667"/>
      <c r="R12" s="791"/>
      <c r="S12" s="701"/>
    </row>
    <row r="13" spans="1:19" ht="14.4" customHeight="1" x14ac:dyDescent="0.3">
      <c r="A13" s="715" t="s">
        <v>3532</v>
      </c>
    </row>
    <row r="14" spans="1:19" ht="14.4" customHeight="1" x14ac:dyDescent="0.3">
      <c r="A14" s="716" t="s">
        <v>3533</v>
      </c>
    </row>
    <row r="15" spans="1:19" ht="14.4" customHeight="1" x14ac:dyDescent="0.3">
      <c r="A15" s="715" t="s">
        <v>6572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6576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97954</v>
      </c>
      <c r="C3" s="469">
        <f t="shared" si="0"/>
        <v>110219</v>
      </c>
      <c r="D3" s="469">
        <f t="shared" si="0"/>
        <v>116864</v>
      </c>
      <c r="E3" s="354">
        <f t="shared" si="0"/>
        <v>22105196</v>
      </c>
      <c r="F3" s="352">
        <f t="shared" si="0"/>
        <v>25307930</v>
      </c>
      <c r="G3" s="470">
        <f t="shared" si="0"/>
        <v>26428465.989999995</v>
      </c>
    </row>
    <row r="4" spans="1:7" ht="14.4" customHeight="1" x14ac:dyDescent="0.3">
      <c r="A4" s="552" t="s">
        <v>167</v>
      </c>
      <c r="B4" s="553" t="s">
        <v>310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5"/>
      <c r="B5" s="786">
        <v>2013</v>
      </c>
      <c r="C5" s="787">
        <v>2014</v>
      </c>
      <c r="D5" s="787">
        <v>2015</v>
      </c>
      <c r="E5" s="786">
        <v>2013</v>
      </c>
      <c r="F5" s="787">
        <v>2014</v>
      </c>
      <c r="G5" s="793">
        <v>2015</v>
      </c>
    </row>
    <row r="6" spans="1:7" ht="14.4" customHeight="1" x14ac:dyDescent="0.3">
      <c r="A6" s="750" t="s">
        <v>3535</v>
      </c>
      <c r="B6" s="229"/>
      <c r="C6" s="229"/>
      <c r="D6" s="229">
        <v>751</v>
      </c>
      <c r="E6" s="789"/>
      <c r="F6" s="789"/>
      <c r="G6" s="794">
        <v>102512</v>
      </c>
    </row>
    <row r="7" spans="1:7" ht="14.4" customHeight="1" x14ac:dyDescent="0.3">
      <c r="A7" s="687" t="s">
        <v>6573</v>
      </c>
      <c r="B7" s="664">
        <v>90508</v>
      </c>
      <c r="C7" s="664">
        <v>100095</v>
      </c>
      <c r="D7" s="664">
        <v>103576</v>
      </c>
      <c r="E7" s="790">
        <v>20992026</v>
      </c>
      <c r="F7" s="790">
        <v>24071834</v>
      </c>
      <c r="G7" s="795">
        <v>24757312.989999995</v>
      </c>
    </row>
    <row r="8" spans="1:7" ht="14.4" customHeight="1" x14ac:dyDescent="0.3">
      <c r="A8" s="687" t="s">
        <v>3536</v>
      </c>
      <c r="B8" s="664">
        <v>523</v>
      </c>
      <c r="C8" s="664">
        <v>868</v>
      </c>
      <c r="D8" s="664">
        <v>911</v>
      </c>
      <c r="E8" s="790">
        <v>70642</v>
      </c>
      <c r="F8" s="790">
        <v>88775</v>
      </c>
      <c r="G8" s="795">
        <v>122482</v>
      </c>
    </row>
    <row r="9" spans="1:7" ht="14.4" customHeight="1" x14ac:dyDescent="0.3">
      <c r="A9" s="687" t="s">
        <v>3537</v>
      </c>
      <c r="B9" s="664">
        <v>933</v>
      </c>
      <c r="C9" s="664">
        <v>1341</v>
      </c>
      <c r="D9" s="664">
        <v>857</v>
      </c>
      <c r="E9" s="790">
        <v>148946</v>
      </c>
      <c r="F9" s="790">
        <v>185882</v>
      </c>
      <c r="G9" s="795">
        <v>105289</v>
      </c>
    </row>
    <row r="10" spans="1:7" ht="14.4" customHeight="1" x14ac:dyDescent="0.3">
      <c r="A10" s="687" t="s">
        <v>3538</v>
      </c>
      <c r="B10" s="664">
        <v>304</v>
      </c>
      <c r="C10" s="664">
        <v>401</v>
      </c>
      <c r="D10" s="664">
        <v>390</v>
      </c>
      <c r="E10" s="790">
        <v>42255</v>
      </c>
      <c r="F10" s="790">
        <v>44471</v>
      </c>
      <c r="G10" s="795">
        <v>45145</v>
      </c>
    </row>
    <row r="11" spans="1:7" ht="14.4" customHeight="1" x14ac:dyDescent="0.3">
      <c r="A11" s="687" t="s">
        <v>3539</v>
      </c>
      <c r="B11" s="664">
        <v>323</v>
      </c>
      <c r="C11" s="664">
        <v>484</v>
      </c>
      <c r="D11" s="664">
        <v>403</v>
      </c>
      <c r="E11" s="790">
        <v>42513</v>
      </c>
      <c r="F11" s="790">
        <v>56243</v>
      </c>
      <c r="G11" s="795">
        <v>54622</v>
      </c>
    </row>
    <row r="12" spans="1:7" ht="14.4" customHeight="1" x14ac:dyDescent="0.3">
      <c r="A12" s="687" t="s">
        <v>6574</v>
      </c>
      <c r="B12" s="664">
        <v>499</v>
      </c>
      <c r="C12" s="664">
        <v>342</v>
      </c>
      <c r="D12" s="664"/>
      <c r="E12" s="790">
        <v>74998</v>
      </c>
      <c r="F12" s="790">
        <v>41836</v>
      </c>
      <c r="G12" s="795"/>
    </row>
    <row r="13" spans="1:7" ht="14.4" customHeight="1" x14ac:dyDescent="0.3">
      <c r="A13" s="687" t="s">
        <v>3540</v>
      </c>
      <c r="B13" s="664">
        <v>6</v>
      </c>
      <c r="C13" s="664">
        <v>218</v>
      </c>
      <c r="D13" s="664">
        <v>292</v>
      </c>
      <c r="E13" s="790">
        <v>204</v>
      </c>
      <c r="F13" s="790">
        <v>24682</v>
      </c>
      <c r="G13" s="795">
        <v>31709</v>
      </c>
    </row>
    <row r="14" spans="1:7" ht="14.4" customHeight="1" x14ac:dyDescent="0.3">
      <c r="A14" s="687" t="s">
        <v>3559</v>
      </c>
      <c r="B14" s="664"/>
      <c r="C14" s="664">
        <v>3</v>
      </c>
      <c r="D14" s="664">
        <v>121</v>
      </c>
      <c r="E14" s="790"/>
      <c r="F14" s="790">
        <v>254</v>
      </c>
      <c r="G14" s="795">
        <v>13140</v>
      </c>
    </row>
    <row r="15" spans="1:7" ht="14.4" customHeight="1" x14ac:dyDescent="0.3">
      <c r="A15" s="687" t="s">
        <v>3541</v>
      </c>
      <c r="B15" s="664"/>
      <c r="C15" s="664">
        <v>136</v>
      </c>
      <c r="D15" s="664">
        <v>451</v>
      </c>
      <c r="E15" s="790"/>
      <c r="F15" s="790">
        <v>14214</v>
      </c>
      <c r="G15" s="795">
        <v>71469</v>
      </c>
    </row>
    <row r="16" spans="1:7" ht="14.4" customHeight="1" x14ac:dyDescent="0.3">
      <c r="A16" s="687" t="s">
        <v>3542</v>
      </c>
      <c r="B16" s="664"/>
      <c r="C16" s="664"/>
      <c r="D16" s="664">
        <v>640</v>
      </c>
      <c r="E16" s="790"/>
      <c r="F16" s="790"/>
      <c r="G16" s="795">
        <v>73013</v>
      </c>
    </row>
    <row r="17" spans="1:7" ht="14.4" customHeight="1" x14ac:dyDescent="0.3">
      <c r="A17" s="687" t="s">
        <v>6575</v>
      </c>
      <c r="B17" s="664"/>
      <c r="C17" s="664"/>
      <c r="D17" s="664">
        <v>2</v>
      </c>
      <c r="E17" s="790"/>
      <c r="F17" s="790"/>
      <c r="G17" s="795">
        <v>201</v>
      </c>
    </row>
    <row r="18" spans="1:7" ht="14.4" customHeight="1" x14ac:dyDescent="0.3">
      <c r="A18" s="687" t="s">
        <v>3543</v>
      </c>
      <c r="B18" s="664">
        <v>7</v>
      </c>
      <c r="C18" s="664">
        <v>13</v>
      </c>
      <c r="D18" s="664">
        <v>11</v>
      </c>
      <c r="E18" s="790">
        <v>238</v>
      </c>
      <c r="F18" s="790">
        <v>1299</v>
      </c>
      <c r="G18" s="795">
        <v>909</v>
      </c>
    </row>
    <row r="19" spans="1:7" ht="14.4" customHeight="1" x14ac:dyDescent="0.3">
      <c r="A19" s="687" t="s">
        <v>3544</v>
      </c>
      <c r="B19" s="664">
        <v>189</v>
      </c>
      <c r="C19" s="664">
        <v>220</v>
      </c>
      <c r="D19" s="664">
        <v>1095</v>
      </c>
      <c r="E19" s="790">
        <v>23613</v>
      </c>
      <c r="F19" s="790">
        <v>26100</v>
      </c>
      <c r="G19" s="795">
        <v>146078</v>
      </c>
    </row>
    <row r="20" spans="1:7" ht="14.4" customHeight="1" x14ac:dyDescent="0.3">
      <c r="A20" s="687" t="s">
        <v>3545</v>
      </c>
      <c r="B20" s="664">
        <v>801</v>
      </c>
      <c r="C20" s="664">
        <v>709</v>
      </c>
      <c r="D20" s="664">
        <v>591</v>
      </c>
      <c r="E20" s="790">
        <v>136805</v>
      </c>
      <c r="F20" s="790">
        <v>94452</v>
      </c>
      <c r="G20" s="795">
        <v>79398</v>
      </c>
    </row>
    <row r="21" spans="1:7" ht="14.4" customHeight="1" x14ac:dyDescent="0.3">
      <c r="A21" s="687" t="s">
        <v>3546</v>
      </c>
      <c r="B21" s="664"/>
      <c r="C21" s="664"/>
      <c r="D21" s="664">
        <v>1003</v>
      </c>
      <c r="E21" s="790"/>
      <c r="F21" s="790"/>
      <c r="G21" s="795">
        <v>98684</v>
      </c>
    </row>
    <row r="22" spans="1:7" ht="14.4" customHeight="1" x14ac:dyDescent="0.3">
      <c r="A22" s="687" t="s">
        <v>3547</v>
      </c>
      <c r="B22" s="664">
        <v>306</v>
      </c>
      <c r="C22" s="664">
        <v>1168</v>
      </c>
      <c r="D22" s="664">
        <v>685</v>
      </c>
      <c r="E22" s="790">
        <v>41397</v>
      </c>
      <c r="F22" s="790">
        <v>135224</v>
      </c>
      <c r="G22" s="795">
        <v>84483</v>
      </c>
    </row>
    <row r="23" spans="1:7" ht="14.4" customHeight="1" x14ac:dyDescent="0.3">
      <c r="A23" s="687" t="s">
        <v>3548</v>
      </c>
      <c r="B23" s="664">
        <v>826</v>
      </c>
      <c r="C23" s="664">
        <v>1057</v>
      </c>
      <c r="D23" s="664">
        <v>1101</v>
      </c>
      <c r="E23" s="790">
        <v>127645</v>
      </c>
      <c r="F23" s="790">
        <v>132945</v>
      </c>
      <c r="G23" s="795">
        <v>131343</v>
      </c>
    </row>
    <row r="24" spans="1:7" ht="14.4" customHeight="1" x14ac:dyDescent="0.3">
      <c r="A24" s="687" t="s">
        <v>3549</v>
      </c>
      <c r="B24" s="664">
        <v>376</v>
      </c>
      <c r="C24" s="664">
        <v>350</v>
      </c>
      <c r="D24" s="664">
        <v>240</v>
      </c>
      <c r="E24" s="790">
        <v>46935</v>
      </c>
      <c r="F24" s="790">
        <v>34524</v>
      </c>
      <c r="G24" s="795">
        <v>25875</v>
      </c>
    </row>
    <row r="25" spans="1:7" ht="14.4" customHeight="1" x14ac:dyDescent="0.3">
      <c r="A25" s="687" t="s">
        <v>3550</v>
      </c>
      <c r="B25" s="664">
        <v>472</v>
      </c>
      <c r="C25" s="664">
        <v>596</v>
      </c>
      <c r="D25" s="664">
        <v>481</v>
      </c>
      <c r="E25" s="790">
        <v>96270</v>
      </c>
      <c r="F25" s="790">
        <v>93303</v>
      </c>
      <c r="G25" s="795">
        <v>83646</v>
      </c>
    </row>
    <row r="26" spans="1:7" ht="14.4" customHeight="1" x14ac:dyDescent="0.3">
      <c r="A26" s="687" t="s">
        <v>3558</v>
      </c>
      <c r="B26" s="664"/>
      <c r="C26" s="664">
        <v>459</v>
      </c>
      <c r="D26" s="664">
        <v>442</v>
      </c>
      <c r="E26" s="790"/>
      <c r="F26" s="790">
        <v>48327</v>
      </c>
      <c r="G26" s="795">
        <v>47531</v>
      </c>
    </row>
    <row r="27" spans="1:7" ht="14.4" customHeight="1" x14ac:dyDescent="0.3">
      <c r="A27" s="687" t="s">
        <v>3551</v>
      </c>
      <c r="B27" s="664">
        <v>993</v>
      </c>
      <c r="C27" s="664">
        <v>724</v>
      </c>
      <c r="D27" s="664">
        <v>423</v>
      </c>
      <c r="E27" s="790">
        <v>132940</v>
      </c>
      <c r="F27" s="790">
        <v>74735</v>
      </c>
      <c r="G27" s="795">
        <v>44304</v>
      </c>
    </row>
    <row r="28" spans="1:7" ht="14.4" customHeight="1" x14ac:dyDescent="0.3">
      <c r="A28" s="687" t="s">
        <v>3552</v>
      </c>
      <c r="B28" s="664">
        <v>95</v>
      </c>
      <c r="C28" s="664">
        <v>238</v>
      </c>
      <c r="D28" s="664">
        <v>300</v>
      </c>
      <c r="E28" s="790">
        <v>11411</v>
      </c>
      <c r="F28" s="790">
        <v>27552</v>
      </c>
      <c r="G28" s="795">
        <v>31968</v>
      </c>
    </row>
    <row r="29" spans="1:7" ht="14.4" customHeight="1" x14ac:dyDescent="0.3">
      <c r="A29" s="687" t="s">
        <v>3553</v>
      </c>
      <c r="B29" s="664">
        <v>260</v>
      </c>
      <c r="C29" s="664">
        <v>286</v>
      </c>
      <c r="D29" s="664">
        <v>223</v>
      </c>
      <c r="E29" s="790">
        <v>32425</v>
      </c>
      <c r="F29" s="790">
        <v>32446</v>
      </c>
      <c r="G29" s="795">
        <v>24101</v>
      </c>
    </row>
    <row r="30" spans="1:7" ht="14.4" customHeight="1" x14ac:dyDescent="0.3">
      <c r="A30" s="687" t="s">
        <v>3554</v>
      </c>
      <c r="B30" s="664"/>
      <c r="C30" s="664"/>
      <c r="D30" s="664">
        <v>335</v>
      </c>
      <c r="E30" s="790"/>
      <c r="F30" s="790"/>
      <c r="G30" s="795">
        <v>35497</v>
      </c>
    </row>
    <row r="31" spans="1:7" ht="14.4" customHeight="1" x14ac:dyDescent="0.3">
      <c r="A31" s="687" t="s">
        <v>3555</v>
      </c>
      <c r="B31" s="664">
        <v>169</v>
      </c>
      <c r="C31" s="664">
        <v>325</v>
      </c>
      <c r="D31" s="664">
        <v>208</v>
      </c>
      <c r="E31" s="790">
        <v>33999</v>
      </c>
      <c r="F31" s="790">
        <v>58741</v>
      </c>
      <c r="G31" s="795">
        <v>38708</v>
      </c>
    </row>
    <row r="32" spans="1:7" ht="14.4" customHeight="1" x14ac:dyDescent="0.3">
      <c r="A32" s="687" t="s">
        <v>3556</v>
      </c>
      <c r="B32" s="664">
        <v>364</v>
      </c>
      <c r="C32" s="664">
        <v>174</v>
      </c>
      <c r="D32" s="664">
        <v>372</v>
      </c>
      <c r="E32" s="790">
        <v>49934</v>
      </c>
      <c r="F32" s="790">
        <v>19677</v>
      </c>
      <c r="G32" s="795">
        <v>40462</v>
      </c>
    </row>
    <row r="33" spans="1:7" ht="14.4" customHeight="1" x14ac:dyDescent="0.3">
      <c r="A33" s="687" t="s">
        <v>3557</v>
      </c>
      <c r="B33" s="664"/>
      <c r="C33" s="664">
        <v>12</v>
      </c>
      <c r="D33" s="664">
        <v>12</v>
      </c>
      <c r="E33" s="790"/>
      <c r="F33" s="790">
        <v>414</v>
      </c>
      <c r="G33" s="795">
        <v>979</v>
      </c>
    </row>
    <row r="34" spans="1:7" ht="14.4" customHeight="1" x14ac:dyDescent="0.3">
      <c r="A34" s="687" t="s">
        <v>3560</v>
      </c>
      <c r="B34" s="664"/>
      <c r="C34" s="664"/>
      <c r="D34" s="664">
        <v>14</v>
      </c>
      <c r="E34" s="790"/>
      <c r="F34" s="790"/>
      <c r="G34" s="795">
        <v>1392</v>
      </c>
    </row>
    <row r="35" spans="1:7" ht="14.4" customHeight="1" thickBot="1" x14ac:dyDescent="0.35">
      <c r="A35" s="792" t="s">
        <v>3561</v>
      </c>
      <c r="B35" s="670"/>
      <c r="C35" s="670"/>
      <c r="D35" s="670">
        <v>934</v>
      </c>
      <c r="E35" s="791"/>
      <c r="F35" s="791"/>
      <c r="G35" s="796">
        <v>136213</v>
      </c>
    </row>
    <row r="36" spans="1:7" ht="14.4" customHeight="1" x14ac:dyDescent="0.3">
      <c r="A36" s="715" t="s">
        <v>3532</v>
      </c>
    </row>
    <row r="37" spans="1:7" ht="14.4" customHeight="1" x14ac:dyDescent="0.3">
      <c r="A37" s="716" t="s">
        <v>3533</v>
      </c>
    </row>
    <row r="38" spans="1:7" ht="14.4" customHeight="1" x14ac:dyDescent="0.3">
      <c r="A38" s="715" t="s">
        <v>6572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2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6943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335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102452.95</v>
      </c>
      <c r="F3" s="212">
        <f t="shared" si="0"/>
        <v>79033590.080000013</v>
      </c>
      <c r="G3" s="78"/>
      <c r="H3" s="78"/>
      <c r="I3" s="212">
        <f t="shared" si="0"/>
        <v>115404.78</v>
      </c>
      <c r="J3" s="212">
        <f t="shared" si="0"/>
        <v>88576687.74999997</v>
      </c>
      <c r="K3" s="78"/>
      <c r="L3" s="78"/>
      <c r="M3" s="212">
        <f t="shared" si="0"/>
        <v>121584.56</v>
      </c>
      <c r="N3" s="212">
        <f t="shared" si="0"/>
        <v>106654144.33999999</v>
      </c>
      <c r="O3" s="79">
        <f>IF(F3=0,0,N3/F3)</f>
        <v>1.3494786739668752</v>
      </c>
      <c r="P3" s="213">
        <f>IF(M3=0,0,N3/M3)</f>
        <v>877.20138428761015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7"/>
      <c r="B5" s="798"/>
      <c r="C5" s="799"/>
      <c r="D5" s="800"/>
      <c r="E5" s="801" t="s">
        <v>91</v>
      </c>
      <c r="F5" s="802" t="s">
        <v>14</v>
      </c>
      <c r="G5" s="803"/>
      <c r="H5" s="803"/>
      <c r="I5" s="801" t="s">
        <v>91</v>
      </c>
      <c r="J5" s="802" t="s">
        <v>14</v>
      </c>
      <c r="K5" s="803"/>
      <c r="L5" s="803"/>
      <c r="M5" s="801" t="s">
        <v>91</v>
      </c>
      <c r="N5" s="802" t="s">
        <v>14</v>
      </c>
      <c r="O5" s="804"/>
      <c r="P5" s="805"/>
    </row>
    <row r="6" spans="1:16" ht="14.4" customHeight="1" x14ac:dyDescent="0.3">
      <c r="A6" s="735" t="s">
        <v>6577</v>
      </c>
      <c r="B6" s="736" t="s">
        <v>6578</v>
      </c>
      <c r="C6" s="736" t="s">
        <v>6579</v>
      </c>
      <c r="D6" s="736" t="s">
        <v>2974</v>
      </c>
      <c r="E6" s="229">
        <v>2.2000000000000002</v>
      </c>
      <c r="F6" s="229">
        <v>8078.86</v>
      </c>
      <c r="G6" s="736">
        <v>1</v>
      </c>
      <c r="H6" s="736">
        <v>3672.2090909090903</v>
      </c>
      <c r="I6" s="229">
        <v>2</v>
      </c>
      <c r="J6" s="229">
        <v>7344.42</v>
      </c>
      <c r="K6" s="736">
        <v>0.90909113414516407</v>
      </c>
      <c r="L6" s="736">
        <v>3672.21</v>
      </c>
      <c r="M6" s="229"/>
      <c r="N6" s="229"/>
      <c r="O6" s="741"/>
      <c r="P6" s="749"/>
    </row>
    <row r="7" spans="1:16" ht="14.4" customHeight="1" x14ac:dyDescent="0.3">
      <c r="A7" s="660" t="s">
        <v>6577</v>
      </c>
      <c r="B7" s="661" t="s">
        <v>6578</v>
      </c>
      <c r="C7" s="661" t="s">
        <v>6580</v>
      </c>
      <c r="D7" s="661" t="s">
        <v>2974</v>
      </c>
      <c r="E7" s="664"/>
      <c r="F7" s="664"/>
      <c r="G7" s="661"/>
      <c r="H7" s="661"/>
      <c r="I7" s="664">
        <v>0.8</v>
      </c>
      <c r="J7" s="664">
        <v>1664.09</v>
      </c>
      <c r="K7" s="661"/>
      <c r="L7" s="661">
        <v>2080.1124999999997</v>
      </c>
      <c r="M7" s="664"/>
      <c r="N7" s="664"/>
      <c r="O7" s="677"/>
      <c r="P7" s="665"/>
    </row>
    <row r="8" spans="1:16" ht="14.4" customHeight="1" x14ac:dyDescent="0.3">
      <c r="A8" s="660" t="s">
        <v>6577</v>
      </c>
      <c r="B8" s="661" t="s">
        <v>6578</v>
      </c>
      <c r="C8" s="661" t="s">
        <v>6581</v>
      </c>
      <c r="D8" s="661" t="s">
        <v>6582</v>
      </c>
      <c r="E8" s="664">
        <v>175</v>
      </c>
      <c r="F8" s="664">
        <v>24302.250000000004</v>
      </c>
      <c r="G8" s="661">
        <v>1</v>
      </c>
      <c r="H8" s="661">
        <v>138.87000000000003</v>
      </c>
      <c r="I8" s="664">
        <v>53.39</v>
      </c>
      <c r="J8" s="664">
        <v>7478.7900000000009</v>
      </c>
      <c r="K8" s="661">
        <v>0.3077406412986452</v>
      </c>
      <c r="L8" s="661">
        <v>140.07847911593933</v>
      </c>
      <c r="M8" s="664">
        <v>2</v>
      </c>
      <c r="N8" s="664">
        <v>276.02</v>
      </c>
      <c r="O8" s="677">
        <v>1.1357796088839509E-2</v>
      </c>
      <c r="P8" s="665">
        <v>138.01</v>
      </c>
    </row>
    <row r="9" spans="1:16" ht="14.4" customHeight="1" x14ac:dyDescent="0.3">
      <c r="A9" s="660" t="s">
        <v>6577</v>
      </c>
      <c r="B9" s="661" t="s">
        <v>6578</v>
      </c>
      <c r="C9" s="661" t="s">
        <v>6583</v>
      </c>
      <c r="D9" s="661" t="s">
        <v>6582</v>
      </c>
      <c r="E9" s="664">
        <v>51</v>
      </c>
      <c r="F9" s="664">
        <v>14289.180000000002</v>
      </c>
      <c r="G9" s="661">
        <v>1</v>
      </c>
      <c r="H9" s="661">
        <v>280.18000000000006</v>
      </c>
      <c r="I9" s="664">
        <v>154.9</v>
      </c>
      <c r="J9" s="664">
        <v>43399.880000000012</v>
      </c>
      <c r="K9" s="661">
        <v>3.0372547619947405</v>
      </c>
      <c r="L9" s="661">
        <v>280.17998708844425</v>
      </c>
      <c r="M9" s="664">
        <v>78.27</v>
      </c>
      <c r="N9" s="664">
        <v>21603.299999999996</v>
      </c>
      <c r="O9" s="677">
        <v>1.5118642217398055</v>
      </c>
      <c r="P9" s="665">
        <v>276.00996550402448</v>
      </c>
    </row>
    <row r="10" spans="1:16" ht="14.4" customHeight="1" x14ac:dyDescent="0.3">
      <c r="A10" s="660" t="s">
        <v>6577</v>
      </c>
      <c r="B10" s="661" t="s">
        <v>6578</v>
      </c>
      <c r="C10" s="661" t="s">
        <v>6584</v>
      </c>
      <c r="D10" s="661" t="s">
        <v>1680</v>
      </c>
      <c r="E10" s="664">
        <v>129.48000000000002</v>
      </c>
      <c r="F10" s="664">
        <v>32799.78</v>
      </c>
      <c r="G10" s="661">
        <v>1</v>
      </c>
      <c r="H10" s="661">
        <v>253.31927710843368</v>
      </c>
      <c r="I10" s="664">
        <v>182.24999999999997</v>
      </c>
      <c r="J10" s="664">
        <v>46575.740000000005</v>
      </c>
      <c r="K10" s="661">
        <v>1.4200015975716913</v>
      </c>
      <c r="L10" s="661">
        <v>255.55961591220859</v>
      </c>
      <c r="M10" s="664">
        <v>47.25</v>
      </c>
      <c r="N10" s="664">
        <v>9526.0099999999984</v>
      </c>
      <c r="O10" s="677">
        <v>0.29042908214628266</v>
      </c>
      <c r="P10" s="665">
        <v>201.60867724867722</v>
      </c>
    </row>
    <row r="11" spans="1:16" ht="14.4" customHeight="1" x14ac:dyDescent="0.3">
      <c r="A11" s="660" t="s">
        <v>6577</v>
      </c>
      <c r="B11" s="661" t="s">
        <v>6578</v>
      </c>
      <c r="C11" s="661" t="s">
        <v>6585</v>
      </c>
      <c r="D11" s="661" t="s">
        <v>6586</v>
      </c>
      <c r="E11" s="664">
        <v>12</v>
      </c>
      <c r="F11" s="664">
        <v>112163.28</v>
      </c>
      <c r="G11" s="661">
        <v>1</v>
      </c>
      <c r="H11" s="661">
        <v>9346.94</v>
      </c>
      <c r="I11" s="664"/>
      <c r="J11" s="664"/>
      <c r="K11" s="661"/>
      <c r="L11" s="661"/>
      <c r="M11" s="664"/>
      <c r="N11" s="664"/>
      <c r="O11" s="677"/>
      <c r="P11" s="665"/>
    </row>
    <row r="12" spans="1:16" ht="14.4" customHeight="1" x14ac:dyDescent="0.3">
      <c r="A12" s="660" t="s">
        <v>6577</v>
      </c>
      <c r="B12" s="661" t="s">
        <v>6578</v>
      </c>
      <c r="C12" s="661" t="s">
        <v>6587</v>
      </c>
      <c r="D12" s="661" t="s">
        <v>1439</v>
      </c>
      <c r="E12" s="664">
        <v>9</v>
      </c>
      <c r="F12" s="664">
        <v>7901.0999999999995</v>
      </c>
      <c r="G12" s="661">
        <v>1</v>
      </c>
      <c r="H12" s="661">
        <v>877.9</v>
      </c>
      <c r="I12" s="664">
        <v>7.8</v>
      </c>
      <c r="J12" s="664">
        <v>6847.62</v>
      </c>
      <c r="K12" s="661">
        <v>0.8666666666666667</v>
      </c>
      <c r="L12" s="661">
        <v>877.9</v>
      </c>
      <c r="M12" s="664">
        <v>8.6</v>
      </c>
      <c r="N12" s="664">
        <v>7221.84</v>
      </c>
      <c r="O12" s="677">
        <v>0.91402969206819307</v>
      </c>
      <c r="P12" s="665">
        <v>839.74883720930234</v>
      </c>
    </row>
    <row r="13" spans="1:16" ht="14.4" customHeight="1" x14ac:dyDescent="0.3">
      <c r="A13" s="660" t="s">
        <v>6577</v>
      </c>
      <c r="B13" s="661" t="s">
        <v>6578</v>
      </c>
      <c r="C13" s="661" t="s">
        <v>6588</v>
      </c>
      <c r="D13" s="661" t="s">
        <v>2288</v>
      </c>
      <c r="E13" s="664">
        <v>11</v>
      </c>
      <c r="F13" s="664">
        <v>78574.98000000001</v>
      </c>
      <c r="G13" s="661">
        <v>1</v>
      </c>
      <c r="H13" s="661">
        <v>7143.1800000000012</v>
      </c>
      <c r="I13" s="664">
        <v>4</v>
      </c>
      <c r="J13" s="664">
        <v>25885.72</v>
      </c>
      <c r="K13" s="661">
        <v>0.32943972750613487</v>
      </c>
      <c r="L13" s="661">
        <v>6471.43</v>
      </c>
      <c r="M13" s="664">
        <v>8</v>
      </c>
      <c r="N13" s="664">
        <v>54660.799999999996</v>
      </c>
      <c r="O13" s="677">
        <v>0.69565146564466185</v>
      </c>
      <c r="P13" s="665">
        <v>6832.5999999999995</v>
      </c>
    </row>
    <row r="14" spans="1:16" ht="14.4" customHeight="1" x14ac:dyDescent="0.3">
      <c r="A14" s="660" t="s">
        <v>6577</v>
      </c>
      <c r="B14" s="661" t="s">
        <v>6578</v>
      </c>
      <c r="C14" s="661" t="s">
        <v>6589</v>
      </c>
      <c r="D14" s="661" t="s">
        <v>2288</v>
      </c>
      <c r="E14" s="664">
        <v>22</v>
      </c>
      <c r="F14" s="664">
        <v>314299.7</v>
      </c>
      <c r="G14" s="661">
        <v>1</v>
      </c>
      <c r="H14" s="661">
        <v>14286.35</v>
      </c>
      <c r="I14" s="664">
        <v>19</v>
      </c>
      <c r="J14" s="664">
        <v>245914.15</v>
      </c>
      <c r="K14" s="661">
        <v>0.78241929597769255</v>
      </c>
      <c r="L14" s="661">
        <v>12942.85</v>
      </c>
      <c r="M14" s="664">
        <v>41</v>
      </c>
      <c r="N14" s="664">
        <v>560273.61</v>
      </c>
      <c r="O14" s="677">
        <v>1.7826094329711417</v>
      </c>
      <c r="P14" s="665">
        <v>13665.21</v>
      </c>
    </row>
    <row r="15" spans="1:16" ht="14.4" customHeight="1" x14ac:dyDescent="0.3">
      <c r="A15" s="660" t="s">
        <v>6577</v>
      </c>
      <c r="B15" s="661" t="s">
        <v>6578</v>
      </c>
      <c r="C15" s="661" t="s">
        <v>6590</v>
      </c>
      <c r="D15" s="661" t="s">
        <v>2339</v>
      </c>
      <c r="E15" s="664"/>
      <c r="F15" s="664"/>
      <c r="G15" s="661"/>
      <c r="H15" s="661"/>
      <c r="I15" s="664"/>
      <c r="J15" s="664"/>
      <c r="K15" s="661"/>
      <c r="L15" s="661"/>
      <c r="M15" s="664">
        <v>2</v>
      </c>
      <c r="N15" s="664">
        <v>3204.6</v>
      </c>
      <c r="O15" s="677"/>
      <c r="P15" s="665">
        <v>1602.3</v>
      </c>
    </row>
    <row r="16" spans="1:16" ht="14.4" customHeight="1" x14ac:dyDescent="0.3">
      <c r="A16" s="660" t="s">
        <v>6577</v>
      </c>
      <c r="B16" s="661" t="s">
        <v>6578</v>
      </c>
      <c r="C16" s="661" t="s">
        <v>6591</v>
      </c>
      <c r="D16" s="661" t="s">
        <v>6592</v>
      </c>
      <c r="E16" s="664">
        <v>-1.4210854715202004E-14</v>
      </c>
      <c r="F16" s="664">
        <v>1.5279510989785194E-10</v>
      </c>
      <c r="G16" s="661">
        <v>1</v>
      </c>
      <c r="H16" s="661">
        <v>-10752</v>
      </c>
      <c r="I16" s="664">
        <v>0</v>
      </c>
      <c r="J16" s="664">
        <v>-8.7311491370201111E-11</v>
      </c>
      <c r="K16" s="661">
        <v>-0.5714285714285714</v>
      </c>
      <c r="L16" s="661"/>
      <c r="M16" s="664">
        <v>1.4210854715202004E-14</v>
      </c>
      <c r="N16" s="664">
        <v>0</v>
      </c>
      <c r="O16" s="677">
        <v>0</v>
      </c>
      <c r="P16" s="665">
        <v>0</v>
      </c>
    </row>
    <row r="17" spans="1:16" ht="14.4" customHeight="1" x14ac:dyDescent="0.3">
      <c r="A17" s="660" t="s">
        <v>6577</v>
      </c>
      <c r="B17" s="661" t="s">
        <v>6578</v>
      </c>
      <c r="C17" s="661" t="s">
        <v>6591</v>
      </c>
      <c r="D17" s="661" t="s">
        <v>3192</v>
      </c>
      <c r="E17" s="664">
        <v>252.57999999999998</v>
      </c>
      <c r="F17" s="664">
        <v>3270912.92</v>
      </c>
      <c r="G17" s="661">
        <v>1</v>
      </c>
      <c r="H17" s="661">
        <v>12950.007601551984</v>
      </c>
      <c r="I17" s="664">
        <v>299.68</v>
      </c>
      <c r="J17" s="664">
        <v>3914836.47</v>
      </c>
      <c r="K17" s="661">
        <v>1.1968635563676211</v>
      </c>
      <c r="L17" s="661">
        <v>13063.389181793915</v>
      </c>
      <c r="M17" s="664">
        <v>223.6</v>
      </c>
      <c r="N17" s="664">
        <v>2794022.47</v>
      </c>
      <c r="O17" s="677">
        <v>0.85420264566382897</v>
      </c>
      <c r="P17" s="665">
        <v>12495.62822003578</v>
      </c>
    </row>
    <row r="18" spans="1:16" ht="14.4" customHeight="1" x14ac:dyDescent="0.3">
      <c r="A18" s="660" t="s">
        <v>6577</v>
      </c>
      <c r="B18" s="661" t="s">
        <v>6578</v>
      </c>
      <c r="C18" s="661" t="s">
        <v>6593</v>
      </c>
      <c r="D18" s="661" t="s">
        <v>6592</v>
      </c>
      <c r="E18" s="664">
        <v>0</v>
      </c>
      <c r="F18" s="664">
        <v>-9.3132257461547852E-10</v>
      </c>
      <c r="G18" s="661">
        <v>1</v>
      </c>
      <c r="H18" s="661"/>
      <c r="I18" s="664">
        <v>0</v>
      </c>
      <c r="J18" s="664">
        <v>5.8207660913467407E-10</v>
      </c>
      <c r="K18" s="661">
        <v>-0.625</v>
      </c>
      <c r="L18" s="661"/>
      <c r="M18" s="664">
        <v>1.0658141036401503E-14</v>
      </c>
      <c r="N18" s="664">
        <v>5.8207660913467407E-10</v>
      </c>
      <c r="O18" s="677">
        <v>-0.625</v>
      </c>
      <c r="P18" s="665">
        <v>54613.333333333336</v>
      </c>
    </row>
    <row r="19" spans="1:16" ht="14.4" customHeight="1" x14ac:dyDescent="0.3">
      <c r="A19" s="660" t="s">
        <v>6577</v>
      </c>
      <c r="B19" s="661" t="s">
        <v>6578</v>
      </c>
      <c r="C19" s="661" t="s">
        <v>6593</v>
      </c>
      <c r="D19" s="661" t="s">
        <v>6594</v>
      </c>
      <c r="E19" s="664">
        <v>299.8</v>
      </c>
      <c r="F19" s="664">
        <v>9706036.9900000002</v>
      </c>
      <c r="G19" s="661">
        <v>1</v>
      </c>
      <c r="H19" s="661">
        <v>32375.039993328886</v>
      </c>
      <c r="I19" s="664">
        <v>339.86</v>
      </c>
      <c r="J19" s="664">
        <v>11099497.93</v>
      </c>
      <c r="K19" s="661">
        <v>1.143566415565453</v>
      </c>
      <c r="L19" s="661">
        <v>32659.029982934146</v>
      </c>
      <c r="M19" s="664">
        <v>252.70000000000002</v>
      </c>
      <c r="N19" s="664">
        <v>7894112.9799999995</v>
      </c>
      <c r="O19" s="677">
        <v>0.81331989442582986</v>
      </c>
      <c r="P19" s="665">
        <v>31239.069964384642</v>
      </c>
    </row>
    <row r="20" spans="1:16" ht="14.4" customHeight="1" x14ac:dyDescent="0.3">
      <c r="A20" s="660" t="s">
        <v>6577</v>
      </c>
      <c r="B20" s="661" t="s">
        <v>6578</v>
      </c>
      <c r="C20" s="661" t="s">
        <v>6595</v>
      </c>
      <c r="D20" s="661" t="s">
        <v>6596</v>
      </c>
      <c r="E20" s="664"/>
      <c r="F20" s="664"/>
      <c r="G20" s="661"/>
      <c r="H20" s="661"/>
      <c r="I20" s="664">
        <v>0</v>
      </c>
      <c r="J20" s="664">
        <v>-5.8207660913467407E-11</v>
      </c>
      <c r="K20" s="661"/>
      <c r="L20" s="661"/>
      <c r="M20" s="664">
        <v>0</v>
      </c>
      <c r="N20" s="664">
        <v>0</v>
      </c>
      <c r="O20" s="677"/>
      <c r="P20" s="665"/>
    </row>
    <row r="21" spans="1:16" ht="14.4" customHeight="1" x14ac:dyDescent="0.3">
      <c r="A21" s="660" t="s">
        <v>6577</v>
      </c>
      <c r="B21" s="661" t="s">
        <v>6578</v>
      </c>
      <c r="C21" s="661" t="s">
        <v>6595</v>
      </c>
      <c r="D21" s="661" t="s">
        <v>3212</v>
      </c>
      <c r="E21" s="664"/>
      <c r="F21" s="664"/>
      <c r="G21" s="661"/>
      <c r="H21" s="661"/>
      <c r="I21" s="664">
        <v>17</v>
      </c>
      <c r="J21" s="664">
        <v>301955.52999999997</v>
      </c>
      <c r="K21" s="661"/>
      <c r="L21" s="661">
        <v>17762.089999999997</v>
      </c>
      <c r="M21" s="664">
        <v>48</v>
      </c>
      <c r="N21" s="664">
        <v>815511.36</v>
      </c>
      <c r="O21" s="677"/>
      <c r="P21" s="665">
        <v>16989.82</v>
      </c>
    </row>
    <row r="22" spans="1:16" ht="14.4" customHeight="1" x14ac:dyDescent="0.3">
      <c r="A22" s="660" t="s">
        <v>6577</v>
      </c>
      <c r="B22" s="661" t="s">
        <v>6578</v>
      </c>
      <c r="C22" s="661" t="s">
        <v>6597</v>
      </c>
      <c r="D22" s="661" t="s">
        <v>3224</v>
      </c>
      <c r="E22" s="664">
        <v>20</v>
      </c>
      <c r="F22" s="664">
        <v>1785513.4</v>
      </c>
      <c r="G22" s="661">
        <v>1</v>
      </c>
      <c r="H22" s="661">
        <v>89275.67</v>
      </c>
      <c r="I22" s="664">
        <v>28</v>
      </c>
      <c r="J22" s="664">
        <v>2499718.7599999998</v>
      </c>
      <c r="K22" s="661">
        <v>1.4</v>
      </c>
      <c r="L22" s="661">
        <v>89275.67</v>
      </c>
      <c r="M22" s="664">
        <v>11</v>
      </c>
      <c r="N22" s="664">
        <v>939335.32</v>
      </c>
      <c r="O22" s="677">
        <v>0.5260869618788635</v>
      </c>
      <c r="P22" s="665">
        <v>85394.12</v>
      </c>
    </row>
    <row r="23" spans="1:16" ht="14.4" customHeight="1" x14ac:dyDescent="0.3">
      <c r="A23" s="660" t="s">
        <v>6577</v>
      </c>
      <c r="B23" s="661" t="s">
        <v>6578</v>
      </c>
      <c r="C23" s="661" t="s">
        <v>6597</v>
      </c>
      <c r="D23" s="661" t="s">
        <v>6598</v>
      </c>
      <c r="E23" s="664">
        <v>0</v>
      </c>
      <c r="F23" s="664">
        <v>-7.2759576141834259E-11</v>
      </c>
      <c r="G23" s="661">
        <v>1</v>
      </c>
      <c r="H23" s="661"/>
      <c r="I23" s="664">
        <v>0</v>
      </c>
      <c r="J23" s="664">
        <v>-1.4551915228366852E-10</v>
      </c>
      <c r="K23" s="661">
        <v>2</v>
      </c>
      <c r="L23" s="661"/>
      <c r="M23" s="664">
        <v>0</v>
      </c>
      <c r="N23" s="664">
        <v>0</v>
      </c>
      <c r="O23" s="677">
        <v>0</v>
      </c>
      <c r="P23" s="665"/>
    </row>
    <row r="24" spans="1:16" ht="14.4" customHeight="1" x14ac:dyDescent="0.3">
      <c r="A24" s="660" t="s">
        <v>6577</v>
      </c>
      <c r="B24" s="661" t="s">
        <v>6578</v>
      </c>
      <c r="C24" s="661" t="s">
        <v>6599</v>
      </c>
      <c r="D24" s="661" t="s">
        <v>6600</v>
      </c>
      <c r="E24" s="664">
        <v>0</v>
      </c>
      <c r="F24" s="664">
        <v>5.8207660913467407E-10</v>
      </c>
      <c r="G24" s="661">
        <v>1</v>
      </c>
      <c r="H24" s="661"/>
      <c r="I24" s="664">
        <v>0</v>
      </c>
      <c r="J24" s="664">
        <v>9.4587448984384537E-11</v>
      </c>
      <c r="K24" s="661">
        <v>0.16250000000000001</v>
      </c>
      <c r="L24" s="661"/>
      <c r="M24" s="664">
        <v>0</v>
      </c>
      <c r="N24" s="664">
        <v>4.6566128730773926E-10</v>
      </c>
      <c r="O24" s="677">
        <v>0.8</v>
      </c>
      <c r="P24" s="665"/>
    </row>
    <row r="25" spans="1:16" ht="14.4" customHeight="1" x14ac:dyDescent="0.3">
      <c r="A25" s="660" t="s">
        <v>6577</v>
      </c>
      <c r="B25" s="661" t="s">
        <v>6578</v>
      </c>
      <c r="C25" s="661" t="s">
        <v>6599</v>
      </c>
      <c r="D25" s="661" t="s">
        <v>3216</v>
      </c>
      <c r="E25" s="664">
        <v>264</v>
      </c>
      <c r="F25" s="664">
        <v>7800339.3600000003</v>
      </c>
      <c r="G25" s="661">
        <v>1</v>
      </c>
      <c r="H25" s="661">
        <v>29546.74</v>
      </c>
      <c r="I25" s="664">
        <v>200</v>
      </c>
      <c r="J25" s="664">
        <v>5909348</v>
      </c>
      <c r="K25" s="661">
        <v>0.75757575757575757</v>
      </c>
      <c r="L25" s="661">
        <v>29546.74</v>
      </c>
      <c r="M25" s="664">
        <v>204</v>
      </c>
      <c r="N25" s="664">
        <v>5765468.4000000004</v>
      </c>
      <c r="O25" s="677">
        <v>0.73913045752409423</v>
      </c>
      <c r="P25" s="665">
        <v>28262.100000000002</v>
      </c>
    </row>
    <row r="26" spans="1:16" ht="14.4" customHeight="1" x14ac:dyDescent="0.3">
      <c r="A26" s="660" t="s">
        <v>6577</v>
      </c>
      <c r="B26" s="661" t="s">
        <v>6578</v>
      </c>
      <c r="C26" s="661" t="s">
        <v>6601</v>
      </c>
      <c r="D26" s="661" t="s">
        <v>6600</v>
      </c>
      <c r="E26" s="664">
        <v>0</v>
      </c>
      <c r="F26" s="664">
        <v>-1.0477378964424133E-9</v>
      </c>
      <c r="G26" s="661">
        <v>1</v>
      </c>
      <c r="H26" s="661"/>
      <c r="I26" s="664">
        <v>0</v>
      </c>
      <c r="J26" s="664">
        <v>-1.9790604710578918E-9</v>
      </c>
      <c r="K26" s="661">
        <v>1.8888888888888888</v>
      </c>
      <c r="L26" s="661"/>
      <c r="M26" s="664">
        <v>0</v>
      </c>
      <c r="N26" s="664">
        <v>1.862645149230957E-9</v>
      </c>
      <c r="O26" s="677">
        <v>-1.7777777777777777</v>
      </c>
      <c r="P26" s="665"/>
    </row>
    <row r="27" spans="1:16" ht="14.4" customHeight="1" x14ac:dyDescent="0.3">
      <c r="A27" s="660" t="s">
        <v>6577</v>
      </c>
      <c r="B27" s="661" t="s">
        <v>6578</v>
      </c>
      <c r="C27" s="661" t="s">
        <v>6601</v>
      </c>
      <c r="D27" s="661" t="s">
        <v>3220</v>
      </c>
      <c r="E27" s="664">
        <v>275</v>
      </c>
      <c r="F27" s="664">
        <v>16250704.25</v>
      </c>
      <c r="G27" s="661">
        <v>1</v>
      </c>
      <c r="H27" s="661">
        <v>59093.47</v>
      </c>
      <c r="I27" s="664">
        <v>258</v>
      </c>
      <c r="J27" s="664">
        <v>15246115.259999998</v>
      </c>
      <c r="K27" s="661">
        <v>0.93818181818181801</v>
      </c>
      <c r="L27" s="661">
        <v>59093.469999999994</v>
      </c>
      <c r="M27" s="664">
        <v>337.3</v>
      </c>
      <c r="N27" s="664">
        <v>19065609.279999997</v>
      </c>
      <c r="O27" s="677">
        <v>1.1732174179466712</v>
      </c>
      <c r="P27" s="665">
        <v>56524.189979246948</v>
      </c>
    </row>
    <row r="28" spans="1:16" ht="14.4" customHeight="1" x14ac:dyDescent="0.3">
      <c r="A28" s="660" t="s">
        <v>6577</v>
      </c>
      <c r="B28" s="661" t="s">
        <v>6578</v>
      </c>
      <c r="C28" s="661" t="s">
        <v>6602</v>
      </c>
      <c r="D28" s="661" t="s">
        <v>6603</v>
      </c>
      <c r="E28" s="664">
        <v>15</v>
      </c>
      <c r="F28" s="664">
        <v>420612.06</v>
      </c>
      <c r="G28" s="661">
        <v>1</v>
      </c>
      <c r="H28" s="661">
        <v>28040.804</v>
      </c>
      <c r="I28" s="664">
        <v>53.5</v>
      </c>
      <c r="J28" s="664">
        <v>1316019.54</v>
      </c>
      <c r="K28" s="661">
        <v>3.12882027205782</v>
      </c>
      <c r="L28" s="661">
        <v>24598.496074766357</v>
      </c>
      <c r="M28" s="664"/>
      <c r="N28" s="664"/>
      <c r="O28" s="677"/>
      <c r="P28" s="665"/>
    </row>
    <row r="29" spans="1:16" ht="14.4" customHeight="1" x14ac:dyDescent="0.3">
      <c r="A29" s="660" t="s">
        <v>6577</v>
      </c>
      <c r="B29" s="661" t="s">
        <v>6578</v>
      </c>
      <c r="C29" s="661" t="s">
        <v>6604</v>
      </c>
      <c r="D29" s="661" t="s">
        <v>2362</v>
      </c>
      <c r="E29" s="664">
        <v>4</v>
      </c>
      <c r="F29" s="664">
        <v>28838.48</v>
      </c>
      <c r="G29" s="661">
        <v>1</v>
      </c>
      <c r="H29" s="661">
        <v>7209.62</v>
      </c>
      <c r="I29" s="664"/>
      <c r="J29" s="664"/>
      <c r="K29" s="661"/>
      <c r="L29" s="661"/>
      <c r="M29" s="664">
        <v>22.25</v>
      </c>
      <c r="N29" s="664">
        <v>211820.41999999998</v>
      </c>
      <c r="O29" s="677">
        <v>7.3450618756605754</v>
      </c>
      <c r="P29" s="665">
        <v>9520.0188764044942</v>
      </c>
    </row>
    <row r="30" spans="1:16" ht="14.4" customHeight="1" x14ac:dyDescent="0.3">
      <c r="A30" s="660" t="s">
        <v>6577</v>
      </c>
      <c r="B30" s="661" t="s">
        <v>6578</v>
      </c>
      <c r="C30" s="661" t="s">
        <v>6605</v>
      </c>
      <c r="D30" s="661" t="s">
        <v>6606</v>
      </c>
      <c r="E30" s="664">
        <v>-1.1546319456101628E-14</v>
      </c>
      <c r="F30" s="664">
        <v>-2.6193447411060333E-10</v>
      </c>
      <c r="G30" s="661">
        <v>1</v>
      </c>
      <c r="H30" s="661">
        <v>22685.538461538461</v>
      </c>
      <c r="I30" s="664">
        <v>0</v>
      </c>
      <c r="J30" s="664">
        <v>-2.0372681319713593E-10</v>
      </c>
      <c r="K30" s="661">
        <v>0.77777777777777779</v>
      </c>
      <c r="L30" s="661"/>
      <c r="M30" s="664">
        <v>-1.0658141036401503E-14</v>
      </c>
      <c r="N30" s="664">
        <v>-1.1641532182693481E-10</v>
      </c>
      <c r="O30" s="677">
        <v>0.44444444444444442</v>
      </c>
      <c r="P30" s="665">
        <v>10922.666666666666</v>
      </c>
    </row>
    <row r="31" spans="1:16" ht="14.4" customHeight="1" x14ac:dyDescent="0.3">
      <c r="A31" s="660" t="s">
        <v>6577</v>
      </c>
      <c r="B31" s="661" t="s">
        <v>6578</v>
      </c>
      <c r="C31" s="661" t="s">
        <v>6605</v>
      </c>
      <c r="D31" s="661" t="s">
        <v>6607</v>
      </c>
      <c r="E31" s="664"/>
      <c r="F31" s="664"/>
      <c r="G31" s="661"/>
      <c r="H31" s="661"/>
      <c r="I31" s="664"/>
      <c r="J31" s="664"/>
      <c r="K31" s="661"/>
      <c r="L31" s="661"/>
      <c r="M31" s="664">
        <v>179.85</v>
      </c>
      <c r="N31" s="664">
        <v>4840876.25</v>
      </c>
      <c r="O31" s="677"/>
      <c r="P31" s="665">
        <v>26916.187100361414</v>
      </c>
    </row>
    <row r="32" spans="1:16" ht="14.4" customHeight="1" x14ac:dyDescent="0.3">
      <c r="A32" s="660" t="s">
        <v>6577</v>
      </c>
      <c r="B32" s="661" t="s">
        <v>6578</v>
      </c>
      <c r="C32" s="661" t="s">
        <v>6608</v>
      </c>
      <c r="D32" s="661" t="s">
        <v>6609</v>
      </c>
      <c r="E32" s="664">
        <v>22</v>
      </c>
      <c r="F32" s="664">
        <v>536266.74</v>
      </c>
      <c r="G32" s="661">
        <v>1</v>
      </c>
      <c r="H32" s="661">
        <v>24375.76090909091</v>
      </c>
      <c r="I32" s="664">
        <v>36</v>
      </c>
      <c r="J32" s="664">
        <v>819950.03999999992</v>
      </c>
      <c r="K32" s="661">
        <v>1.5289966332799232</v>
      </c>
      <c r="L32" s="661">
        <v>22776.39</v>
      </c>
      <c r="M32" s="664">
        <v>11</v>
      </c>
      <c r="N32" s="664">
        <v>224100.55</v>
      </c>
      <c r="O32" s="677">
        <v>0.41789007835913894</v>
      </c>
      <c r="P32" s="665">
        <v>20372.777272727271</v>
      </c>
    </row>
    <row r="33" spans="1:16" ht="14.4" customHeight="1" x14ac:dyDescent="0.3">
      <c r="A33" s="660" t="s">
        <v>6577</v>
      </c>
      <c r="B33" s="661" t="s">
        <v>6578</v>
      </c>
      <c r="C33" s="661" t="s">
        <v>6610</v>
      </c>
      <c r="D33" s="661" t="s">
        <v>6611</v>
      </c>
      <c r="E33" s="664">
        <v>33</v>
      </c>
      <c r="F33" s="664">
        <v>815640.54</v>
      </c>
      <c r="G33" s="661">
        <v>1</v>
      </c>
      <c r="H33" s="661">
        <v>24716.38</v>
      </c>
      <c r="I33" s="664">
        <v>54</v>
      </c>
      <c r="J33" s="664">
        <v>1334684.5199999998</v>
      </c>
      <c r="K33" s="661">
        <v>1.636363636363636</v>
      </c>
      <c r="L33" s="661">
        <v>24716.379999999997</v>
      </c>
      <c r="M33" s="664">
        <v>19</v>
      </c>
      <c r="N33" s="664">
        <v>449447.75</v>
      </c>
      <c r="O33" s="677">
        <v>0.55103655097869464</v>
      </c>
      <c r="P33" s="665">
        <v>23655.144736842107</v>
      </c>
    </row>
    <row r="34" spans="1:16" ht="14.4" customHeight="1" x14ac:dyDescent="0.3">
      <c r="A34" s="660" t="s">
        <v>6577</v>
      </c>
      <c r="B34" s="661" t="s">
        <v>6578</v>
      </c>
      <c r="C34" s="661" t="s">
        <v>6612</v>
      </c>
      <c r="D34" s="661" t="s">
        <v>6613</v>
      </c>
      <c r="E34" s="664">
        <v>0</v>
      </c>
      <c r="F34" s="664">
        <v>0</v>
      </c>
      <c r="G34" s="661"/>
      <c r="H34" s="661"/>
      <c r="I34" s="664">
        <v>0</v>
      </c>
      <c r="J34" s="664">
        <v>1.1641532182693481E-10</v>
      </c>
      <c r="K34" s="661"/>
      <c r="L34" s="661"/>
      <c r="M34" s="664">
        <v>0</v>
      </c>
      <c r="N34" s="664">
        <v>-2.9103830456733704E-11</v>
      </c>
      <c r="O34" s="677"/>
      <c r="P34" s="665"/>
    </row>
    <row r="35" spans="1:16" ht="14.4" customHeight="1" x14ac:dyDescent="0.3">
      <c r="A35" s="660" t="s">
        <v>6577</v>
      </c>
      <c r="B35" s="661" t="s">
        <v>6578</v>
      </c>
      <c r="C35" s="661" t="s">
        <v>6612</v>
      </c>
      <c r="D35" s="661" t="s">
        <v>3204</v>
      </c>
      <c r="E35" s="664"/>
      <c r="F35" s="664"/>
      <c r="G35" s="661"/>
      <c r="H35" s="661"/>
      <c r="I35" s="664"/>
      <c r="J35" s="664"/>
      <c r="K35" s="661"/>
      <c r="L35" s="661"/>
      <c r="M35" s="664">
        <v>5</v>
      </c>
      <c r="N35" s="664">
        <v>642179.15</v>
      </c>
      <c r="O35" s="677"/>
      <c r="P35" s="665">
        <v>128435.83</v>
      </c>
    </row>
    <row r="36" spans="1:16" ht="14.4" customHeight="1" x14ac:dyDescent="0.3">
      <c r="A36" s="660" t="s">
        <v>6577</v>
      </c>
      <c r="B36" s="661" t="s">
        <v>6578</v>
      </c>
      <c r="C36" s="661" t="s">
        <v>6614</v>
      </c>
      <c r="D36" s="661" t="s">
        <v>6613</v>
      </c>
      <c r="E36" s="664">
        <v>0</v>
      </c>
      <c r="F36" s="664">
        <v>0</v>
      </c>
      <c r="G36" s="661"/>
      <c r="H36" s="661"/>
      <c r="I36" s="664">
        <v>0</v>
      </c>
      <c r="J36" s="664">
        <v>-5.8207660913467407E-11</v>
      </c>
      <c r="K36" s="661"/>
      <c r="L36" s="661"/>
      <c r="M36" s="664">
        <v>0</v>
      </c>
      <c r="N36" s="664">
        <v>1.7462298274040222E-10</v>
      </c>
      <c r="O36" s="677"/>
      <c r="P36" s="665"/>
    </row>
    <row r="37" spans="1:16" ht="14.4" customHeight="1" x14ac:dyDescent="0.3">
      <c r="A37" s="660" t="s">
        <v>6577</v>
      </c>
      <c r="B37" s="661" t="s">
        <v>6578</v>
      </c>
      <c r="C37" s="661" t="s">
        <v>6614</v>
      </c>
      <c r="D37" s="661" t="s">
        <v>3188</v>
      </c>
      <c r="E37" s="664"/>
      <c r="F37" s="664"/>
      <c r="G37" s="661"/>
      <c r="H37" s="661"/>
      <c r="I37" s="664"/>
      <c r="J37" s="664"/>
      <c r="K37" s="661"/>
      <c r="L37" s="661"/>
      <c r="M37" s="664">
        <v>17</v>
      </c>
      <c r="N37" s="664">
        <v>2285490.71</v>
      </c>
      <c r="O37" s="677"/>
      <c r="P37" s="665">
        <v>134440.63</v>
      </c>
    </row>
    <row r="38" spans="1:16" ht="14.4" customHeight="1" x14ac:dyDescent="0.3">
      <c r="A38" s="660" t="s">
        <v>6577</v>
      </c>
      <c r="B38" s="661" t="s">
        <v>6578</v>
      </c>
      <c r="C38" s="661" t="s">
        <v>6615</v>
      </c>
      <c r="D38" s="661" t="s">
        <v>6613</v>
      </c>
      <c r="E38" s="664">
        <v>0</v>
      </c>
      <c r="F38" s="664">
        <v>4.0745362639427185E-10</v>
      </c>
      <c r="G38" s="661">
        <v>1</v>
      </c>
      <c r="H38" s="661"/>
      <c r="I38" s="664">
        <v>0</v>
      </c>
      <c r="J38" s="664">
        <v>-1.1641532182693481E-10</v>
      </c>
      <c r="K38" s="661">
        <v>-0.2857142857142857</v>
      </c>
      <c r="L38" s="661"/>
      <c r="M38" s="664">
        <v>0</v>
      </c>
      <c r="N38" s="664">
        <v>6.9849193096160889E-10</v>
      </c>
      <c r="O38" s="677">
        <v>1.7142857142857142</v>
      </c>
      <c r="P38" s="665"/>
    </row>
    <row r="39" spans="1:16" ht="14.4" customHeight="1" x14ac:dyDescent="0.3">
      <c r="A39" s="660" t="s">
        <v>6577</v>
      </c>
      <c r="B39" s="661" t="s">
        <v>6578</v>
      </c>
      <c r="C39" s="661" t="s">
        <v>6615</v>
      </c>
      <c r="D39" s="661" t="s">
        <v>3208</v>
      </c>
      <c r="E39" s="664">
        <v>3</v>
      </c>
      <c r="F39" s="664">
        <v>459496.44</v>
      </c>
      <c r="G39" s="661">
        <v>1</v>
      </c>
      <c r="H39" s="661">
        <v>153165.48000000001</v>
      </c>
      <c r="I39" s="664"/>
      <c r="J39" s="664"/>
      <c r="K39" s="661"/>
      <c r="L39" s="661"/>
      <c r="M39" s="664">
        <v>57</v>
      </c>
      <c r="N39" s="664">
        <v>8350848.2699999996</v>
      </c>
      <c r="O39" s="677">
        <v>18.173912881675427</v>
      </c>
      <c r="P39" s="665">
        <v>146506.10999999999</v>
      </c>
    </row>
    <row r="40" spans="1:16" ht="14.4" customHeight="1" x14ac:dyDescent="0.3">
      <c r="A40" s="660" t="s">
        <v>6577</v>
      </c>
      <c r="B40" s="661" t="s">
        <v>6578</v>
      </c>
      <c r="C40" s="661" t="s">
        <v>6616</v>
      </c>
      <c r="D40" s="661" t="s">
        <v>6617</v>
      </c>
      <c r="E40" s="664"/>
      <c r="F40" s="664"/>
      <c r="G40" s="661"/>
      <c r="H40" s="661"/>
      <c r="I40" s="664">
        <v>6</v>
      </c>
      <c r="J40" s="664">
        <v>133973.94</v>
      </c>
      <c r="K40" s="661"/>
      <c r="L40" s="661">
        <v>22328.99</v>
      </c>
      <c r="M40" s="664">
        <v>7.47</v>
      </c>
      <c r="N40" s="664">
        <v>163600.98000000001</v>
      </c>
      <c r="O40" s="677"/>
      <c r="P40" s="665">
        <v>21901.068273092373</v>
      </c>
    </row>
    <row r="41" spans="1:16" ht="14.4" customHeight="1" x14ac:dyDescent="0.3">
      <c r="A41" s="660" t="s">
        <v>6577</v>
      </c>
      <c r="B41" s="661" t="s">
        <v>6578</v>
      </c>
      <c r="C41" s="661" t="s">
        <v>6618</v>
      </c>
      <c r="D41" s="661" t="s">
        <v>6619</v>
      </c>
      <c r="E41" s="664">
        <v>0</v>
      </c>
      <c r="F41" s="664">
        <v>2.1827872842550278E-10</v>
      </c>
      <c r="G41" s="661">
        <v>1</v>
      </c>
      <c r="H41" s="661"/>
      <c r="I41" s="664">
        <v>0</v>
      </c>
      <c r="J41" s="664">
        <v>2.3283064365386963E-10</v>
      </c>
      <c r="K41" s="661">
        <v>1.0666666666666667</v>
      </c>
      <c r="L41" s="661"/>
      <c r="M41" s="664">
        <v>0</v>
      </c>
      <c r="N41" s="664">
        <v>-1.1641532182693481E-10</v>
      </c>
      <c r="O41" s="677">
        <v>-0.53333333333333333</v>
      </c>
      <c r="P41" s="665"/>
    </row>
    <row r="42" spans="1:16" ht="14.4" customHeight="1" x14ac:dyDescent="0.3">
      <c r="A42" s="660" t="s">
        <v>6577</v>
      </c>
      <c r="B42" s="661" t="s">
        <v>6578</v>
      </c>
      <c r="C42" s="661" t="s">
        <v>6618</v>
      </c>
      <c r="D42" s="661" t="s">
        <v>3234</v>
      </c>
      <c r="E42" s="664">
        <v>36</v>
      </c>
      <c r="F42" s="664">
        <v>3339764.28</v>
      </c>
      <c r="G42" s="661">
        <v>1</v>
      </c>
      <c r="H42" s="661">
        <v>92771.23</v>
      </c>
      <c r="I42" s="664">
        <v>28</v>
      </c>
      <c r="J42" s="664">
        <v>2597594.44</v>
      </c>
      <c r="K42" s="661">
        <v>0.77777777777777779</v>
      </c>
      <c r="L42" s="661">
        <v>92771.23</v>
      </c>
      <c r="M42" s="664">
        <v>22</v>
      </c>
      <c r="N42" s="664">
        <v>2046949.5199999998</v>
      </c>
      <c r="O42" s="677">
        <v>0.61290239321920048</v>
      </c>
      <c r="P42" s="665">
        <v>93043.159999999989</v>
      </c>
    </row>
    <row r="43" spans="1:16" ht="14.4" customHeight="1" x14ac:dyDescent="0.3">
      <c r="A43" s="660" t="s">
        <v>6577</v>
      </c>
      <c r="B43" s="661" t="s">
        <v>6578</v>
      </c>
      <c r="C43" s="661" t="s">
        <v>6620</v>
      </c>
      <c r="D43" s="661" t="s">
        <v>2366</v>
      </c>
      <c r="E43" s="664"/>
      <c r="F43" s="664"/>
      <c r="G43" s="661"/>
      <c r="H43" s="661"/>
      <c r="I43" s="664"/>
      <c r="J43" s="664"/>
      <c r="K43" s="661"/>
      <c r="L43" s="661"/>
      <c r="M43" s="664">
        <v>1</v>
      </c>
      <c r="N43" s="664">
        <v>44722.559999999998</v>
      </c>
      <c r="O43" s="677"/>
      <c r="P43" s="665">
        <v>44722.559999999998</v>
      </c>
    </row>
    <row r="44" spans="1:16" ht="14.4" customHeight="1" x14ac:dyDescent="0.3">
      <c r="A44" s="660" t="s">
        <v>6577</v>
      </c>
      <c r="B44" s="661" t="s">
        <v>6578</v>
      </c>
      <c r="C44" s="661" t="s">
        <v>6621</v>
      </c>
      <c r="D44" s="661" t="s">
        <v>2408</v>
      </c>
      <c r="E44" s="664">
        <v>15</v>
      </c>
      <c r="F44" s="664">
        <v>107147.7</v>
      </c>
      <c r="G44" s="661">
        <v>1</v>
      </c>
      <c r="H44" s="661">
        <v>7143.1799999999994</v>
      </c>
      <c r="I44" s="664">
        <v>11</v>
      </c>
      <c r="J44" s="664">
        <v>71185.73000000001</v>
      </c>
      <c r="K44" s="661">
        <v>0.66437011713737215</v>
      </c>
      <c r="L44" s="661">
        <v>6471.4300000000012</v>
      </c>
      <c r="M44" s="664">
        <v>11</v>
      </c>
      <c r="N44" s="664">
        <v>75158.599999999991</v>
      </c>
      <c r="O44" s="677">
        <v>0.70144856119170074</v>
      </c>
      <c r="P44" s="665">
        <v>6832.5999999999995</v>
      </c>
    </row>
    <row r="45" spans="1:16" ht="14.4" customHeight="1" x14ac:dyDescent="0.3">
      <c r="A45" s="660" t="s">
        <v>6577</v>
      </c>
      <c r="B45" s="661" t="s">
        <v>6578</v>
      </c>
      <c r="C45" s="661" t="s">
        <v>6622</v>
      </c>
      <c r="D45" s="661" t="s">
        <v>2408</v>
      </c>
      <c r="E45" s="664">
        <v>50</v>
      </c>
      <c r="F45" s="664">
        <v>714317.5</v>
      </c>
      <c r="G45" s="661">
        <v>1</v>
      </c>
      <c r="H45" s="661">
        <v>14286.35</v>
      </c>
      <c r="I45" s="664">
        <v>91.5</v>
      </c>
      <c r="J45" s="664">
        <v>1184270.77</v>
      </c>
      <c r="K45" s="661">
        <v>1.6579053012140961</v>
      </c>
      <c r="L45" s="661">
        <v>12942.849945355192</v>
      </c>
      <c r="M45" s="664">
        <v>46</v>
      </c>
      <c r="N45" s="664">
        <v>628599.66</v>
      </c>
      <c r="O45" s="677">
        <v>0.88000036398380277</v>
      </c>
      <c r="P45" s="665">
        <v>13665.210000000001</v>
      </c>
    </row>
    <row r="46" spans="1:16" ht="14.4" customHeight="1" x14ac:dyDescent="0.3">
      <c r="A46" s="660" t="s">
        <v>6577</v>
      </c>
      <c r="B46" s="661" t="s">
        <v>6578</v>
      </c>
      <c r="C46" s="661" t="s">
        <v>6623</v>
      </c>
      <c r="D46" s="661" t="s">
        <v>6624</v>
      </c>
      <c r="E46" s="664">
        <v>9.25</v>
      </c>
      <c r="F46" s="664">
        <v>15346.25</v>
      </c>
      <c r="G46" s="661">
        <v>1</v>
      </c>
      <c r="H46" s="661">
        <v>1659.0540540540539</v>
      </c>
      <c r="I46" s="664">
        <v>2.8</v>
      </c>
      <c r="J46" s="664">
        <v>4684.4400000000005</v>
      </c>
      <c r="K46" s="661">
        <v>0.30524981673047163</v>
      </c>
      <c r="L46" s="661">
        <v>1673.014285714286</v>
      </c>
      <c r="M46" s="664">
        <v>0.4</v>
      </c>
      <c r="N46" s="664">
        <v>665.18</v>
      </c>
      <c r="O46" s="677">
        <v>4.3344791072737636E-2</v>
      </c>
      <c r="P46" s="665">
        <v>1662.9499999999998</v>
      </c>
    </row>
    <row r="47" spans="1:16" ht="14.4" customHeight="1" x14ac:dyDescent="0.3">
      <c r="A47" s="660" t="s">
        <v>6577</v>
      </c>
      <c r="B47" s="661" t="s">
        <v>6578</v>
      </c>
      <c r="C47" s="661" t="s">
        <v>6625</v>
      </c>
      <c r="D47" s="661" t="s">
        <v>1443</v>
      </c>
      <c r="E47" s="664">
        <v>10.27</v>
      </c>
      <c r="F47" s="664">
        <v>1146.47</v>
      </c>
      <c r="G47" s="661">
        <v>1</v>
      </c>
      <c r="H47" s="661">
        <v>111.63291139240508</v>
      </c>
      <c r="I47" s="664">
        <v>21.799999999999997</v>
      </c>
      <c r="J47" s="664">
        <v>1603.81</v>
      </c>
      <c r="K47" s="661">
        <v>1.3989114412064858</v>
      </c>
      <c r="L47" s="661">
        <v>73.569266055045873</v>
      </c>
      <c r="M47" s="664">
        <v>9.1999999999999993</v>
      </c>
      <c r="N47" s="664">
        <v>567.78</v>
      </c>
      <c r="O47" s="677">
        <v>0.49524191649149124</v>
      </c>
      <c r="P47" s="665">
        <v>61.71521739130435</v>
      </c>
    </row>
    <row r="48" spans="1:16" ht="14.4" customHeight="1" x14ac:dyDescent="0.3">
      <c r="A48" s="660" t="s">
        <v>6577</v>
      </c>
      <c r="B48" s="661" t="s">
        <v>6578</v>
      </c>
      <c r="C48" s="661" t="s">
        <v>6626</v>
      </c>
      <c r="D48" s="661" t="s">
        <v>6627</v>
      </c>
      <c r="E48" s="664"/>
      <c r="F48" s="664"/>
      <c r="G48" s="661"/>
      <c r="H48" s="661"/>
      <c r="I48" s="664">
        <v>6.8</v>
      </c>
      <c r="J48" s="664">
        <v>4336.8999999999996</v>
      </c>
      <c r="K48" s="661"/>
      <c r="L48" s="661">
        <v>637.77941176470586</v>
      </c>
      <c r="M48" s="664"/>
      <c r="N48" s="664"/>
      <c r="O48" s="677"/>
      <c r="P48" s="665"/>
    </row>
    <row r="49" spans="1:16" ht="14.4" customHeight="1" x14ac:dyDescent="0.3">
      <c r="A49" s="660" t="s">
        <v>6577</v>
      </c>
      <c r="B49" s="661" t="s">
        <v>6578</v>
      </c>
      <c r="C49" s="661" t="s">
        <v>6628</v>
      </c>
      <c r="D49" s="661" t="s">
        <v>1447</v>
      </c>
      <c r="E49" s="664">
        <v>312</v>
      </c>
      <c r="F49" s="664">
        <v>93618.719999999987</v>
      </c>
      <c r="G49" s="661">
        <v>1</v>
      </c>
      <c r="H49" s="661">
        <v>300.05999999999995</v>
      </c>
      <c r="I49" s="664">
        <v>300.8</v>
      </c>
      <c r="J49" s="664">
        <v>91049.119999999981</v>
      </c>
      <c r="K49" s="661">
        <v>0.97255249804739896</v>
      </c>
      <c r="L49" s="661">
        <v>302.6898936170212</v>
      </c>
      <c r="M49" s="664">
        <v>297.5</v>
      </c>
      <c r="N49" s="664">
        <v>31472.510000000002</v>
      </c>
      <c r="O49" s="677">
        <v>0.33617752945137475</v>
      </c>
      <c r="P49" s="665">
        <v>105.78994957983194</v>
      </c>
    </row>
    <row r="50" spans="1:16" ht="14.4" customHeight="1" x14ac:dyDescent="0.3">
      <c r="A50" s="660" t="s">
        <v>6577</v>
      </c>
      <c r="B50" s="661" t="s">
        <v>6578</v>
      </c>
      <c r="C50" s="661" t="s">
        <v>6629</v>
      </c>
      <c r="D50" s="661" t="s">
        <v>1447</v>
      </c>
      <c r="E50" s="664">
        <v>48</v>
      </c>
      <c r="F50" s="664">
        <v>72013.890000000014</v>
      </c>
      <c r="G50" s="661">
        <v>1</v>
      </c>
      <c r="H50" s="661">
        <v>1500.2893750000003</v>
      </c>
      <c r="I50" s="664">
        <v>24.900000000000002</v>
      </c>
      <c r="J50" s="664">
        <v>37684.869999999995</v>
      </c>
      <c r="K50" s="661">
        <v>0.52330001892690403</v>
      </c>
      <c r="L50" s="661">
        <v>1513.4485943775098</v>
      </c>
      <c r="M50" s="664">
        <v>31.1</v>
      </c>
      <c r="N50" s="664">
        <v>16451.259999999998</v>
      </c>
      <c r="O50" s="677">
        <v>0.22844565124866878</v>
      </c>
      <c r="P50" s="665">
        <v>528.97942122186487</v>
      </c>
    </row>
    <row r="51" spans="1:16" ht="14.4" customHeight="1" x14ac:dyDescent="0.3">
      <c r="A51" s="660" t="s">
        <v>6577</v>
      </c>
      <c r="B51" s="661" t="s">
        <v>6578</v>
      </c>
      <c r="C51" s="661" t="s">
        <v>6630</v>
      </c>
      <c r="D51" s="661" t="s">
        <v>1960</v>
      </c>
      <c r="E51" s="664"/>
      <c r="F51" s="664"/>
      <c r="G51" s="661"/>
      <c r="H51" s="661"/>
      <c r="I51" s="664"/>
      <c r="J51" s="664"/>
      <c r="K51" s="661"/>
      <c r="L51" s="661"/>
      <c r="M51" s="664">
        <v>96</v>
      </c>
      <c r="N51" s="664">
        <v>102547.2</v>
      </c>
      <c r="O51" s="677"/>
      <c r="P51" s="665">
        <v>1068.2</v>
      </c>
    </row>
    <row r="52" spans="1:16" ht="14.4" customHeight="1" x14ac:dyDescent="0.3">
      <c r="A52" s="660" t="s">
        <v>6577</v>
      </c>
      <c r="B52" s="661" t="s">
        <v>6578</v>
      </c>
      <c r="C52" s="661" t="s">
        <v>6631</v>
      </c>
      <c r="D52" s="661" t="s">
        <v>6632</v>
      </c>
      <c r="E52" s="664">
        <v>85.600000000000009</v>
      </c>
      <c r="F52" s="664">
        <v>1308843.3400000001</v>
      </c>
      <c r="G52" s="661">
        <v>1</v>
      </c>
      <c r="H52" s="661">
        <v>15290.225934579439</v>
      </c>
      <c r="I52" s="664">
        <v>6.2</v>
      </c>
      <c r="J52" s="664">
        <v>94629.47</v>
      </c>
      <c r="K52" s="661">
        <v>7.2300073742973703E-2</v>
      </c>
      <c r="L52" s="661">
        <v>15262.817741935483</v>
      </c>
      <c r="M52" s="664">
        <v>6.4</v>
      </c>
      <c r="N52" s="664">
        <v>93435</v>
      </c>
      <c r="O52" s="677">
        <v>7.1387458792432704E-2</v>
      </c>
      <c r="P52" s="665">
        <v>14599.21875</v>
      </c>
    </row>
    <row r="53" spans="1:16" ht="14.4" customHeight="1" x14ac:dyDescent="0.3">
      <c r="A53" s="660" t="s">
        <v>6577</v>
      </c>
      <c r="B53" s="661" t="s">
        <v>6578</v>
      </c>
      <c r="C53" s="661" t="s">
        <v>6633</v>
      </c>
      <c r="D53" s="661" t="s">
        <v>6634</v>
      </c>
      <c r="E53" s="664">
        <v>48.6</v>
      </c>
      <c r="F53" s="664">
        <v>458231.29</v>
      </c>
      <c r="G53" s="661">
        <v>1</v>
      </c>
      <c r="H53" s="661">
        <v>9428.627366255143</v>
      </c>
      <c r="I53" s="664">
        <v>0.6</v>
      </c>
      <c r="J53" s="664">
        <v>5613.79</v>
      </c>
      <c r="K53" s="661">
        <v>1.2250996652803872E-2</v>
      </c>
      <c r="L53" s="661">
        <v>9356.3166666666675</v>
      </c>
      <c r="M53" s="664">
        <v>5.5</v>
      </c>
      <c r="N53" s="664">
        <v>49222.399999999994</v>
      </c>
      <c r="O53" s="677">
        <v>0.10741824287031991</v>
      </c>
      <c r="P53" s="665">
        <v>8949.5272727272713</v>
      </c>
    </row>
    <row r="54" spans="1:16" ht="14.4" customHeight="1" x14ac:dyDescent="0.3">
      <c r="A54" s="660" t="s">
        <v>6577</v>
      </c>
      <c r="B54" s="661" t="s">
        <v>6578</v>
      </c>
      <c r="C54" s="661" t="s">
        <v>6635</v>
      </c>
      <c r="D54" s="661" t="s">
        <v>879</v>
      </c>
      <c r="E54" s="664">
        <v>76.550000000000011</v>
      </c>
      <c r="F54" s="664">
        <v>5883.199999999998</v>
      </c>
      <c r="G54" s="661">
        <v>1</v>
      </c>
      <c r="H54" s="661">
        <v>76.854343566296507</v>
      </c>
      <c r="I54" s="664">
        <v>80.140000000000015</v>
      </c>
      <c r="J54" s="664">
        <v>6065.5300000000025</v>
      </c>
      <c r="K54" s="661">
        <v>1.0309916372042434</v>
      </c>
      <c r="L54" s="661">
        <v>75.686673321687067</v>
      </c>
      <c r="M54" s="664">
        <v>61.7</v>
      </c>
      <c r="N54" s="664">
        <v>4364.880000000001</v>
      </c>
      <c r="O54" s="677">
        <v>0.74192276312211081</v>
      </c>
      <c r="P54" s="665">
        <v>70.743598055105366</v>
      </c>
    </row>
    <row r="55" spans="1:16" ht="14.4" customHeight="1" x14ac:dyDescent="0.3">
      <c r="A55" s="660" t="s">
        <v>6577</v>
      </c>
      <c r="B55" s="661" t="s">
        <v>6578</v>
      </c>
      <c r="C55" s="661" t="s">
        <v>6636</v>
      </c>
      <c r="D55" s="661" t="s">
        <v>1277</v>
      </c>
      <c r="E55" s="664">
        <v>15.43</v>
      </c>
      <c r="F55" s="664">
        <v>5246.0099999999993</v>
      </c>
      <c r="G55" s="661">
        <v>1</v>
      </c>
      <c r="H55" s="661">
        <v>339.98768632534023</v>
      </c>
      <c r="I55" s="664">
        <v>1.7999999999999998</v>
      </c>
      <c r="J55" s="664">
        <v>612.18000000000006</v>
      </c>
      <c r="K55" s="661">
        <v>0.11669440203125807</v>
      </c>
      <c r="L55" s="661">
        <v>340.10000000000008</v>
      </c>
      <c r="M55" s="664">
        <v>8.1</v>
      </c>
      <c r="N55" s="664">
        <v>3940.3999999999996</v>
      </c>
      <c r="O55" s="677">
        <v>0.75112323461068509</v>
      </c>
      <c r="P55" s="665">
        <v>486.46913580246911</v>
      </c>
    </row>
    <row r="56" spans="1:16" ht="14.4" customHeight="1" x14ac:dyDescent="0.3">
      <c r="A56" s="660" t="s">
        <v>6577</v>
      </c>
      <c r="B56" s="661" t="s">
        <v>6578</v>
      </c>
      <c r="C56" s="661" t="s">
        <v>6637</v>
      </c>
      <c r="D56" s="661" t="s">
        <v>1281</v>
      </c>
      <c r="E56" s="664">
        <v>94.37</v>
      </c>
      <c r="F56" s="664">
        <v>7953.4000000000005</v>
      </c>
      <c r="G56" s="661">
        <v>1</v>
      </c>
      <c r="H56" s="661">
        <v>84.278902193493693</v>
      </c>
      <c r="I56" s="664">
        <v>61.05</v>
      </c>
      <c r="J56" s="664">
        <v>5190.38</v>
      </c>
      <c r="K56" s="661">
        <v>0.65259888852566195</v>
      </c>
      <c r="L56" s="661">
        <v>85.018509418509424</v>
      </c>
      <c r="M56" s="664">
        <v>13.4</v>
      </c>
      <c r="N56" s="664">
        <v>1629.5600000000002</v>
      </c>
      <c r="O56" s="677">
        <v>0.20488847536902458</v>
      </c>
      <c r="P56" s="665">
        <v>121.60895522388061</v>
      </c>
    </row>
    <row r="57" spans="1:16" ht="14.4" customHeight="1" x14ac:dyDescent="0.3">
      <c r="A57" s="660" t="s">
        <v>6577</v>
      </c>
      <c r="B57" s="661" t="s">
        <v>6578</v>
      </c>
      <c r="C57" s="661" t="s">
        <v>6638</v>
      </c>
      <c r="D57" s="661" t="s">
        <v>1285</v>
      </c>
      <c r="E57" s="664">
        <v>126.30000000000003</v>
      </c>
      <c r="F57" s="664">
        <v>21289.99</v>
      </c>
      <c r="G57" s="661">
        <v>1</v>
      </c>
      <c r="H57" s="661">
        <v>168.56682501979412</v>
      </c>
      <c r="I57" s="664">
        <v>242.45</v>
      </c>
      <c r="J57" s="664">
        <v>41228.11</v>
      </c>
      <c r="K57" s="661">
        <v>1.9365020838431581</v>
      </c>
      <c r="L57" s="661">
        <v>170.0478861620953</v>
      </c>
      <c r="M57" s="664">
        <v>148.39999999999998</v>
      </c>
      <c r="N57" s="664">
        <v>36096.5</v>
      </c>
      <c r="O57" s="677">
        <v>1.6954681519343127</v>
      </c>
      <c r="P57" s="665">
        <v>243.23787061994614</v>
      </c>
    </row>
    <row r="58" spans="1:16" ht="14.4" customHeight="1" x14ac:dyDescent="0.3">
      <c r="A58" s="660" t="s">
        <v>6577</v>
      </c>
      <c r="B58" s="661" t="s">
        <v>6578</v>
      </c>
      <c r="C58" s="661" t="s">
        <v>6639</v>
      </c>
      <c r="D58" s="661" t="s">
        <v>6640</v>
      </c>
      <c r="E58" s="664"/>
      <c r="F58" s="664"/>
      <c r="G58" s="661"/>
      <c r="H58" s="661"/>
      <c r="I58" s="664">
        <v>37.4</v>
      </c>
      <c r="J58" s="664">
        <v>7954.6</v>
      </c>
      <c r="K58" s="661"/>
      <c r="L58" s="661">
        <v>212.68983957219254</v>
      </c>
      <c r="M58" s="664"/>
      <c r="N58" s="664"/>
      <c r="O58" s="677"/>
      <c r="P58" s="665"/>
    </row>
    <row r="59" spans="1:16" ht="14.4" customHeight="1" x14ac:dyDescent="0.3">
      <c r="A59" s="660" t="s">
        <v>6577</v>
      </c>
      <c r="B59" s="661" t="s">
        <v>6578</v>
      </c>
      <c r="C59" s="661" t="s">
        <v>6641</v>
      </c>
      <c r="D59" s="661" t="s">
        <v>6642</v>
      </c>
      <c r="E59" s="664">
        <v>63</v>
      </c>
      <c r="F59" s="664">
        <v>343142.1</v>
      </c>
      <c r="G59" s="661">
        <v>1</v>
      </c>
      <c r="H59" s="661">
        <v>5446.7</v>
      </c>
      <c r="I59" s="664">
        <v>31</v>
      </c>
      <c r="J59" s="664">
        <v>139842.54999999999</v>
      </c>
      <c r="K59" s="661">
        <v>0.40753539131456035</v>
      </c>
      <c r="L59" s="661">
        <v>4511.0499999999993</v>
      </c>
      <c r="M59" s="664">
        <v>93</v>
      </c>
      <c r="N59" s="664">
        <v>401286.63</v>
      </c>
      <c r="O59" s="677">
        <v>1.1694473805458439</v>
      </c>
      <c r="P59" s="665">
        <v>4314.91</v>
      </c>
    </row>
    <row r="60" spans="1:16" ht="14.4" customHeight="1" x14ac:dyDescent="0.3">
      <c r="A60" s="660" t="s">
        <v>6577</v>
      </c>
      <c r="B60" s="661" t="s">
        <v>6578</v>
      </c>
      <c r="C60" s="661" t="s">
        <v>6643</v>
      </c>
      <c r="D60" s="661" t="s">
        <v>6644</v>
      </c>
      <c r="E60" s="664">
        <v>91</v>
      </c>
      <c r="F60" s="664">
        <v>991299.39999999991</v>
      </c>
      <c r="G60" s="661">
        <v>1</v>
      </c>
      <c r="H60" s="661">
        <v>10893.4</v>
      </c>
      <c r="I60" s="664">
        <v>149</v>
      </c>
      <c r="J60" s="664">
        <v>1344291.4100000001</v>
      </c>
      <c r="K60" s="661">
        <v>1.3560902084677953</v>
      </c>
      <c r="L60" s="661">
        <v>9022.09</v>
      </c>
      <c r="M60" s="664">
        <v>63</v>
      </c>
      <c r="N60" s="664">
        <v>543679.28999999992</v>
      </c>
      <c r="O60" s="677">
        <v>0.54845114402369255</v>
      </c>
      <c r="P60" s="665">
        <v>8629.8299999999981</v>
      </c>
    </row>
    <row r="61" spans="1:16" ht="14.4" customHeight="1" x14ac:dyDescent="0.3">
      <c r="A61" s="660" t="s">
        <v>6577</v>
      </c>
      <c r="B61" s="661" t="s">
        <v>6578</v>
      </c>
      <c r="C61" s="661" t="s">
        <v>6645</v>
      </c>
      <c r="D61" s="661"/>
      <c r="E61" s="664">
        <v>8.92</v>
      </c>
      <c r="F61" s="664">
        <v>14509.69</v>
      </c>
      <c r="G61" s="661">
        <v>1</v>
      </c>
      <c r="H61" s="661">
        <v>1626.6468609865472</v>
      </c>
      <c r="I61" s="664"/>
      <c r="J61" s="664"/>
      <c r="K61" s="661"/>
      <c r="L61" s="661"/>
      <c r="M61" s="664"/>
      <c r="N61" s="664"/>
      <c r="O61" s="677"/>
      <c r="P61" s="665"/>
    </row>
    <row r="62" spans="1:16" ht="14.4" customHeight="1" x14ac:dyDescent="0.3">
      <c r="A62" s="660" t="s">
        <v>6577</v>
      </c>
      <c r="B62" s="661" t="s">
        <v>6578</v>
      </c>
      <c r="C62" s="661" t="s">
        <v>6646</v>
      </c>
      <c r="D62" s="661" t="s">
        <v>6647</v>
      </c>
      <c r="E62" s="664">
        <v>64</v>
      </c>
      <c r="F62" s="664">
        <v>345557.76000000007</v>
      </c>
      <c r="G62" s="661">
        <v>1</v>
      </c>
      <c r="H62" s="661">
        <v>5399.3400000000011</v>
      </c>
      <c r="I62" s="664"/>
      <c r="J62" s="664"/>
      <c r="K62" s="661"/>
      <c r="L62" s="661"/>
      <c r="M62" s="664">
        <v>30</v>
      </c>
      <c r="N62" s="664">
        <v>129447.3</v>
      </c>
      <c r="O62" s="677">
        <v>0.37460394464879032</v>
      </c>
      <c r="P62" s="665">
        <v>4314.91</v>
      </c>
    </row>
    <row r="63" spans="1:16" ht="14.4" customHeight="1" x14ac:dyDescent="0.3">
      <c r="A63" s="660" t="s">
        <v>6577</v>
      </c>
      <c r="B63" s="661" t="s">
        <v>6578</v>
      </c>
      <c r="C63" s="661" t="s">
        <v>6648</v>
      </c>
      <c r="D63" s="661" t="s">
        <v>6649</v>
      </c>
      <c r="E63" s="664">
        <v>139</v>
      </c>
      <c r="F63" s="664">
        <v>1501015.1300000001</v>
      </c>
      <c r="G63" s="661">
        <v>1</v>
      </c>
      <c r="H63" s="661">
        <v>10798.67</v>
      </c>
      <c r="I63" s="664">
        <v>58</v>
      </c>
      <c r="J63" s="664">
        <v>523281.22</v>
      </c>
      <c r="K63" s="661">
        <v>0.34861821812548949</v>
      </c>
      <c r="L63" s="661">
        <v>9022.09</v>
      </c>
      <c r="M63" s="664">
        <v>59</v>
      </c>
      <c r="N63" s="664">
        <v>509159.97000000003</v>
      </c>
      <c r="O63" s="677">
        <v>0.33921041821876907</v>
      </c>
      <c r="P63" s="665">
        <v>8629.83</v>
      </c>
    </row>
    <row r="64" spans="1:16" ht="14.4" customHeight="1" x14ac:dyDescent="0.3">
      <c r="A64" s="660" t="s">
        <v>6577</v>
      </c>
      <c r="B64" s="661" t="s">
        <v>6578</v>
      </c>
      <c r="C64" s="661" t="s">
        <v>6650</v>
      </c>
      <c r="D64" s="661" t="s">
        <v>6651</v>
      </c>
      <c r="E64" s="664"/>
      <c r="F64" s="664"/>
      <c r="G64" s="661"/>
      <c r="H64" s="661"/>
      <c r="I64" s="664"/>
      <c r="J64" s="664"/>
      <c r="K64" s="661"/>
      <c r="L64" s="661"/>
      <c r="M64" s="664">
        <v>4</v>
      </c>
      <c r="N64" s="664">
        <v>27248.32</v>
      </c>
      <c r="O64" s="677"/>
      <c r="P64" s="665">
        <v>6812.08</v>
      </c>
    </row>
    <row r="65" spans="1:16" ht="14.4" customHeight="1" x14ac:dyDescent="0.3">
      <c r="A65" s="660" t="s">
        <v>6577</v>
      </c>
      <c r="B65" s="661" t="s">
        <v>6578</v>
      </c>
      <c r="C65" s="661" t="s">
        <v>6652</v>
      </c>
      <c r="D65" s="661" t="s">
        <v>4472</v>
      </c>
      <c r="E65" s="664">
        <v>2.95</v>
      </c>
      <c r="F65" s="664">
        <v>183.54</v>
      </c>
      <c r="G65" s="661">
        <v>1</v>
      </c>
      <c r="H65" s="661">
        <v>62.216949152542369</v>
      </c>
      <c r="I65" s="664">
        <v>3.5999999999999996</v>
      </c>
      <c r="J65" s="664">
        <v>225.71999999999997</v>
      </c>
      <c r="K65" s="661">
        <v>1.2298136645962732</v>
      </c>
      <c r="L65" s="661">
        <v>62.699999999999996</v>
      </c>
      <c r="M65" s="664">
        <v>0.2</v>
      </c>
      <c r="N65" s="664">
        <v>12</v>
      </c>
      <c r="O65" s="677">
        <v>6.538084341288003E-2</v>
      </c>
      <c r="P65" s="665">
        <v>60</v>
      </c>
    </row>
    <row r="66" spans="1:16" ht="14.4" customHeight="1" x14ac:dyDescent="0.3">
      <c r="A66" s="660" t="s">
        <v>6577</v>
      </c>
      <c r="B66" s="661" t="s">
        <v>6578</v>
      </c>
      <c r="C66" s="661" t="s">
        <v>6653</v>
      </c>
      <c r="D66" s="661" t="s">
        <v>2069</v>
      </c>
      <c r="E66" s="664">
        <v>1.5</v>
      </c>
      <c r="F66" s="664">
        <v>756.67</v>
      </c>
      <c r="G66" s="661">
        <v>1</v>
      </c>
      <c r="H66" s="661">
        <v>504.44666666666666</v>
      </c>
      <c r="I66" s="664"/>
      <c r="J66" s="664"/>
      <c r="K66" s="661"/>
      <c r="L66" s="661"/>
      <c r="M66" s="664"/>
      <c r="N66" s="664"/>
      <c r="O66" s="677"/>
      <c r="P66" s="665"/>
    </row>
    <row r="67" spans="1:16" ht="14.4" customHeight="1" x14ac:dyDescent="0.3">
      <c r="A67" s="660" t="s">
        <v>6577</v>
      </c>
      <c r="B67" s="661" t="s">
        <v>6578</v>
      </c>
      <c r="C67" s="661" t="s">
        <v>6654</v>
      </c>
      <c r="D67" s="661" t="s">
        <v>6655</v>
      </c>
      <c r="E67" s="664">
        <v>56.70000000000001</v>
      </c>
      <c r="F67" s="664">
        <v>79942.790000000008</v>
      </c>
      <c r="G67" s="661">
        <v>1</v>
      </c>
      <c r="H67" s="661">
        <v>1409.9257495590828</v>
      </c>
      <c r="I67" s="664">
        <v>51.929999999999993</v>
      </c>
      <c r="J67" s="664">
        <v>74902.509999999995</v>
      </c>
      <c r="K67" s="661">
        <v>0.93695141237877722</v>
      </c>
      <c r="L67" s="661">
        <v>1442.3745426535722</v>
      </c>
      <c r="M67" s="664">
        <v>14.280000000000001</v>
      </c>
      <c r="N67" s="664">
        <v>7553.7899999999991</v>
      </c>
      <c r="O67" s="677">
        <v>9.4489947123436627E-2</v>
      </c>
      <c r="P67" s="665">
        <v>528.9768907563024</v>
      </c>
    </row>
    <row r="68" spans="1:16" ht="14.4" customHeight="1" x14ac:dyDescent="0.3">
      <c r="A68" s="660" t="s">
        <v>6577</v>
      </c>
      <c r="B68" s="661" t="s">
        <v>6578</v>
      </c>
      <c r="C68" s="661" t="s">
        <v>6656</v>
      </c>
      <c r="D68" s="661" t="s">
        <v>6655</v>
      </c>
      <c r="E68" s="664">
        <v>394</v>
      </c>
      <c r="F68" s="664">
        <v>118223.63999999998</v>
      </c>
      <c r="G68" s="661">
        <v>1</v>
      </c>
      <c r="H68" s="661">
        <v>300.05999999999995</v>
      </c>
      <c r="I68" s="664">
        <v>649</v>
      </c>
      <c r="J68" s="664">
        <v>196445.76</v>
      </c>
      <c r="K68" s="661">
        <v>1.6616453359074381</v>
      </c>
      <c r="L68" s="661">
        <v>302.68992295839757</v>
      </c>
      <c r="M68" s="664">
        <v>8.5</v>
      </c>
      <c r="N68" s="664">
        <v>2334.69</v>
      </c>
      <c r="O68" s="677">
        <v>1.9748080840684658E-2</v>
      </c>
      <c r="P68" s="665">
        <v>274.6694117647059</v>
      </c>
    </row>
    <row r="69" spans="1:16" ht="14.4" customHeight="1" x14ac:dyDescent="0.3">
      <c r="A69" s="660" t="s">
        <v>6577</v>
      </c>
      <c r="B69" s="661" t="s">
        <v>6578</v>
      </c>
      <c r="C69" s="661" t="s">
        <v>6657</v>
      </c>
      <c r="D69" s="661" t="s">
        <v>6655</v>
      </c>
      <c r="E69" s="664"/>
      <c r="F69" s="664"/>
      <c r="G69" s="661"/>
      <c r="H69" s="661"/>
      <c r="I69" s="664"/>
      <c r="J69" s="664"/>
      <c r="K69" s="661"/>
      <c r="L69" s="661"/>
      <c r="M69" s="664">
        <v>20.85</v>
      </c>
      <c r="N69" s="664">
        <v>22058.25</v>
      </c>
      <c r="O69" s="677"/>
      <c r="P69" s="665">
        <v>1057.9496402877696</v>
      </c>
    </row>
    <row r="70" spans="1:16" ht="14.4" customHeight="1" x14ac:dyDescent="0.3">
      <c r="A70" s="660" t="s">
        <v>6577</v>
      </c>
      <c r="B70" s="661" t="s">
        <v>6578</v>
      </c>
      <c r="C70" s="661" t="s">
        <v>2410</v>
      </c>
      <c r="D70" s="661" t="s">
        <v>6658</v>
      </c>
      <c r="E70" s="664">
        <v>32</v>
      </c>
      <c r="F70" s="664">
        <v>214181.76000000001</v>
      </c>
      <c r="G70" s="661">
        <v>1</v>
      </c>
      <c r="H70" s="661">
        <v>6693.18</v>
      </c>
      <c r="I70" s="664">
        <v>35</v>
      </c>
      <c r="J70" s="664">
        <v>236316.15</v>
      </c>
      <c r="K70" s="661">
        <v>1.1033439542190706</v>
      </c>
      <c r="L70" s="661">
        <v>6751.8899999999994</v>
      </c>
      <c r="M70" s="664">
        <v>35</v>
      </c>
      <c r="N70" s="664">
        <v>226041.55</v>
      </c>
      <c r="O70" s="677">
        <v>1.0553725489976362</v>
      </c>
      <c r="P70" s="665">
        <v>6458.33</v>
      </c>
    </row>
    <row r="71" spans="1:16" ht="14.4" customHeight="1" x14ac:dyDescent="0.3">
      <c r="A71" s="660" t="s">
        <v>6577</v>
      </c>
      <c r="B71" s="661" t="s">
        <v>6578</v>
      </c>
      <c r="C71" s="661" t="s">
        <v>2412</v>
      </c>
      <c r="D71" s="661" t="s">
        <v>6659</v>
      </c>
      <c r="E71" s="664">
        <v>5</v>
      </c>
      <c r="F71" s="664">
        <v>66931.75</v>
      </c>
      <c r="G71" s="661">
        <v>1</v>
      </c>
      <c r="H71" s="661">
        <v>13386.35</v>
      </c>
      <c r="I71" s="664">
        <v>10</v>
      </c>
      <c r="J71" s="664">
        <v>135037.79999999999</v>
      </c>
      <c r="K71" s="661">
        <v>2.0175447377365749</v>
      </c>
      <c r="L71" s="661">
        <v>13503.779999999999</v>
      </c>
      <c r="M71" s="664">
        <v>18</v>
      </c>
      <c r="N71" s="664">
        <v>232499.88</v>
      </c>
      <c r="O71" s="677">
        <v>3.473685956216594</v>
      </c>
      <c r="P71" s="665">
        <v>12916.66</v>
      </c>
    </row>
    <row r="72" spans="1:16" ht="14.4" customHeight="1" x14ac:dyDescent="0.3">
      <c r="A72" s="660" t="s">
        <v>6577</v>
      </c>
      <c r="B72" s="661" t="s">
        <v>6578</v>
      </c>
      <c r="C72" s="661" t="s">
        <v>6660</v>
      </c>
      <c r="D72" s="661" t="s">
        <v>1555</v>
      </c>
      <c r="E72" s="664">
        <v>28.9</v>
      </c>
      <c r="F72" s="664">
        <v>7574.1</v>
      </c>
      <c r="G72" s="661">
        <v>1</v>
      </c>
      <c r="H72" s="661">
        <v>262.07958477508652</v>
      </c>
      <c r="I72" s="664">
        <v>41.7</v>
      </c>
      <c r="J72" s="664">
        <v>10928.67</v>
      </c>
      <c r="K72" s="661">
        <v>1.4429001465520654</v>
      </c>
      <c r="L72" s="661">
        <v>262.07841726618705</v>
      </c>
      <c r="M72" s="664">
        <v>26.8</v>
      </c>
      <c r="N72" s="664">
        <v>8913.68</v>
      </c>
      <c r="O72" s="677">
        <v>1.1768632576807805</v>
      </c>
      <c r="P72" s="665">
        <v>332.6</v>
      </c>
    </row>
    <row r="73" spans="1:16" ht="14.4" customHeight="1" x14ac:dyDescent="0.3">
      <c r="A73" s="660" t="s">
        <v>6577</v>
      </c>
      <c r="B73" s="661" t="s">
        <v>6578</v>
      </c>
      <c r="C73" s="661" t="s">
        <v>6661</v>
      </c>
      <c r="D73" s="661" t="s">
        <v>6662</v>
      </c>
      <c r="E73" s="664"/>
      <c r="F73" s="664"/>
      <c r="G73" s="661"/>
      <c r="H73" s="661"/>
      <c r="I73" s="664"/>
      <c r="J73" s="664"/>
      <c r="K73" s="661"/>
      <c r="L73" s="661"/>
      <c r="M73" s="664">
        <v>24.400000000000002</v>
      </c>
      <c r="N73" s="664">
        <v>6701.6899999999987</v>
      </c>
      <c r="O73" s="677"/>
      <c r="P73" s="665">
        <v>274.65942622950814</v>
      </c>
    </row>
    <row r="74" spans="1:16" ht="14.4" customHeight="1" x14ac:dyDescent="0.3">
      <c r="A74" s="660" t="s">
        <v>6577</v>
      </c>
      <c r="B74" s="661" t="s">
        <v>6578</v>
      </c>
      <c r="C74" s="661" t="s">
        <v>6663</v>
      </c>
      <c r="D74" s="661" t="s">
        <v>6664</v>
      </c>
      <c r="E74" s="664"/>
      <c r="F74" s="664"/>
      <c r="G74" s="661"/>
      <c r="H74" s="661"/>
      <c r="I74" s="664">
        <v>4</v>
      </c>
      <c r="J74" s="664">
        <v>51771.4</v>
      </c>
      <c r="K74" s="661"/>
      <c r="L74" s="661">
        <v>12942.85</v>
      </c>
      <c r="M74" s="664"/>
      <c r="N74" s="664"/>
      <c r="O74" s="677"/>
      <c r="P74" s="665"/>
    </row>
    <row r="75" spans="1:16" ht="14.4" customHeight="1" x14ac:dyDescent="0.3">
      <c r="A75" s="660" t="s">
        <v>6577</v>
      </c>
      <c r="B75" s="661" t="s">
        <v>6578</v>
      </c>
      <c r="C75" s="661" t="s">
        <v>6665</v>
      </c>
      <c r="D75" s="661" t="s">
        <v>6666</v>
      </c>
      <c r="E75" s="664"/>
      <c r="F75" s="664"/>
      <c r="G75" s="661"/>
      <c r="H75" s="661"/>
      <c r="I75" s="664">
        <v>0.34</v>
      </c>
      <c r="J75" s="664">
        <v>263.72000000000003</v>
      </c>
      <c r="K75" s="661"/>
      <c r="L75" s="661">
        <v>775.64705882352939</v>
      </c>
      <c r="M75" s="664">
        <v>1</v>
      </c>
      <c r="N75" s="664">
        <v>755.26</v>
      </c>
      <c r="O75" s="677"/>
      <c r="P75" s="665">
        <v>755.26</v>
      </c>
    </row>
    <row r="76" spans="1:16" ht="14.4" customHeight="1" x14ac:dyDescent="0.3">
      <c r="A76" s="660" t="s">
        <v>6577</v>
      </c>
      <c r="B76" s="661" t="s">
        <v>6578</v>
      </c>
      <c r="C76" s="661" t="s">
        <v>6667</v>
      </c>
      <c r="D76" s="661" t="s">
        <v>2331</v>
      </c>
      <c r="E76" s="664">
        <v>19</v>
      </c>
      <c r="F76" s="664">
        <v>22217.21</v>
      </c>
      <c r="G76" s="661">
        <v>1</v>
      </c>
      <c r="H76" s="661">
        <v>1169.326842105263</v>
      </c>
      <c r="I76" s="664">
        <v>33</v>
      </c>
      <c r="J76" s="664">
        <v>38601.75</v>
      </c>
      <c r="K76" s="661">
        <v>1.7374706365020631</v>
      </c>
      <c r="L76" s="661">
        <v>1169.75</v>
      </c>
      <c r="M76" s="664">
        <v>12</v>
      </c>
      <c r="N76" s="664">
        <v>13426.68</v>
      </c>
      <c r="O76" s="677">
        <v>0.60433690818964225</v>
      </c>
      <c r="P76" s="665">
        <v>1118.8900000000001</v>
      </c>
    </row>
    <row r="77" spans="1:16" ht="14.4" customHeight="1" x14ac:dyDescent="0.3">
      <c r="A77" s="660" t="s">
        <v>6577</v>
      </c>
      <c r="B77" s="661" t="s">
        <v>6578</v>
      </c>
      <c r="C77" s="661" t="s">
        <v>6668</v>
      </c>
      <c r="D77" s="661" t="s">
        <v>1978</v>
      </c>
      <c r="E77" s="664"/>
      <c r="F77" s="664"/>
      <c r="G77" s="661"/>
      <c r="H77" s="661"/>
      <c r="I77" s="664">
        <v>8.1199999999999992</v>
      </c>
      <c r="J77" s="664">
        <v>13219.33</v>
      </c>
      <c r="K77" s="661"/>
      <c r="L77" s="661">
        <v>1627.9963054187194</v>
      </c>
      <c r="M77" s="664">
        <v>5.0199999999999996</v>
      </c>
      <c r="N77" s="664">
        <v>10542.019999999999</v>
      </c>
      <c r="O77" s="677"/>
      <c r="P77" s="665">
        <v>2100.0039840637451</v>
      </c>
    </row>
    <row r="78" spans="1:16" ht="14.4" customHeight="1" x14ac:dyDescent="0.3">
      <c r="A78" s="660" t="s">
        <v>6577</v>
      </c>
      <c r="B78" s="661" t="s">
        <v>6578</v>
      </c>
      <c r="C78" s="661" t="s">
        <v>6669</v>
      </c>
      <c r="D78" s="661" t="s">
        <v>1486</v>
      </c>
      <c r="E78" s="664">
        <v>0.18</v>
      </c>
      <c r="F78" s="664">
        <v>28.83</v>
      </c>
      <c r="G78" s="661">
        <v>1</v>
      </c>
      <c r="H78" s="661">
        <v>160.16666666666666</v>
      </c>
      <c r="I78" s="664">
        <v>2.6599999999999997</v>
      </c>
      <c r="J78" s="664">
        <v>426.02</v>
      </c>
      <c r="K78" s="661">
        <v>14.776968435657302</v>
      </c>
      <c r="L78" s="661">
        <v>160.15789473684211</v>
      </c>
      <c r="M78" s="664">
        <v>2.2999999999999998</v>
      </c>
      <c r="N78" s="664">
        <v>352.38</v>
      </c>
      <c r="O78" s="677">
        <v>12.222684703433924</v>
      </c>
      <c r="P78" s="665">
        <v>153.20869565217393</v>
      </c>
    </row>
    <row r="79" spans="1:16" ht="14.4" customHeight="1" x14ac:dyDescent="0.3">
      <c r="A79" s="660" t="s">
        <v>6577</v>
      </c>
      <c r="B79" s="661" t="s">
        <v>6578</v>
      </c>
      <c r="C79" s="661" t="s">
        <v>6670</v>
      </c>
      <c r="D79" s="661" t="s">
        <v>6619</v>
      </c>
      <c r="E79" s="664">
        <v>0</v>
      </c>
      <c r="F79" s="664">
        <v>-1.1641532182693481E-10</v>
      </c>
      <c r="G79" s="661">
        <v>1</v>
      </c>
      <c r="H79" s="661"/>
      <c r="I79" s="664">
        <v>0</v>
      </c>
      <c r="J79" s="664">
        <v>0</v>
      </c>
      <c r="K79" s="661">
        <v>0</v>
      </c>
      <c r="L79" s="661"/>
      <c r="M79" s="664">
        <v>0</v>
      </c>
      <c r="N79" s="664">
        <v>-5.8207660913467407E-11</v>
      </c>
      <c r="O79" s="677">
        <v>0.5</v>
      </c>
      <c r="P79" s="665"/>
    </row>
    <row r="80" spans="1:16" ht="14.4" customHeight="1" x14ac:dyDescent="0.3">
      <c r="A80" s="660" t="s">
        <v>6577</v>
      </c>
      <c r="B80" s="661" t="s">
        <v>6578</v>
      </c>
      <c r="C80" s="661" t="s">
        <v>6670</v>
      </c>
      <c r="D80" s="661" t="s">
        <v>3237</v>
      </c>
      <c r="E80" s="664">
        <v>39</v>
      </c>
      <c r="F80" s="664">
        <v>2650312.4699999997</v>
      </c>
      <c r="G80" s="661">
        <v>1</v>
      </c>
      <c r="H80" s="661">
        <v>67956.73</v>
      </c>
      <c r="I80" s="664">
        <v>27</v>
      </c>
      <c r="J80" s="664">
        <v>1834831.71</v>
      </c>
      <c r="K80" s="661">
        <v>0.6923076923076924</v>
      </c>
      <c r="L80" s="661">
        <v>67956.73</v>
      </c>
      <c r="M80" s="664">
        <v>23</v>
      </c>
      <c r="N80" s="664">
        <v>1495048.0699999998</v>
      </c>
      <c r="O80" s="677">
        <v>0.56410256787570412</v>
      </c>
      <c r="P80" s="665">
        <v>65002.089999999989</v>
      </c>
    </row>
    <row r="81" spans="1:16" ht="14.4" customHeight="1" x14ac:dyDescent="0.3">
      <c r="A81" s="660" t="s">
        <v>6577</v>
      </c>
      <c r="B81" s="661" t="s">
        <v>6578</v>
      </c>
      <c r="C81" s="661" t="s">
        <v>6671</v>
      </c>
      <c r="D81" s="661" t="s">
        <v>6672</v>
      </c>
      <c r="E81" s="664">
        <v>104.87</v>
      </c>
      <c r="F81" s="664">
        <v>60103.62000000001</v>
      </c>
      <c r="G81" s="661">
        <v>1</v>
      </c>
      <c r="H81" s="661">
        <v>573.12501191951947</v>
      </c>
      <c r="I81" s="664">
        <v>95.2</v>
      </c>
      <c r="J81" s="664">
        <v>55035.700000000004</v>
      </c>
      <c r="K81" s="661">
        <v>0.91568028681134339</v>
      </c>
      <c r="L81" s="661">
        <v>578.10609243697479</v>
      </c>
      <c r="M81" s="664">
        <v>43</v>
      </c>
      <c r="N81" s="664">
        <v>23779.000000000004</v>
      </c>
      <c r="O81" s="677">
        <v>0.3956334077714454</v>
      </c>
      <c r="P81" s="665">
        <v>553.00000000000011</v>
      </c>
    </row>
    <row r="82" spans="1:16" ht="14.4" customHeight="1" x14ac:dyDescent="0.3">
      <c r="A82" s="660" t="s">
        <v>6577</v>
      </c>
      <c r="B82" s="661" t="s">
        <v>6578</v>
      </c>
      <c r="C82" s="661" t="s">
        <v>6673</v>
      </c>
      <c r="D82" s="661" t="s">
        <v>1527</v>
      </c>
      <c r="E82" s="664"/>
      <c r="F82" s="664"/>
      <c r="G82" s="661"/>
      <c r="H82" s="661"/>
      <c r="I82" s="664"/>
      <c r="J82" s="664"/>
      <c r="K82" s="661"/>
      <c r="L82" s="661"/>
      <c r="M82" s="664">
        <v>88.02</v>
      </c>
      <c r="N82" s="664">
        <v>589494.84999999986</v>
      </c>
      <c r="O82" s="677"/>
      <c r="P82" s="665">
        <v>6697.2830038627571</v>
      </c>
    </row>
    <row r="83" spans="1:16" ht="14.4" customHeight="1" x14ac:dyDescent="0.3">
      <c r="A83" s="660" t="s">
        <v>6577</v>
      </c>
      <c r="B83" s="661" t="s">
        <v>6578</v>
      </c>
      <c r="C83" s="661" t="s">
        <v>6674</v>
      </c>
      <c r="D83" s="661" t="s">
        <v>1545</v>
      </c>
      <c r="E83" s="664">
        <v>3.6</v>
      </c>
      <c r="F83" s="664">
        <v>32051.88</v>
      </c>
      <c r="G83" s="661">
        <v>1</v>
      </c>
      <c r="H83" s="661">
        <v>8903.2999999999993</v>
      </c>
      <c r="I83" s="664">
        <v>0.8</v>
      </c>
      <c r="J83" s="664">
        <v>7122.64</v>
      </c>
      <c r="K83" s="661">
        <v>0.22222222222222224</v>
      </c>
      <c r="L83" s="661">
        <v>8903.2999999999993</v>
      </c>
      <c r="M83" s="664">
        <v>131.99999999999997</v>
      </c>
      <c r="N83" s="664">
        <v>1122435.28</v>
      </c>
      <c r="O83" s="677">
        <v>35.019327415427739</v>
      </c>
      <c r="P83" s="665">
        <v>8503.2975757575787</v>
      </c>
    </row>
    <row r="84" spans="1:16" ht="14.4" customHeight="1" x14ac:dyDescent="0.3">
      <c r="A84" s="660" t="s">
        <v>6577</v>
      </c>
      <c r="B84" s="661" t="s">
        <v>6578</v>
      </c>
      <c r="C84" s="661" t="s">
        <v>6675</v>
      </c>
      <c r="D84" s="661"/>
      <c r="E84" s="664">
        <v>0.4</v>
      </c>
      <c r="F84" s="664">
        <v>459.96</v>
      </c>
      <c r="G84" s="661">
        <v>1</v>
      </c>
      <c r="H84" s="661">
        <v>1149.8999999999999</v>
      </c>
      <c r="I84" s="664"/>
      <c r="J84" s="664"/>
      <c r="K84" s="661"/>
      <c r="L84" s="661"/>
      <c r="M84" s="664"/>
      <c r="N84" s="664"/>
      <c r="O84" s="677"/>
      <c r="P84" s="665"/>
    </row>
    <row r="85" spans="1:16" ht="14.4" customHeight="1" x14ac:dyDescent="0.3">
      <c r="A85" s="660" t="s">
        <v>6577</v>
      </c>
      <c r="B85" s="661" t="s">
        <v>6578</v>
      </c>
      <c r="C85" s="661" t="s">
        <v>6676</v>
      </c>
      <c r="D85" s="661" t="s">
        <v>2337</v>
      </c>
      <c r="E85" s="664">
        <v>52.2</v>
      </c>
      <c r="F85" s="664">
        <v>318735.92</v>
      </c>
      <c r="G85" s="661">
        <v>1</v>
      </c>
      <c r="H85" s="661">
        <v>6106.0521072796928</v>
      </c>
      <c r="I85" s="664">
        <v>95.399999999999991</v>
      </c>
      <c r="J85" s="664">
        <v>576899.30000000016</v>
      </c>
      <c r="K85" s="661">
        <v>1.8099601074143139</v>
      </c>
      <c r="L85" s="661">
        <v>6047.1624737945513</v>
      </c>
      <c r="M85" s="664">
        <v>10.199999999999999</v>
      </c>
      <c r="N85" s="664">
        <v>79234.42</v>
      </c>
      <c r="O85" s="677">
        <v>0.2485895533832522</v>
      </c>
      <c r="P85" s="665">
        <v>7768.0803921568631</v>
      </c>
    </row>
    <row r="86" spans="1:16" ht="14.4" customHeight="1" x14ac:dyDescent="0.3">
      <c r="A86" s="660" t="s">
        <v>6577</v>
      </c>
      <c r="B86" s="661" t="s">
        <v>6578</v>
      </c>
      <c r="C86" s="661" t="s">
        <v>6677</v>
      </c>
      <c r="D86" s="661" t="s">
        <v>6678</v>
      </c>
      <c r="E86" s="664">
        <v>76.2</v>
      </c>
      <c r="F86" s="664">
        <v>783643.81</v>
      </c>
      <c r="G86" s="661">
        <v>1</v>
      </c>
      <c r="H86" s="661">
        <v>10284.039501312336</v>
      </c>
      <c r="I86" s="664">
        <v>151.79999999999998</v>
      </c>
      <c r="J86" s="664">
        <v>1428213.6199999999</v>
      </c>
      <c r="K86" s="661">
        <v>1.8225290645759069</v>
      </c>
      <c r="L86" s="661">
        <v>9408.5218708827415</v>
      </c>
      <c r="M86" s="664">
        <v>0.4</v>
      </c>
      <c r="N86" s="664">
        <v>4489.1000000000004</v>
      </c>
      <c r="O86" s="677">
        <v>5.7284954499927715E-3</v>
      </c>
      <c r="P86" s="665">
        <v>11222.75</v>
      </c>
    </row>
    <row r="87" spans="1:16" ht="14.4" customHeight="1" x14ac:dyDescent="0.3">
      <c r="A87" s="660" t="s">
        <v>6577</v>
      </c>
      <c r="B87" s="661" t="s">
        <v>6578</v>
      </c>
      <c r="C87" s="661" t="s">
        <v>6679</v>
      </c>
      <c r="D87" s="661" t="s">
        <v>6680</v>
      </c>
      <c r="E87" s="664">
        <v>0</v>
      </c>
      <c r="F87" s="664">
        <v>0</v>
      </c>
      <c r="G87" s="661"/>
      <c r="H87" s="661"/>
      <c r="I87" s="664">
        <v>3.5527136788005009E-15</v>
      </c>
      <c r="J87" s="664">
        <v>2.9103830456733704E-11</v>
      </c>
      <c r="K87" s="661"/>
      <c r="L87" s="661">
        <v>8192</v>
      </c>
      <c r="M87" s="664">
        <v>-1.4210854715202004E-14</v>
      </c>
      <c r="N87" s="664">
        <v>-1.1641532182693481E-10</v>
      </c>
      <c r="O87" s="677"/>
      <c r="P87" s="665">
        <v>8192</v>
      </c>
    </row>
    <row r="88" spans="1:16" ht="14.4" customHeight="1" x14ac:dyDescent="0.3">
      <c r="A88" s="660" t="s">
        <v>6577</v>
      </c>
      <c r="B88" s="661" t="s">
        <v>6578</v>
      </c>
      <c r="C88" s="661" t="s">
        <v>6679</v>
      </c>
      <c r="D88" s="661" t="s">
        <v>2401</v>
      </c>
      <c r="E88" s="664">
        <v>9.5</v>
      </c>
      <c r="F88" s="664">
        <v>100914.96</v>
      </c>
      <c r="G88" s="661">
        <v>1</v>
      </c>
      <c r="H88" s="661">
        <v>10622.627368421054</v>
      </c>
      <c r="I88" s="664">
        <v>102.89999999999999</v>
      </c>
      <c r="J88" s="664">
        <v>1082276.8799999999</v>
      </c>
      <c r="K88" s="661">
        <v>10.724642609975763</v>
      </c>
      <c r="L88" s="661">
        <v>10517.753935860059</v>
      </c>
      <c r="M88" s="664">
        <v>127.64</v>
      </c>
      <c r="N88" s="664">
        <v>1248847.17</v>
      </c>
      <c r="O88" s="677">
        <v>12.3752431750456</v>
      </c>
      <c r="P88" s="665">
        <v>9784.1363992478837</v>
      </c>
    </row>
    <row r="89" spans="1:16" ht="14.4" customHeight="1" x14ac:dyDescent="0.3">
      <c r="A89" s="660" t="s">
        <v>6577</v>
      </c>
      <c r="B89" s="661" t="s">
        <v>6578</v>
      </c>
      <c r="C89" s="661" t="s">
        <v>6681</v>
      </c>
      <c r="D89" s="661" t="s">
        <v>6682</v>
      </c>
      <c r="E89" s="664"/>
      <c r="F89" s="664"/>
      <c r="G89" s="661"/>
      <c r="H89" s="661"/>
      <c r="I89" s="664">
        <v>22.21</v>
      </c>
      <c r="J89" s="664">
        <v>1999156.6</v>
      </c>
      <c r="K89" s="661"/>
      <c r="L89" s="661">
        <v>90011.553354344884</v>
      </c>
      <c r="M89" s="664">
        <v>22.46</v>
      </c>
      <c r="N89" s="664">
        <v>2387800.09</v>
      </c>
      <c r="O89" s="677"/>
      <c r="P89" s="665">
        <v>106313.45013357078</v>
      </c>
    </row>
    <row r="90" spans="1:16" ht="14.4" customHeight="1" x14ac:dyDescent="0.3">
      <c r="A90" s="660" t="s">
        <v>6577</v>
      </c>
      <c r="B90" s="661" t="s">
        <v>6578</v>
      </c>
      <c r="C90" s="661" t="s">
        <v>6683</v>
      </c>
      <c r="D90" s="661" t="s">
        <v>6682</v>
      </c>
      <c r="E90" s="664"/>
      <c r="F90" s="664"/>
      <c r="G90" s="661"/>
      <c r="H90" s="661"/>
      <c r="I90" s="664"/>
      <c r="J90" s="664"/>
      <c r="K90" s="661"/>
      <c r="L90" s="661"/>
      <c r="M90" s="664">
        <v>4</v>
      </c>
      <c r="N90" s="664">
        <v>1172750.1000000001</v>
      </c>
      <c r="O90" s="677"/>
      <c r="P90" s="665">
        <v>293187.52500000002</v>
      </c>
    </row>
    <row r="91" spans="1:16" ht="14.4" customHeight="1" x14ac:dyDescent="0.3">
      <c r="A91" s="660" t="s">
        <v>6577</v>
      </c>
      <c r="B91" s="661" t="s">
        <v>6578</v>
      </c>
      <c r="C91" s="661" t="s">
        <v>1478</v>
      </c>
      <c r="D91" s="661" t="s">
        <v>6682</v>
      </c>
      <c r="E91" s="664">
        <v>0.6</v>
      </c>
      <c r="F91" s="664">
        <v>28410</v>
      </c>
      <c r="G91" s="661">
        <v>1</v>
      </c>
      <c r="H91" s="661">
        <v>47350</v>
      </c>
      <c r="I91" s="664">
        <v>2.56</v>
      </c>
      <c r="J91" s="664">
        <v>258171.72</v>
      </c>
      <c r="K91" s="661">
        <v>9.0873537486800426</v>
      </c>
      <c r="L91" s="661">
        <v>100848.328125</v>
      </c>
      <c r="M91" s="664">
        <v>17</v>
      </c>
      <c r="N91" s="664">
        <v>2816741.71</v>
      </c>
      <c r="O91" s="677">
        <v>99.146135515663502</v>
      </c>
      <c r="P91" s="665">
        <v>165690.6888235294</v>
      </c>
    </row>
    <row r="92" spans="1:16" ht="14.4" customHeight="1" x14ac:dyDescent="0.3">
      <c r="A92" s="660" t="s">
        <v>6577</v>
      </c>
      <c r="B92" s="661" t="s">
        <v>6578</v>
      </c>
      <c r="C92" s="661" t="s">
        <v>6684</v>
      </c>
      <c r="D92" s="661" t="s">
        <v>6685</v>
      </c>
      <c r="E92" s="664"/>
      <c r="F92" s="664"/>
      <c r="G92" s="661"/>
      <c r="H92" s="661"/>
      <c r="I92" s="664">
        <v>2.76</v>
      </c>
      <c r="J92" s="664">
        <v>256850.43</v>
      </c>
      <c r="K92" s="661"/>
      <c r="L92" s="661">
        <v>93061.75</v>
      </c>
      <c r="M92" s="664"/>
      <c r="N92" s="664"/>
      <c r="O92" s="677"/>
      <c r="P92" s="665"/>
    </row>
    <row r="93" spans="1:16" ht="14.4" customHeight="1" x14ac:dyDescent="0.3">
      <c r="A93" s="660" t="s">
        <v>6577</v>
      </c>
      <c r="B93" s="661" t="s">
        <v>6578</v>
      </c>
      <c r="C93" s="661" t="s">
        <v>6684</v>
      </c>
      <c r="D93" s="661" t="s">
        <v>6686</v>
      </c>
      <c r="E93" s="664"/>
      <c r="F93" s="664"/>
      <c r="G93" s="661"/>
      <c r="H93" s="661"/>
      <c r="I93" s="664">
        <v>0</v>
      </c>
      <c r="J93" s="664">
        <v>0</v>
      </c>
      <c r="K93" s="661"/>
      <c r="L93" s="661"/>
      <c r="M93" s="664"/>
      <c r="N93" s="664"/>
      <c r="O93" s="677"/>
      <c r="P93" s="665"/>
    </row>
    <row r="94" spans="1:16" ht="14.4" customHeight="1" x14ac:dyDescent="0.3">
      <c r="A94" s="660" t="s">
        <v>6577</v>
      </c>
      <c r="B94" s="661" t="s">
        <v>6578</v>
      </c>
      <c r="C94" s="661" t="s">
        <v>6687</v>
      </c>
      <c r="D94" s="661" t="s">
        <v>6688</v>
      </c>
      <c r="E94" s="664"/>
      <c r="F94" s="664"/>
      <c r="G94" s="661"/>
      <c r="H94" s="661"/>
      <c r="I94" s="664">
        <v>0</v>
      </c>
      <c r="J94" s="664">
        <v>2.9103830456733704E-11</v>
      </c>
      <c r="K94" s="661"/>
      <c r="L94" s="661"/>
      <c r="M94" s="664">
        <v>-1.7763568394002505E-15</v>
      </c>
      <c r="N94" s="664">
        <v>5.8207660913467407E-11</v>
      </c>
      <c r="O94" s="677"/>
      <c r="P94" s="665">
        <v>-32768</v>
      </c>
    </row>
    <row r="95" spans="1:16" ht="14.4" customHeight="1" x14ac:dyDescent="0.3">
      <c r="A95" s="660" t="s">
        <v>6577</v>
      </c>
      <c r="B95" s="661" t="s">
        <v>6578</v>
      </c>
      <c r="C95" s="661" t="s">
        <v>6687</v>
      </c>
      <c r="D95" s="661" t="s">
        <v>2260</v>
      </c>
      <c r="E95" s="664"/>
      <c r="F95" s="664"/>
      <c r="G95" s="661"/>
      <c r="H95" s="661"/>
      <c r="I95" s="664">
        <v>11.06</v>
      </c>
      <c r="J95" s="664">
        <v>426408.78</v>
      </c>
      <c r="K95" s="661"/>
      <c r="L95" s="661">
        <v>38554.139240506331</v>
      </c>
      <c r="M95" s="664">
        <v>13.68</v>
      </c>
      <c r="N95" s="664">
        <v>504489.4</v>
      </c>
      <c r="O95" s="677"/>
      <c r="P95" s="665">
        <v>36877.880116959066</v>
      </c>
    </row>
    <row r="96" spans="1:16" ht="14.4" customHeight="1" x14ac:dyDescent="0.3">
      <c r="A96" s="660" t="s">
        <v>6577</v>
      </c>
      <c r="B96" s="661" t="s">
        <v>6578</v>
      </c>
      <c r="C96" s="661" t="s">
        <v>6689</v>
      </c>
      <c r="D96" s="661" t="s">
        <v>3230</v>
      </c>
      <c r="E96" s="664"/>
      <c r="F96" s="664"/>
      <c r="G96" s="661"/>
      <c r="H96" s="661"/>
      <c r="I96" s="664">
        <v>71</v>
      </c>
      <c r="J96" s="664">
        <v>2554488.41</v>
      </c>
      <c r="K96" s="661"/>
      <c r="L96" s="661">
        <v>35978.71</v>
      </c>
      <c r="M96" s="664">
        <v>130</v>
      </c>
      <c r="N96" s="664">
        <v>4473874.6000000006</v>
      </c>
      <c r="O96" s="677"/>
      <c r="P96" s="665">
        <v>34414.420000000006</v>
      </c>
    </row>
    <row r="97" spans="1:16" ht="14.4" customHeight="1" x14ac:dyDescent="0.3">
      <c r="A97" s="660" t="s">
        <v>6577</v>
      </c>
      <c r="B97" s="661" t="s">
        <v>6578</v>
      </c>
      <c r="C97" s="661" t="s">
        <v>6689</v>
      </c>
      <c r="D97" s="661" t="s">
        <v>6598</v>
      </c>
      <c r="E97" s="664"/>
      <c r="F97" s="664"/>
      <c r="G97" s="661"/>
      <c r="H97" s="661"/>
      <c r="I97" s="664">
        <v>0</v>
      </c>
      <c r="J97" s="664">
        <v>0</v>
      </c>
      <c r="K97" s="661"/>
      <c r="L97" s="661"/>
      <c r="M97" s="664">
        <v>0</v>
      </c>
      <c r="N97" s="664">
        <v>3.2014213502407074E-10</v>
      </c>
      <c r="O97" s="677"/>
      <c r="P97" s="665"/>
    </row>
    <row r="98" spans="1:16" ht="14.4" customHeight="1" x14ac:dyDescent="0.3">
      <c r="A98" s="660" t="s">
        <v>6577</v>
      </c>
      <c r="B98" s="661" t="s">
        <v>6578</v>
      </c>
      <c r="C98" s="661" t="s">
        <v>6690</v>
      </c>
      <c r="D98" s="661" t="s">
        <v>2302</v>
      </c>
      <c r="E98" s="664"/>
      <c r="F98" s="664"/>
      <c r="G98" s="661"/>
      <c r="H98" s="661"/>
      <c r="I98" s="664">
        <v>14.72</v>
      </c>
      <c r="J98" s="664">
        <v>1282790.75</v>
      </c>
      <c r="K98" s="661"/>
      <c r="L98" s="661">
        <v>87146.110733695648</v>
      </c>
      <c r="M98" s="664"/>
      <c r="N98" s="664"/>
      <c r="O98" s="677"/>
      <c r="P98" s="665"/>
    </row>
    <row r="99" spans="1:16" ht="14.4" customHeight="1" x14ac:dyDescent="0.3">
      <c r="A99" s="660" t="s">
        <v>6577</v>
      </c>
      <c r="B99" s="661" t="s">
        <v>6578</v>
      </c>
      <c r="C99" s="661" t="s">
        <v>6691</v>
      </c>
      <c r="D99" s="661"/>
      <c r="E99" s="664"/>
      <c r="F99" s="664"/>
      <c r="G99" s="661"/>
      <c r="H99" s="661"/>
      <c r="I99" s="664">
        <v>1</v>
      </c>
      <c r="J99" s="664">
        <v>19894.900000000001</v>
      </c>
      <c r="K99" s="661"/>
      <c r="L99" s="661">
        <v>19894.900000000001</v>
      </c>
      <c r="M99" s="664"/>
      <c r="N99" s="664"/>
      <c r="O99" s="677"/>
      <c r="P99" s="665"/>
    </row>
    <row r="100" spans="1:16" ht="14.4" customHeight="1" x14ac:dyDescent="0.3">
      <c r="A100" s="660" t="s">
        <v>6577</v>
      </c>
      <c r="B100" s="661" t="s">
        <v>6578</v>
      </c>
      <c r="C100" s="661" t="s">
        <v>6692</v>
      </c>
      <c r="D100" s="661" t="s">
        <v>6693</v>
      </c>
      <c r="E100" s="664"/>
      <c r="F100" s="664"/>
      <c r="G100" s="661"/>
      <c r="H100" s="661"/>
      <c r="I100" s="664"/>
      <c r="J100" s="664"/>
      <c r="K100" s="661"/>
      <c r="L100" s="661"/>
      <c r="M100" s="664">
        <v>2</v>
      </c>
      <c r="N100" s="664">
        <v>51304.7</v>
      </c>
      <c r="O100" s="677"/>
      <c r="P100" s="665">
        <v>25652.35</v>
      </c>
    </row>
    <row r="101" spans="1:16" ht="14.4" customHeight="1" x14ac:dyDescent="0.3">
      <c r="A101" s="660" t="s">
        <v>6577</v>
      </c>
      <c r="B101" s="661" t="s">
        <v>6578</v>
      </c>
      <c r="C101" s="661" t="s">
        <v>6692</v>
      </c>
      <c r="D101" s="661" t="s">
        <v>6694</v>
      </c>
      <c r="E101" s="664"/>
      <c r="F101" s="664"/>
      <c r="G101" s="661"/>
      <c r="H101" s="661"/>
      <c r="I101" s="664"/>
      <c r="J101" s="664"/>
      <c r="K101" s="661"/>
      <c r="L101" s="661"/>
      <c r="M101" s="664">
        <v>0</v>
      </c>
      <c r="N101" s="664">
        <v>0</v>
      </c>
      <c r="O101" s="677"/>
      <c r="P101" s="665"/>
    </row>
    <row r="102" spans="1:16" ht="14.4" customHeight="1" x14ac:dyDescent="0.3">
      <c r="A102" s="660" t="s">
        <v>6577</v>
      </c>
      <c r="B102" s="661" t="s">
        <v>6578</v>
      </c>
      <c r="C102" s="661" t="s">
        <v>6695</v>
      </c>
      <c r="D102" s="661" t="s">
        <v>1677</v>
      </c>
      <c r="E102" s="664"/>
      <c r="F102" s="664"/>
      <c r="G102" s="661"/>
      <c r="H102" s="661"/>
      <c r="I102" s="664"/>
      <c r="J102" s="664"/>
      <c r="K102" s="661"/>
      <c r="L102" s="661"/>
      <c r="M102" s="664">
        <v>154</v>
      </c>
      <c r="N102" s="664">
        <v>1121071.5999999999</v>
      </c>
      <c r="O102" s="677"/>
      <c r="P102" s="665">
        <v>7279.6857142857134</v>
      </c>
    </row>
    <row r="103" spans="1:16" ht="14.4" customHeight="1" x14ac:dyDescent="0.3">
      <c r="A103" s="660" t="s">
        <v>6577</v>
      </c>
      <c r="B103" s="661" t="s">
        <v>6578</v>
      </c>
      <c r="C103" s="661" t="s">
        <v>6696</v>
      </c>
      <c r="D103" s="661" t="s">
        <v>1960</v>
      </c>
      <c r="E103" s="664"/>
      <c r="F103" s="664"/>
      <c r="G103" s="661"/>
      <c r="H103" s="661"/>
      <c r="I103" s="664"/>
      <c r="J103" s="664"/>
      <c r="K103" s="661"/>
      <c r="L103" s="661"/>
      <c r="M103" s="664">
        <v>2</v>
      </c>
      <c r="N103" s="664">
        <v>3204.6</v>
      </c>
      <c r="O103" s="677"/>
      <c r="P103" s="665">
        <v>1602.3</v>
      </c>
    </row>
    <row r="104" spans="1:16" ht="14.4" customHeight="1" x14ac:dyDescent="0.3">
      <c r="A104" s="660" t="s">
        <v>6577</v>
      </c>
      <c r="B104" s="661" t="s">
        <v>6578</v>
      </c>
      <c r="C104" s="661" t="s">
        <v>6697</v>
      </c>
      <c r="D104" s="661" t="s">
        <v>1674</v>
      </c>
      <c r="E104" s="664"/>
      <c r="F104" s="664"/>
      <c r="G104" s="661"/>
      <c r="H104" s="661"/>
      <c r="I104" s="664"/>
      <c r="J104" s="664"/>
      <c r="K104" s="661"/>
      <c r="L104" s="661"/>
      <c r="M104" s="664">
        <v>149</v>
      </c>
      <c r="N104" s="664">
        <v>818388.45</v>
      </c>
      <c r="O104" s="677"/>
      <c r="P104" s="665">
        <v>5492.5399328859057</v>
      </c>
    </row>
    <row r="105" spans="1:16" ht="14.4" customHeight="1" x14ac:dyDescent="0.3">
      <c r="A105" s="660" t="s">
        <v>6577</v>
      </c>
      <c r="B105" s="661" t="s">
        <v>6578</v>
      </c>
      <c r="C105" s="661" t="s">
        <v>6698</v>
      </c>
      <c r="D105" s="661" t="s">
        <v>6688</v>
      </c>
      <c r="E105" s="664"/>
      <c r="F105" s="664"/>
      <c r="G105" s="661"/>
      <c r="H105" s="661"/>
      <c r="I105" s="664"/>
      <c r="J105" s="664"/>
      <c r="K105" s="661"/>
      <c r="L105" s="661"/>
      <c r="M105" s="664">
        <v>0</v>
      </c>
      <c r="N105" s="664">
        <v>7.2759576141834259E-12</v>
      </c>
      <c r="O105" s="677"/>
      <c r="P105" s="665"/>
    </row>
    <row r="106" spans="1:16" ht="14.4" customHeight="1" x14ac:dyDescent="0.3">
      <c r="A106" s="660" t="s">
        <v>6577</v>
      </c>
      <c r="B106" s="661" t="s">
        <v>6578</v>
      </c>
      <c r="C106" s="661" t="s">
        <v>6698</v>
      </c>
      <c r="D106" s="661" t="s">
        <v>2260</v>
      </c>
      <c r="E106" s="664"/>
      <c r="F106" s="664"/>
      <c r="G106" s="661"/>
      <c r="H106" s="661"/>
      <c r="I106" s="664"/>
      <c r="J106" s="664"/>
      <c r="K106" s="661"/>
      <c r="L106" s="661"/>
      <c r="M106" s="664">
        <v>1.82</v>
      </c>
      <c r="N106" s="664">
        <v>67117.680000000008</v>
      </c>
      <c r="O106" s="677"/>
      <c r="P106" s="665">
        <v>36877.846153846156</v>
      </c>
    </row>
    <row r="107" spans="1:16" ht="14.4" customHeight="1" x14ac:dyDescent="0.3">
      <c r="A107" s="660" t="s">
        <v>6577</v>
      </c>
      <c r="B107" s="661" t="s">
        <v>6578</v>
      </c>
      <c r="C107" s="661" t="s">
        <v>2416</v>
      </c>
      <c r="D107" s="661" t="s">
        <v>2417</v>
      </c>
      <c r="E107" s="664"/>
      <c r="F107" s="664"/>
      <c r="G107" s="661"/>
      <c r="H107" s="661"/>
      <c r="I107" s="664"/>
      <c r="J107" s="664"/>
      <c r="K107" s="661"/>
      <c r="L107" s="661"/>
      <c r="M107" s="664">
        <v>30</v>
      </c>
      <c r="N107" s="664">
        <v>258894.9</v>
      </c>
      <c r="O107" s="677"/>
      <c r="P107" s="665">
        <v>8629.83</v>
      </c>
    </row>
    <row r="108" spans="1:16" ht="14.4" customHeight="1" x14ac:dyDescent="0.3">
      <c r="A108" s="660" t="s">
        <v>6577</v>
      </c>
      <c r="B108" s="661" t="s">
        <v>6578</v>
      </c>
      <c r="C108" s="661" t="s">
        <v>6699</v>
      </c>
      <c r="D108" s="661" t="s">
        <v>1941</v>
      </c>
      <c r="E108" s="664"/>
      <c r="F108" s="664"/>
      <c r="G108" s="661"/>
      <c r="H108" s="661"/>
      <c r="I108" s="664">
        <v>0.60000000000000009</v>
      </c>
      <c r="J108" s="664">
        <v>298.44</v>
      </c>
      <c r="K108" s="661"/>
      <c r="L108" s="661">
        <v>497.39999999999992</v>
      </c>
      <c r="M108" s="664"/>
      <c r="N108" s="664"/>
      <c r="O108" s="677"/>
      <c r="P108" s="665"/>
    </row>
    <row r="109" spans="1:16" ht="14.4" customHeight="1" x14ac:dyDescent="0.3">
      <c r="A109" s="660" t="s">
        <v>6577</v>
      </c>
      <c r="B109" s="661" t="s">
        <v>6578</v>
      </c>
      <c r="C109" s="661" t="s">
        <v>6700</v>
      </c>
      <c r="D109" s="661" t="s">
        <v>6701</v>
      </c>
      <c r="E109" s="664"/>
      <c r="F109" s="664"/>
      <c r="G109" s="661"/>
      <c r="H109" s="661"/>
      <c r="I109" s="664"/>
      <c r="J109" s="664"/>
      <c r="K109" s="661"/>
      <c r="L109" s="661"/>
      <c r="M109" s="664">
        <v>2</v>
      </c>
      <c r="N109" s="664">
        <v>454.92</v>
      </c>
      <c r="O109" s="677"/>
      <c r="P109" s="665">
        <v>227.46</v>
      </c>
    </row>
    <row r="110" spans="1:16" ht="14.4" customHeight="1" x14ac:dyDescent="0.3">
      <c r="A110" s="660" t="s">
        <v>6577</v>
      </c>
      <c r="B110" s="661" t="s">
        <v>6702</v>
      </c>
      <c r="C110" s="661" t="s">
        <v>6703</v>
      </c>
      <c r="D110" s="661" t="s">
        <v>6704</v>
      </c>
      <c r="E110" s="664">
        <v>273</v>
      </c>
      <c r="F110" s="664">
        <v>504376.78</v>
      </c>
      <c r="G110" s="661">
        <v>1</v>
      </c>
      <c r="H110" s="661">
        <v>1847.5339926739928</v>
      </c>
      <c r="I110" s="664">
        <v>326</v>
      </c>
      <c r="J110" s="664">
        <v>608179.07999999996</v>
      </c>
      <c r="K110" s="661">
        <v>1.2058030903008659</v>
      </c>
      <c r="L110" s="661">
        <v>1865.58</v>
      </c>
      <c r="M110" s="664">
        <v>303</v>
      </c>
      <c r="N110" s="664">
        <v>565270.74000000011</v>
      </c>
      <c r="O110" s="677">
        <v>1.1207310931324002</v>
      </c>
      <c r="P110" s="665">
        <v>1865.5800000000004</v>
      </c>
    </row>
    <row r="111" spans="1:16" ht="14.4" customHeight="1" x14ac:dyDescent="0.3">
      <c r="A111" s="660" t="s">
        <v>6577</v>
      </c>
      <c r="B111" s="661" t="s">
        <v>6702</v>
      </c>
      <c r="C111" s="661" t="s">
        <v>6705</v>
      </c>
      <c r="D111" s="661" t="s">
        <v>6706</v>
      </c>
      <c r="E111" s="664">
        <v>35</v>
      </c>
      <c r="F111" s="664">
        <v>94351.76999999999</v>
      </c>
      <c r="G111" s="661">
        <v>1</v>
      </c>
      <c r="H111" s="661">
        <v>2695.7648571428567</v>
      </c>
      <c r="I111" s="664">
        <v>31</v>
      </c>
      <c r="J111" s="664">
        <v>84590.010000000009</v>
      </c>
      <c r="K111" s="661">
        <v>0.89653866588830311</v>
      </c>
      <c r="L111" s="661">
        <v>2728.7100000000005</v>
      </c>
      <c r="M111" s="664">
        <v>79</v>
      </c>
      <c r="N111" s="664">
        <v>215568.09000000005</v>
      </c>
      <c r="O111" s="677">
        <v>2.2847275679089019</v>
      </c>
      <c r="P111" s="665">
        <v>2728.7100000000005</v>
      </c>
    </row>
    <row r="112" spans="1:16" ht="14.4" customHeight="1" x14ac:dyDescent="0.3">
      <c r="A112" s="660" t="s">
        <v>6577</v>
      </c>
      <c r="B112" s="661" t="s">
        <v>6702</v>
      </c>
      <c r="C112" s="661" t="s">
        <v>6707</v>
      </c>
      <c r="D112" s="661" t="s">
        <v>6708</v>
      </c>
      <c r="E112" s="664">
        <v>56</v>
      </c>
      <c r="F112" s="664">
        <v>454082.24</v>
      </c>
      <c r="G112" s="661">
        <v>1</v>
      </c>
      <c r="H112" s="661">
        <v>8108.6114285714284</v>
      </c>
      <c r="I112" s="664">
        <v>63</v>
      </c>
      <c r="J112" s="664">
        <v>516072.69000000018</v>
      </c>
      <c r="K112" s="661">
        <v>1.1365181117852137</v>
      </c>
      <c r="L112" s="661">
        <v>8191.6300000000028</v>
      </c>
      <c r="M112" s="664">
        <v>60</v>
      </c>
      <c r="N112" s="664">
        <v>491497.8000000001</v>
      </c>
      <c r="O112" s="677">
        <v>1.0823982017002032</v>
      </c>
      <c r="P112" s="665">
        <v>8191.6300000000019</v>
      </c>
    </row>
    <row r="113" spans="1:16" ht="14.4" customHeight="1" x14ac:dyDescent="0.3">
      <c r="A113" s="660" t="s">
        <v>6577</v>
      </c>
      <c r="B113" s="661" t="s">
        <v>6702</v>
      </c>
      <c r="C113" s="661" t="s">
        <v>6709</v>
      </c>
      <c r="D113" s="661" t="s">
        <v>6710</v>
      </c>
      <c r="E113" s="664">
        <v>2</v>
      </c>
      <c r="F113" s="664">
        <v>15852.54</v>
      </c>
      <c r="G113" s="661">
        <v>1</v>
      </c>
      <c r="H113" s="661">
        <v>7926.27</v>
      </c>
      <c r="I113" s="664">
        <v>2</v>
      </c>
      <c r="J113" s="664">
        <v>16148.72</v>
      </c>
      <c r="K113" s="661">
        <v>1.0186834412655636</v>
      </c>
      <c r="L113" s="661">
        <v>8074.36</v>
      </c>
      <c r="M113" s="664">
        <v>1</v>
      </c>
      <c r="N113" s="664">
        <v>8074.36</v>
      </c>
      <c r="O113" s="677">
        <v>0.50934172063278182</v>
      </c>
      <c r="P113" s="665">
        <v>8074.36</v>
      </c>
    </row>
    <row r="114" spans="1:16" ht="14.4" customHeight="1" x14ac:dyDescent="0.3">
      <c r="A114" s="660" t="s">
        <v>6577</v>
      </c>
      <c r="B114" s="661" t="s">
        <v>6702</v>
      </c>
      <c r="C114" s="661" t="s">
        <v>6711</v>
      </c>
      <c r="D114" s="661" t="s">
        <v>6712</v>
      </c>
      <c r="E114" s="664">
        <v>16</v>
      </c>
      <c r="F114" s="664">
        <v>152827.15</v>
      </c>
      <c r="G114" s="661">
        <v>1</v>
      </c>
      <c r="H114" s="661">
        <v>9551.6968749999996</v>
      </c>
      <c r="I114" s="664">
        <v>17</v>
      </c>
      <c r="J114" s="664">
        <v>164663.70000000001</v>
      </c>
      <c r="K114" s="661">
        <v>1.0774505707919046</v>
      </c>
      <c r="L114" s="661">
        <v>9686.1</v>
      </c>
      <c r="M114" s="664">
        <v>4</v>
      </c>
      <c r="N114" s="664">
        <v>38744.400000000001</v>
      </c>
      <c r="O114" s="677">
        <v>0.25351778136280106</v>
      </c>
      <c r="P114" s="665">
        <v>9686.1</v>
      </c>
    </row>
    <row r="115" spans="1:16" ht="14.4" customHeight="1" x14ac:dyDescent="0.3">
      <c r="A115" s="660" t="s">
        <v>6577</v>
      </c>
      <c r="B115" s="661" t="s">
        <v>6702</v>
      </c>
      <c r="C115" s="661" t="s">
        <v>6713</v>
      </c>
      <c r="D115" s="661" t="s">
        <v>6714</v>
      </c>
      <c r="E115" s="664">
        <v>170</v>
      </c>
      <c r="F115" s="664">
        <v>40415.060000000005</v>
      </c>
      <c r="G115" s="661">
        <v>1</v>
      </c>
      <c r="H115" s="661">
        <v>237.73564705882356</v>
      </c>
      <c r="I115" s="664">
        <v>209</v>
      </c>
      <c r="J115" s="664">
        <v>49884.12000000001</v>
      </c>
      <c r="K115" s="661">
        <v>1.2342953344619556</v>
      </c>
      <c r="L115" s="661">
        <v>238.68000000000004</v>
      </c>
      <c r="M115" s="664">
        <v>247</v>
      </c>
      <c r="N115" s="664">
        <v>58953.960000000014</v>
      </c>
      <c r="O115" s="677">
        <v>1.4587126680004932</v>
      </c>
      <c r="P115" s="665">
        <v>238.68000000000006</v>
      </c>
    </row>
    <row r="116" spans="1:16" ht="14.4" customHeight="1" x14ac:dyDescent="0.3">
      <c r="A116" s="660" t="s">
        <v>6577</v>
      </c>
      <c r="B116" s="661" t="s">
        <v>6715</v>
      </c>
      <c r="C116" s="661" t="s">
        <v>6716</v>
      </c>
      <c r="D116" s="661" t="s">
        <v>6717</v>
      </c>
      <c r="E116" s="664">
        <v>142</v>
      </c>
      <c r="F116" s="664">
        <v>80244.2</v>
      </c>
      <c r="G116" s="661">
        <v>1</v>
      </c>
      <c r="H116" s="661">
        <v>565.1</v>
      </c>
      <c r="I116" s="664">
        <v>150</v>
      </c>
      <c r="J116" s="664">
        <v>84764.999999999985</v>
      </c>
      <c r="K116" s="661">
        <v>1.056338028169014</v>
      </c>
      <c r="L116" s="661">
        <v>565.09999999999991</v>
      </c>
      <c r="M116" s="664">
        <v>209</v>
      </c>
      <c r="N116" s="664">
        <v>118105.90000000001</v>
      </c>
      <c r="O116" s="677">
        <v>1.4718309859154932</v>
      </c>
      <c r="P116" s="665">
        <v>565.1</v>
      </c>
    </row>
    <row r="117" spans="1:16" ht="14.4" customHeight="1" x14ac:dyDescent="0.3">
      <c r="A117" s="660" t="s">
        <v>6577</v>
      </c>
      <c r="B117" s="661" t="s">
        <v>6715</v>
      </c>
      <c r="C117" s="661" t="s">
        <v>6718</v>
      </c>
      <c r="D117" s="661" t="s">
        <v>6719</v>
      </c>
      <c r="E117" s="664">
        <v>70</v>
      </c>
      <c r="F117" s="664">
        <v>73430</v>
      </c>
      <c r="G117" s="661">
        <v>1</v>
      </c>
      <c r="H117" s="661">
        <v>1049</v>
      </c>
      <c r="I117" s="664">
        <v>72</v>
      </c>
      <c r="J117" s="664">
        <v>75528</v>
      </c>
      <c r="K117" s="661">
        <v>1.0285714285714285</v>
      </c>
      <c r="L117" s="661">
        <v>1049</v>
      </c>
      <c r="M117" s="664">
        <v>102</v>
      </c>
      <c r="N117" s="664">
        <v>106998</v>
      </c>
      <c r="O117" s="677">
        <v>1.4571428571428571</v>
      </c>
      <c r="P117" s="665">
        <v>1049</v>
      </c>
    </row>
    <row r="118" spans="1:16" ht="14.4" customHeight="1" x14ac:dyDescent="0.3">
      <c r="A118" s="660" t="s">
        <v>6577</v>
      </c>
      <c r="B118" s="661" t="s">
        <v>6715</v>
      </c>
      <c r="C118" s="661" t="s">
        <v>6720</v>
      </c>
      <c r="D118" s="661" t="s">
        <v>6721</v>
      </c>
      <c r="E118" s="664">
        <v>15</v>
      </c>
      <c r="F118" s="664">
        <v>15045</v>
      </c>
      <c r="G118" s="661">
        <v>1</v>
      </c>
      <c r="H118" s="661">
        <v>1003</v>
      </c>
      <c r="I118" s="664">
        <v>6</v>
      </c>
      <c r="J118" s="664">
        <v>6018</v>
      </c>
      <c r="K118" s="661">
        <v>0.4</v>
      </c>
      <c r="L118" s="661">
        <v>1003</v>
      </c>
      <c r="M118" s="664">
        <v>6</v>
      </c>
      <c r="N118" s="664">
        <v>6018</v>
      </c>
      <c r="O118" s="677">
        <v>0.4</v>
      </c>
      <c r="P118" s="665">
        <v>1003</v>
      </c>
    </row>
    <row r="119" spans="1:16" ht="14.4" customHeight="1" x14ac:dyDescent="0.3">
      <c r="A119" s="660" t="s">
        <v>6577</v>
      </c>
      <c r="B119" s="661" t="s">
        <v>6722</v>
      </c>
      <c r="C119" s="661" t="s">
        <v>6723</v>
      </c>
      <c r="D119" s="661" t="s">
        <v>6724</v>
      </c>
      <c r="E119" s="664">
        <v>490</v>
      </c>
      <c r="F119" s="664">
        <v>76440</v>
      </c>
      <c r="G119" s="661">
        <v>1</v>
      </c>
      <c r="H119" s="661">
        <v>156</v>
      </c>
      <c r="I119" s="664">
        <v>705</v>
      </c>
      <c r="J119" s="664">
        <v>107328</v>
      </c>
      <c r="K119" s="661">
        <v>1.4040816326530612</v>
      </c>
      <c r="L119" s="661">
        <v>152.23829787234044</v>
      </c>
      <c r="M119" s="664">
        <v>581</v>
      </c>
      <c r="N119" s="664">
        <v>83664</v>
      </c>
      <c r="O119" s="677">
        <v>1.0945054945054946</v>
      </c>
      <c r="P119" s="665">
        <v>144</v>
      </c>
    </row>
    <row r="120" spans="1:16" ht="14.4" customHeight="1" x14ac:dyDescent="0.3">
      <c r="A120" s="660" t="s">
        <v>6577</v>
      </c>
      <c r="B120" s="661" t="s">
        <v>6722</v>
      </c>
      <c r="C120" s="661" t="s">
        <v>6725</v>
      </c>
      <c r="D120" s="661" t="s">
        <v>6726</v>
      </c>
      <c r="E120" s="664">
        <v>271</v>
      </c>
      <c r="F120" s="664">
        <v>50135</v>
      </c>
      <c r="G120" s="661">
        <v>1</v>
      </c>
      <c r="H120" s="661">
        <v>185</v>
      </c>
      <c r="I120" s="664">
        <v>323</v>
      </c>
      <c r="J120" s="664">
        <v>60016</v>
      </c>
      <c r="K120" s="661">
        <v>1.1970878627705197</v>
      </c>
      <c r="L120" s="661">
        <v>185.80804953560371</v>
      </c>
      <c r="M120" s="664">
        <v>343</v>
      </c>
      <c r="N120" s="664">
        <v>64827</v>
      </c>
      <c r="O120" s="677">
        <v>1.2930487683255212</v>
      </c>
      <c r="P120" s="665">
        <v>189</v>
      </c>
    </row>
    <row r="121" spans="1:16" ht="14.4" customHeight="1" x14ac:dyDescent="0.3">
      <c r="A121" s="660" t="s">
        <v>6577</v>
      </c>
      <c r="B121" s="661" t="s">
        <v>6722</v>
      </c>
      <c r="C121" s="661" t="s">
        <v>6727</v>
      </c>
      <c r="D121" s="661" t="s">
        <v>6728</v>
      </c>
      <c r="E121" s="664">
        <v>484</v>
      </c>
      <c r="F121" s="664">
        <v>16456</v>
      </c>
      <c r="G121" s="661">
        <v>1</v>
      </c>
      <c r="H121" s="661">
        <v>34</v>
      </c>
      <c r="I121" s="664">
        <v>714</v>
      </c>
      <c r="J121" s="664">
        <v>24495</v>
      </c>
      <c r="K121" s="661">
        <v>1.4885148274185707</v>
      </c>
      <c r="L121" s="661">
        <v>34.306722689075627</v>
      </c>
      <c r="M121" s="664">
        <v>777</v>
      </c>
      <c r="N121" s="664">
        <v>27195</v>
      </c>
      <c r="O121" s="677">
        <v>1.6525887214389887</v>
      </c>
      <c r="P121" s="665">
        <v>35</v>
      </c>
    </row>
    <row r="122" spans="1:16" ht="14.4" customHeight="1" x14ac:dyDescent="0.3">
      <c r="A122" s="660" t="s">
        <v>6577</v>
      </c>
      <c r="B122" s="661" t="s">
        <v>6722</v>
      </c>
      <c r="C122" s="661" t="s">
        <v>6729</v>
      </c>
      <c r="D122" s="661" t="s">
        <v>6730</v>
      </c>
      <c r="E122" s="664">
        <v>63</v>
      </c>
      <c r="F122" s="664">
        <v>8820</v>
      </c>
      <c r="G122" s="661">
        <v>1</v>
      </c>
      <c r="H122" s="661">
        <v>140</v>
      </c>
      <c r="I122" s="664">
        <v>83</v>
      </c>
      <c r="J122" s="664">
        <v>11664</v>
      </c>
      <c r="K122" s="661">
        <v>1.3224489795918368</v>
      </c>
      <c r="L122" s="661">
        <v>140.53012048192772</v>
      </c>
      <c r="M122" s="664">
        <v>117</v>
      </c>
      <c r="N122" s="664">
        <v>16731</v>
      </c>
      <c r="O122" s="677">
        <v>1.8969387755102041</v>
      </c>
      <c r="P122" s="665">
        <v>143</v>
      </c>
    </row>
    <row r="123" spans="1:16" ht="14.4" customHeight="1" x14ac:dyDescent="0.3">
      <c r="A123" s="660" t="s">
        <v>6577</v>
      </c>
      <c r="B123" s="661" t="s">
        <v>6722</v>
      </c>
      <c r="C123" s="661" t="s">
        <v>6731</v>
      </c>
      <c r="D123" s="661" t="s">
        <v>6732</v>
      </c>
      <c r="E123" s="664">
        <v>142</v>
      </c>
      <c r="F123" s="664">
        <v>23146</v>
      </c>
      <c r="G123" s="661">
        <v>1</v>
      </c>
      <c r="H123" s="661">
        <v>163</v>
      </c>
      <c r="I123" s="664">
        <v>151</v>
      </c>
      <c r="J123" s="664">
        <v>24651</v>
      </c>
      <c r="K123" s="661">
        <v>1.0650220340447594</v>
      </c>
      <c r="L123" s="661">
        <v>163.25165562913907</v>
      </c>
      <c r="M123" s="664">
        <v>209</v>
      </c>
      <c r="N123" s="664">
        <v>34485</v>
      </c>
      <c r="O123" s="677">
        <v>1.4898902618162966</v>
      </c>
      <c r="P123" s="665">
        <v>165</v>
      </c>
    </row>
    <row r="124" spans="1:16" ht="14.4" customHeight="1" x14ac:dyDescent="0.3">
      <c r="A124" s="660" t="s">
        <v>6577</v>
      </c>
      <c r="B124" s="661" t="s">
        <v>6722</v>
      </c>
      <c r="C124" s="661" t="s">
        <v>6733</v>
      </c>
      <c r="D124" s="661" t="s">
        <v>6734</v>
      </c>
      <c r="E124" s="664">
        <v>141</v>
      </c>
      <c r="F124" s="664">
        <v>6486</v>
      </c>
      <c r="G124" s="661">
        <v>1</v>
      </c>
      <c r="H124" s="661">
        <v>46</v>
      </c>
      <c r="I124" s="664">
        <v>148</v>
      </c>
      <c r="J124" s="664">
        <v>6846</v>
      </c>
      <c r="K124" s="661">
        <v>1.0555041628122108</v>
      </c>
      <c r="L124" s="661">
        <v>46.256756756756758</v>
      </c>
      <c r="M124" s="664">
        <v>213</v>
      </c>
      <c r="N124" s="664">
        <v>10011</v>
      </c>
      <c r="O124" s="677">
        <v>1.5434782608695652</v>
      </c>
      <c r="P124" s="665">
        <v>47</v>
      </c>
    </row>
    <row r="125" spans="1:16" ht="14.4" customHeight="1" x14ac:dyDescent="0.3">
      <c r="A125" s="660" t="s">
        <v>6577</v>
      </c>
      <c r="B125" s="661" t="s">
        <v>6722</v>
      </c>
      <c r="C125" s="661" t="s">
        <v>6735</v>
      </c>
      <c r="D125" s="661" t="s">
        <v>6736</v>
      </c>
      <c r="E125" s="664">
        <v>18</v>
      </c>
      <c r="F125" s="664">
        <v>0</v>
      </c>
      <c r="G125" s="661"/>
      <c r="H125" s="661">
        <v>0</v>
      </c>
      <c r="I125" s="664">
        <v>32</v>
      </c>
      <c r="J125" s="664">
        <v>0</v>
      </c>
      <c r="K125" s="661"/>
      <c r="L125" s="661">
        <v>0</v>
      </c>
      <c r="M125" s="664"/>
      <c r="N125" s="664"/>
      <c r="O125" s="677"/>
      <c r="P125" s="665"/>
    </row>
    <row r="126" spans="1:16" ht="14.4" customHeight="1" x14ac:dyDescent="0.3">
      <c r="A126" s="660" t="s">
        <v>6577</v>
      </c>
      <c r="B126" s="661" t="s">
        <v>6722</v>
      </c>
      <c r="C126" s="661" t="s">
        <v>6737</v>
      </c>
      <c r="D126" s="661" t="s">
        <v>6738</v>
      </c>
      <c r="E126" s="664">
        <v>26</v>
      </c>
      <c r="F126" s="664">
        <v>0</v>
      </c>
      <c r="G126" s="661"/>
      <c r="H126" s="661">
        <v>0</v>
      </c>
      <c r="I126" s="664">
        <v>19</v>
      </c>
      <c r="J126" s="664">
        <v>0</v>
      </c>
      <c r="K126" s="661"/>
      <c r="L126" s="661">
        <v>0</v>
      </c>
      <c r="M126" s="664">
        <v>25</v>
      </c>
      <c r="N126" s="664">
        <v>0</v>
      </c>
      <c r="O126" s="677"/>
      <c r="P126" s="665">
        <v>0</v>
      </c>
    </row>
    <row r="127" spans="1:16" ht="14.4" customHeight="1" x14ac:dyDescent="0.3">
      <c r="A127" s="660" t="s">
        <v>6577</v>
      </c>
      <c r="B127" s="661" t="s">
        <v>6722</v>
      </c>
      <c r="C127" s="661" t="s">
        <v>6739</v>
      </c>
      <c r="D127" s="661" t="s">
        <v>6740</v>
      </c>
      <c r="E127" s="664">
        <v>357</v>
      </c>
      <c r="F127" s="664">
        <v>0</v>
      </c>
      <c r="G127" s="661"/>
      <c r="H127" s="661">
        <v>0</v>
      </c>
      <c r="I127" s="664">
        <v>409</v>
      </c>
      <c r="J127" s="664">
        <v>0</v>
      </c>
      <c r="K127" s="661"/>
      <c r="L127" s="661">
        <v>0</v>
      </c>
      <c r="M127" s="664">
        <v>558</v>
      </c>
      <c r="N127" s="664">
        <v>0</v>
      </c>
      <c r="O127" s="677"/>
      <c r="P127" s="665">
        <v>0</v>
      </c>
    </row>
    <row r="128" spans="1:16" ht="14.4" customHeight="1" x14ac:dyDescent="0.3">
      <c r="A128" s="660" t="s">
        <v>6577</v>
      </c>
      <c r="B128" s="661" t="s">
        <v>6722</v>
      </c>
      <c r="C128" s="661" t="s">
        <v>6741</v>
      </c>
      <c r="D128" s="661" t="s">
        <v>6742</v>
      </c>
      <c r="E128" s="664">
        <v>190</v>
      </c>
      <c r="F128" s="664">
        <v>0</v>
      </c>
      <c r="G128" s="661"/>
      <c r="H128" s="661">
        <v>0</v>
      </c>
      <c r="I128" s="664">
        <v>184</v>
      </c>
      <c r="J128" s="664">
        <v>0</v>
      </c>
      <c r="K128" s="661"/>
      <c r="L128" s="661">
        <v>0</v>
      </c>
      <c r="M128" s="664">
        <v>142</v>
      </c>
      <c r="N128" s="664">
        <v>0</v>
      </c>
      <c r="O128" s="677"/>
      <c r="P128" s="665">
        <v>0</v>
      </c>
    </row>
    <row r="129" spans="1:16" ht="14.4" customHeight="1" x14ac:dyDescent="0.3">
      <c r="A129" s="660" t="s">
        <v>6577</v>
      </c>
      <c r="B129" s="661" t="s">
        <v>6722</v>
      </c>
      <c r="C129" s="661" t="s">
        <v>6743</v>
      </c>
      <c r="D129" s="661" t="s">
        <v>6744</v>
      </c>
      <c r="E129" s="664">
        <v>435</v>
      </c>
      <c r="F129" s="664">
        <v>45240</v>
      </c>
      <c r="G129" s="661">
        <v>1</v>
      </c>
      <c r="H129" s="661">
        <v>104</v>
      </c>
      <c r="I129" s="664">
        <v>3</v>
      </c>
      <c r="J129" s="664">
        <v>312</v>
      </c>
      <c r="K129" s="661">
        <v>6.8965517241379309E-3</v>
      </c>
      <c r="L129" s="661">
        <v>104</v>
      </c>
      <c r="M129" s="664"/>
      <c r="N129" s="664"/>
      <c r="O129" s="677"/>
      <c r="P129" s="665"/>
    </row>
    <row r="130" spans="1:16" ht="14.4" customHeight="1" x14ac:dyDescent="0.3">
      <c r="A130" s="660" t="s">
        <v>6577</v>
      </c>
      <c r="B130" s="661" t="s">
        <v>6722</v>
      </c>
      <c r="C130" s="661" t="s">
        <v>6745</v>
      </c>
      <c r="D130" s="661" t="s">
        <v>6746</v>
      </c>
      <c r="E130" s="664">
        <v>4093</v>
      </c>
      <c r="F130" s="664">
        <v>0</v>
      </c>
      <c r="G130" s="661"/>
      <c r="H130" s="661">
        <v>0</v>
      </c>
      <c r="I130" s="664">
        <v>4275</v>
      </c>
      <c r="J130" s="664">
        <v>0</v>
      </c>
      <c r="K130" s="661"/>
      <c r="L130" s="661">
        <v>0</v>
      </c>
      <c r="M130" s="664">
        <v>6030</v>
      </c>
      <c r="N130" s="664">
        <v>59099.990000000005</v>
      </c>
      <c r="O130" s="677"/>
      <c r="P130" s="665">
        <v>9.8009933665008298</v>
      </c>
    </row>
    <row r="131" spans="1:16" ht="14.4" customHeight="1" x14ac:dyDescent="0.3">
      <c r="A131" s="660" t="s">
        <v>6577</v>
      </c>
      <c r="B131" s="661" t="s">
        <v>6722</v>
      </c>
      <c r="C131" s="661" t="s">
        <v>6747</v>
      </c>
      <c r="D131" s="661" t="s">
        <v>6748</v>
      </c>
      <c r="E131" s="664">
        <v>2069</v>
      </c>
      <c r="F131" s="664">
        <v>72415</v>
      </c>
      <c r="G131" s="661">
        <v>1</v>
      </c>
      <c r="H131" s="661">
        <v>35</v>
      </c>
      <c r="I131" s="664">
        <v>4427</v>
      </c>
      <c r="J131" s="664">
        <v>156181</v>
      </c>
      <c r="K131" s="661">
        <v>2.1567492922737004</v>
      </c>
      <c r="L131" s="661">
        <v>35.279195843686466</v>
      </c>
      <c r="M131" s="664">
        <v>6015</v>
      </c>
      <c r="N131" s="664">
        <v>216540</v>
      </c>
      <c r="O131" s="677">
        <v>2.9902644479734861</v>
      </c>
      <c r="P131" s="665">
        <v>36</v>
      </c>
    </row>
    <row r="132" spans="1:16" ht="14.4" customHeight="1" x14ac:dyDescent="0.3">
      <c r="A132" s="660" t="s">
        <v>6577</v>
      </c>
      <c r="B132" s="661" t="s">
        <v>6722</v>
      </c>
      <c r="C132" s="661" t="s">
        <v>6749</v>
      </c>
      <c r="D132" s="661" t="s">
        <v>6750</v>
      </c>
      <c r="E132" s="664">
        <v>166</v>
      </c>
      <c r="F132" s="664">
        <v>13446</v>
      </c>
      <c r="G132" s="661">
        <v>1</v>
      </c>
      <c r="H132" s="661">
        <v>81</v>
      </c>
      <c r="I132" s="664">
        <v>180</v>
      </c>
      <c r="J132" s="664">
        <v>14628</v>
      </c>
      <c r="K132" s="661">
        <v>1.0879071842927264</v>
      </c>
      <c r="L132" s="661">
        <v>81.266666666666666</v>
      </c>
      <c r="M132" s="664">
        <v>256</v>
      </c>
      <c r="N132" s="664">
        <v>20992</v>
      </c>
      <c r="O132" s="677">
        <v>1.561207794139521</v>
      </c>
      <c r="P132" s="665">
        <v>82</v>
      </c>
    </row>
    <row r="133" spans="1:16" ht="14.4" customHeight="1" x14ac:dyDescent="0.3">
      <c r="A133" s="660" t="s">
        <v>6577</v>
      </c>
      <c r="B133" s="661" t="s">
        <v>6722</v>
      </c>
      <c r="C133" s="661" t="s">
        <v>6751</v>
      </c>
      <c r="D133" s="661" t="s">
        <v>6752</v>
      </c>
      <c r="E133" s="664">
        <v>288</v>
      </c>
      <c r="F133" s="664">
        <v>8640</v>
      </c>
      <c r="G133" s="661">
        <v>1</v>
      </c>
      <c r="H133" s="661">
        <v>30</v>
      </c>
      <c r="I133" s="664">
        <v>415</v>
      </c>
      <c r="J133" s="664">
        <v>12574</v>
      </c>
      <c r="K133" s="661">
        <v>1.455324074074074</v>
      </c>
      <c r="L133" s="661">
        <v>30.298795180722891</v>
      </c>
      <c r="M133" s="664">
        <v>639</v>
      </c>
      <c r="N133" s="664">
        <v>19809</v>
      </c>
      <c r="O133" s="677">
        <v>2.2927083333333331</v>
      </c>
      <c r="P133" s="665">
        <v>31</v>
      </c>
    </row>
    <row r="134" spans="1:16" ht="14.4" customHeight="1" x14ac:dyDescent="0.3">
      <c r="A134" s="660" t="s">
        <v>6577</v>
      </c>
      <c r="B134" s="661" t="s">
        <v>6722</v>
      </c>
      <c r="C134" s="661" t="s">
        <v>6753</v>
      </c>
      <c r="D134" s="661" t="s">
        <v>6754</v>
      </c>
      <c r="E134" s="664"/>
      <c r="F134" s="664"/>
      <c r="G134" s="661"/>
      <c r="H134" s="661"/>
      <c r="I134" s="664">
        <v>1</v>
      </c>
      <c r="J134" s="664">
        <v>0</v>
      </c>
      <c r="K134" s="661"/>
      <c r="L134" s="661">
        <v>0</v>
      </c>
      <c r="M134" s="664">
        <v>3</v>
      </c>
      <c r="N134" s="664">
        <v>0</v>
      </c>
      <c r="O134" s="677"/>
      <c r="P134" s="665">
        <v>0</v>
      </c>
    </row>
    <row r="135" spans="1:16" ht="14.4" customHeight="1" x14ac:dyDescent="0.3">
      <c r="A135" s="660" t="s">
        <v>6577</v>
      </c>
      <c r="B135" s="661" t="s">
        <v>6722</v>
      </c>
      <c r="C135" s="661" t="s">
        <v>6755</v>
      </c>
      <c r="D135" s="661" t="s">
        <v>6756</v>
      </c>
      <c r="E135" s="664">
        <v>9</v>
      </c>
      <c r="F135" s="664">
        <v>1269</v>
      </c>
      <c r="G135" s="661">
        <v>1</v>
      </c>
      <c r="H135" s="661">
        <v>141</v>
      </c>
      <c r="I135" s="664">
        <v>1</v>
      </c>
      <c r="J135" s="664">
        <v>141</v>
      </c>
      <c r="K135" s="661">
        <v>0.1111111111111111</v>
      </c>
      <c r="L135" s="661">
        <v>141</v>
      </c>
      <c r="M135" s="664">
        <v>7</v>
      </c>
      <c r="N135" s="664">
        <v>903</v>
      </c>
      <c r="O135" s="677">
        <v>0.71158392434988182</v>
      </c>
      <c r="P135" s="665">
        <v>129</v>
      </c>
    </row>
    <row r="136" spans="1:16" ht="14.4" customHeight="1" x14ac:dyDescent="0.3">
      <c r="A136" s="660" t="s">
        <v>6577</v>
      </c>
      <c r="B136" s="661" t="s">
        <v>6722</v>
      </c>
      <c r="C136" s="661" t="s">
        <v>6757</v>
      </c>
      <c r="D136" s="661" t="s">
        <v>6758</v>
      </c>
      <c r="E136" s="664">
        <v>1</v>
      </c>
      <c r="F136" s="664">
        <v>8977</v>
      </c>
      <c r="G136" s="661">
        <v>1</v>
      </c>
      <c r="H136" s="661">
        <v>8977</v>
      </c>
      <c r="I136" s="664">
        <v>1</v>
      </c>
      <c r="J136" s="664">
        <v>8998</v>
      </c>
      <c r="K136" s="661">
        <v>1.0023393115740225</v>
      </c>
      <c r="L136" s="661">
        <v>8998</v>
      </c>
      <c r="M136" s="664"/>
      <c r="N136" s="664"/>
      <c r="O136" s="677"/>
      <c r="P136" s="665"/>
    </row>
    <row r="137" spans="1:16" ht="14.4" customHeight="1" x14ac:dyDescent="0.3">
      <c r="A137" s="660" t="s">
        <v>6577</v>
      </c>
      <c r="B137" s="661" t="s">
        <v>6722</v>
      </c>
      <c r="C137" s="661" t="s">
        <v>6759</v>
      </c>
      <c r="D137" s="661" t="s">
        <v>6760</v>
      </c>
      <c r="E137" s="664">
        <v>831</v>
      </c>
      <c r="F137" s="664">
        <v>271737</v>
      </c>
      <c r="G137" s="661">
        <v>1</v>
      </c>
      <c r="H137" s="661">
        <v>327</v>
      </c>
      <c r="I137" s="664">
        <v>847</v>
      </c>
      <c r="J137" s="664">
        <v>277542</v>
      </c>
      <c r="K137" s="661">
        <v>1.0213625674825291</v>
      </c>
      <c r="L137" s="661">
        <v>327.67650531286893</v>
      </c>
      <c r="M137" s="664">
        <v>1335</v>
      </c>
      <c r="N137" s="664">
        <v>441885</v>
      </c>
      <c r="O137" s="677">
        <v>1.6261495490124642</v>
      </c>
      <c r="P137" s="665">
        <v>331</v>
      </c>
    </row>
    <row r="138" spans="1:16" ht="14.4" customHeight="1" x14ac:dyDescent="0.3">
      <c r="A138" s="660" t="s">
        <v>6577</v>
      </c>
      <c r="B138" s="661" t="s">
        <v>6722</v>
      </c>
      <c r="C138" s="661" t="s">
        <v>6761</v>
      </c>
      <c r="D138" s="661" t="s">
        <v>6762</v>
      </c>
      <c r="E138" s="664">
        <v>12</v>
      </c>
      <c r="F138" s="664">
        <v>2472</v>
      </c>
      <c r="G138" s="661">
        <v>1</v>
      </c>
      <c r="H138" s="661">
        <v>206</v>
      </c>
      <c r="I138" s="664">
        <v>10</v>
      </c>
      <c r="J138" s="664">
        <v>2069</v>
      </c>
      <c r="K138" s="661">
        <v>0.83697411003236244</v>
      </c>
      <c r="L138" s="661">
        <v>206.9</v>
      </c>
      <c r="M138" s="664">
        <v>4</v>
      </c>
      <c r="N138" s="664">
        <v>840</v>
      </c>
      <c r="O138" s="677">
        <v>0.33980582524271846</v>
      </c>
      <c r="P138" s="665">
        <v>210</v>
      </c>
    </row>
    <row r="139" spans="1:16" ht="14.4" customHeight="1" x14ac:dyDescent="0.3">
      <c r="A139" s="660" t="s">
        <v>6577</v>
      </c>
      <c r="B139" s="661" t="s">
        <v>6722</v>
      </c>
      <c r="C139" s="661" t="s">
        <v>6763</v>
      </c>
      <c r="D139" s="661" t="s">
        <v>6764</v>
      </c>
      <c r="E139" s="664">
        <v>2</v>
      </c>
      <c r="F139" s="664">
        <v>0</v>
      </c>
      <c r="G139" s="661"/>
      <c r="H139" s="661">
        <v>0</v>
      </c>
      <c r="I139" s="664">
        <v>3</v>
      </c>
      <c r="J139" s="664">
        <v>0</v>
      </c>
      <c r="K139" s="661"/>
      <c r="L139" s="661">
        <v>0</v>
      </c>
      <c r="M139" s="664">
        <v>2</v>
      </c>
      <c r="N139" s="664">
        <v>0</v>
      </c>
      <c r="O139" s="677"/>
      <c r="P139" s="665">
        <v>0</v>
      </c>
    </row>
    <row r="140" spans="1:16" ht="14.4" customHeight="1" x14ac:dyDescent="0.3">
      <c r="A140" s="660" t="s">
        <v>6577</v>
      </c>
      <c r="B140" s="661" t="s">
        <v>6722</v>
      </c>
      <c r="C140" s="661" t="s">
        <v>6765</v>
      </c>
      <c r="D140" s="661" t="s">
        <v>6766</v>
      </c>
      <c r="E140" s="664">
        <v>85</v>
      </c>
      <c r="F140" s="664">
        <v>37230</v>
      </c>
      <c r="G140" s="661">
        <v>1</v>
      </c>
      <c r="H140" s="661">
        <v>438</v>
      </c>
      <c r="I140" s="664">
        <v>77</v>
      </c>
      <c r="J140" s="664">
        <v>33804</v>
      </c>
      <c r="K140" s="661">
        <v>0.90797743755036264</v>
      </c>
      <c r="L140" s="661">
        <v>439.01298701298703</v>
      </c>
      <c r="M140" s="664">
        <v>108</v>
      </c>
      <c r="N140" s="664">
        <v>47844</v>
      </c>
      <c r="O140" s="677">
        <v>1.2850926672038678</v>
      </c>
      <c r="P140" s="665">
        <v>443</v>
      </c>
    </row>
    <row r="141" spans="1:16" ht="14.4" customHeight="1" x14ac:dyDescent="0.3">
      <c r="A141" s="660" t="s">
        <v>6577</v>
      </c>
      <c r="B141" s="661" t="s">
        <v>6722</v>
      </c>
      <c r="C141" s="661" t="s">
        <v>6767</v>
      </c>
      <c r="D141" s="661" t="s">
        <v>6768</v>
      </c>
      <c r="E141" s="664">
        <v>39</v>
      </c>
      <c r="F141" s="664">
        <v>6201</v>
      </c>
      <c r="G141" s="661">
        <v>1</v>
      </c>
      <c r="H141" s="661">
        <v>159</v>
      </c>
      <c r="I141" s="664">
        <v>125</v>
      </c>
      <c r="J141" s="664">
        <v>19912</v>
      </c>
      <c r="K141" s="661">
        <v>3.2110949846798902</v>
      </c>
      <c r="L141" s="661">
        <v>159.29599999999999</v>
      </c>
      <c r="M141" s="664">
        <v>92</v>
      </c>
      <c r="N141" s="664">
        <v>14812</v>
      </c>
      <c r="O141" s="677">
        <v>2.3886469924205773</v>
      </c>
      <c r="P141" s="665">
        <v>161</v>
      </c>
    </row>
    <row r="142" spans="1:16" ht="14.4" customHeight="1" x14ac:dyDescent="0.3">
      <c r="A142" s="660" t="s">
        <v>6577</v>
      </c>
      <c r="B142" s="661" t="s">
        <v>6722</v>
      </c>
      <c r="C142" s="661" t="s">
        <v>6769</v>
      </c>
      <c r="D142" s="661" t="s">
        <v>6770</v>
      </c>
      <c r="E142" s="664">
        <v>206</v>
      </c>
      <c r="F142" s="664">
        <v>11536</v>
      </c>
      <c r="G142" s="661">
        <v>1</v>
      </c>
      <c r="H142" s="661">
        <v>56</v>
      </c>
      <c r="I142" s="664">
        <v>137</v>
      </c>
      <c r="J142" s="664">
        <v>7690</v>
      </c>
      <c r="K142" s="661">
        <v>0.66660887656033285</v>
      </c>
      <c r="L142" s="661">
        <v>56.131386861313871</v>
      </c>
      <c r="M142" s="664">
        <v>10</v>
      </c>
      <c r="N142" s="664">
        <v>570</v>
      </c>
      <c r="O142" s="677">
        <v>4.9410540915395283E-2</v>
      </c>
      <c r="P142" s="665">
        <v>57</v>
      </c>
    </row>
    <row r="143" spans="1:16" ht="14.4" customHeight="1" x14ac:dyDescent="0.3">
      <c r="A143" s="660" t="s">
        <v>6577</v>
      </c>
      <c r="B143" s="661" t="s">
        <v>6722</v>
      </c>
      <c r="C143" s="661" t="s">
        <v>6771</v>
      </c>
      <c r="D143" s="661" t="s">
        <v>6772</v>
      </c>
      <c r="E143" s="664">
        <v>388</v>
      </c>
      <c r="F143" s="664">
        <v>10088</v>
      </c>
      <c r="G143" s="661">
        <v>1</v>
      </c>
      <c r="H143" s="661">
        <v>26</v>
      </c>
      <c r="I143" s="664">
        <v>344</v>
      </c>
      <c r="J143" s="664">
        <v>9063</v>
      </c>
      <c r="K143" s="661">
        <v>0.89839413164155435</v>
      </c>
      <c r="L143" s="661">
        <v>26.345930232558139</v>
      </c>
      <c r="M143" s="664">
        <v>554</v>
      </c>
      <c r="N143" s="664">
        <v>14958</v>
      </c>
      <c r="O143" s="677">
        <v>1.4827517842981761</v>
      </c>
      <c r="P143" s="665">
        <v>27</v>
      </c>
    </row>
    <row r="144" spans="1:16" ht="14.4" customHeight="1" x14ac:dyDescent="0.3">
      <c r="A144" s="660" t="s">
        <v>6577</v>
      </c>
      <c r="B144" s="661" t="s">
        <v>6722</v>
      </c>
      <c r="C144" s="661" t="s">
        <v>6773</v>
      </c>
      <c r="D144" s="661" t="s">
        <v>6774</v>
      </c>
      <c r="E144" s="664">
        <v>3163</v>
      </c>
      <c r="F144" s="664">
        <v>515569</v>
      </c>
      <c r="G144" s="661">
        <v>1</v>
      </c>
      <c r="H144" s="661">
        <v>163</v>
      </c>
      <c r="I144" s="664">
        <v>3364</v>
      </c>
      <c r="J144" s="664">
        <v>549304</v>
      </c>
      <c r="K144" s="661">
        <v>1.0654325609181312</v>
      </c>
      <c r="L144" s="661">
        <v>163.28894173602853</v>
      </c>
      <c r="M144" s="664">
        <v>4439</v>
      </c>
      <c r="N144" s="664">
        <v>732435</v>
      </c>
      <c r="O144" s="677">
        <v>1.4206342894937438</v>
      </c>
      <c r="P144" s="665">
        <v>165</v>
      </c>
    </row>
    <row r="145" spans="1:16" ht="14.4" customHeight="1" x14ac:dyDescent="0.3">
      <c r="A145" s="660" t="s">
        <v>6577</v>
      </c>
      <c r="B145" s="661" t="s">
        <v>6722</v>
      </c>
      <c r="C145" s="661" t="s">
        <v>6775</v>
      </c>
      <c r="D145" s="661" t="s">
        <v>6776</v>
      </c>
      <c r="E145" s="664">
        <v>233</v>
      </c>
      <c r="F145" s="664">
        <v>150285</v>
      </c>
      <c r="G145" s="661">
        <v>1</v>
      </c>
      <c r="H145" s="661">
        <v>645</v>
      </c>
      <c r="I145" s="664">
        <v>229</v>
      </c>
      <c r="J145" s="664">
        <v>148149</v>
      </c>
      <c r="K145" s="661">
        <v>0.98578700469108693</v>
      </c>
      <c r="L145" s="661">
        <v>646.93886462882097</v>
      </c>
      <c r="M145" s="664">
        <v>267</v>
      </c>
      <c r="N145" s="664">
        <v>174351</v>
      </c>
      <c r="O145" s="677">
        <v>1.1601357420900289</v>
      </c>
      <c r="P145" s="665">
        <v>653</v>
      </c>
    </row>
    <row r="146" spans="1:16" ht="14.4" customHeight="1" x14ac:dyDescent="0.3">
      <c r="A146" s="660" t="s">
        <v>6777</v>
      </c>
      <c r="B146" s="661" t="s">
        <v>6722</v>
      </c>
      <c r="C146" s="661" t="s">
        <v>6778</v>
      </c>
      <c r="D146" s="661" t="s">
        <v>6779</v>
      </c>
      <c r="E146" s="664">
        <v>249</v>
      </c>
      <c r="F146" s="664">
        <v>225096</v>
      </c>
      <c r="G146" s="661">
        <v>1</v>
      </c>
      <c r="H146" s="661">
        <v>904</v>
      </c>
      <c r="I146" s="664">
        <v>435</v>
      </c>
      <c r="J146" s="664">
        <v>394982</v>
      </c>
      <c r="K146" s="661">
        <v>1.7547268720901303</v>
      </c>
      <c r="L146" s="661">
        <v>908.00459770114946</v>
      </c>
      <c r="M146" s="664">
        <v>579</v>
      </c>
      <c r="N146" s="664">
        <v>533838</v>
      </c>
      <c r="O146" s="677">
        <v>2.3716014500479794</v>
      </c>
      <c r="P146" s="665">
        <v>922</v>
      </c>
    </row>
    <row r="147" spans="1:16" ht="14.4" customHeight="1" x14ac:dyDescent="0.3">
      <c r="A147" s="660" t="s">
        <v>6777</v>
      </c>
      <c r="B147" s="661" t="s">
        <v>6722</v>
      </c>
      <c r="C147" s="661" t="s">
        <v>6780</v>
      </c>
      <c r="D147" s="661" t="s">
        <v>6781</v>
      </c>
      <c r="E147" s="664">
        <v>24</v>
      </c>
      <c r="F147" s="664">
        <v>242016</v>
      </c>
      <c r="G147" s="661">
        <v>1</v>
      </c>
      <c r="H147" s="661">
        <v>10084</v>
      </c>
      <c r="I147" s="664">
        <v>26</v>
      </c>
      <c r="J147" s="664">
        <v>263108</v>
      </c>
      <c r="K147" s="661">
        <v>1.0871512627264313</v>
      </c>
      <c r="L147" s="661">
        <v>10119.538461538461</v>
      </c>
      <c r="M147" s="664">
        <v>26</v>
      </c>
      <c r="N147" s="664">
        <v>265330</v>
      </c>
      <c r="O147" s="677">
        <v>1.0963324738860241</v>
      </c>
      <c r="P147" s="665">
        <v>10205</v>
      </c>
    </row>
    <row r="148" spans="1:16" ht="14.4" customHeight="1" x14ac:dyDescent="0.3">
      <c r="A148" s="660" t="s">
        <v>6777</v>
      </c>
      <c r="B148" s="661" t="s">
        <v>6722</v>
      </c>
      <c r="C148" s="661" t="s">
        <v>6782</v>
      </c>
      <c r="D148" s="661" t="s">
        <v>6783</v>
      </c>
      <c r="E148" s="664">
        <v>74</v>
      </c>
      <c r="F148" s="664">
        <v>21978</v>
      </c>
      <c r="G148" s="661">
        <v>1</v>
      </c>
      <c r="H148" s="661">
        <v>297</v>
      </c>
      <c r="I148" s="664">
        <v>83</v>
      </c>
      <c r="J148" s="664">
        <v>24751</v>
      </c>
      <c r="K148" s="661">
        <v>1.1261716261716261</v>
      </c>
      <c r="L148" s="661">
        <v>298.20481927710841</v>
      </c>
      <c r="M148" s="664">
        <v>75</v>
      </c>
      <c r="N148" s="664">
        <v>22725</v>
      </c>
      <c r="O148" s="677">
        <v>1.033988533988534</v>
      </c>
      <c r="P148" s="665">
        <v>303</v>
      </c>
    </row>
    <row r="149" spans="1:16" ht="14.4" customHeight="1" x14ac:dyDescent="0.3">
      <c r="A149" s="660" t="s">
        <v>6777</v>
      </c>
      <c r="B149" s="661" t="s">
        <v>6722</v>
      </c>
      <c r="C149" s="661" t="s">
        <v>6784</v>
      </c>
      <c r="D149" s="661" t="s">
        <v>6785</v>
      </c>
      <c r="E149" s="664">
        <v>586</v>
      </c>
      <c r="F149" s="664">
        <v>13478</v>
      </c>
      <c r="G149" s="661">
        <v>1</v>
      </c>
      <c r="H149" s="661">
        <v>23</v>
      </c>
      <c r="I149" s="664">
        <v>657</v>
      </c>
      <c r="J149" s="664">
        <v>15111</v>
      </c>
      <c r="K149" s="661">
        <v>1.1211604095563139</v>
      </c>
      <c r="L149" s="661">
        <v>23</v>
      </c>
      <c r="M149" s="664">
        <v>397</v>
      </c>
      <c r="N149" s="664">
        <v>9131</v>
      </c>
      <c r="O149" s="677">
        <v>0.6774744027303754</v>
      </c>
      <c r="P149" s="665">
        <v>23</v>
      </c>
    </row>
    <row r="150" spans="1:16" ht="14.4" customHeight="1" x14ac:dyDescent="0.3">
      <c r="A150" s="660" t="s">
        <v>6777</v>
      </c>
      <c r="B150" s="661" t="s">
        <v>6722</v>
      </c>
      <c r="C150" s="661" t="s">
        <v>6786</v>
      </c>
      <c r="D150" s="661" t="s">
        <v>6787</v>
      </c>
      <c r="E150" s="664">
        <v>1050</v>
      </c>
      <c r="F150" s="664">
        <v>1307250</v>
      </c>
      <c r="G150" s="661">
        <v>1</v>
      </c>
      <c r="H150" s="661">
        <v>1245</v>
      </c>
      <c r="I150" s="664">
        <v>1173</v>
      </c>
      <c r="J150" s="664">
        <v>1466177</v>
      </c>
      <c r="K150" s="661">
        <v>1.1215735322241347</v>
      </c>
      <c r="L150" s="661">
        <v>1249.9377664109122</v>
      </c>
      <c r="M150" s="664">
        <v>1126</v>
      </c>
      <c r="N150" s="664">
        <v>1427768</v>
      </c>
      <c r="O150" s="677">
        <v>1.092192006119717</v>
      </c>
      <c r="P150" s="665">
        <v>1268</v>
      </c>
    </row>
    <row r="151" spans="1:16" ht="14.4" customHeight="1" x14ac:dyDescent="0.3">
      <c r="A151" s="660" t="s">
        <v>6777</v>
      </c>
      <c r="B151" s="661" t="s">
        <v>6722</v>
      </c>
      <c r="C151" s="661" t="s">
        <v>6788</v>
      </c>
      <c r="D151" s="661" t="s">
        <v>6789</v>
      </c>
      <c r="E151" s="664">
        <v>482</v>
      </c>
      <c r="F151" s="664">
        <v>4500434</v>
      </c>
      <c r="G151" s="661">
        <v>1</v>
      </c>
      <c r="H151" s="661">
        <v>9337</v>
      </c>
      <c r="I151" s="664">
        <v>600</v>
      </c>
      <c r="J151" s="664">
        <v>5616300</v>
      </c>
      <c r="K151" s="661">
        <v>1.2479463091781815</v>
      </c>
      <c r="L151" s="661">
        <v>9360.5</v>
      </c>
      <c r="M151" s="664">
        <v>610</v>
      </c>
      <c r="N151" s="664">
        <v>5762060</v>
      </c>
      <c r="O151" s="677">
        <v>1.2803342966478344</v>
      </c>
      <c r="P151" s="665">
        <v>9446</v>
      </c>
    </row>
    <row r="152" spans="1:16" ht="14.4" customHeight="1" x14ac:dyDescent="0.3">
      <c r="A152" s="660" t="s">
        <v>6777</v>
      </c>
      <c r="B152" s="661" t="s">
        <v>6722</v>
      </c>
      <c r="C152" s="661" t="s">
        <v>6790</v>
      </c>
      <c r="D152" s="661" t="s">
        <v>6791</v>
      </c>
      <c r="E152" s="664">
        <v>136</v>
      </c>
      <c r="F152" s="664">
        <v>1325592</v>
      </c>
      <c r="G152" s="661">
        <v>1</v>
      </c>
      <c r="H152" s="661">
        <v>9747</v>
      </c>
      <c r="I152" s="664">
        <v>138</v>
      </c>
      <c r="J152" s="664">
        <v>1348164</v>
      </c>
      <c r="K152" s="661">
        <v>1.0170278637770898</v>
      </c>
      <c r="L152" s="661">
        <v>9769.3043478260861</v>
      </c>
      <c r="M152" s="664">
        <v>122</v>
      </c>
      <c r="N152" s="664">
        <v>1203408</v>
      </c>
      <c r="O152" s="677">
        <v>0.90782684264841673</v>
      </c>
      <c r="P152" s="665">
        <v>9864</v>
      </c>
    </row>
    <row r="153" spans="1:16" ht="14.4" customHeight="1" x14ac:dyDescent="0.3">
      <c r="A153" s="660" t="s">
        <v>6777</v>
      </c>
      <c r="B153" s="661" t="s">
        <v>6722</v>
      </c>
      <c r="C153" s="661" t="s">
        <v>6792</v>
      </c>
      <c r="D153" s="661" t="s">
        <v>6793</v>
      </c>
      <c r="E153" s="664">
        <v>453</v>
      </c>
      <c r="F153" s="664">
        <v>192072</v>
      </c>
      <c r="G153" s="661">
        <v>1</v>
      </c>
      <c r="H153" s="661">
        <v>424</v>
      </c>
      <c r="I153" s="664">
        <v>473</v>
      </c>
      <c r="J153" s="664">
        <v>201542</v>
      </c>
      <c r="K153" s="661">
        <v>1.0493044275063519</v>
      </c>
      <c r="L153" s="661">
        <v>426.09302325581393</v>
      </c>
      <c r="M153" s="664">
        <v>313</v>
      </c>
      <c r="N153" s="664">
        <v>135216</v>
      </c>
      <c r="O153" s="677">
        <v>0.70398600524803201</v>
      </c>
      <c r="P153" s="665">
        <v>432</v>
      </c>
    </row>
    <row r="154" spans="1:16" ht="14.4" customHeight="1" x14ac:dyDescent="0.3">
      <c r="A154" s="660" t="s">
        <v>6777</v>
      </c>
      <c r="B154" s="661" t="s">
        <v>6722</v>
      </c>
      <c r="C154" s="661" t="s">
        <v>6794</v>
      </c>
      <c r="D154" s="661" t="s">
        <v>6795</v>
      </c>
      <c r="E154" s="664">
        <v>6</v>
      </c>
      <c r="F154" s="664">
        <v>3384</v>
      </c>
      <c r="G154" s="661">
        <v>1</v>
      </c>
      <c r="H154" s="661">
        <v>564</v>
      </c>
      <c r="I154" s="664">
        <v>37</v>
      </c>
      <c r="J154" s="664">
        <v>20958</v>
      </c>
      <c r="K154" s="661">
        <v>6.1932624113475176</v>
      </c>
      <c r="L154" s="661">
        <v>566.43243243243239</v>
      </c>
      <c r="M154" s="664">
        <v>36</v>
      </c>
      <c r="N154" s="664">
        <v>20592</v>
      </c>
      <c r="O154" s="677">
        <v>6.0851063829787231</v>
      </c>
      <c r="P154" s="665">
        <v>572</v>
      </c>
    </row>
    <row r="155" spans="1:16" ht="14.4" customHeight="1" x14ac:dyDescent="0.3">
      <c r="A155" s="660" t="s">
        <v>6777</v>
      </c>
      <c r="B155" s="661" t="s">
        <v>6722</v>
      </c>
      <c r="C155" s="661" t="s">
        <v>6796</v>
      </c>
      <c r="D155" s="661" t="s">
        <v>6797</v>
      </c>
      <c r="E155" s="664">
        <v>2660</v>
      </c>
      <c r="F155" s="664">
        <v>2665320</v>
      </c>
      <c r="G155" s="661">
        <v>1</v>
      </c>
      <c r="H155" s="661">
        <v>1002</v>
      </c>
      <c r="I155" s="664">
        <v>3170</v>
      </c>
      <c r="J155" s="664">
        <v>3179808</v>
      </c>
      <c r="K155" s="661">
        <v>1.1930304803925982</v>
      </c>
      <c r="L155" s="661">
        <v>1003.0940063091483</v>
      </c>
      <c r="M155" s="664">
        <v>3146</v>
      </c>
      <c r="N155" s="664">
        <v>3171168</v>
      </c>
      <c r="O155" s="677">
        <v>1.1897888433658999</v>
      </c>
      <c r="P155" s="665">
        <v>1008</v>
      </c>
    </row>
    <row r="156" spans="1:16" ht="14.4" customHeight="1" x14ac:dyDescent="0.3">
      <c r="A156" s="660" t="s">
        <v>6777</v>
      </c>
      <c r="B156" s="661" t="s">
        <v>6722</v>
      </c>
      <c r="C156" s="661" t="s">
        <v>6798</v>
      </c>
      <c r="D156" s="661" t="s">
        <v>6799</v>
      </c>
      <c r="E156" s="664">
        <v>1210</v>
      </c>
      <c r="F156" s="664">
        <v>2701930</v>
      </c>
      <c r="G156" s="661">
        <v>1</v>
      </c>
      <c r="H156" s="661">
        <v>2233</v>
      </c>
      <c r="I156" s="664">
        <v>1262</v>
      </c>
      <c r="J156" s="664">
        <v>2826320</v>
      </c>
      <c r="K156" s="661">
        <v>1.0460374621104174</v>
      </c>
      <c r="L156" s="661">
        <v>2239.5562599049126</v>
      </c>
      <c r="M156" s="664">
        <v>1134</v>
      </c>
      <c r="N156" s="664">
        <v>2567376</v>
      </c>
      <c r="O156" s="677">
        <v>0.95020078240368921</v>
      </c>
      <c r="P156" s="665">
        <v>2264</v>
      </c>
    </row>
    <row r="157" spans="1:16" ht="14.4" customHeight="1" x14ac:dyDescent="0.3">
      <c r="A157" s="660" t="s">
        <v>6777</v>
      </c>
      <c r="B157" s="661" t="s">
        <v>6722</v>
      </c>
      <c r="C157" s="661" t="s">
        <v>6800</v>
      </c>
      <c r="D157" s="661" t="s">
        <v>6801</v>
      </c>
      <c r="E157" s="664">
        <v>402</v>
      </c>
      <c r="F157" s="664">
        <v>147132</v>
      </c>
      <c r="G157" s="661">
        <v>1</v>
      </c>
      <c r="H157" s="661">
        <v>366</v>
      </c>
      <c r="I157" s="664">
        <v>434</v>
      </c>
      <c r="J157" s="664">
        <v>159340</v>
      </c>
      <c r="K157" s="661">
        <v>1.0829731125791806</v>
      </c>
      <c r="L157" s="661">
        <v>367.14285714285717</v>
      </c>
      <c r="M157" s="664">
        <v>427</v>
      </c>
      <c r="N157" s="664">
        <v>158417</v>
      </c>
      <c r="O157" s="677">
        <v>1.0766998341625207</v>
      </c>
      <c r="P157" s="665">
        <v>371</v>
      </c>
    </row>
    <row r="158" spans="1:16" ht="14.4" customHeight="1" x14ac:dyDescent="0.3">
      <c r="A158" s="660" t="s">
        <v>6777</v>
      </c>
      <c r="B158" s="661" t="s">
        <v>6722</v>
      </c>
      <c r="C158" s="661" t="s">
        <v>6802</v>
      </c>
      <c r="D158" s="661" t="s">
        <v>6803</v>
      </c>
      <c r="E158" s="664"/>
      <c r="F158" s="664"/>
      <c r="G158" s="661"/>
      <c r="H158" s="661"/>
      <c r="I158" s="664"/>
      <c r="J158" s="664"/>
      <c r="K158" s="661"/>
      <c r="L158" s="661"/>
      <c r="M158" s="664">
        <v>103</v>
      </c>
      <c r="N158" s="664">
        <v>778165</v>
      </c>
      <c r="O158" s="677"/>
      <c r="P158" s="665">
        <v>7555</v>
      </c>
    </row>
    <row r="159" spans="1:16" ht="14.4" customHeight="1" x14ac:dyDescent="0.3">
      <c r="A159" s="660" t="s">
        <v>6777</v>
      </c>
      <c r="B159" s="661" t="s">
        <v>6722</v>
      </c>
      <c r="C159" s="661" t="s">
        <v>6804</v>
      </c>
      <c r="D159" s="661" t="s">
        <v>6805</v>
      </c>
      <c r="E159" s="664">
        <v>1</v>
      </c>
      <c r="F159" s="664">
        <v>10729</v>
      </c>
      <c r="G159" s="661">
        <v>1</v>
      </c>
      <c r="H159" s="661">
        <v>10729</v>
      </c>
      <c r="I159" s="664"/>
      <c r="J159" s="664"/>
      <c r="K159" s="661"/>
      <c r="L159" s="661"/>
      <c r="M159" s="664">
        <v>3</v>
      </c>
      <c r="N159" s="664">
        <v>32577</v>
      </c>
      <c r="O159" s="677">
        <v>3.0363500792245315</v>
      </c>
      <c r="P159" s="665">
        <v>10859</v>
      </c>
    </row>
    <row r="160" spans="1:16" ht="14.4" customHeight="1" x14ac:dyDescent="0.3">
      <c r="A160" s="660" t="s">
        <v>6777</v>
      </c>
      <c r="B160" s="661" t="s">
        <v>6722</v>
      </c>
      <c r="C160" s="661" t="s">
        <v>6806</v>
      </c>
      <c r="D160" s="661" t="s">
        <v>6807</v>
      </c>
      <c r="E160" s="664">
        <v>1</v>
      </c>
      <c r="F160" s="664">
        <v>383</v>
      </c>
      <c r="G160" s="661">
        <v>1</v>
      </c>
      <c r="H160" s="661">
        <v>383</v>
      </c>
      <c r="I160" s="664">
        <v>1</v>
      </c>
      <c r="J160" s="664">
        <v>386</v>
      </c>
      <c r="K160" s="661">
        <v>1.0078328981723237</v>
      </c>
      <c r="L160" s="661">
        <v>386</v>
      </c>
      <c r="M160" s="664"/>
      <c r="N160" s="664"/>
      <c r="O160" s="677"/>
      <c r="P160" s="665"/>
    </row>
    <row r="161" spans="1:16" ht="14.4" customHeight="1" x14ac:dyDescent="0.3">
      <c r="A161" s="660" t="s">
        <v>6808</v>
      </c>
      <c r="B161" s="661" t="s">
        <v>6722</v>
      </c>
      <c r="C161" s="661" t="s">
        <v>6809</v>
      </c>
      <c r="D161" s="661" t="s">
        <v>6810</v>
      </c>
      <c r="E161" s="664"/>
      <c r="F161" s="664"/>
      <c r="G161" s="661"/>
      <c r="H161" s="661"/>
      <c r="I161" s="664">
        <v>1</v>
      </c>
      <c r="J161" s="664">
        <v>29</v>
      </c>
      <c r="K161" s="661"/>
      <c r="L161" s="661">
        <v>29</v>
      </c>
      <c r="M161" s="664">
        <v>3</v>
      </c>
      <c r="N161" s="664">
        <v>87</v>
      </c>
      <c r="O161" s="677"/>
      <c r="P161" s="665">
        <v>29</v>
      </c>
    </row>
    <row r="162" spans="1:16" ht="14.4" customHeight="1" x14ac:dyDescent="0.3">
      <c r="A162" s="660" t="s">
        <v>6808</v>
      </c>
      <c r="B162" s="661" t="s">
        <v>6722</v>
      </c>
      <c r="C162" s="661" t="s">
        <v>6811</v>
      </c>
      <c r="D162" s="661" t="s">
        <v>6812</v>
      </c>
      <c r="E162" s="664">
        <v>41</v>
      </c>
      <c r="F162" s="664">
        <v>8897</v>
      </c>
      <c r="G162" s="661">
        <v>1</v>
      </c>
      <c r="H162" s="661">
        <v>217</v>
      </c>
      <c r="I162" s="664">
        <v>36</v>
      </c>
      <c r="J162" s="664">
        <v>7819</v>
      </c>
      <c r="K162" s="661">
        <v>0.87883556254917383</v>
      </c>
      <c r="L162" s="661">
        <v>217.19444444444446</v>
      </c>
      <c r="M162" s="664">
        <v>55</v>
      </c>
      <c r="N162" s="664">
        <v>12045</v>
      </c>
      <c r="O162" s="677">
        <v>1.3538271327413736</v>
      </c>
      <c r="P162" s="665">
        <v>219</v>
      </c>
    </row>
    <row r="163" spans="1:16" ht="14.4" customHeight="1" x14ac:dyDescent="0.3">
      <c r="A163" s="660" t="s">
        <v>6808</v>
      </c>
      <c r="B163" s="661" t="s">
        <v>6722</v>
      </c>
      <c r="C163" s="661" t="s">
        <v>6813</v>
      </c>
      <c r="D163" s="661" t="s">
        <v>6814</v>
      </c>
      <c r="E163" s="664">
        <v>166</v>
      </c>
      <c r="F163" s="664">
        <v>82502</v>
      </c>
      <c r="G163" s="661">
        <v>1</v>
      </c>
      <c r="H163" s="661">
        <v>497</v>
      </c>
      <c r="I163" s="664">
        <v>158</v>
      </c>
      <c r="J163" s="664">
        <v>78734</v>
      </c>
      <c r="K163" s="661">
        <v>0.95432837991806263</v>
      </c>
      <c r="L163" s="661">
        <v>498.31645569620252</v>
      </c>
      <c r="M163" s="664">
        <v>185</v>
      </c>
      <c r="N163" s="664">
        <v>93055</v>
      </c>
      <c r="O163" s="677">
        <v>1.1279120506169547</v>
      </c>
      <c r="P163" s="665">
        <v>503</v>
      </c>
    </row>
    <row r="164" spans="1:16" ht="14.4" customHeight="1" x14ac:dyDescent="0.3">
      <c r="A164" s="660" t="s">
        <v>6808</v>
      </c>
      <c r="B164" s="661" t="s">
        <v>6722</v>
      </c>
      <c r="C164" s="661" t="s">
        <v>6815</v>
      </c>
      <c r="D164" s="661" t="s">
        <v>6816</v>
      </c>
      <c r="E164" s="664"/>
      <c r="F164" s="664"/>
      <c r="G164" s="661"/>
      <c r="H164" s="661"/>
      <c r="I164" s="664">
        <v>2</v>
      </c>
      <c r="J164" s="664">
        <v>1032</v>
      </c>
      <c r="K164" s="661"/>
      <c r="L164" s="661">
        <v>516</v>
      </c>
      <c r="M164" s="664"/>
      <c r="N164" s="664"/>
      <c r="O164" s="677"/>
      <c r="P164" s="665"/>
    </row>
    <row r="165" spans="1:16" ht="14.4" customHeight="1" x14ac:dyDescent="0.3">
      <c r="A165" s="660" t="s">
        <v>6808</v>
      </c>
      <c r="B165" s="661" t="s">
        <v>6722</v>
      </c>
      <c r="C165" s="661" t="s">
        <v>6817</v>
      </c>
      <c r="D165" s="661" t="s">
        <v>6818</v>
      </c>
      <c r="E165" s="664">
        <v>39</v>
      </c>
      <c r="F165" s="664">
        <v>13650</v>
      </c>
      <c r="G165" s="661">
        <v>1</v>
      </c>
      <c r="H165" s="661">
        <v>350</v>
      </c>
      <c r="I165" s="664">
        <v>53</v>
      </c>
      <c r="J165" s="664">
        <v>18567</v>
      </c>
      <c r="K165" s="661">
        <v>1.3602197802197802</v>
      </c>
      <c r="L165" s="661">
        <v>350.32075471698113</v>
      </c>
      <c r="M165" s="664">
        <v>72</v>
      </c>
      <c r="N165" s="664">
        <v>25272</v>
      </c>
      <c r="O165" s="677">
        <v>1.8514285714285714</v>
      </c>
      <c r="P165" s="665">
        <v>351</v>
      </c>
    </row>
    <row r="166" spans="1:16" ht="14.4" customHeight="1" x14ac:dyDescent="0.3">
      <c r="A166" s="660" t="s">
        <v>6808</v>
      </c>
      <c r="B166" s="661" t="s">
        <v>6722</v>
      </c>
      <c r="C166" s="661" t="s">
        <v>6819</v>
      </c>
      <c r="D166" s="661" t="s">
        <v>6820</v>
      </c>
      <c r="E166" s="664"/>
      <c r="F166" s="664"/>
      <c r="G166" s="661"/>
      <c r="H166" s="661"/>
      <c r="I166" s="664">
        <v>7</v>
      </c>
      <c r="J166" s="664">
        <v>213</v>
      </c>
      <c r="K166" s="661"/>
      <c r="L166" s="661">
        <v>30.428571428571427</v>
      </c>
      <c r="M166" s="664"/>
      <c r="N166" s="664"/>
      <c r="O166" s="677"/>
      <c r="P166" s="665"/>
    </row>
    <row r="167" spans="1:16" ht="14.4" customHeight="1" x14ac:dyDescent="0.3">
      <c r="A167" s="660" t="s">
        <v>6808</v>
      </c>
      <c r="B167" s="661" t="s">
        <v>6722</v>
      </c>
      <c r="C167" s="661" t="s">
        <v>6821</v>
      </c>
      <c r="D167" s="661" t="s">
        <v>6822</v>
      </c>
      <c r="E167" s="664">
        <v>24378</v>
      </c>
      <c r="F167" s="664">
        <v>1584570</v>
      </c>
      <c r="G167" s="661">
        <v>1</v>
      </c>
      <c r="H167" s="661">
        <v>65</v>
      </c>
      <c r="I167" s="664">
        <v>27494</v>
      </c>
      <c r="J167" s="664">
        <v>1787110</v>
      </c>
      <c r="K167" s="661">
        <v>1.127820165723193</v>
      </c>
      <c r="L167" s="661">
        <v>65</v>
      </c>
      <c r="M167" s="664">
        <v>28340</v>
      </c>
      <c r="N167" s="664">
        <v>1842100</v>
      </c>
      <c r="O167" s="677">
        <v>1.1625235868405939</v>
      </c>
      <c r="P167" s="665">
        <v>65</v>
      </c>
    </row>
    <row r="168" spans="1:16" ht="14.4" customHeight="1" x14ac:dyDescent="0.3">
      <c r="A168" s="660" t="s">
        <v>6808</v>
      </c>
      <c r="B168" s="661" t="s">
        <v>6722</v>
      </c>
      <c r="C168" s="661" t="s">
        <v>6823</v>
      </c>
      <c r="D168" s="661" t="s">
        <v>6824</v>
      </c>
      <c r="E168" s="664">
        <v>19</v>
      </c>
      <c r="F168" s="664">
        <v>10317</v>
      </c>
      <c r="G168" s="661">
        <v>1</v>
      </c>
      <c r="H168" s="661">
        <v>543</v>
      </c>
      <c r="I168" s="664">
        <v>19</v>
      </c>
      <c r="J168" s="664">
        <v>10324</v>
      </c>
      <c r="K168" s="661">
        <v>1.0006784918096345</v>
      </c>
      <c r="L168" s="661">
        <v>543.36842105263156</v>
      </c>
      <c r="M168" s="664">
        <v>16</v>
      </c>
      <c r="N168" s="664">
        <v>8704</v>
      </c>
      <c r="O168" s="677">
        <v>0.84365610157991666</v>
      </c>
      <c r="P168" s="665">
        <v>544</v>
      </c>
    </row>
    <row r="169" spans="1:16" ht="14.4" customHeight="1" x14ac:dyDescent="0.3">
      <c r="A169" s="660" t="s">
        <v>6808</v>
      </c>
      <c r="B169" s="661" t="s">
        <v>6722</v>
      </c>
      <c r="C169" s="661" t="s">
        <v>1097</v>
      </c>
      <c r="D169" s="661" t="s">
        <v>6825</v>
      </c>
      <c r="E169" s="664">
        <v>359</v>
      </c>
      <c r="F169" s="664">
        <v>211810</v>
      </c>
      <c r="G169" s="661">
        <v>1</v>
      </c>
      <c r="H169" s="661">
        <v>590</v>
      </c>
      <c r="I169" s="664">
        <v>378</v>
      </c>
      <c r="J169" s="664">
        <v>223138</v>
      </c>
      <c r="K169" s="661">
        <v>1.0534818941504178</v>
      </c>
      <c r="L169" s="661">
        <v>590.31216931216932</v>
      </c>
      <c r="M169" s="664">
        <v>293</v>
      </c>
      <c r="N169" s="664">
        <v>173163</v>
      </c>
      <c r="O169" s="677">
        <v>0.81753930409329112</v>
      </c>
      <c r="P169" s="665">
        <v>591</v>
      </c>
    </row>
    <row r="170" spans="1:16" ht="14.4" customHeight="1" x14ac:dyDescent="0.3">
      <c r="A170" s="660" t="s">
        <v>6808</v>
      </c>
      <c r="B170" s="661" t="s">
        <v>6722</v>
      </c>
      <c r="C170" s="661" t="s">
        <v>6826</v>
      </c>
      <c r="D170" s="661" t="s">
        <v>6827</v>
      </c>
      <c r="E170" s="664">
        <v>312</v>
      </c>
      <c r="F170" s="664">
        <v>191880</v>
      </c>
      <c r="G170" s="661">
        <v>1</v>
      </c>
      <c r="H170" s="661">
        <v>615</v>
      </c>
      <c r="I170" s="664">
        <v>302</v>
      </c>
      <c r="J170" s="664">
        <v>185815</v>
      </c>
      <c r="K170" s="661">
        <v>0.96839170314780076</v>
      </c>
      <c r="L170" s="661">
        <v>615.28145695364242</v>
      </c>
      <c r="M170" s="664">
        <v>236</v>
      </c>
      <c r="N170" s="664">
        <v>145376</v>
      </c>
      <c r="O170" s="677">
        <v>0.7576401917865333</v>
      </c>
      <c r="P170" s="665">
        <v>616</v>
      </c>
    </row>
    <row r="171" spans="1:16" ht="14.4" customHeight="1" x14ac:dyDescent="0.3">
      <c r="A171" s="660" t="s">
        <v>6808</v>
      </c>
      <c r="B171" s="661" t="s">
        <v>6722</v>
      </c>
      <c r="C171" s="661" t="s">
        <v>6828</v>
      </c>
      <c r="D171" s="661" t="s">
        <v>6829</v>
      </c>
      <c r="E171" s="664">
        <v>44</v>
      </c>
      <c r="F171" s="664">
        <v>6556</v>
      </c>
      <c r="G171" s="661">
        <v>1</v>
      </c>
      <c r="H171" s="661">
        <v>149</v>
      </c>
      <c r="I171" s="664">
        <v>53</v>
      </c>
      <c r="J171" s="664">
        <v>7919</v>
      </c>
      <c r="K171" s="661">
        <v>1.2079011592434412</v>
      </c>
      <c r="L171" s="661">
        <v>149.41509433962264</v>
      </c>
      <c r="M171" s="664">
        <v>46</v>
      </c>
      <c r="N171" s="664">
        <v>6900</v>
      </c>
      <c r="O171" s="677">
        <v>1.0524710189139719</v>
      </c>
      <c r="P171" s="665">
        <v>150</v>
      </c>
    </row>
    <row r="172" spans="1:16" ht="14.4" customHeight="1" x14ac:dyDescent="0.3">
      <c r="A172" s="660" t="s">
        <v>6808</v>
      </c>
      <c r="B172" s="661" t="s">
        <v>6722</v>
      </c>
      <c r="C172" s="661" t="s">
        <v>6830</v>
      </c>
      <c r="D172" s="661" t="s">
        <v>6831</v>
      </c>
      <c r="E172" s="664">
        <v>1</v>
      </c>
      <c r="F172" s="664">
        <v>675</v>
      </c>
      <c r="G172" s="661">
        <v>1</v>
      </c>
      <c r="H172" s="661">
        <v>675</v>
      </c>
      <c r="I172" s="664">
        <v>1</v>
      </c>
      <c r="J172" s="664">
        <v>675</v>
      </c>
      <c r="K172" s="661">
        <v>1</v>
      </c>
      <c r="L172" s="661">
        <v>675</v>
      </c>
      <c r="M172" s="664">
        <v>9</v>
      </c>
      <c r="N172" s="664">
        <v>6084</v>
      </c>
      <c r="O172" s="677">
        <v>9.0133333333333336</v>
      </c>
      <c r="P172" s="665">
        <v>676</v>
      </c>
    </row>
    <row r="173" spans="1:16" ht="14.4" customHeight="1" x14ac:dyDescent="0.3">
      <c r="A173" s="660" t="s">
        <v>6808</v>
      </c>
      <c r="B173" s="661" t="s">
        <v>6722</v>
      </c>
      <c r="C173" s="661" t="s">
        <v>6832</v>
      </c>
      <c r="D173" s="661" t="s">
        <v>6833</v>
      </c>
      <c r="E173" s="664">
        <v>473</v>
      </c>
      <c r="F173" s="664">
        <v>10879</v>
      </c>
      <c r="G173" s="661">
        <v>1</v>
      </c>
      <c r="H173" s="661">
        <v>23</v>
      </c>
      <c r="I173" s="664">
        <v>435</v>
      </c>
      <c r="J173" s="664">
        <v>10104</v>
      </c>
      <c r="K173" s="661">
        <v>0.92876183472745655</v>
      </c>
      <c r="L173" s="661">
        <v>23.22758620689655</v>
      </c>
      <c r="M173" s="664">
        <v>257</v>
      </c>
      <c r="N173" s="664">
        <v>6168</v>
      </c>
      <c r="O173" s="677">
        <v>0.56696387535619086</v>
      </c>
      <c r="P173" s="665">
        <v>24</v>
      </c>
    </row>
    <row r="174" spans="1:16" ht="14.4" customHeight="1" x14ac:dyDescent="0.3">
      <c r="A174" s="660" t="s">
        <v>6808</v>
      </c>
      <c r="B174" s="661" t="s">
        <v>6722</v>
      </c>
      <c r="C174" s="661" t="s">
        <v>6834</v>
      </c>
      <c r="D174" s="661" t="s">
        <v>6835</v>
      </c>
      <c r="E174" s="664">
        <v>20</v>
      </c>
      <c r="F174" s="664">
        <v>3200</v>
      </c>
      <c r="G174" s="661">
        <v>1</v>
      </c>
      <c r="H174" s="661">
        <v>160</v>
      </c>
      <c r="I174" s="664">
        <v>54</v>
      </c>
      <c r="J174" s="664">
        <v>8700</v>
      </c>
      <c r="K174" s="661">
        <v>2.71875</v>
      </c>
      <c r="L174" s="661">
        <v>161.11111111111111</v>
      </c>
      <c r="M174" s="664">
        <v>8</v>
      </c>
      <c r="N174" s="664">
        <v>1304</v>
      </c>
      <c r="O174" s="677">
        <v>0.40749999999999997</v>
      </c>
      <c r="P174" s="665">
        <v>163</v>
      </c>
    </row>
    <row r="175" spans="1:16" ht="14.4" customHeight="1" x14ac:dyDescent="0.3">
      <c r="A175" s="660" t="s">
        <v>6808</v>
      </c>
      <c r="B175" s="661" t="s">
        <v>6722</v>
      </c>
      <c r="C175" s="661" t="s">
        <v>6836</v>
      </c>
      <c r="D175" s="661" t="s">
        <v>6837</v>
      </c>
      <c r="E175" s="664">
        <v>769</v>
      </c>
      <c r="F175" s="664">
        <v>41526</v>
      </c>
      <c r="G175" s="661">
        <v>1</v>
      </c>
      <c r="H175" s="661">
        <v>54</v>
      </c>
      <c r="I175" s="664">
        <v>813</v>
      </c>
      <c r="J175" s="664">
        <v>43902</v>
      </c>
      <c r="K175" s="661">
        <v>1.0572171651495448</v>
      </c>
      <c r="L175" s="661">
        <v>54</v>
      </c>
      <c r="M175" s="664">
        <v>900</v>
      </c>
      <c r="N175" s="664">
        <v>48600</v>
      </c>
      <c r="O175" s="677">
        <v>1.1703511053315996</v>
      </c>
      <c r="P175" s="665">
        <v>54</v>
      </c>
    </row>
    <row r="176" spans="1:16" ht="14.4" customHeight="1" x14ac:dyDescent="0.3">
      <c r="A176" s="660" t="s">
        <v>6808</v>
      </c>
      <c r="B176" s="661" t="s">
        <v>6722</v>
      </c>
      <c r="C176" s="661" t="s">
        <v>6838</v>
      </c>
      <c r="D176" s="661" t="s">
        <v>6839</v>
      </c>
      <c r="E176" s="664">
        <v>5854</v>
      </c>
      <c r="F176" s="664">
        <v>450758</v>
      </c>
      <c r="G176" s="661">
        <v>1</v>
      </c>
      <c r="H176" s="661">
        <v>77</v>
      </c>
      <c r="I176" s="664">
        <v>6487</v>
      </c>
      <c r="J176" s="664">
        <v>499499</v>
      </c>
      <c r="K176" s="661">
        <v>1.1081311923471131</v>
      </c>
      <c r="L176" s="661">
        <v>77</v>
      </c>
      <c r="M176" s="664">
        <v>7363</v>
      </c>
      <c r="N176" s="664">
        <v>566951</v>
      </c>
      <c r="O176" s="677">
        <v>1.2577724632729756</v>
      </c>
      <c r="P176" s="665">
        <v>77</v>
      </c>
    </row>
    <row r="177" spans="1:16" ht="14.4" customHeight="1" x14ac:dyDescent="0.3">
      <c r="A177" s="660" t="s">
        <v>6808</v>
      </c>
      <c r="B177" s="661" t="s">
        <v>6722</v>
      </c>
      <c r="C177" s="661" t="s">
        <v>6840</v>
      </c>
      <c r="D177" s="661" t="s">
        <v>6841</v>
      </c>
      <c r="E177" s="664">
        <v>9</v>
      </c>
      <c r="F177" s="664">
        <v>14661</v>
      </c>
      <c r="G177" s="661">
        <v>1</v>
      </c>
      <c r="H177" s="661">
        <v>1629</v>
      </c>
      <c r="I177" s="664">
        <v>10</v>
      </c>
      <c r="J177" s="664">
        <v>16293</v>
      </c>
      <c r="K177" s="661">
        <v>1.111315735625128</v>
      </c>
      <c r="L177" s="661">
        <v>1629.3</v>
      </c>
      <c r="M177" s="664">
        <v>11</v>
      </c>
      <c r="N177" s="664">
        <v>17930</v>
      </c>
      <c r="O177" s="677">
        <v>1.2229725121069503</v>
      </c>
      <c r="P177" s="665">
        <v>1630</v>
      </c>
    </row>
    <row r="178" spans="1:16" ht="14.4" customHeight="1" x14ac:dyDescent="0.3">
      <c r="A178" s="660" t="s">
        <v>6808</v>
      </c>
      <c r="B178" s="661" t="s">
        <v>6722</v>
      </c>
      <c r="C178" s="661" t="s">
        <v>6842</v>
      </c>
      <c r="D178" s="661" t="s">
        <v>6843</v>
      </c>
      <c r="E178" s="664">
        <v>4862</v>
      </c>
      <c r="F178" s="664">
        <v>106964</v>
      </c>
      <c r="G178" s="661">
        <v>1</v>
      </c>
      <c r="H178" s="661">
        <v>22</v>
      </c>
      <c r="I178" s="664">
        <v>5556</v>
      </c>
      <c r="J178" s="664">
        <v>123729</v>
      </c>
      <c r="K178" s="661">
        <v>1.1567349762536929</v>
      </c>
      <c r="L178" s="661">
        <v>22.269438444924408</v>
      </c>
      <c r="M178" s="664">
        <v>4728</v>
      </c>
      <c r="N178" s="664">
        <v>108744</v>
      </c>
      <c r="O178" s="677">
        <v>1.0166411128977975</v>
      </c>
      <c r="P178" s="665">
        <v>23</v>
      </c>
    </row>
    <row r="179" spans="1:16" ht="14.4" customHeight="1" x14ac:dyDescent="0.3">
      <c r="A179" s="660" t="s">
        <v>6808</v>
      </c>
      <c r="B179" s="661" t="s">
        <v>6722</v>
      </c>
      <c r="C179" s="661" t="s">
        <v>6844</v>
      </c>
      <c r="D179" s="661" t="s">
        <v>6845</v>
      </c>
      <c r="E179" s="664">
        <v>16</v>
      </c>
      <c r="F179" s="664">
        <v>1536</v>
      </c>
      <c r="G179" s="661">
        <v>1</v>
      </c>
      <c r="H179" s="661">
        <v>96</v>
      </c>
      <c r="I179" s="664">
        <v>28</v>
      </c>
      <c r="J179" s="664">
        <v>2690</v>
      </c>
      <c r="K179" s="661">
        <v>1.7513020833333333</v>
      </c>
      <c r="L179" s="661">
        <v>96.071428571428569</v>
      </c>
      <c r="M179" s="664">
        <v>18</v>
      </c>
      <c r="N179" s="664">
        <v>1764</v>
      </c>
      <c r="O179" s="677">
        <v>1.1484375</v>
      </c>
      <c r="P179" s="665">
        <v>98</v>
      </c>
    </row>
    <row r="180" spans="1:16" ht="14.4" customHeight="1" x14ac:dyDescent="0.3">
      <c r="A180" s="660" t="s">
        <v>6808</v>
      </c>
      <c r="B180" s="661" t="s">
        <v>6722</v>
      </c>
      <c r="C180" s="661" t="s">
        <v>6846</v>
      </c>
      <c r="D180" s="661" t="s">
        <v>6847</v>
      </c>
      <c r="E180" s="664">
        <v>4</v>
      </c>
      <c r="F180" s="664">
        <v>704</v>
      </c>
      <c r="G180" s="661">
        <v>1</v>
      </c>
      <c r="H180" s="661">
        <v>176</v>
      </c>
      <c r="I180" s="664">
        <v>10</v>
      </c>
      <c r="J180" s="664">
        <v>1763</v>
      </c>
      <c r="K180" s="661">
        <v>2.5042613636363638</v>
      </c>
      <c r="L180" s="661">
        <v>176.3</v>
      </c>
      <c r="M180" s="664">
        <v>18</v>
      </c>
      <c r="N180" s="664">
        <v>3186</v>
      </c>
      <c r="O180" s="677">
        <v>4.5255681818181817</v>
      </c>
      <c r="P180" s="665">
        <v>177</v>
      </c>
    </row>
    <row r="181" spans="1:16" ht="14.4" customHeight="1" x14ac:dyDescent="0.3">
      <c r="A181" s="660" t="s">
        <v>6808</v>
      </c>
      <c r="B181" s="661" t="s">
        <v>6722</v>
      </c>
      <c r="C181" s="661" t="s">
        <v>6848</v>
      </c>
      <c r="D181" s="661" t="s">
        <v>6849</v>
      </c>
      <c r="E181" s="664"/>
      <c r="F181" s="664"/>
      <c r="G181" s="661"/>
      <c r="H181" s="661"/>
      <c r="I181" s="664">
        <v>5</v>
      </c>
      <c r="J181" s="664">
        <v>2027</v>
      </c>
      <c r="K181" s="661"/>
      <c r="L181" s="661">
        <v>405.4</v>
      </c>
      <c r="M181" s="664">
        <v>1</v>
      </c>
      <c r="N181" s="664">
        <v>406</v>
      </c>
      <c r="O181" s="677"/>
      <c r="P181" s="665">
        <v>406</v>
      </c>
    </row>
    <row r="182" spans="1:16" ht="14.4" customHeight="1" x14ac:dyDescent="0.3">
      <c r="A182" s="660" t="s">
        <v>6808</v>
      </c>
      <c r="B182" s="661" t="s">
        <v>6722</v>
      </c>
      <c r="C182" s="661" t="s">
        <v>6850</v>
      </c>
      <c r="D182" s="661" t="s">
        <v>6851</v>
      </c>
      <c r="E182" s="664">
        <v>133</v>
      </c>
      <c r="F182" s="664">
        <v>83391</v>
      </c>
      <c r="G182" s="661">
        <v>1</v>
      </c>
      <c r="H182" s="661">
        <v>627</v>
      </c>
      <c r="I182" s="664">
        <v>103</v>
      </c>
      <c r="J182" s="664">
        <v>64600</v>
      </c>
      <c r="K182" s="661">
        <v>0.77466393255866939</v>
      </c>
      <c r="L182" s="661">
        <v>627.18446601941753</v>
      </c>
      <c r="M182" s="664">
        <v>152</v>
      </c>
      <c r="N182" s="664">
        <v>95456</v>
      </c>
      <c r="O182" s="677">
        <v>1.1446798815219867</v>
      </c>
      <c r="P182" s="665">
        <v>628</v>
      </c>
    </row>
    <row r="183" spans="1:16" ht="14.4" customHeight="1" x14ac:dyDescent="0.3">
      <c r="A183" s="660" t="s">
        <v>6808</v>
      </c>
      <c r="B183" s="661" t="s">
        <v>6722</v>
      </c>
      <c r="C183" s="661" t="s">
        <v>6852</v>
      </c>
      <c r="D183" s="661" t="s">
        <v>6853</v>
      </c>
      <c r="E183" s="664">
        <v>1362</v>
      </c>
      <c r="F183" s="664">
        <v>284658</v>
      </c>
      <c r="G183" s="661">
        <v>1</v>
      </c>
      <c r="H183" s="661">
        <v>209</v>
      </c>
      <c r="I183" s="664">
        <v>2</v>
      </c>
      <c r="J183" s="664">
        <v>418</v>
      </c>
      <c r="K183" s="661">
        <v>1.4684287812041115E-3</v>
      </c>
      <c r="L183" s="661">
        <v>209</v>
      </c>
      <c r="M183" s="664">
        <v>3</v>
      </c>
      <c r="N183" s="664">
        <v>627</v>
      </c>
      <c r="O183" s="677">
        <v>2.2026431718061676E-3</v>
      </c>
      <c r="P183" s="665">
        <v>209</v>
      </c>
    </row>
    <row r="184" spans="1:16" ht="14.4" customHeight="1" x14ac:dyDescent="0.3">
      <c r="A184" s="660" t="s">
        <v>6808</v>
      </c>
      <c r="B184" s="661" t="s">
        <v>6722</v>
      </c>
      <c r="C184" s="661" t="s">
        <v>6854</v>
      </c>
      <c r="D184" s="661" t="s">
        <v>6855</v>
      </c>
      <c r="E184" s="664">
        <v>1995</v>
      </c>
      <c r="F184" s="664">
        <v>131670</v>
      </c>
      <c r="G184" s="661">
        <v>1</v>
      </c>
      <c r="H184" s="661">
        <v>66</v>
      </c>
      <c r="I184" s="664">
        <v>2134</v>
      </c>
      <c r="J184" s="664">
        <v>140844</v>
      </c>
      <c r="K184" s="661">
        <v>1.0696741854636591</v>
      </c>
      <c r="L184" s="661">
        <v>66</v>
      </c>
      <c r="M184" s="664">
        <v>2249</v>
      </c>
      <c r="N184" s="664">
        <v>148434</v>
      </c>
      <c r="O184" s="677">
        <v>1.1273182957393484</v>
      </c>
      <c r="P184" s="665">
        <v>66</v>
      </c>
    </row>
    <row r="185" spans="1:16" ht="14.4" customHeight="1" x14ac:dyDescent="0.3">
      <c r="A185" s="660" t="s">
        <v>6808</v>
      </c>
      <c r="B185" s="661" t="s">
        <v>6722</v>
      </c>
      <c r="C185" s="661" t="s">
        <v>6856</v>
      </c>
      <c r="D185" s="661" t="s">
        <v>6857</v>
      </c>
      <c r="E185" s="664"/>
      <c r="F185" s="664"/>
      <c r="G185" s="661"/>
      <c r="H185" s="661"/>
      <c r="I185" s="664">
        <v>1</v>
      </c>
      <c r="J185" s="664">
        <v>294</v>
      </c>
      <c r="K185" s="661"/>
      <c r="L185" s="661">
        <v>294</v>
      </c>
      <c r="M185" s="664"/>
      <c r="N185" s="664"/>
      <c r="O185" s="677"/>
      <c r="P185" s="665"/>
    </row>
    <row r="186" spans="1:16" ht="14.4" customHeight="1" x14ac:dyDescent="0.3">
      <c r="A186" s="660" t="s">
        <v>6808</v>
      </c>
      <c r="B186" s="661" t="s">
        <v>6722</v>
      </c>
      <c r="C186" s="661" t="s">
        <v>6858</v>
      </c>
      <c r="D186" s="661" t="s">
        <v>6859</v>
      </c>
      <c r="E186" s="664">
        <v>7857</v>
      </c>
      <c r="F186" s="664">
        <v>125712</v>
      </c>
      <c r="G186" s="661">
        <v>1</v>
      </c>
      <c r="H186" s="661">
        <v>16</v>
      </c>
      <c r="I186" s="664">
        <v>8597</v>
      </c>
      <c r="J186" s="664">
        <v>137552</v>
      </c>
      <c r="K186" s="661">
        <v>1.0941835306096475</v>
      </c>
      <c r="L186" s="661">
        <v>16</v>
      </c>
      <c r="M186" s="664">
        <v>9212</v>
      </c>
      <c r="N186" s="664">
        <v>147392</v>
      </c>
      <c r="O186" s="677">
        <v>1.1724576810487464</v>
      </c>
      <c r="P186" s="665">
        <v>16</v>
      </c>
    </row>
    <row r="187" spans="1:16" ht="14.4" customHeight="1" x14ac:dyDescent="0.3">
      <c r="A187" s="660" t="s">
        <v>6808</v>
      </c>
      <c r="B187" s="661" t="s">
        <v>6722</v>
      </c>
      <c r="C187" s="661" t="s">
        <v>6860</v>
      </c>
      <c r="D187" s="661" t="s">
        <v>6861</v>
      </c>
      <c r="E187" s="664"/>
      <c r="F187" s="664"/>
      <c r="G187" s="661"/>
      <c r="H187" s="661"/>
      <c r="I187" s="664">
        <v>29</v>
      </c>
      <c r="J187" s="664">
        <v>2887</v>
      </c>
      <c r="K187" s="661"/>
      <c r="L187" s="661">
        <v>99.551724137931032</v>
      </c>
      <c r="M187" s="664">
        <v>18</v>
      </c>
      <c r="N187" s="664">
        <v>1800</v>
      </c>
      <c r="O187" s="677"/>
      <c r="P187" s="665">
        <v>100</v>
      </c>
    </row>
    <row r="188" spans="1:16" ht="14.4" customHeight="1" x14ac:dyDescent="0.3">
      <c r="A188" s="660" t="s">
        <v>6808</v>
      </c>
      <c r="B188" s="661" t="s">
        <v>6722</v>
      </c>
      <c r="C188" s="661" t="s">
        <v>6862</v>
      </c>
      <c r="D188" s="661" t="s">
        <v>6863</v>
      </c>
      <c r="E188" s="664">
        <v>3488</v>
      </c>
      <c r="F188" s="664">
        <v>1213824</v>
      </c>
      <c r="G188" s="661">
        <v>1</v>
      </c>
      <c r="H188" s="661">
        <v>348</v>
      </c>
      <c r="I188" s="664">
        <v>3525</v>
      </c>
      <c r="J188" s="664">
        <v>1227416</v>
      </c>
      <c r="K188" s="661">
        <v>1.0111976695138669</v>
      </c>
      <c r="L188" s="661">
        <v>348.20312056737589</v>
      </c>
      <c r="M188" s="664">
        <v>4325</v>
      </c>
      <c r="N188" s="664">
        <v>1509425</v>
      </c>
      <c r="O188" s="677">
        <v>1.2435287158599599</v>
      </c>
      <c r="P188" s="665">
        <v>349</v>
      </c>
    </row>
    <row r="189" spans="1:16" ht="14.4" customHeight="1" x14ac:dyDescent="0.3">
      <c r="A189" s="660" t="s">
        <v>6808</v>
      </c>
      <c r="B189" s="661" t="s">
        <v>6722</v>
      </c>
      <c r="C189" s="661" t="s">
        <v>6864</v>
      </c>
      <c r="D189" s="661" t="s">
        <v>6865</v>
      </c>
      <c r="E189" s="664">
        <v>4213</v>
      </c>
      <c r="F189" s="664">
        <v>101112</v>
      </c>
      <c r="G189" s="661">
        <v>1</v>
      </c>
      <c r="H189" s="661">
        <v>24</v>
      </c>
      <c r="I189" s="664">
        <v>4909</v>
      </c>
      <c r="J189" s="664">
        <v>117816</v>
      </c>
      <c r="K189" s="661">
        <v>1.1652029432708284</v>
      </c>
      <c r="L189" s="661">
        <v>24</v>
      </c>
      <c r="M189" s="664">
        <v>4162</v>
      </c>
      <c r="N189" s="664">
        <v>99888</v>
      </c>
      <c r="O189" s="677">
        <v>0.98789461191549965</v>
      </c>
      <c r="P189" s="665">
        <v>24</v>
      </c>
    </row>
    <row r="190" spans="1:16" ht="14.4" customHeight="1" x14ac:dyDescent="0.3">
      <c r="A190" s="660" t="s">
        <v>6808</v>
      </c>
      <c r="B190" s="661" t="s">
        <v>6722</v>
      </c>
      <c r="C190" s="661" t="s">
        <v>6866</v>
      </c>
      <c r="D190" s="661" t="s">
        <v>6867</v>
      </c>
      <c r="E190" s="664">
        <v>295</v>
      </c>
      <c r="F190" s="664">
        <v>217710</v>
      </c>
      <c r="G190" s="661">
        <v>1</v>
      </c>
      <c r="H190" s="661">
        <v>738</v>
      </c>
      <c r="I190" s="664">
        <v>282</v>
      </c>
      <c r="J190" s="664">
        <v>208196</v>
      </c>
      <c r="K190" s="661">
        <v>0.95629966469156213</v>
      </c>
      <c r="L190" s="661">
        <v>738.28368794326241</v>
      </c>
      <c r="M190" s="664">
        <v>218</v>
      </c>
      <c r="N190" s="664">
        <v>161102</v>
      </c>
      <c r="O190" s="677">
        <v>0.73998438289467638</v>
      </c>
      <c r="P190" s="665">
        <v>739</v>
      </c>
    </row>
    <row r="191" spans="1:16" ht="14.4" customHeight="1" x14ac:dyDescent="0.3">
      <c r="A191" s="660" t="s">
        <v>6808</v>
      </c>
      <c r="B191" s="661" t="s">
        <v>6722</v>
      </c>
      <c r="C191" s="661" t="s">
        <v>6868</v>
      </c>
      <c r="D191" s="661" t="s">
        <v>6869</v>
      </c>
      <c r="E191" s="664">
        <v>386</v>
      </c>
      <c r="F191" s="664">
        <v>69480</v>
      </c>
      <c r="G191" s="661">
        <v>1</v>
      </c>
      <c r="H191" s="661">
        <v>180</v>
      </c>
      <c r="I191" s="664">
        <v>443</v>
      </c>
      <c r="J191" s="664">
        <v>79740</v>
      </c>
      <c r="K191" s="661">
        <v>1.1476683937823835</v>
      </c>
      <c r="L191" s="661">
        <v>180</v>
      </c>
      <c r="M191" s="664">
        <v>388</v>
      </c>
      <c r="N191" s="664">
        <v>69840</v>
      </c>
      <c r="O191" s="677">
        <v>1.0051813471502591</v>
      </c>
      <c r="P191" s="665">
        <v>180</v>
      </c>
    </row>
    <row r="192" spans="1:16" ht="14.4" customHeight="1" x14ac:dyDescent="0.3">
      <c r="A192" s="660" t="s">
        <v>6808</v>
      </c>
      <c r="B192" s="661" t="s">
        <v>6722</v>
      </c>
      <c r="C192" s="661" t="s">
        <v>6870</v>
      </c>
      <c r="D192" s="661" t="s">
        <v>6871</v>
      </c>
      <c r="E192" s="664">
        <v>3352</v>
      </c>
      <c r="F192" s="664">
        <v>87152</v>
      </c>
      <c r="G192" s="661">
        <v>1</v>
      </c>
      <c r="H192" s="661">
        <v>26</v>
      </c>
      <c r="I192" s="664">
        <v>2981</v>
      </c>
      <c r="J192" s="664">
        <v>77506</v>
      </c>
      <c r="K192" s="661">
        <v>0.88931980906921237</v>
      </c>
      <c r="L192" s="661">
        <v>26</v>
      </c>
      <c r="M192" s="664">
        <v>3181</v>
      </c>
      <c r="N192" s="664">
        <v>82706</v>
      </c>
      <c r="O192" s="677">
        <v>0.94898568019093077</v>
      </c>
      <c r="P192" s="665">
        <v>26</v>
      </c>
    </row>
    <row r="193" spans="1:16" ht="14.4" customHeight="1" x14ac:dyDescent="0.3">
      <c r="A193" s="660" t="s">
        <v>6808</v>
      </c>
      <c r="B193" s="661" t="s">
        <v>6722</v>
      </c>
      <c r="C193" s="661" t="s">
        <v>6872</v>
      </c>
      <c r="D193" s="661" t="s">
        <v>6873</v>
      </c>
      <c r="E193" s="664">
        <v>7249</v>
      </c>
      <c r="F193" s="664">
        <v>601667</v>
      </c>
      <c r="G193" s="661">
        <v>1</v>
      </c>
      <c r="H193" s="661">
        <v>83</v>
      </c>
      <c r="I193" s="664">
        <v>7891</v>
      </c>
      <c r="J193" s="664">
        <v>654953</v>
      </c>
      <c r="K193" s="661">
        <v>1.088563939853773</v>
      </c>
      <c r="L193" s="661">
        <v>83</v>
      </c>
      <c r="M193" s="664">
        <v>8676</v>
      </c>
      <c r="N193" s="664">
        <v>720108</v>
      </c>
      <c r="O193" s="677">
        <v>1.1968547385846324</v>
      </c>
      <c r="P193" s="665">
        <v>83</v>
      </c>
    </row>
    <row r="194" spans="1:16" ht="14.4" customHeight="1" x14ac:dyDescent="0.3">
      <c r="A194" s="660" t="s">
        <v>6808</v>
      </c>
      <c r="B194" s="661" t="s">
        <v>6722</v>
      </c>
      <c r="C194" s="661" t="s">
        <v>6874</v>
      </c>
      <c r="D194" s="661" t="s">
        <v>6875</v>
      </c>
      <c r="E194" s="664">
        <v>64</v>
      </c>
      <c r="F194" s="664">
        <v>16192</v>
      </c>
      <c r="G194" s="661">
        <v>1</v>
      </c>
      <c r="H194" s="661">
        <v>253</v>
      </c>
      <c r="I194" s="664">
        <v>1654</v>
      </c>
      <c r="J194" s="664">
        <v>418462</v>
      </c>
      <c r="K194" s="661">
        <v>25.84375</v>
      </c>
      <c r="L194" s="661">
        <v>253</v>
      </c>
      <c r="M194" s="664">
        <v>1963</v>
      </c>
      <c r="N194" s="664">
        <v>496639</v>
      </c>
      <c r="O194" s="677">
        <v>30.671875</v>
      </c>
      <c r="P194" s="665">
        <v>253</v>
      </c>
    </row>
    <row r="195" spans="1:16" ht="14.4" customHeight="1" x14ac:dyDescent="0.3">
      <c r="A195" s="660" t="s">
        <v>6808</v>
      </c>
      <c r="B195" s="661" t="s">
        <v>6722</v>
      </c>
      <c r="C195" s="661" t="s">
        <v>6876</v>
      </c>
      <c r="D195" s="661" t="s">
        <v>6877</v>
      </c>
      <c r="E195" s="664">
        <v>295</v>
      </c>
      <c r="F195" s="664">
        <v>77880</v>
      </c>
      <c r="G195" s="661">
        <v>1</v>
      </c>
      <c r="H195" s="661">
        <v>264</v>
      </c>
      <c r="I195" s="664">
        <v>286</v>
      </c>
      <c r="J195" s="664">
        <v>75585</v>
      </c>
      <c r="K195" s="661">
        <v>0.97053158705701081</v>
      </c>
      <c r="L195" s="661">
        <v>264.2832167832168</v>
      </c>
      <c r="M195" s="664">
        <v>210</v>
      </c>
      <c r="N195" s="664">
        <v>55650</v>
      </c>
      <c r="O195" s="677">
        <v>0.71456086286594767</v>
      </c>
      <c r="P195" s="665">
        <v>265</v>
      </c>
    </row>
    <row r="196" spans="1:16" ht="14.4" customHeight="1" x14ac:dyDescent="0.3">
      <c r="A196" s="660" t="s">
        <v>6808</v>
      </c>
      <c r="B196" s="661" t="s">
        <v>6722</v>
      </c>
      <c r="C196" s="661" t="s">
        <v>6878</v>
      </c>
      <c r="D196" s="661" t="s">
        <v>6879</v>
      </c>
      <c r="E196" s="664">
        <v>296</v>
      </c>
      <c r="F196" s="664">
        <v>55944</v>
      </c>
      <c r="G196" s="661">
        <v>1</v>
      </c>
      <c r="H196" s="661">
        <v>189</v>
      </c>
      <c r="I196" s="664"/>
      <c r="J196" s="664"/>
      <c r="K196" s="661"/>
      <c r="L196" s="661"/>
      <c r="M196" s="664"/>
      <c r="N196" s="664"/>
      <c r="O196" s="677"/>
      <c r="P196" s="665"/>
    </row>
    <row r="197" spans="1:16" ht="14.4" customHeight="1" x14ac:dyDescent="0.3">
      <c r="A197" s="660" t="s">
        <v>6808</v>
      </c>
      <c r="B197" s="661" t="s">
        <v>6722</v>
      </c>
      <c r="C197" s="661" t="s">
        <v>6880</v>
      </c>
      <c r="D197" s="661" t="s">
        <v>6881</v>
      </c>
      <c r="E197" s="664">
        <v>4857</v>
      </c>
      <c r="F197" s="664">
        <v>58284</v>
      </c>
      <c r="G197" s="661">
        <v>1</v>
      </c>
      <c r="H197" s="661">
        <v>12</v>
      </c>
      <c r="I197" s="664">
        <v>5550</v>
      </c>
      <c r="J197" s="664">
        <v>66600</v>
      </c>
      <c r="K197" s="661">
        <v>1.1426806670784435</v>
      </c>
      <c r="L197" s="661">
        <v>12</v>
      </c>
      <c r="M197" s="664">
        <v>4720</v>
      </c>
      <c r="N197" s="664">
        <v>56640</v>
      </c>
      <c r="O197" s="677">
        <v>0.97179328803788345</v>
      </c>
      <c r="P197" s="665">
        <v>12</v>
      </c>
    </row>
    <row r="198" spans="1:16" ht="14.4" customHeight="1" x14ac:dyDescent="0.3">
      <c r="A198" s="660" t="s">
        <v>6808</v>
      </c>
      <c r="B198" s="661" t="s">
        <v>6722</v>
      </c>
      <c r="C198" s="661" t="s">
        <v>6882</v>
      </c>
      <c r="D198" s="661" t="s">
        <v>6883</v>
      </c>
      <c r="E198" s="664">
        <v>1135</v>
      </c>
      <c r="F198" s="664">
        <v>245160</v>
      </c>
      <c r="G198" s="661">
        <v>1</v>
      </c>
      <c r="H198" s="661">
        <v>216</v>
      </c>
      <c r="I198" s="664">
        <v>1289</v>
      </c>
      <c r="J198" s="664">
        <v>278424</v>
      </c>
      <c r="K198" s="661">
        <v>1.13568281938326</v>
      </c>
      <c r="L198" s="661">
        <v>216</v>
      </c>
      <c r="M198" s="664">
        <v>1235</v>
      </c>
      <c r="N198" s="664">
        <v>266760</v>
      </c>
      <c r="O198" s="677">
        <v>1.0881057268722467</v>
      </c>
      <c r="P198" s="665">
        <v>216</v>
      </c>
    </row>
    <row r="199" spans="1:16" ht="14.4" customHeight="1" x14ac:dyDescent="0.3">
      <c r="A199" s="660" t="s">
        <v>6808</v>
      </c>
      <c r="B199" s="661" t="s">
        <v>6722</v>
      </c>
      <c r="C199" s="661" t="s">
        <v>6884</v>
      </c>
      <c r="D199" s="661" t="s">
        <v>6885</v>
      </c>
      <c r="E199" s="664">
        <v>42</v>
      </c>
      <c r="F199" s="664">
        <v>1470</v>
      </c>
      <c r="G199" s="661">
        <v>1</v>
      </c>
      <c r="H199" s="661">
        <v>35</v>
      </c>
      <c r="I199" s="664">
        <v>53</v>
      </c>
      <c r="J199" s="664">
        <v>1869</v>
      </c>
      <c r="K199" s="661">
        <v>1.2714285714285714</v>
      </c>
      <c r="L199" s="661">
        <v>35.264150943396224</v>
      </c>
      <c r="M199" s="664">
        <v>191</v>
      </c>
      <c r="N199" s="664">
        <v>6876</v>
      </c>
      <c r="O199" s="677">
        <v>4.6775510204081634</v>
      </c>
      <c r="P199" s="665">
        <v>36</v>
      </c>
    </row>
    <row r="200" spans="1:16" ht="14.4" customHeight="1" x14ac:dyDescent="0.3">
      <c r="A200" s="660" t="s">
        <v>6808</v>
      </c>
      <c r="B200" s="661" t="s">
        <v>6722</v>
      </c>
      <c r="C200" s="661" t="s">
        <v>6886</v>
      </c>
      <c r="D200" s="661" t="s">
        <v>6887</v>
      </c>
      <c r="E200" s="664">
        <v>335</v>
      </c>
      <c r="F200" s="664">
        <v>197650</v>
      </c>
      <c r="G200" s="661">
        <v>1</v>
      </c>
      <c r="H200" s="661">
        <v>590</v>
      </c>
      <c r="I200" s="664">
        <v>319</v>
      </c>
      <c r="J200" s="664">
        <v>188301</v>
      </c>
      <c r="K200" s="661">
        <v>0.95269921578547934</v>
      </c>
      <c r="L200" s="661">
        <v>590.28526645768022</v>
      </c>
      <c r="M200" s="664">
        <v>244</v>
      </c>
      <c r="N200" s="664">
        <v>144204</v>
      </c>
      <c r="O200" s="677">
        <v>0.72959271439413109</v>
      </c>
      <c r="P200" s="665">
        <v>591</v>
      </c>
    </row>
    <row r="201" spans="1:16" ht="14.4" customHeight="1" x14ac:dyDescent="0.3">
      <c r="A201" s="660" t="s">
        <v>6808</v>
      </c>
      <c r="B201" s="661" t="s">
        <v>6722</v>
      </c>
      <c r="C201" s="661" t="s">
        <v>6888</v>
      </c>
      <c r="D201" s="661" t="s">
        <v>6889</v>
      </c>
      <c r="E201" s="664">
        <v>58</v>
      </c>
      <c r="F201" s="664">
        <v>2900</v>
      </c>
      <c r="G201" s="661">
        <v>1</v>
      </c>
      <c r="H201" s="661">
        <v>50</v>
      </c>
      <c r="I201" s="664">
        <v>120</v>
      </c>
      <c r="J201" s="664">
        <v>6000</v>
      </c>
      <c r="K201" s="661">
        <v>2.0689655172413794</v>
      </c>
      <c r="L201" s="661">
        <v>50</v>
      </c>
      <c r="M201" s="664">
        <v>100</v>
      </c>
      <c r="N201" s="664">
        <v>5000</v>
      </c>
      <c r="O201" s="677">
        <v>1.7241379310344827</v>
      </c>
      <c r="P201" s="665">
        <v>50</v>
      </c>
    </row>
    <row r="202" spans="1:16" ht="14.4" customHeight="1" x14ac:dyDescent="0.3">
      <c r="A202" s="660" t="s">
        <v>6808</v>
      </c>
      <c r="B202" s="661" t="s">
        <v>6722</v>
      </c>
      <c r="C202" s="661" t="s">
        <v>6890</v>
      </c>
      <c r="D202" s="661" t="s">
        <v>6891</v>
      </c>
      <c r="E202" s="664">
        <v>299</v>
      </c>
      <c r="F202" s="664">
        <v>162955</v>
      </c>
      <c r="G202" s="661">
        <v>1</v>
      </c>
      <c r="H202" s="661">
        <v>545</v>
      </c>
      <c r="I202" s="664">
        <v>288</v>
      </c>
      <c r="J202" s="664">
        <v>157040</v>
      </c>
      <c r="K202" s="661">
        <v>0.96370163542082166</v>
      </c>
      <c r="L202" s="661">
        <v>545.27777777777783</v>
      </c>
      <c r="M202" s="664">
        <v>219</v>
      </c>
      <c r="N202" s="664">
        <v>119574</v>
      </c>
      <c r="O202" s="677">
        <v>0.73378540087754285</v>
      </c>
      <c r="P202" s="665">
        <v>546</v>
      </c>
    </row>
    <row r="203" spans="1:16" ht="14.4" customHeight="1" x14ac:dyDescent="0.3">
      <c r="A203" s="660" t="s">
        <v>6808</v>
      </c>
      <c r="B203" s="661" t="s">
        <v>6722</v>
      </c>
      <c r="C203" s="661" t="s">
        <v>6892</v>
      </c>
      <c r="D203" s="661" t="s">
        <v>6893</v>
      </c>
      <c r="E203" s="664">
        <v>206</v>
      </c>
      <c r="F203" s="664">
        <v>98674</v>
      </c>
      <c r="G203" s="661">
        <v>1</v>
      </c>
      <c r="H203" s="661">
        <v>479</v>
      </c>
      <c r="I203" s="664">
        <v>217</v>
      </c>
      <c r="J203" s="664">
        <v>104199</v>
      </c>
      <c r="K203" s="661">
        <v>1.0559924600198634</v>
      </c>
      <c r="L203" s="661">
        <v>480.17972350230417</v>
      </c>
      <c r="M203" s="664">
        <v>194</v>
      </c>
      <c r="N203" s="664">
        <v>94090</v>
      </c>
      <c r="O203" s="677">
        <v>0.95354399335184548</v>
      </c>
      <c r="P203" s="665">
        <v>485</v>
      </c>
    </row>
    <row r="204" spans="1:16" ht="14.4" customHeight="1" x14ac:dyDescent="0.3">
      <c r="A204" s="660" t="s">
        <v>6808</v>
      </c>
      <c r="B204" s="661" t="s">
        <v>6722</v>
      </c>
      <c r="C204" s="661" t="s">
        <v>6894</v>
      </c>
      <c r="D204" s="661" t="s">
        <v>6895</v>
      </c>
      <c r="E204" s="664">
        <v>304</v>
      </c>
      <c r="F204" s="664">
        <v>223136</v>
      </c>
      <c r="G204" s="661">
        <v>1</v>
      </c>
      <c r="H204" s="661">
        <v>734</v>
      </c>
      <c r="I204" s="664">
        <v>287</v>
      </c>
      <c r="J204" s="664">
        <v>210737</v>
      </c>
      <c r="K204" s="661">
        <v>0.94443299153879245</v>
      </c>
      <c r="L204" s="661">
        <v>734.27526132404182</v>
      </c>
      <c r="M204" s="664">
        <v>225</v>
      </c>
      <c r="N204" s="664">
        <v>165375</v>
      </c>
      <c r="O204" s="677">
        <v>0.74113993259716049</v>
      </c>
      <c r="P204" s="665">
        <v>735</v>
      </c>
    </row>
    <row r="205" spans="1:16" ht="14.4" customHeight="1" x14ac:dyDescent="0.3">
      <c r="A205" s="660" t="s">
        <v>6808</v>
      </c>
      <c r="B205" s="661" t="s">
        <v>6722</v>
      </c>
      <c r="C205" s="661" t="s">
        <v>6896</v>
      </c>
      <c r="D205" s="661" t="s">
        <v>6897</v>
      </c>
      <c r="E205" s="664">
        <v>29</v>
      </c>
      <c r="F205" s="664">
        <v>9454</v>
      </c>
      <c r="G205" s="661">
        <v>1</v>
      </c>
      <c r="H205" s="661">
        <v>326</v>
      </c>
      <c r="I205" s="664">
        <v>21</v>
      </c>
      <c r="J205" s="664">
        <v>6851</v>
      </c>
      <c r="K205" s="661">
        <v>0.72466680770044423</v>
      </c>
      <c r="L205" s="661">
        <v>326.23809523809524</v>
      </c>
      <c r="M205" s="664">
        <v>52</v>
      </c>
      <c r="N205" s="664">
        <v>17004</v>
      </c>
      <c r="O205" s="677">
        <v>1.7986037656018616</v>
      </c>
      <c r="P205" s="665">
        <v>327</v>
      </c>
    </row>
    <row r="206" spans="1:16" ht="14.4" customHeight="1" x14ac:dyDescent="0.3">
      <c r="A206" s="660" t="s">
        <v>6808</v>
      </c>
      <c r="B206" s="661" t="s">
        <v>6722</v>
      </c>
      <c r="C206" s="661" t="s">
        <v>6898</v>
      </c>
      <c r="D206" s="661" t="s">
        <v>6899</v>
      </c>
      <c r="E206" s="664">
        <v>292</v>
      </c>
      <c r="F206" s="664">
        <v>100448</v>
      </c>
      <c r="G206" s="661">
        <v>1</v>
      </c>
      <c r="H206" s="661">
        <v>344</v>
      </c>
      <c r="I206" s="664">
        <v>283</v>
      </c>
      <c r="J206" s="664">
        <v>97431</v>
      </c>
      <c r="K206" s="661">
        <v>0.96996455877668042</v>
      </c>
      <c r="L206" s="661">
        <v>344.27915194346292</v>
      </c>
      <c r="M206" s="664">
        <v>208</v>
      </c>
      <c r="N206" s="664">
        <v>71760</v>
      </c>
      <c r="O206" s="677">
        <v>0.71439949028352978</v>
      </c>
      <c r="P206" s="665">
        <v>345</v>
      </c>
    </row>
    <row r="207" spans="1:16" ht="14.4" customHeight="1" x14ac:dyDescent="0.3">
      <c r="A207" s="660" t="s">
        <v>6808</v>
      </c>
      <c r="B207" s="661" t="s">
        <v>6722</v>
      </c>
      <c r="C207" s="661" t="s">
        <v>6900</v>
      </c>
      <c r="D207" s="661" t="s">
        <v>6901</v>
      </c>
      <c r="E207" s="664">
        <v>35</v>
      </c>
      <c r="F207" s="664">
        <v>26285</v>
      </c>
      <c r="G207" s="661">
        <v>1</v>
      </c>
      <c r="H207" s="661">
        <v>751</v>
      </c>
      <c r="I207" s="664">
        <v>25</v>
      </c>
      <c r="J207" s="664">
        <v>18779</v>
      </c>
      <c r="K207" s="661">
        <v>0.71443789233403077</v>
      </c>
      <c r="L207" s="661">
        <v>751.16</v>
      </c>
      <c r="M207" s="664">
        <v>31</v>
      </c>
      <c r="N207" s="664">
        <v>23312</v>
      </c>
      <c r="O207" s="677">
        <v>0.88689366558873883</v>
      </c>
      <c r="P207" s="665">
        <v>752</v>
      </c>
    </row>
    <row r="208" spans="1:16" ht="14.4" customHeight="1" x14ac:dyDescent="0.3">
      <c r="A208" s="660" t="s">
        <v>6808</v>
      </c>
      <c r="B208" s="661" t="s">
        <v>6722</v>
      </c>
      <c r="C208" s="661" t="s">
        <v>6902</v>
      </c>
      <c r="D208" s="661" t="s">
        <v>6903</v>
      </c>
      <c r="E208" s="664"/>
      <c r="F208" s="664"/>
      <c r="G208" s="661"/>
      <c r="H208" s="661"/>
      <c r="I208" s="664">
        <v>279</v>
      </c>
      <c r="J208" s="664">
        <v>64240</v>
      </c>
      <c r="K208" s="661"/>
      <c r="L208" s="661">
        <v>230.25089605734766</v>
      </c>
      <c r="M208" s="664">
        <v>302</v>
      </c>
      <c r="N208" s="664">
        <v>69762</v>
      </c>
      <c r="O208" s="677"/>
      <c r="P208" s="665">
        <v>231</v>
      </c>
    </row>
    <row r="209" spans="1:16" ht="14.4" customHeight="1" x14ac:dyDescent="0.3">
      <c r="A209" s="660" t="s">
        <v>6808</v>
      </c>
      <c r="B209" s="661" t="s">
        <v>6722</v>
      </c>
      <c r="C209" s="661" t="s">
        <v>6904</v>
      </c>
      <c r="D209" s="661" t="s">
        <v>6905</v>
      </c>
      <c r="E209" s="664">
        <v>73</v>
      </c>
      <c r="F209" s="664">
        <v>243455</v>
      </c>
      <c r="G209" s="661">
        <v>1</v>
      </c>
      <c r="H209" s="661">
        <v>3335</v>
      </c>
      <c r="I209" s="664">
        <v>60</v>
      </c>
      <c r="J209" s="664">
        <v>200340</v>
      </c>
      <c r="K209" s="661">
        <v>0.82290361668480827</v>
      </c>
      <c r="L209" s="661">
        <v>3339</v>
      </c>
      <c r="M209" s="664">
        <v>6</v>
      </c>
      <c r="N209" s="664">
        <v>20046</v>
      </c>
      <c r="O209" s="677">
        <v>8.2339652091762333E-2</v>
      </c>
      <c r="P209" s="665">
        <v>3341</v>
      </c>
    </row>
    <row r="210" spans="1:16" ht="14.4" customHeight="1" x14ac:dyDescent="0.3">
      <c r="A210" s="660" t="s">
        <v>6808</v>
      </c>
      <c r="B210" s="661" t="s">
        <v>6722</v>
      </c>
      <c r="C210" s="661" t="s">
        <v>6906</v>
      </c>
      <c r="D210" s="661" t="s">
        <v>6907</v>
      </c>
      <c r="E210" s="664">
        <v>27</v>
      </c>
      <c r="F210" s="664">
        <v>6183</v>
      </c>
      <c r="G210" s="661">
        <v>1</v>
      </c>
      <c r="H210" s="661">
        <v>229</v>
      </c>
      <c r="I210" s="664">
        <v>44</v>
      </c>
      <c r="J210" s="664">
        <v>10092</v>
      </c>
      <c r="K210" s="661">
        <v>1.6322173702086367</v>
      </c>
      <c r="L210" s="661">
        <v>229.36363636363637</v>
      </c>
      <c r="M210" s="664">
        <v>36</v>
      </c>
      <c r="N210" s="664">
        <v>8280</v>
      </c>
      <c r="O210" s="677">
        <v>1.3391557496360991</v>
      </c>
      <c r="P210" s="665">
        <v>230</v>
      </c>
    </row>
    <row r="211" spans="1:16" ht="14.4" customHeight="1" x14ac:dyDescent="0.3">
      <c r="A211" s="660" t="s">
        <v>6808</v>
      </c>
      <c r="B211" s="661" t="s">
        <v>6722</v>
      </c>
      <c r="C211" s="661" t="s">
        <v>6908</v>
      </c>
      <c r="D211" s="661" t="s">
        <v>6909</v>
      </c>
      <c r="E211" s="664">
        <v>24</v>
      </c>
      <c r="F211" s="664">
        <v>9744</v>
      </c>
      <c r="G211" s="661">
        <v>1</v>
      </c>
      <c r="H211" s="661">
        <v>406</v>
      </c>
      <c r="I211" s="664">
        <v>51</v>
      </c>
      <c r="J211" s="664">
        <v>20722</v>
      </c>
      <c r="K211" s="661">
        <v>2.1266420361247946</v>
      </c>
      <c r="L211" s="661">
        <v>406.31372549019608</v>
      </c>
      <c r="M211" s="664">
        <v>98</v>
      </c>
      <c r="N211" s="664">
        <v>39886</v>
      </c>
      <c r="O211" s="677">
        <v>4.0933908045977008</v>
      </c>
      <c r="P211" s="665">
        <v>407</v>
      </c>
    </row>
    <row r="212" spans="1:16" ht="14.4" customHeight="1" x14ac:dyDescent="0.3">
      <c r="A212" s="660" t="s">
        <v>6808</v>
      </c>
      <c r="B212" s="661" t="s">
        <v>6722</v>
      </c>
      <c r="C212" s="661" t="s">
        <v>6910</v>
      </c>
      <c r="D212" s="661" t="s">
        <v>6911</v>
      </c>
      <c r="E212" s="664">
        <v>7</v>
      </c>
      <c r="F212" s="664">
        <v>4550</v>
      </c>
      <c r="G212" s="661">
        <v>1</v>
      </c>
      <c r="H212" s="661">
        <v>650</v>
      </c>
      <c r="I212" s="664">
        <v>3</v>
      </c>
      <c r="J212" s="664">
        <v>1951</v>
      </c>
      <c r="K212" s="661">
        <v>0.4287912087912088</v>
      </c>
      <c r="L212" s="661">
        <v>650.33333333333337</v>
      </c>
      <c r="M212" s="664">
        <v>10</v>
      </c>
      <c r="N212" s="664">
        <v>6510</v>
      </c>
      <c r="O212" s="677">
        <v>1.4307692307692308</v>
      </c>
      <c r="P212" s="665">
        <v>651</v>
      </c>
    </row>
    <row r="213" spans="1:16" ht="14.4" customHeight="1" x14ac:dyDescent="0.3">
      <c r="A213" s="660" t="s">
        <v>6808</v>
      </c>
      <c r="B213" s="661" t="s">
        <v>6722</v>
      </c>
      <c r="C213" s="661" t="s">
        <v>6912</v>
      </c>
      <c r="D213" s="661" t="s">
        <v>6913</v>
      </c>
      <c r="E213" s="664">
        <v>19</v>
      </c>
      <c r="F213" s="664">
        <v>11134</v>
      </c>
      <c r="G213" s="661">
        <v>1</v>
      </c>
      <c r="H213" s="661">
        <v>586</v>
      </c>
      <c r="I213" s="664">
        <v>43</v>
      </c>
      <c r="J213" s="664">
        <v>25211</v>
      </c>
      <c r="K213" s="661">
        <v>2.2643254894916471</v>
      </c>
      <c r="L213" s="661">
        <v>586.30232558139539</v>
      </c>
      <c r="M213" s="664">
        <v>89</v>
      </c>
      <c r="N213" s="664">
        <v>52243</v>
      </c>
      <c r="O213" s="677">
        <v>4.692204059637147</v>
      </c>
      <c r="P213" s="665">
        <v>587</v>
      </c>
    </row>
    <row r="214" spans="1:16" ht="14.4" customHeight="1" x14ac:dyDescent="0.3">
      <c r="A214" s="660" t="s">
        <v>6808</v>
      </c>
      <c r="B214" s="661" t="s">
        <v>6722</v>
      </c>
      <c r="C214" s="661" t="s">
        <v>6914</v>
      </c>
      <c r="D214" s="661" t="s">
        <v>6915</v>
      </c>
      <c r="E214" s="664">
        <v>51</v>
      </c>
      <c r="F214" s="664">
        <v>19635</v>
      </c>
      <c r="G214" s="661">
        <v>1</v>
      </c>
      <c r="H214" s="661">
        <v>385</v>
      </c>
      <c r="I214" s="664">
        <v>50</v>
      </c>
      <c r="J214" s="664">
        <v>19262</v>
      </c>
      <c r="K214" s="661">
        <v>0.98100331041507516</v>
      </c>
      <c r="L214" s="661">
        <v>385.24</v>
      </c>
      <c r="M214" s="664">
        <v>33</v>
      </c>
      <c r="N214" s="664">
        <v>12738</v>
      </c>
      <c r="O214" s="677">
        <v>0.64873949579831935</v>
      </c>
      <c r="P214" s="665">
        <v>386</v>
      </c>
    </row>
    <row r="215" spans="1:16" ht="14.4" customHeight="1" x14ac:dyDescent="0.3">
      <c r="A215" s="660" t="s">
        <v>6808</v>
      </c>
      <c r="B215" s="661" t="s">
        <v>6722</v>
      </c>
      <c r="C215" s="661" t="s">
        <v>6916</v>
      </c>
      <c r="D215" s="661" t="s">
        <v>6917</v>
      </c>
      <c r="E215" s="664">
        <v>31</v>
      </c>
      <c r="F215" s="664">
        <v>2728</v>
      </c>
      <c r="G215" s="661">
        <v>1</v>
      </c>
      <c r="H215" s="661">
        <v>88</v>
      </c>
      <c r="I215" s="664"/>
      <c r="J215" s="664"/>
      <c r="K215" s="661"/>
      <c r="L215" s="661"/>
      <c r="M215" s="664"/>
      <c r="N215" s="664"/>
      <c r="O215" s="677"/>
      <c r="P215" s="665"/>
    </row>
    <row r="216" spans="1:16" ht="14.4" customHeight="1" x14ac:dyDescent="0.3">
      <c r="A216" s="660" t="s">
        <v>6808</v>
      </c>
      <c r="B216" s="661" t="s">
        <v>6722</v>
      </c>
      <c r="C216" s="661" t="s">
        <v>6918</v>
      </c>
      <c r="D216" s="661" t="s">
        <v>6919</v>
      </c>
      <c r="E216" s="664"/>
      <c r="F216" s="664"/>
      <c r="G216" s="661"/>
      <c r="H216" s="661"/>
      <c r="I216" s="664">
        <v>5</v>
      </c>
      <c r="J216" s="664">
        <v>2077</v>
      </c>
      <c r="K216" s="661"/>
      <c r="L216" s="661">
        <v>415.4</v>
      </c>
      <c r="M216" s="664">
        <v>1</v>
      </c>
      <c r="N216" s="664">
        <v>416</v>
      </c>
      <c r="O216" s="677"/>
      <c r="P216" s="665">
        <v>416</v>
      </c>
    </row>
    <row r="217" spans="1:16" ht="14.4" customHeight="1" x14ac:dyDescent="0.3">
      <c r="A217" s="660" t="s">
        <v>6808</v>
      </c>
      <c r="B217" s="661" t="s">
        <v>6722</v>
      </c>
      <c r="C217" s="661" t="s">
        <v>6920</v>
      </c>
      <c r="D217" s="661" t="s">
        <v>6921</v>
      </c>
      <c r="E217" s="664">
        <v>16</v>
      </c>
      <c r="F217" s="664">
        <v>2624</v>
      </c>
      <c r="G217" s="661">
        <v>1</v>
      </c>
      <c r="H217" s="661">
        <v>164</v>
      </c>
      <c r="I217" s="664">
        <v>16</v>
      </c>
      <c r="J217" s="664">
        <v>2628</v>
      </c>
      <c r="K217" s="661">
        <v>1.0015243902439024</v>
      </c>
      <c r="L217" s="661">
        <v>164.25</v>
      </c>
      <c r="M217" s="664">
        <v>12</v>
      </c>
      <c r="N217" s="664">
        <v>1992</v>
      </c>
      <c r="O217" s="677">
        <v>0.75914634146341464</v>
      </c>
      <c r="P217" s="665">
        <v>166</v>
      </c>
    </row>
    <row r="218" spans="1:16" ht="14.4" customHeight="1" x14ac:dyDescent="0.3">
      <c r="A218" s="660" t="s">
        <v>6808</v>
      </c>
      <c r="B218" s="661" t="s">
        <v>6722</v>
      </c>
      <c r="C218" s="661" t="s">
        <v>1152</v>
      </c>
      <c r="D218" s="661" t="s">
        <v>6922</v>
      </c>
      <c r="E218" s="664"/>
      <c r="F218" s="664"/>
      <c r="G218" s="661"/>
      <c r="H218" s="661"/>
      <c r="I218" s="664">
        <v>446</v>
      </c>
      <c r="J218" s="664">
        <v>350224</v>
      </c>
      <c r="K218" s="661"/>
      <c r="L218" s="661">
        <v>785.25560538116588</v>
      </c>
      <c r="M218" s="664">
        <v>511</v>
      </c>
      <c r="N218" s="664">
        <v>401646</v>
      </c>
      <c r="O218" s="677"/>
      <c r="P218" s="665">
        <v>786</v>
      </c>
    </row>
    <row r="219" spans="1:16" ht="14.4" customHeight="1" x14ac:dyDescent="0.3">
      <c r="A219" s="660" t="s">
        <v>6808</v>
      </c>
      <c r="B219" s="661" t="s">
        <v>6722</v>
      </c>
      <c r="C219" s="661" t="s">
        <v>6923</v>
      </c>
      <c r="D219" s="661" t="s">
        <v>6924</v>
      </c>
      <c r="E219" s="664"/>
      <c r="F219" s="664"/>
      <c r="G219" s="661"/>
      <c r="H219" s="661"/>
      <c r="I219" s="664">
        <v>21</v>
      </c>
      <c r="J219" s="664">
        <v>4646</v>
      </c>
      <c r="K219" s="661"/>
      <c r="L219" s="661">
        <v>221.23809523809524</v>
      </c>
      <c r="M219" s="664">
        <v>52</v>
      </c>
      <c r="N219" s="664">
        <v>11544</v>
      </c>
      <c r="O219" s="677"/>
      <c r="P219" s="665">
        <v>222</v>
      </c>
    </row>
    <row r="220" spans="1:16" ht="14.4" customHeight="1" x14ac:dyDescent="0.3">
      <c r="A220" s="660" t="s">
        <v>6808</v>
      </c>
      <c r="B220" s="661" t="s">
        <v>6722</v>
      </c>
      <c r="C220" s="661" t="s">
        <v>6925</v>
      </c>
      <c r="D220" s="661" t="s">
        <v>6926</v>
      </c>
      <c r="E220" s="664">
        <v>4</v>
      </c>
      <c r="F220" s="664">
        <v>2256</v>
      </c>
      <c r="G220" s="661">
        <v>1</v>
      </c>
      <c r="H220" s="661">
        <v>564</v>
      </c>
      <c r="I220" s="664">
        <v>3</v>
      </c>
      <c r="J220" s="664">
        <v>1693</v>
      </c>
      <c r="K220" s="661">
        <v>0.75044326241134751</v>
      </c>
      <c r="L220" s="661">
        <v>564.33333333333337</v>
      </c>
      <c r="M220" s="664">
        <v>3</v>
      </c>
      <c r="N220" s="664">
        <v>1695</v>
      </c>
      <c r="O220" s="677">
        <v>0.75132978723404253</v>
      </c>
      <c r="P220" s="665">
        <v>565</v>
      </c>
    </row>
    <row r="221" spans="1:16" ht="14.4" customHeight="1" x14ac:dyDescent="0.3">
      <c r="A221" s="660" t="s">
        <v>6808</v>
      </c>
      <c r="B221" s="661" t="s">
        <v>6722</v>
      </c>
      <c r="C221" s="661" t="s">
        <v>6927</v>
      </c>
      <c r="D221" s="661" t="s">
        <v>6928</v>
      </c>
      <c r="E221" s="664">
        <v>91</v>
      </c>
      <c r="F221" s="664">
        <v>83265</v>
      </c>
      <c r="G221" s="661">
        <v>1</v>
      </c>
      <c r="H221" s="661">
        <v>915</v>
      </c>
      <c r="I221" s="664">
        <v>119</v>
      </c>
      <c r="J221" s="664">
        <v>108923</v>
      </c>
      <c r="K221" s="661">
        <v>1.3081486819191737</v>
      </c>
      <c r="L221" s="661">
        <v>915.31932773109247</v>
      </c>
      <c r="M221" s="664">
        <v>48</v>
      </c>
      <c r="N221" s="664">
        <v>43968</v>
      </c>
      <c r="O221" s="677">
        <v>0.52804900018014778</v>
      </c>
      <c r="P221" s="665">
        <v>916</v>
      </c>
    </row>
    <row r="222" spans="1:16" ht="14.4" customHeight="1" x14ac:dyDescent="0.3">
      <c r="A222" s="660" t="s">
        <v>6808</v>
      </c>
      <c r="B222" s="661" t="s">
        <v>6722</v>
      </c>
      <c r="C222" s="661" t="s">
        <v>6929</v>
      </c>
      <c r="D222" s="661" t="s">
        <v>6930</v>
      </c>
      <c r="E222" s="664">
        <v>92</v>
      </c>
      <c r="F222" s="664">
        <v>82064</v>
      </c>
      <c r="G222" s="661">
        <v>1</v>
      </c>
      <c r="H222" s="661">
        <v>892</v>
      </c>
      <c r="I222" s="664">
        <v>119</v>
      </c>
      <c r="J222" s="664">
        <v>106186</v>
      </c>
      <c r="K222" s="661">
        <v>1.293941314096315</v>
      </c>
      <c r="L222" s="661">
        <v>892.31932773109247</v>
      </c>
      <c r="M222" s="664">
        <v>48</v>
      </c>
      <c r="N222" s="664">
        <v>42864</v>
      </c>
      <c r="O222" s="677">
        <v>0.52232403977383501</v>
      </c>
      <c r="P222" s="665">
        <v>893</v>
      </c>
    </row>
    <row r="223" spans="1:16" ht="14.4" customHeight="1" x14ac:dyDescent="0.3">
      <c r="A223" s="660" t="s">
        <v>6808</v>
      </c>
      <c r="B223" s="661" t="s">
        <v>6722</v>
      </c>
      <c r="C223" s="661" t="s">
        <v>6931</v>
      </c>
      <c r="D223" s="661" t="s">
        <v>6932</v>
      </c>
      <c r="E223" s="664"/>
      <c r="F223" s="664"/>
      <c r="G223" s="661"/>
      <c r="H223" s="661"/>
      <c r="I223" s="664">
        <v>1</v>
      </c>
      <c r="J223" s="664">
        <v>1488</v>
      </c>
      <c r="K223" s="661"/>
      <c r="L223" s="661">
        <v>1488</v>
      </c>
      <c r="M223" s="664"/>
      <c r="N223" s="664"/>
      <c r="O223" s="677"/>
      <c r="P223" s="665"/>
    </row>
    <row r="224" spans="1:16" ht="14.4" customHeight="1" x14ac:dyDescent="0.3">
      <c r="A224" s="660" t="s">
        <v>6808</v>
      </c>
      <c r="B224" s="661" t="s">
        <v>6722</v>
      </c>
      <c r="C224" s="661" t="s">
        <v>6933</v>
      </c>
      <c r="D224" s="661" t="s">
        <v>6934</v>
      </c>
      <c r="E224" s="664">
        <v>11</v>
      </c>
      <c r="F224" s="664">
        <v>3784</v>
      </c>
      <c r="G224" s="661">
        <v>1</v>
      </c>
      <c r="H224" s="661">
        <v>344</v>
      </c>
      <c r="I224" s="664">
        <v>28</v>
      </c>
      <c r="J224" s="664">
        <v>9645</v>
      </c>
      <c r="K224" s="661">
        <v>2.5488900634249472</v>
      </c>
      <c r="L224" s="661">
        <v>344.46428571428572</v>
      </c>
      <c r="M224" s="664">
        <v>21</v>
      </c>
      <c r="N224" s="664">
        <v>7245</v>
      </c>
      <c r="O224" s="677">
        <v>1.9146405919661733</v>
      </c>
      <c r="P224" s="665">
        <v>345</v>
      </c>
    </row>
    <row r="225" spans="1:16" ht="14.4" customHeight="1" x14ac:dyDescent="0.3">
      <c r="A225" s="660" t="s">
        <v>6808</v>
      </c>
      <c r="B225" s="661" t="s">
        <v>6722</v>
      </c>
      <c r="C225" s="661" t="s">
        <v>6935</v>
      </c>
      <c r="D225" s="661" t="s">
        <v>6936</v>
      </c>
      <c r="E225" s="664">
        <v>8</v>
      </c>
      <c r="F225" s="664">
        <v>688</v>
      </c>
      <c r="G225" s="661">
        <v>1</v>
      </c>
      <c r="H225" s="661">
        <v>86</v>
      </c>
      <c r="I225" s="664">
        <v>4</v>
      </c>
      <c r="J225" s="664">
        <v>346</v>
      </c>
      <c r="K225" s="661">
        <v>0.50290697674418605</v>
      </c>
      <c r="L225" s="661">
        <v>86.5</v>
      </c>
      <c r="M225" s="664">
        <v>13</v>
      </c>
      <c r="N225" s="664">
        <v>1157</v>
      </c>
      <c r="O225" s="677">
        <v>1.6816860465116279</v>
      </c>
      <c r="P225" s="665">
        <v>89</v>
      </c>
    </row>
    <row r="226" spans="1:16" ht="14.4" customHeight="1" x14ac:dyDescent="0.3">
      <c r="A226" s="660" t="s">
        <v>6808</v>
      </c>
      <c r="B226" s="661" t="s">
        <v>6722</v>
      </c>
      <c r="C226" s="661" t="s">
        <v>6937</v>
      </c>
      <c r="D226" s="661" t="s">
        <v>6938</v>
      </c>
      <c r="E226" s="664">
        <v>13</v>
      </c>
      <c r="F226" s="664">
        <v>5395</v>
      </c>
      <c r="G226" s="661">
        <v>1</v>
      </c>
      <c r="H226" s="661">
        <v>415</v>
      </c>
      <c r="I226" s="664">
        <v>31</v>
      </c>
      <c r="J226" s="664">
        <v>12891</v>
      </c>
      <c r="K226" s="661">
        <v>2.3894346617238185</v>
      </c>
      <c r="L226" s="661">
        <v>415.83870967741933</v>
      </c>
      <c r="M226" s="664">
        <v>22</v>
      </c>
      <c r="N226" s="664">
        <v>9196</v>
      </c>
      <c r="O226" s="677">
        <v>1.7045412418906394</v>
      </c>
      <c r="P226" s="665">
        <v>418</v>
      </c>
    </row>
    <row r="227" spans="1:16" ht="14.4" customHeight="1" x14ac:dyDescent="0.3">
      <c r="A227" s="660" t="s">
        <v>6808</v>
      </c>
      <c r="B227" s="661" t="s">
        <v>6722</v>
      </c>
      <c r="C227" s="661" t="s">
        <v>6939</v>
      </c>
      <c r="D227" s="661" t="s">
        <v>6940</v>
      </c>
      <c r="E227" s="664">
        <v>8</v>
      </c>
      <c r="F227" s="664">
        <v>416</v>
      </c>
      <c r="G227" s="661">
        <v>1</v>
      </c>
      <c r="H227" s="661">
        <v>52</v>
      </c>
      <c r="I227" s="664">
        <v>8</v>
      </c>
      <c r="J227" s="664">
        <v>416</v>
      </c>
      <c r="K227" s="661">
        <v>1</v>
      </c>
      <c r="L227" s="661">
        <v>52</v>
      </c>
      <c r="M227" s="664"/>
      <c r="N227" s="664"/>
      <c r="O227" s="677"/>
      <c r="P227" s="665"/>
    </row>
    <row r="228" spans="1:16" ht="14.4" customHeight="1" thickBot="1" x14ac:dyDescent="0.35">
      <c r="A228" s="666" t="s">
        <v>6808</v>
      </c>
      <c r="B228" s="667" t="s">
        <v>6722</v>
      </c>
      <c r="C228" s="667" t="s">
        <v>6941</v>
      </c>
      <c r="D228" s="667" t="s">
        <v>6942</v>
      </c>
      <c r="E228" s="670"/>
      <c r="F228" s="670"/>
      <c r="G228" s="667"/>
      <c r="H228" s="667"/>
      <c r="I228" s="670">
        <v>1</v>
      </c>
      <c r="J228" s="670">
        <v>53</v>
      </c>
      <c r="K228" s="667"/>
      <c r="L228" s="667">
        <v>53</v>
      </c>
      <c r="M228" s="670">
        <v>1</v>
      </c>
      <c r="N228" s="670">
        <v>54</v>
      </c>
      <c r="O228" s="678"/>
      <c r="P228" s="671">
        <v>54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36133080</v>
      </c>
      <c r="C3" s="352">
        <f t="shared" ref="C3:R3" si="0">SUBTOTAL(9,C6:C1048576)</f>
        <v>28</v>
      </c>
      <c r="D3" s="352">
        <f t="shared" si="0"/>
        <v>41304413</v>
      </c>
      <c r="E3" s="352">
        <f t="shared" si="0"/>
        <v>32.661501032117187</v>
      </c>
      <c r="F3" s="352">
        <f t="shared" si="0"/>
        <v>38161854.989999995</v>
      </c>
      <c r="G3" s="355">
        <f>IF(B3&lt;&gt;0,F3/B3,"")</f>
        <v>1.0561473029700206</v>
      </c>
      <c r="H3" s="351">
        <f t="shared" si="0"/>
        <v>8608427.6999999955</v>
      </c>
      <c r="I3" s="352">
        <f t="shared" si="0"/>
        <v>1</v>
      </c>
      <c r="J3" s="352">
        <f t="shared" si="0"/>
        <v>13441365.890000002</v>
      </c>
      <c r="K3" s="352">
        <f t="shared" si="0"/>
        <v>1.5554552058327689</v>
      </c>
      <c r="L3" s="352">
        <f t="shared" si="0"/>
        <v>11578344.060000004</v>
      </c>
      <c r="M3" s="353">
        <f>IF(H3&lt;&gt;0,L3/H3,"")</f>
        <v>1.3450010226606202</v>
      </c>
      <c r="N3" s="354">
        <f t="shared" si="0"/>
        <v>7292966.9799999986</v>
      </c>
      <c r="O3" s="352">
        <f t="shared" si="0"/>
        <v>1</v>
      </c>
      <c r="P3" s="352">
        <f t="shared" si="0"/>
        <v>6500790.4000000004</v>
      </c>
      <c r="Q3" s="352">
        <f t="shared" si="0"/>
        <v>0.89137801087370361</v>
      </c>
      <c r="R3" s="352">
        <f t="shared" si="0"/>
        <v>4127909.5000000005</v>
      </c>
      <c r="S3" s="353">
        <f>IF(N3&lt;&gt;0,R3/N3,"")</f>
        <v>0.56601236661570642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5"/>
      <c r="B5" s="786">
        <v>2013</v>
      </c>
      <c r="C5" s="787"/>
      <c r="D5" s="787">
        <v>2014</v>
      </c>
      <c r="E5" s="787"/>
      <c r="F5" s="787">
        <v>2015</v>
      </c>
      <c r="G5" s="788" t="s">
        <v>2</v>
      </c>
      <c r="H5" s="786">
        <v>2013</v>
      </c>
      <c r="I5" s="787"/>
      <c r="J5" s="787">
        <v>2014</v>
      </c>
      <c r="K5" s="787"/>
      <c r="L5" s="787">
        <v>2015</v>
      </c>
      <c r="M5" s="788" t="s">
        <v>2</v>
      </c>
      <c r="N5" s="786">
        <v>2013</v>
      </c>
      <c r="O5" s="787"/>
      <c r="P5" s="787">
        <v>2014</v>
      </c>
      <c r="Q5" s="787"/>
      <c r="R5" s="787">
        <v>2015</v>
      </c>
      <c r="S5" s="788" t="s">
        <v>2</v>
      </c>
    </row>
    <row r="6" spans="1:19" ht="14.4" customHeight="1" x14ac:dyDescent="0.3">
      <c r="A6" s="750" t="s">
        <v>6944</v>
      </c>
      <c r="B6" s="789">
        <v>638605</v>
      </c>
      <c r="C6" s="736">
        <v>1</v>
      </c>
      <c r="D6" s="789">
        <v>536660</v>
      </c>
      <c r="E6" s="736">
        <v>0.8403629786800918</v>
      </c>
      <c r="F6" s="789">
        <v>1013048</v>
      </c>
      <c r="G6" s="741">
        <v>1.5863452368835196</v>
      </c>
      <c r="H6" s="789"/>
      <c r="I6" s="736"/>
      <c r="J6" s="789">
        <v>565.1</v>
      </c>
      <c r="K6" s="736"/>
      <c r="L6" s="789">
        <v>1130.2</v>
      </c>
      <c r="M6" s="741"/>
      <c r="N6" s="789"/>
      <c r="O6" s="736"/>
      <c r="P6" s="789"/>
      <c r="Q6" s="736"/>
      <c r="R6" s="789"/>
      <c r="S6" s="235"/>
    </row>
    <row r="7" spans="1:19" ht="14.4" customHeight="1" x14ac:dyDescent="0.3">
      <c r="A7" s="687" t="s">
        <v>6945</v>
      </c>
      <c r="B7" s="790">
        <v>315547</v>
      </c>
      <c r="C7" s="661">
        <v>1</v>
      </c>
      <c r="D7" s="790">
        <v>302776</v>
      </c>
      <c r="E7" s="661">
        <v>0.95952742380691303</v>
      </c>
      <c r="F7" s="790">
        <v>392679</v>
      </c>
      <c r="G7" s="677">
        <v>1.2444390217622097</v>
      </c>
      <c r="H7" s="790"/>
      <c r="I7" s="661"/>
      <c r="J7" s="790"/>
      <c r="K7" s="661"/>
      <c r="L7" s="790"/>
      <c r="M7" s="677"/>
      <c r="N7" s="790"/>
      <c r="O7" s="661"/>
      <c r="P7" s="790"/>
      <c r="Q7" s="661"/>
      <c r="R7" s="790"/>
      <c r="S7" s="700"/>
    </row>
    <row r="8" spans="1:19" ht="14.4" customHeight="1" x14ac:dyDescent="0.3">
      <c r="A8" s="687" t="s">
        <v>6946</v>
      </c>
      <c r="B8" s="790">
        <v>2326850</v>
      </c>
      <c r="C8" s="661">
        <v>1</v>
      </c>
      <c r="D8" s="790">
        <v>2652820</v>
      </c>
      <c r="E8" s="661">
        <v>1.1400906805337687</v>
      </c>
      <c r="F8" s="790">
        <v>941195</v>
      </c>
      <c r="G8" s="677">
        <v>0.40449319895996733</v>
      </c>
      <c r="H8" s="790"/>
      <c r="I8" s="661"/>
      <c r="J8" s="790"/>
      <c r="K8" s="661"/>
      <c r="L8" s="790">
        <v>7505.4000000000005</v>
      </c>
      <c r="M8" s="677"/>
      <c r="N8" s="790"/>
      <c r="O8" s="661"/>
      <c r="P8" s="790"/>
      <c r="Q8" s="661"/>
      <c r="R8" s="790"/>
      <c r="S8" s="700"/>
    </row>
    <row r="9" spans="1:19" ht="14.4" customHeight="1" x14ac:dyDescent="0.3">
      <c r="A9" s="687" t="s">
        <v>6947</v>
      </c>
      <c r="B9" s="790">
        <v>77967</v>
      </c>
      <c r="C9" s="661">
        <v>1</v>
      </c>
      <c r="D9" s="790">
        <v>268892</v>
      </c>
      <c r="E9" s="661">
        <v>3.4487924378262598</v>
      </c>
      <c r="F9" s="790">
        <v>309304</v>
      </c>
      <c r="G9" s="677">
        <v>3.9671142919440276</v>
      </c>
      <c r="H9" s="790"/>
      <c r="I9" s="661"/>
      <c r="J9" s="790"/>
      <c r="K9" s="661"/>
      <c r="L9" s="790">
        <v>25889.46</v>
      </c>
      <c r="M9" s="677"/>
      <c r="N9" s="790"/>
      <c r="O9" s="661"/>
      <c r="P9" s="790"/>
      <c r="Q9" s="661"/>
      <c r="R9" s="790"/>
      <c r="S9" s="700"/>
    </row>
    <row r="10" spans="1:19" ht="14.4" customHeight="1" x14ac:dyDescent="0.3">
      <c r="A10" s="687" t="s">
        <v>6948</v>
      </c>
      <c r="B10" s="790">
        <v>108379</v>
      </c>
      <c r="C10" s="661">
        <v>1</v>
      </c>
      <c r="D10" s="790">
        <v>70013</v>
      </c>
      <c r="E10" s="661">
        <v>0.64600153166203789</v>
      </c>
      <c r="F10" s="790">
        <v>52756</v>
      </c>
      <c r="G10" s="677">
        <v>0.48677326788399966</v>
      </c>
      <c r="H10" s="790"/>
      <c r="I10" s="661"/>
      <c r="J10" s="790"/>
      <c r="K10" s="661"/>
      <c r="L10" s="790"/>
      <c r="M10" s="677"/>
      <c r="N10" s="790"/>
      <c r="O10" s="661"/>
      <c r="P10" s="790"/>
      <c r="Q10" s="661"/>
      <c r="R10" s="790"/>
      <c r="S10" s="700"/>
    </row>
    <row r="11" spans="1:19" ht="14.4" customHeight="1" x14ac:dyDescent="0.3">
      <c r="A11" s="687" t="s">
        <v>6949</v>
      </c>
      <c r="B11" s="790">
        <v>100513</v>
      </c>
      <c r="C11" s="661">
        <v>1</v>
      </c>
      <c r="D11" s="790">
        <v>53109</v>
      </c>
      <c r="E11" s="661">
        <v>0.52837941360818996</v>
      </c>
      <c r="F11" s="790">
        <v>60156</v>
      </c>
      <c r="G11" s="677">
        <v>0.59848974759483853</v>
      </c>
      <c r="H11" s="790"/>
      <c r="I11" s="661"/>
      <c r="J11" s="790"/>
      <c r="K11" s="661"/>
      <c r="L11" s="790"/>
      <c r="M11" s="677"/>
      <c r="N11" s="790"/>
      <c r="O11" s="661"/>
      <c r="P11" s="790"/>
      <c r="Q11" s="661"/>
      <c r="R11" s="790"/>
      <c r="S11" s="700"/>
    </row>
    <row r="12" spans="1:19" ht="14.4" customHeight="1" x14ac:dyDescent="0.3">
      <c r="A12" s="687" t="s">
        <v>6950</v>
      </c>
      <c r="B12" s="790">
        <v>206748</v>
      </c>
      <c r="C12" s="661">
        <v>1</v>
      </c>
      <c r="D12" s="790">
        <v>166218</v>
      </c>
      <c r="E12" s="661">
        <v>0.8039642463288641</v>
      </c>
      <c r="F12" s="790">
        <v>259437</v>
      </c>
      <c r="G12" s="677">
        <v>1.2548464797724765</v>
      </c>
      <c r="H12" s="790"/>
      <c r="I12" s="661"/>
      <c r="J12" s="790"/>
      <c r="K12" s="661"/>
      <c r="L12" s="790"/>
      <c r="M12" s="677"/>
      <c r="N12" s="790"/>
      <c r="O12" s="661"/>
      <c r="P12" s="790"/>
      <c r="Q12" s="661"/>
      <c r="R12" s="790"/>
      <c r="S12" s="700"/>
    </row>
    <row r="13" spans="1:19" ht="14.4" customHeight="1" x14ac:dyDescent="0.3">
      <c r="A13" s="687" t="s">
        <v>6951</v>
      </c>
      <c r="B13" s="790">
        <v>173806</v>
      </c>
      <c r="C13" s="661">
        <v>1</v>
      </c>
      <c r="D13" s="790">
        <v>206284</v>
      </c>
      <c r="E13" s="661">
        <v>1.1868635144931705</v>
      </c>
      <c r="F13" s="790">
        <v>218618</v>
      </c>
      <c r="G13" s="677">
        <v>1.2578276929450076</v>
      </c>
      <c r="H13" s="790"/>
      <c r="I13" s="661"/>
      <c r="J13" s="790"/>
      <c r="K13" s="661"/>
      <c r="L13" s="790"/>
      <c r="M13" s="677"/>
      <c r="N13" s="790"/>
      <c r="O13" s="661"/>
      <c r="P13" s="790"/>
      <c r="Q13" s="661"/>
      <c r="R13" s="790"/>
      <c r="S13" s="700"/>
    </row>
    <row r="14" spans="1:19" ht="14.4" customHeight="1" x14ac:dyDescent="0.3">
      <c r="A14" s="687" t="s">
        <v>6952</v>
      </c>
      <c r="B14" s="790">
        <v>71115</v>
      </c>
      <c r="C14" s="661">
        <v>1</v>
      </c>
      <c r="D14" s="790">
        <v>72469</v>
      </c>
      <c r="E14" s="661">
        <v>1.0190395837727624</v>
      </c>
      <c r="F14" s="790">
        <v>102160</v>
      </c>
      <c r="G14" s="677">
        <v>1.4365464388666245</v>
      </c>
      <c r="H14" s="790"/>
      <c r="I14" s="661"/>
      <c r="J14" s="790"/>
      <c r="K14" s="661"/>
      <c r="L14" s="790"/>
      <c r="M14" s="677"/>
      <c r="N14" s="790"/>
      <c r="O14" s="661"/>
      <c r="P14" s="790"/>
      <c r="Q14" s="661"/>
      <c r="R14" s="790"/>
      <c r="S14" s="700"/>
    </row>
    <row r="15" spans="1:19" ht="14.4" customHeight="1" x14ac:dyDescent="0.3">
      <c r="A15" s="687" t="s">
        <v>6953</v>
      </c>
      <c r="B15" s="790">
        <v>799746</v>
      </c>
      <c r="C15" s="661">
        <v>1</v>
      </c>
      <c r="D15" s="790">
        <v>884026</v>
      </c>
      <c r="E15" s="661">
        <v>1.1053834592483114</v>
      </c>
      <c r="F15" s="790">
        <v>1087809</v>
      </c>
      <c r="G15" s="677">
        <v>1.3601931113128418</v>
      </c>
      <c r="H15" s="790"/>
      <c r="I15" s="661"/>
      <c r="J15" s="790"/>
      <c r="K15" s="661"/>
      <c r="L15" s="790"/>
      <c r="M15" s="677"/>
      <c r="N15" s="790"/>
      <c r="O15" s="661"/>
      <c r="P15" s="790"/>
      <c r="Q15" s="661"/>
      <c r="R15" s="790"/>
      <c r="S15" s="700"/>
    </row>
    <row r="16" spans="1:19" ht="14.4" customHeight="1" x14ac:dyDescent="0.3">
      <c r="A16" s="687" t="s">
        <v>6954</v>
      </c>
      <c r="B16" s="790">
        <v>59712</v>
      </c>
      <c r="C16" s="661">
        <v>1</v>
      </c>
      <c r="D16" s="790">
        <v>35651</v>
      </c>
      <c r="E16" s="661">
        <v>0.59704916934619512</v>
      </c>
      <c r="F16" s="790">
        <v>38082</v>
      </c>
      <c r="G16" s="677">
        <v>0.63776125401929262</v>
      </c>
      <c r="H16" s="790"/>
      <c r="I16" s="661"/>
      <c r="J16" s="790"/>
      <c r="K16" s="661"/>
      <c r="L16" s="790"/>
      <c r="M16" s="677"/>
      <c r="N16" s="790"/>
      <c r="O16" s="661"/>
      <c r="P16" s="790"/>
      <c r="Q16" s="661"/>
      <c r="R16" s="790"/>
      <c r="S16" s="700"/>
    </row>
    <row r="17" spans="1:19" ht="14.4" customHeight="1" x14ac:dyDescent="0.3">
      <c r="A17" s="687" t="s">
        <v>6955</v>
      </c>
      <c r="B17" s="790">
        <v>45542</v>
      </c>
      <c r="C17" s="661">
        <v>1</v>
      </c>
      <c r="D17" s="790">
        <v>40269</v>
      </c>
      <c r="E17" s="661">
        <v>0.88421676694040663</v>
      </c>
      <c r="F17" s="790">
        <v>74862</v>
      </c>
      <c r="G17" s="677">
        <v>1.6438013262482982</v>
      </c>
      <c r="H17" s="790"/>
      <c r="I17" s="661"/>
      <c r="J17" s="790"/>
      <c r="K17" s="661"/>
      <c r="L17" s="790"/>
      <c r="M17" s="677"/>
      <c r="N17" s="790"/>
      <c r="O17" s="661"/>
      <c r="P17" s="790"/>
      <c r="Q17" s="661"/>
      <c r="R17" s="790"/>
      <c r="S17" s="700"/>
    </row>
    <row r="18" spans="1:19" ht="14.4" customHeight="1" x14ac:dyDescent="0.3">
      <c r="A18" s="687" t="s">
        <v>6956</v>
      </c>
      <c r="B18" s="790">
        <v>25043</v>
      </c>
      <c r="C18" s="661">
        <v>1</v>
      </c>
      <c r="D18" s="790">
        <v>29578</v>
      </c>
      <c r="E18" s="661">
        <v>1.1810885277323004</v>
      </c>
      <c r="F18" s="790">
        <v>26443</v>
      </c>
      <c r="G18" s="677">
        <v>1.0559038453859362</v>
      </c>
      <c r="H18" s="790"/>
      <c r="I18" s="661"/>
      <c r="J18" s="790"/>
      <c r="K18" s="661"/>
      <c r="L18" s="790"/>
      <c r="M18" s="677"/>
      <c r="N18" s="790"/>
      <c r="O18" s="661"/>
      <c r="P18" s="790"/>
      <c r="Q18" s="661"/>
      <c r="R18" s="790"/>
      <c r="S18" s="700"/>
    </row>
    <row r="19" spans="1:19" ht="14.4" customHeight="1" x14ac:dyDescent="0.3">
      <c r="A19" s="687" t="s">
        <v>6957</v>
      </c>
      <c r="B19" s="790">
        <v>33165</v>
      </c>
      <c r="C19" s="661">
        <v>1</v>
      </c>
      <c r="D19" s="790">
        <v>28214</v>
      </c>
      <c r="E19" s="661">
        <v>0.85071611638775813</v>
      </c>
      <c r="F19" s="790">
        <v>59983</v>
      </c>
      <c r="G19" s="677">
        <v>1.8086235489220563</v>
      </c>
      <c r="H19" s="790"/>
      <c r="I19" s="661"/>
      <c r="J19" s="790"/>
      <c r="K19" s="661"/>
      <c r="L19" s="790"/>
      <c r="M19" s="677"/>
      <c r="N19" s="790"/>
      <c r="O19" s="661"/>
      <c r="P19" s="790"/>
      <c r="Q19" s="661"/>
      <c r="R19" s="790"/>
      <c r="S19" s="700"/>
    </row>
    <row r="20" spans="1:19" ht="14.4" customHeight="1" x14ac:dyDescent="0.3">
      <c r="A20" s="687" t="s">
        <v>6958</v>
      </c>
      <c r="B20" s="790">
        <v>210354</v>
      </c>
      <c r="C20" s="661">
        <v>1</v>
      </c>
      <c r="D20" s="790">
        <v>408981</v>
      </c>
      <c r="E20" s="661">
        <v>1.9442511195413446</v>
      </c>
      <c r="F20" s="790">
        <v>295552</v>
      </c>
      <c r="G20" s="677">
        <v>1.405022010515607</v>
      </c>
      <c r="H20" s="790"/>
      <c r="I20" s="661"/>
      <c r="J20" s="790">
        <v>2179.1999999999998</v>
      </c>
      <c r="K20" s="661"/>
      <c r="L20" s="790"/>
      <c r="M20" s="677"/>
      <c r="N20" s="790"/>
      <c r="O20" s="661"/>
      <c r="P20" s="790"/>
      <c r="Q20" s="661"/>
      <c r="R20" s="790"/>
      <c r="S20" s="700"/>
    </row>
    <row r="21" spans="1:19" ht="14.4" customHeight="1" x14ac:dyDescent="0.3">
      <c r="A21" s="687" t="s">
        <v>6959</v>
      </c>
      <c r="B21" s="790">
        <v>1132418</v>
      </c>
      <c r="C21" s="661">
        <v>1</v>
      </c>
      <c r="D21" s="790">
        <v>1628458</v>
      </c>
      <c r="E21" s="661">
        <v>1.4380361315344687</v>
      </c>
      <c r="F21" s="790">
        <v>1068455</v>
      </c>
      <c r="G21" s="677">
        <v>0.94351644004245783</v>
      </c>
      <c r="H21" s="790"/>
      <c r="I21" s="661"/>
      <c r="J21" s="790">
        <v>565.1</v>
      </c>
      <c r="K21" s="661"/>
      <c r="L21" s="790">
        <v>2104.2599999999998</v>
      </c>
      <c r="M21" s="677"/>
      <c r="N21" s="790"/>
      <c r="O21" s="661"/>
      <c r="P21" s="790"/>
      <c r="Q21" s="661"/>
      <c r="R21" s="790"/>
      <c r="S21" s="700"/>
    </row>
    <row r="22" spans="1:19" ht="14.4" customHeight="1" x14ac:dyDescent="0.3">
      <c r="A22" s="687" t="s">
        <v>6960</v>
      </c>
      <c r="B22" s="790">
        <v>19320</v>
      </c>
      <c r="C22" s="661">
        <v>1</v>
      </c>
      <c r="D22" s="790">
        <v>27790</v>
      </c>
      <c r="E22" s="661">
        <v>1.4384057971014492</v>
      </c>
      <c r="F22" s="790">
        <v>25316</v>
      </c>
      <c r="G22" s="677">
        <v>1.310351966873706</v>
      </c>
      <c r="H22" s="790"/>
      <c r="I22" s="661"/>
      <c r="J22" s="790"/>
      <c r="K22" s="661"/>
      <c r="L22" s="790"/>
      <c r="M22" s="677"/>
      <c r="N22" s="790"/>
      <c r="O22" s="661"/>
      <c r="P22" s="790"/>
      <c r="Q22" s="661"/>
      <c r="R22" s="790"/>
      <c r="S22" s="700"/>
    </row>
    <row r="23" spans="1:19" ht="14.4" customHeight="1" x14ac:dyDescent="0.3">
      <c r="A23" s="687" t="s">
        <v>6961</v>
      </c>
      <c r="B23" s="790">
        <v>44256</v>
      </c>
      <c r="C23" s="661">
        <v>1</v>
      </c>
      <c r="D23" s="790">
        <v>32911</v>
      </c>
      <c r="E23" s="661">
        <v>0.74365057845263915</v>
      </c>
      <c r="F23" s="790">
        <v>26977</v>
      </c>
      <c r="G23" s="677">
        <v>0.60956706435285612</v>
      </c>
      <c r="H23" s="790"/>
      <c r="I23" s="661"/>
      <c r="J23" s="790"/>
      <c r="K23" s="661"/>
      <c r="L23" s="790"/>
      <c r="M23" s="677"/>
      <c r="N23" s="790"/>
      <c r="O23" s="661"/>
      <c r="P23" s="790"/>
      <c r="Q23" s="661"/>
      <c r="R23" s="790"/>
      <c r="S23" s="700"/>
    </row>
    <row r="24" spans="1:19" ht="14.4" customHeight="1" x14ac:dyDescent="0.3">
      <c r="A24" s="687" t="s">
        <v>6962</v>
      </c>
      <c r="B24" s="790">
        <v>323403</v>
      </c>
      <c r="C24" s="661">
        <v>1</v>
      </c>
      <c r="D24" s="790">
        <v>350885</v>
      </c>
      <c r="E24" s="661">
        <v>1.0849775666892392</v>
      </c>
      <c r="F24" s="790">
        <v>336572</v>
      </c>
      <c r="G24" s="677">
        <v>1.0407200922687792</v>
      </c>
      <c r="H24" s="790"/>
      <c r="I24" s="661"/>
      <c r="J24" s="790"/>
      <c r="K24" s="661"/>
      <c r="L24" s="790"/>
      <c r="M24" s="677"/>
      <c r="N24" s="790"/>
      <c r="O24" s="661"/>
      <c r="P24" s="790"/>
      <c r="Q24" s="661"/>
      <c r="R24" s="790"/>
      <c r="S24" s="700"/>
    </row>
    <row r="25" spans="1:19" ht="14.4" customHeight="1" x14ac:dyDescent="0.3">
      <c r="A25" s="687" t="s">
        <v>6963</v>
      </c>
      <c r="B25" s="790">
        <v>6946</v>
      </c>
      <c r="C25" s="661">
        <v>1</v>
      </c>
      <c r="D25" s="790">
        <v>7817</v>
      </c>
      <c r="E25" s="661">
        <v>1.1253959113158651</v>
      </c>
      <c r="F25" s="790">
        <v>6509</v>
      </c>
      <c r="G25" s="677">
        <v>0.9370860927152318</v>
      </c>
      <c r="H25" s="790"/>
      <c r="I25" s="661"/>
      <c r="J25" s="790"/>
      <c r="K25" s="661"/>
      <c r="L25" s="790"/>
      <c r="M25" s="677"/>
      <c r="N25" s="790"/>
      <c r="O25" s="661"/>
      <c r="P25" s="790"/>
      <c r="Q25" s="661"/>
      <c r="R25" s="790"/>
      <c r="S25" s="700"/>
    </row>
    <row r="26" spans="1:19" ht="14.4" customHeight="1" x14ac:dyDescent="0.3">
      <c r="A26" s="687" t="s">
        <v>6964</v>
      </c>
      <c r="B26" s="790">
        <v>26909</v>
      </c>
      <c r="C26" s="661">
        <v>1</v>
      </c>
      <c r="D26" s="790">
        <v>20685</v>
      </c>
      <c r="E26" s="661">
        <v>0.76870192129027459</v>
      </c>
      <c r="F26" s="790">
        <v>10010.33</v>
      </c>
      <c r="G26" s="677">
        <v>0.37200676353636331</v>
      </c>
      <c r="H26" s="790"/>
      <c r="I26" s="661"/>
      <c r="J26" s="790">
        <v>48032.810000000005</v>
      </c>
      <c r="K26" s="661"/>
      <c r="L26" s="790"/>
      <c r="M26" s="677"/>
      <c r="N26" s="790"/>
      <c r="O26" s="661"/>
      <c r="P26" s="790"/>
      <c r="Q26" s="661"/>
      <c r="R26" s="790"/>
      <c r="S26" s="700"/>
    </row>
    <row r="27" spans="1:19" ht="14.4" customHeight="1" x14ac:dyDescent="0.3">
      <c r="A27" s="687" t="s">
        <v>6965</v>
      </c>
      <c r="B27" s="790">
        <v>16692</v>
      </c>
      <c r="C27" s="661">
        <v>1</v>
      </c>
      <c r="D27" s="790">
        <v>13336</v>
      </c>
      <c r="E27" s="661">
        <v>0.79894560268392045</v>
      </c>
      <c r="F27" s="790">
        <v>8659</v>
      </c>
      <c r="G27" s="677">
        <v>0.5187514977234603</v>
      </c>
      <c r="H27" s="790"/>
      <c r="I27" s="661"/>
      <c r="J27" s="790"/>
      <c r="K27" s="661"/>
      <c r="L27" s="790"/>
      <c r="M27" s="677"/>
      <c r="N27" s="790"/>
      <c r="O27" s="661"/>
      <c r="P27" s="790"/>
      <c r="Q27" s="661"/>
      <c r="R27" s="790"/>
      <c r="S27" s="700"/>
    </row>
    <row r="28" spans="1:19" ht="14.4" customHeight="1" x14ac:dyDescent="0.3">
      <c r="A28" s="687" t="s">
        <v>6966</v>
      </c>
      <c r="B28" s="790">
        <v>65</v>
      </c>
      <c r="C28" s="661">
        <v>1</v>
      </c>
      <c r="D28" s="790"/>
      <c r="E28" s="661"/>
      <c r="F28" s="790"/>
      <c r="G28" s="677"/>
      <c r="H28" s="790"/>
      <c r="I28" s="661"/>
      <c r="J28" s="790"/>
      <c r="K28" s="661"/>
      <c r="L28" s="790"/>
      <c r="M28" s="677"/>
      <c r="N28" s="790"/>
      <c r="O28" s="661"/>
      <c r="P28" s="790"/>
      <c r="Q28" s="661"/>
      <c r="R28" s="790"/>
      <c r="S28" s="700"/>
    </row>
    <row r="29" spans="1:19" ht="14.4" customHeight="1" x14ac:dyDescent="0.3">
      <c r="A29" s="687" t="s">
        <v>6967</v>
      </c>
      <c r="B29" s="790">
        <v>34442</v>
      </c>
      <c r="C29" s="661">
        <v>1</v>
      </c>
      <c r="D29" s="790">
        <v>111031</v>
      </c>
      <c r="E29" s="661">
        <v>3.2237094245398059</v>
      </c>
      <c r="F29" s="790">
        <v>42780</v>
      </c>
      <c r="G29" s="677">
        <v>1.2420881481911619</v>
      </c>
      <c r="H29" s="790"/>
      <c r="I29" s="661"/>
      <c r="J29" s="790"/>
      <c r="K29" s="661"/>
      <c r="L29" s="790"/>
      <c r="M29" s="677"/>
      <c r="N29" s="790"/>
      <c r="O29" s="661"/>
      <c r="P29" s="790"/>
      <c r="Q29" s="661"/>
      <c r="R29" s="790"/>
      <c r="S29" s="700"/>
    </row>
    <row r="30" spans="1:19" ht="14.4" customHeight="1" x14ac:dyDescent="0.3">
      <c r="A30" s="687" t="s">
        <v>6968</v>
      </c>
      <c r="B30" s="790">
        <v>124001</v>
      </c>
      <c r="C30" s="661">
        <v>1</v>
      </c>
      <c r="D30" s="790">
        <v>141600</v>
      </c>
      <c r="E30" s="661">
        <v>1.1419262747881065</v>
      </c>
      <c r="F30" s="790">
        <v>139377</v>
      </c>
      <c r="G30" s="677">
        <v>1.1239990000080644</v>
      </c>
      <c r="H30" s="790"/>
      <c r="I30" s="661"/>
      <c r="J30" s="790"/>
      <c r="K30" s="661"/>
      <c r="L30" s="790">
        <v>1049</v>
      </c>
      <c r="M30" s="677"/>
      <c r="N30" s="790"/>
      <c r="O30" s="661"/>
      <c r="P30" s="790"/>
      <c r="Q30" s="661"/>
      <c r="R30" s="790"/>
      <c r="S30" s="700"/>
    </row>
    <row r="31" spans="1:19" ht="14.4" customHeight="1" x14ac:dyDescent="0.3">
      <c r="A31" s="687" t="s">
        <v>3513</v>
      </c>
      <c r="B31" s="790">
        <v>28989293</v>
      </c>
      <c r="C31" s="661">
        <v>1</v>
      </c>
      <c r="D31" s="790">
        <v>32922146</v>
      </c>
      <c r="E31" s="661">
        <v>1.1356657094051932</v>
      </c>
      <c r="F31" s="790">
        <v>31262589.659999996</v>
      </c>
      <c r="G31" s="677">
        <v>1.0784184926483029</v>
      </c>
      <c r="H31" s="790">
        <v>8608427.6999999955</v>
      </c>
      <c r="I31" s="661">
        <v>1</v>
      </c>
      <c r="J31" s="790">
        <v>13390023.680000002</v>
      </c>
      <c r="K31" s="661">
        <v>1.5554552058327689</v>
      </c>
      <c r="L31" s="790">
        <v>11540665.740000004</v>
      </c>
      <c r="M31" s="677">
        <v>1.3406241118805018</v>
      </c>
      <c r="N31" s="790">
        <v>7292966.9799999986</v>
      </c>
      <c r="O31" s="661">
        <v>1</v>
      </c>
      <c r="P31" s="790">
        <v>6500790.4000000004</v>
      </c>
      <c r="Q31" s="661">
        <v>0.89137801087370361</v>
      </c>
      <c r="R31" s="790">
        <v>4127909.5000000005</v>
      </c>
      <c r="S31" s="700">
        <v>0.56601236661570642</v>
      </c>
    </row>
    <row r="32" spans="1:19" ht="14.4" customHeight="1" x14ac:dyDescent="0.3">
      <c r="A32" s="687" t="s">
        <v>6969</v>
      </c>
      <c r="B32" s="790">
        <v>109953</v>
      </c>
      <c r="C32" s="661">
        <v>1</v>
      </c>
      <c r="D32" s="790">
        <v>146786</v>
      </c>
      <c r="E32" s="661">
        <v>1.3349885860322137</v>
      </c>
      <c r="F32" s="790">
        <v>146280</v>
      </c>
      <c r="G32" s="677">
        <v>1.3303866197375243</v>
      </c>
      <c r="H32" s="790"/>
      <c r="I32" s="661"/>
      <c r="J32" s="790"/>
      <c r="K32" s="661"/>
      <c r="L32" s="790"/>
      <c r="M32" s="677"/>
      <c r="N32" s="790"/>
      <c r="O32" s="661"/>
      <c r="P32" s="790"/>
      <c r="Q32" s="661"/>
      <c r="R32" s="790"/>
      <c r="S32" s="700"/>
    </row>
    <row r="33" spans="1:19" ht="14.4" customHeight="1" thickBot="1" x14ac:dyDescent="0.35">
      <c r="A33" s="792" t="s">
        <v>6970</v>
      </c>
      <c r="B33" s="791">
        <v>112290</v>
      </c>
      <c r="C33" s="667">
        <v>1</v>
      </c>
      <c r="D33" s="791">
        <v>145008</v>
      </c>
      <c r="E33" s="667">
        <v>1.2913705583756345</v>
      </c>
      <c r="F33" s="791">
        <v>156246</v>
      </c>
      <c r="G33" s="678">
        <v>1.3914507079882448</v>
      </c>
      <c r="H33" s="791"/>
      <c r="I33" s="667"/>
      <c r="J33" s="791"/>
      <c r="K33" s="667"/>
      <c r="L33" s="791"/>
      <c r="M33" s="678"/>
      <c r="N33" s="791"/>
      <c r="O33" s="667"/>
      <c r="P33" s="791"/>
      <c r="Q33" s="667"/>
      <c r="R33" s="791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7162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89997.029999999984</v>
      </c>
      <c r="G3" s="212">
        <f t="shared" si="0"/>
        <v>52034474.68</v>
      </c>
      <c r="H3" s="212"/>
      <c r="I3" s="212"/>
      <c r="J3" s="212">
        <f t="shared" si="0"/>
        <v>97203.719999999987</v>
      </c>
      <c r="K3" s="212">
        <f t="shared" si="0"/>
        <v>61246569.289999999</v>
      </c>
      <c r="L3" s="212"/>
      <c r="M3" s="212"/>
      <c r="N3" s="212">
        <f t="shared" si="0"/>
        <v>95137.070000000036</v>
      </c>
      <c r="O3" s="212">
        <f t="shared" si="0"/>
        <v>53868108.549999997</v>
      </c>
      <c r="P3" s="79">
        <f>IF(G3=0,0,O3/G3)</f>
        <v>1.0352388273596769</v>
      </c>
      <c r="Q3" s="213">
        <f>IF(N3=0,0,O3/N3)</f>
        <v>566.21576163739303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6971</v>
      </c>
      <c r="B6" s="736" t="s">
        <v>6577</v>
      </c>
      <c r="C6" s="736" t="s">
        <v>6715</v>
      </c>
      <c r="D6" s="736" t="s">
        <v>6716</v>
      </c>
      <c r="E6" s="736" t="s">
        <v>6717</v>
      </c>
      <c r="F6" s="229"/>
      <c r="G6" s="229"/>
      <c r="H6" s="229"/>
      <c r="I6" s="229"/>
      <c r="J6" s="229">
        <v>1</v>
      </c>
      <c r="K6" s="229">
        <v>565.1</v>
      </c>
      <c r="L6" s="229"/>
      <c r="M6" s="229">
        <v>565.1</v>
      </c>
      <c r="N6" s="229">
        <v>2</v>
      </c>
      <c r="O6" s="229">
        <v>1130.2</v>
      </c>
      <c r="P6" s="741"/>
      <c r="Q6" s="749">
        <v>565.1</v>
      </c>
    </row>
    <row r="7" spans="1:17" ht="14.4" customHeight="1" x14ac:dyDescent="0.3">
      <c r="A7" s="660" t="s">
        <v>6971</v>
      </c>
      <c r="B7" s="661" t="s">
        <v>6577</v>
      </c>
      <c r="C7" s="661" t="s">
        <v>6722</v>
      </c>
      <c r="D7" s="661" t="s">
        <v>6727</v>
      </c>
      <c r="E7" s="661" t="s">
        <v>6728</v>
      </c>
      <c r="F7" s="664">
        <v>4</v>
      </c>
      <c r="G7" s="664">
        <v>136</v>
      </c>
      <c r="H7" s="664">
        <v>1</v>
      </c>
      <c r="I7" s="664">
        <v>34</v>
      </c>
      <c r="J7" s="664">
        <v>1</v>
      </c>
      <c r="K7" s="664">
        <v>35</v>
      </c>
      <c r="L7" s="664">
        <v>0.25735294117647056</v>
      </c>
      <c r="M7" s="664">
        <v>35</v>
      </c>
      <c r="N7" s="664">
        <v>6</v>
      </c>
      <c r="O7" s="664">
        <v>210</v>
      </c>
      <c r="P7" s="677">
        <v>1.5441176470588236</v>
      </c>
      <c r="Q7" s="665">
        <v>35</v>
      </c>
    </row>
    <row r="8" spans="1:17" ht="14.4" customHeight="1" x14ac:dyDescent="0.3">
      <c r="A8" s="660" t="s">
        <v>6971</v>
      </c>
      <c r="B8" s="661" t="s">
        <v>6577</v>
      </c>
      <c r="C8" s="661" t="s">
        <v>6722</v>
      </c>
      <c r="D8" s="661" t="s">
        <v>6731</v>
      </c>
      <c r="E8" s="661" t="s">
        <v>6732</v>
      </c>
      <c r="F8" s="664"/>
      <c r="G8" s="664"/>
      <c r="H8" s="664"/>
      <c r="I8" s="664"/>
      <c r="J8" s="664">
        <v>1</v>
      </c>
      <c r="K8" s="664">
        <v>164</v>
      </c>
      <c r="L8" s="664"/>
      <c r="M8" s="664">
        <v>164</v>
      </c>
      <c r="N8" s="664">
        <v>2</v>
      </c>
      <c r="O8" s="664">
        <v>330</v>
      </c>
      <c r="P8" s="677"/>
      <c r="Q8" s="665">
        <v>165</v>
      </c>
    </row>
    <row r="9" spans="1:17" ht="14.4" customHeight="1" x14ac:dyDescent="0.3">
      <c r="A9" s="660" t="s">
        <v>6971</v>
      </c>
      <c r="B9" s="661" t="s">
        <v>6577</v>
      </c>
      <c r="C9" s="661" t="s">
        <v>6722</v>
      </c>
      <c r="D9" s="661" t="s">
        <v>6733</v>
      </c>
      <c r="E9" s="661" t="s">
        <v>6734</v>
      </c>
      <c r="F9" s="664"/>
      <c r="G9" s="664"/>
      <c r="H9" s="664"/>
      <c r="I9" s="664"/>
      <c r="J9" s="664">
        <v>1</v>
      </c>
      <c r="K9" s="664">
        <v>47</v>
      </c>
      <c r="L9" s="664"/>
      <c r="M9" s="664">
        <v>47</v>
      </c>
      <c r="N9" s="664">
        <v>2</v>
      </c>
      <c r="O9" s="664">
        <v>94</v>
      </c>
      <c r="P9" s="677"/>
      <c r="Q9" s="665">
        <v>47</v>
      </c>
    </row>
    <row r="10" spans="1:17" ht="14.4" customHeight="1" x14ac:dyDescent="0.3">
      <c r="A10" s="660" t="s">
        <v>6971</v>
      </c>
      <c r="B10" s="661" t="s">
        <v>6577</v>
      </c>
      <c r="C10" s="661" t="s">
        <v>6722</v>
      </c>
      <c r="D10" s="661" t="s">
        <v>6745</v>
      </c>
      <c r="E10" s="661" t="s">
        <v>6746</v>
      </c>
      <c r="F10" s="664"/>
      <c r="G10" s="664"/>
      <c r="H10" s="664"/>
      <c r="I10" s="664"/>
      <c r="J10" s="664"/>
      <c r="K10" s="664"/>
      <c r="L10" s="664"/>
      <c r="M10" s="664"/>
      <c r="N10" s="664">
        <v>1</v>
      </c>
      <c r="O10" s="664">
        <v>0</v>
      </c>
      <c r="P10" s="677"/>
      <c r="Q10" s="665">
        <v>0</v>
      </c>
    </row>
    <row r="11" spans="1:17" ht="14.4" customHeight="1" x14ac:dyDescent="0.3">
      <c r="A11" s="660" t="s">
        <v>6971</v>
      </c>
      <c r="B11" s="661" t="s">
        <v>6577</v>
      </c>
      <c r="C11" s="661" t="s">
        <v>6722</v>
      </c>
      <c r="D11" s="661" t="s">
        <v>6749</v>
      </c>
      <c r="E11" s="661" t="s">
        <v>6750</v>
      </c>
      <c r="F11" s="664"/>
      <c r="G11" s="664"/>
      <c r="H11" s="664"/>
      <c r="I11" s="664"/>
      <c r="J11" s="664">
        <v>1</v>
      </c>
      <c r="K11" s="664">
        <v>82</v>
      </c>
      <c r="L11" s="664"/>
      <c r="M11" s="664">
        <v>82</v>
      </c>
      <c r="N11" s="664">
        <v>2</v>
      </c>
      <c r="O11" s="664">
        <v>164</v>
      </c>
      <c r="P11" s="677"/>
      <c r="Q11" s="665">
        <v>82</v>
      </c>
    </row>
    <row r="12" spans="1:17" ht="14.4" customHeight="1" x14ac:dyDescent="0.3">
      <c r="A12" s="660" t="s">
        <v>6971</v>
      </c>
      <c r="B12" s="661" t="s">
        <v>6577</v>
      </c>
      <c r="C12" s="661" t="s">
        <v>6722</v>
      </c>
      <c r="D12" s="661" t="s">
        <v>6759</v>
      </c>
      <c r="E12" s="661" t="s">
        <v>6760</v>
      </c>
      <c r="F12" s="664">
        <v>1</v>
      </c>
      <c r="G12" s="664">
        <v>327</v>
      </c>
      <c r="H12" s="664">
        <v>1</v>
      </c>
      <c r="I12" s="664">
        <v>327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6971</v>
      </c>
      <c r="B13" s="661" t="s">
        <v>6577</v>
      </c>
      <c r="C13" s="661" t="s">
        <v>6722</v>
      </c>
      <c r="D13" s="661" t="s">
        <v>6767</v>
      </c>
      <c r="E13" s="661" t="s">
        <v>6768</v>
      </c>
      <c r="F13" s="664">
        <v>5</v>
      </c>
      <c r="G13" s="664">
        <v>795</v>
      </c>
      <c r="H13" s="664">
        <v>1</v>
      </c>
      <c r="I13" s="664">
        <v>159</v>
      </c>
      <c r="J13" s="664"/>
      <c r="K13" s="664"/>
      <c r="L13" s="664"/>
      <c r="M13" s="664"/>
      <c r="N13" s="664">
        <v>2</v>
      </c>
      <c r="O13" s="664">
        <v>322</v>
      </c>
      <c r="P13" s="677">
        <v>0.40503144654088052</v>
      </c>
      <c r="Q13" s="665">
        <v>161</v>
      </c>
    </row>
    <row r="14" spans="1:17" ht="14.4" customHeight="1" x14ac:dyDescent="0.3">
      <c r="A14" s="660" t="s">
        <v>6971</v>
      </c>
      <c r="B14" s="661" t="s">
        <v>6577</v>
      </c>
      <c r="C14" s="661" t="s">
        <v>6722</v>
      </c>
      <c r="D14" s="661" t="s">
        <v>6773</v>
      </c>
      <c r="E14" s="661" t="s">
        <v>6774</v>
      </c>
      <c r="F14" s="664"/>
      <c r="G14" s="664"/>
      <c r="H14" s="664"/>
      <c r="I14" s="664"/>
      <c r="J14" s="664">
        <v>1</v>
      </c>
      <c r="K14" s="664">
        <v>164</v>
      </c>
      <c r="L14" s="664"/>
      <c r="M14" s="664">
        <v>164</v>
      </c>
      <c r="N14" s="664"/>
      <c r="O14" s="664"/>
      <c r="P14" s="677"/>
      <c r="Q14" s="665"/>
    </row>
    <row r="15" spans="1:17" ht="14.4" customHeight="1" x14ac:dyDescent="0.3">
      <c r="A15" s="660" t="s">
        <v>6971</v>
      </c>
      <c r="B15" s="661" t="s">
        <v>6577</v>
      </c>
      <c r="C15" s="661" t="s">
        <v>6722</v>
      </c>
      <c r="D15" s="661" t="s">
        <v>6775</v>
      </c>
      <c r="E15" s="661" t="s">
        <v>6776</v>
      </c>
      <c r="F15" s="664">
        <v>1</v>
      </c>
      <c r="G15" s="664">
        <v>645</v>
      </c>
      <c r="H15" s="664">
        <v>1</v>
      </c>
      <c r="I15" s="664">
        <v>645</v>
      </c>
      <c r="J15" s="664">
        <v>1</v>
      </c>
      <c r="K15" s="664">
        <v>651</v>
      </c>
      <c r="L15" s="664">
        <v>1.0093023255813953</v>
      </c>
      <c r="M15" s="664">
        <v>651</v>
      </c>
      <c r="N15" s="664">
        <v>4</v>
      </c>
      <c r="O15" s="664">
        <v>2612</v>
      </c>
      <c r="P15" s="677">
        <v>4.0496124031007756</v>
      </c>
      <c r="Q15" s="665">
        <v>653</v>
      </c>
    </row>
    <row r="16" spans="1:17" ht="14.4" customHeight="1" x14ac:dyDescent="0.3">
      <c r="A16" s="660" t="s">
        <v>6971</v>
      </c>
      <c r="B16" s="661" t="s">
        <v>6777</v>
      </c>
      <c r="C16" s="661" t="s">
        <v>6722</v>
      </c>
      <c r="D16" s="661" t="s">
        <v>6778</v>
      </c>
      <c r="E16" s="661" t="s">
        <v>6779</v>
      </c>
      <c r="F16" s="664"/>
      <c r="G16" s="664"/>
      <c r="H16" s="664"/>
      <c r="I16" s="664"/>
      <c r="J16" s="664"/>
      <c r="K16" s="664"/>
      <c r="L16" s="664"/>
      <c r="M16" s="664"/>
      <c r="N16" s="664">
        <v>5</v>
      </c>
      <c r="O16" s="664">
        <v>4610</v>
      </c>
      <c r="P16" s="677"/>
      <c r="Q16" s="665">
        <v>922</v>
      </c>
    </row>
    <row r="17" spans="1:17" ht="14.4" customHeight="1" x14ac:dyDescent="0.3">
      <c r="A17" s="660" t="s">
        <v>6971</v>
      </c>
      <c r="B17" s="661" t="s">
        <v>6777</v>
      </c>
      <c r="C17" s="661" t="s">
        <v>6722</v>
      </c>
      <c r="D17" s="661" t="s">
        <v>6782</v>
      </c>
      <c r="E17" s="661" t="s">
        <v>6783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303</v>
      </c>
      <c r="P17" s="677"/>
      <c r="Q17" s="665">
        <v>303</v>
      </c>
    </row>
    <row r="18" spans="1:17" ht="14.4" customHeight="1" x14ac:dyDescent="0.3">
      <c r="A18" s="660" t="s">
        <v>6971</v>
      </c>
      <c r="B18" s="661" t="s">
        <v>6777</v>
      </c>
      <c r="C18" s="661" t="s">
        <v>6722</v>
      </c>
      <c r="D18" s="661" t="s">
        <v>6784</v>
      </c>
      <c r="E18" s="661" t="s">
        <v>6785</v>
      </c>
      <c r="F18" s="664">
        <v>65</v>
      </c>
      <c r="G18" s="664">
        <v>1495</v>
      </c>
      <c r="H18" s="664">
        <v>1</v>
      </c>
      <c r="I18" s="664">
        <v>23</v>
      </c>
      <c r="J18" s="664">
        <v>28</v>
      </c>
      <c r="K18" s="664">
        <v>644</v>
      </c>
      <c r="L18" s="664">
        <v>0.43076923076923079</v>
      </c>
      <c r="M18" s="664">
        <v>23</v>
      </c>
      <c r="N18" s="664">
        <v>83</v>
      </c>
      <c r="O18" s="664">
        <v>1909</v>
      </c>
      <c r="P18" s="677">
        <v>1.2769230769230768</v>
      </c>
      <c r="Q18" s="665">
        <v>23</v>
      </c>
    </row>
    <row r="19" spans="1:17" ht="14.4" customHeight="1" x14ac:dyDescent="0.3">
      <c r="A19" s="660" t="s">
        <v>6971</v>
      </c>
      <c r="B19" s="661" t="s">
        <v>6777</v>
      </c>
      <c r="C19" s="661" t="s">
        <v>6722</v>
      </c>
      <c r="D19" s="661" t="s">
        <v>6786</v>
      </c>
      <c r="E19" s="661" t="s">
        <v>6787</v>
      </c>
      <c r="F19" s="664">
        <v>30</v>
      </c>
      <c r="G19" s="664">
        <v>37350</v>
      </c>
      <c r="H19" s="664">
        <v>1</v>
      </c>
      <c r="I19" s="664">
        <v>1245</v>
      </c>
      <c r="J19" s="664">
        <v>14</v>
      </c>
      <c r="K19" s="664">
        <v>17526</v>
      </c>
      <c r="L19" s="664">
        <v>0.46923694779116465</v>
      </c>
      <c r="M19" s="664">
        <v>1251.8571428571429</v>
      </c>
      <c r="N19" s="664">
        <v>45</v>
      </c>
      <c r="O19" s="664">
        <v>57060</v>
      </c>
      <c r="P19" s="677">
        <v>1.5277108433734941</v>
      </c>
      <c r="Q19" s="665">
        <v>1268</v>
      </c>
    </row>
    <row r="20" spans="1:17" ht="14.4" customHeight="1" x14ac:dyDescent="0.3">
      <c r="A20" s="660" t="s">
        <v>6971</v>
      </c>
      <c r="B20" s="661" t="s">
        <v>6777</v>
      </c>
      <c r="C20" s="661" t="s">
        <v>6722</v>
      </c>
      <c r="D20" s="661" t="s">
        <v>6788</v>
      </c>
      <c r="E20" s="661" t="s">
        <v>6789</v>
      </c>
      <c r="F20" s="664"/>
      <c r="G20" s="664"/>
      <c r="H20" s="664"/>
      <c r="I20" s="664"/>
      <c r="J20" s="664"/>
      <c r="K20" s="664"/>
      <c r="L20" s="664"/>
      <c r="M20" s="664"/>
      <c r="N20" s="664">
        <v>5</v>
      </c>
      <c r="O20" s="664">
        <v>47230</v>
      </c>
      <c r="P20" s="677"/>
      <c r="Q20" s="665">
        <v>9446</v>
      </c>
    </row>
    <row r="21" spans="1:17" ht="14.4" customHeight="1" x14ac:dyDescent="0.3">
      <c r="A21" s="660" t="s">
        <v>6971</v>
      </c>
      <c r="B21" s="661" t="s">
        <v>6777</v>
      </c>
      <c r="C21" s="661" t="s">
        <v>6722</v>
      </c>
      <c r="D21" s="661" t="s">
        <v>6790</v>
      </c>
      <c r="E21" s="661" t="s">
        <v>6791</v>
      </c>
      <c r="F21" s="664"/>
      <c r="G21" s="664"/>
      <c r="H21" s="664"/>
      <c r="I21" s="664"/>
      <c r="J21" s="664"/>
      <c r="K21" s="664"/>
      <c r="L21" s="664"/>
      <c r="M21" s="664"/>
      <c r="N21" s="664">
        <v>2</v>
      </c>
      <c r="O21" s="664">
        <v>19728</v>
      </c>
      <c r="P21" s="677"/>
      <c r="Q21" s="665">
        <v>9864</v>
      </c>
    </row>
    <row r="22" spans="1:17" ht="14.4" customHeight="1" x14ac:dyDescent="0.3">
      <c r="A22" s="660" t="s">
        <v>6971</v>
      </c>
      <c r="B22" s="661" t="s">
        <v>6777</v>
      </c>
      <c r="C22" s="661" t="s">
        <v>6722</v>
      </c>
      <c r="D22" s="661" t="s">
        <v>6792</v>
      </c>
      <c r="E22" s="661" t="s">
        <v>6793</v>
      </c>
      <c r="F22" s="664">
        <v>52</v>
      </c>
      <c r="G22" s="664">
        <v>22048</v>
      </c>
      <c r="H22" s="664">
        <v>1</v>
      </c>
      <c r="I22" s="664">
        <v>424</v>
      </c>
      <c r="J22" s="664">
        <v>21</v>
      </c>
      <c r="K22" s="664">
        <v>8958</v>
      </c>
      <c r="L22" s="664">
        <v>0.40629535558780844</v>
      </c>
      <c r="M22" s="664">
        <v>426.57142857142856</v>
      </c>
      <c r="N22" s="664">
        <v>60</v>
      </c>
      <c r="O22" s="664">
        <v>25920</v>
      </c>
      <c r="P22" s="677">
        <v>1.1756168359941945</v>
      </c>
      <c r="Q22" s="665">
        <v>432</v>
      </c>
    </row>
    <row r="23" spans="1:17" ht="14.4" customHeight="1" x14ac:dyDescent="0.3">
      <c r="A23" s="660" t="s">
        <v>6971</v>
      </c>
      <c r="B23" s="661" t="s">
        <v>6777</v>
      </c>
      <c r="C23" s="661" t="s">
        <v>6722</v>
      </c>
      <c r="D23" s="661" t="s">
        <v>6796</v>
      </c>
      <c r="E23" s="661" t="s">
        <v>6797</v>
      </c>
      <c r="F23" s="664">
        <v>54</v>
      </c>
      <c r="G23" s="664">
        <v>54108</v>
      </c>
      <c r="H23" s="664">
        <v>1</v>
      </c>
      <c r="I23" s="664">
        <v>1002</v>
      </c>
      <c r="J23" s="664">
        <v>21</v>
      </c>
      <c r="K23" s="664">
        <v>21078</v>
      </c>
      <c r="L23" s="664">
        <v>0.38955422488356622</v>
      </c>
      <c r="M23" s="664">
        <v>1003.7142857142857</v>
      </c>
      <c r="N23" s="664">
        <v>76</v>
      </c>
      <c r="O23" s="664">
        <v>76608</v>
      </c>
      <c r="P23" s="677">
        <v>1.4158349966733201</v>
      </c>
      <c r="Q23" s="665">
        <v>1008</v>
      </c>
    </row>
    <row r="24" spans="1:17" ht="14.4" customHeight="1" x14ac:dyDescent="0.3">
      <c r="A24" s="660" t="s">
        <v>6971</v>
      </c>
      <c r="B24" s="661" t="s">
        <v>6777</v>
      </c>
      <c r="C24" s="661" t="s">
        <v>6722</v>
      </c>
      <c r="D24" s="661" t="s">
        <v>6798</v>
      </c>
      <c r="E24" s="661" t="s">
        <v>6799</v>
      </c>
      <c r="F24" s="664">
        <v>14</v>
      </c>
      <c r="G24" s="664">
        <v>31262</v>
      </c>
      <c r="H24" s="664">
        <v>1</v>
      </c>
      <c r="I24" s="664">
        <v>2233</v>
      </c>
      <c r="J24" s="664">
        <v>7</v>
      </c>
      <c r="K24" s="664">
        <v>15694</v>
      </c>
      <c r="L24" s="664">
        <v>0.50201522615315719</v>
      </c>
      <c r="M24" s="664">
        <v>2242</v>
      </c>
      <c r="N24" s="664">
        <v>39</v>
      </c>
      <c r="O24" s="664">
        <v>88296</v>
      </c>
      <c r="P24" s="677">
        <v>2.8243874352248737</v>
      </c>
      <c r="Q24" s="665">
        <v>2264</v>
      </c>
    </row>
    <row r="25" spans="1:17" ht="14.4" customHeight="1" x14ac:dyDescent="0.3">
      <c r="A25" s="660" t="s">
        <v>6971</v>
      </c>
      <c r="B25" s="661" t="s">
        <v>6777</v>
      </c>
      <c r="C25" s="661" t="s">
        <v>6722</v>
      </c>
      <c r="D25" s="661" t="s">
        <v>6800</v>
      </c>
      <c r="E25" s="661" t="s">
        <v>6801</v>
      </c>
      <c r="F25" s="664"/>
      <c r="G25" s="664"/>
      <c r="H25" s="664"/>
      <c r="I25" s="664"/>
      <c r="J25" s="664"/>
      <c r="K25" s="664"/>
      <c r="L25" s="664"/>
      <c r="M25" s="664"/>
      <c r="N25" s="664">
        <v>5</v>
      </c>
      <c r="O25" s="664">
        <v>1855</v>
      </c>
      <c r="P25" s="677"/>
      <c r="Q25" s="665">
        <v>371</v>
      </c>
    </row>
    <row r="26" spans="1:17" ht="14.4" customHeight="1" x14ac:dyDescent="0.3">
      <c r="A26" s="660" t="s">
        <v>6971</v>
      </c>
      <c r="B26" s="661" t="s">
        <v>6808</v>
      </c>
      <c r="C26" s="661" t="s">
        <v>6722</v>
      </c>
      <c r="D26" s="661" t="s">
        <v>6811</v>
      </c>
      <c r="E26" s="661" t="s">
        <v>6812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219</v>
      </c>
      <c r="P26" s="677"/>
      <c r="Q26" s="665">
        <v>219</v>
      </c>
    </row>
    <row r="27" spans="1:17" ht="14.4" customHeight="1" x14ac:dyDescent="0.3">
      <c r="A27" s="660" t="s">
        <v>6971</v>
      </c>
      <c r="B27" s="661" t="s">
        <v>6808</v>
      </c>
      <c r="C27" s="661" t="s">
        <v>6722</v>
      </c>
      <c r="D27" s="661" t="s">
        <v>6813</v>
      </c>
      <c r="E27" s="661" t="s">
        <v>6814</v>
      </c>
      <c r="F27" s="664"/>
      <c r="G27" s="664"/>
      <c r="H27" s="664"/>
      <c r="I27" s="664"/>
      <c r="J27" s="664"/>
      <c r="K27" s="664"/>
      <c r="L27" s="664"/>
      <c r="M27" s="664"/>
      <c r="N27" s="664">
        <v>1</v>
      </c>
      <c r="O27" s="664">
        <v>503</v>
      </c>
      <c r="P27" s="677"/>
      <c r="Q27" s="665">
        <v>503</v>
      </c>
    </row>
    <row r="28" spans="1:17" ht="14.4" customHeight="1" x14ac:dyDescent="0.3">
      <c r="A28" s="660" t="s">
        <v>6971</v>
      </c>
      <c r="B28" s="661" t="s">
        <v>6808</v>
      </c>
      <c r="C28" s="661" t="s">
        <v>6722</v>
      </c>
      <c r="D28" s="661" t="s">
        <v>6817</v>
      </c>
      <c r="E28" s="661" t="s">
        <v>6818</v>
      </c>
      <c r="F28" s="664">
        <v>38</v>
      </c>
      <c r="G28" s="664">
        <v>13300</v>
      </c>
      <c r="H28" s="664">
        <v>1</v>
      </c>
      <c r="I28" s="664">
        <v>350</v>
      </c>
      <c r="J28" s="664">
        <v>42</v>
      </c>
      <c r="K28" s="664">
        <v>14725</v>
      </c>
      <c r="L28" s="664">
        <v>1.1071428571428572</v>
      </c>
      <c r="M28" s="664">
        <v>350.59523809523807</v>
      </c>
      <c r="N28" s="664">
        <v>65</v>
      </c>
      <c r="O28" s="664">
        <v>22815</v>
      </c>
      <c r="P28" s="677">
        <v>1.7154135338345864</v>
      </c>
      <c r="Q28" s="665">
        <v>351</v>
      </c>
    </row>
    <row r="29" spans="1:17" ht="14.4" customHeight="1" x14ac:dyDescent="0.3">
      <c r="A29" s="660" t="s">
        <v>6971</v>
      </c>
      <c r="B29" s="661" t="s">
        <v>6808</v>
      </c>
      <c r="C29" s="661" t="s">
        <v>6722</v>
      </c>
      <c r="D29" s="661" t="s">
        <v>6821</v>
      </c>
      <c r="E29" s="661" t="s">
        <v>6822</v>
      </c>
      <c r="F29" s="664">
        <v>1505</v>
      </c>
      <c r="G29" s="664">
        <v>97825</v>
      </c>
      <c r="H29" s="664">
        <v>1</v>
      </c>
      <c r="I29" s="664">
        <v>65</v>
      </c>
      <c r="J29" s="664">
        <v>1513</v>
      </c>
      <c r="K29" s="664">
        <v>98345</v>
      </c>
      <c r="L29" s="664">
        <v>1.0053156146179403</v>
      </c>
      <c r="M29" s="664">
        <v>65</v>
      </c>
      <c r="N29" s="664">
        <v>1850</v>
      </c>
      <c r="O29" s="664">
        <v>120250</v>
      </c>
      <c r="P29" s="677">
        <v>1.2292358803986712</v>
      </c>
      <c r="Q29" s="665">
        <v>65</v>
      </c>
    </row>
    <row r="30" spans="1:17" ht="14.4" customHeight="1" x14ac:dyDescent="0.3">
      <c r="A30" s="660" t="s">
        <v>6971</v>
      </c>
      <c r="B30" s="661" t="s">
        <v>6808</v>
      </c>
      <c r="C30" s="661" t="s">
        <v>6722</v>
      </c>
      <c r="D30" s="661" t="s">
        <v>6823</v>
      </c>
      <c r="E30" s="661" t="s">
        <v>6824</v>
      </c>
      <c r="F30" s="664">
        <v>1</v>
      </c>
      <c r="G30" s="664">
        <v>543</v>
      </c>
      <c r="H30" s="664">
        <v>1</v>
      </c>
      <c r="I30" s="664">
        <v>543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6971</v>
      </c>
      <c r="B31" s="661" t="s">
        <v>6808</v>
      </c>
      <c r="C31" s="661" t="s">
        <v>6722</v>
      </c>
      <c r="D31" s="661" t="s">
        <v>1097</v>
      </c>
      <c r="E31" s="661" t="s">
        <v>6825</v>
      </c>
      <c r="F31" s="664">
        <v>24</v>
      </c>
      <c r="G31" s="664">
        <v>14160</v>
      </c>
      <c r="H31" s="664">
        <v>1</v>
      </c>
      <c r="I31" s="664">
        <v>590</v>
      </c>
      <c r="J31" s="664">
        <v>14</v>
      </c>
      <c r="K31" s="664">
        <v>8265</v>
      </c>
      <c r="L31" s="664">
        <v>0.58368644067796616</v>
      </c>
      <c r="M31" s="664">
        <v>590.35714285714289</v>
      </c>
      <c r="N31" s="664">
        <v>29</v>
      </c>
      <c r="O31" s="664">
        <v>17139</v>
      </c>
      <c r="P31" s="677">
        <v>1.2103813559322034</v>
      </c>
      <c r="Q31" s="665">
        <v>591</v>
      </c>
    </row>
    <row r="32" spans="1:17" ht="14.4" customHeight="1" x14ac:dyDescent="0.3">
      <c r="A32" s="660" t="s">
        <v>6971</v>
      </c>
      <c r="B32" s="661" t="s">
        <v>6808</v>
      </c>
      <c r="C32" s="661" t="s">
        <v>6722</v>
      </c>
      <c r="D32" s="661" t="s">
        <v>6826</v>
      </c>
      <c r="E32" s="661" t="s">
        <v>6827</v>
      </c>
      <c r="F32" s="664">
        <v>18</v>
      </c>
      <c r="G32" s="664">
        <v>11070</v>
      </c>
      <c r="H32" s="664">
        <v>1</v>
      </c>
      <c r="I32" s="664">
        <v>615</v>
      </c>
      <c r="J32" s="664">
        <v>14</v>
      </c>
      <c r="K32" s="664">
        <v>8615</v>
      </c>
      <c r="L32" s="664">
        <v>0.77822944896115631</v>
      </c>
      <c r="M32" s="664">
        <v>615.35714285714289</v>
      </c>
      <c r="N32" s="664">
        <v>29</v>
      </c>
      <c r="O32" s="664">
        <v>17864</v>
      </c>
      <c r="P32" s="677">
        <v>1.6137308039747065</v>
      </c>
      <c r="Q32" s="665">
        <v>616</v>
      </c>
    </row>
    <row r="33" spans="1:17" ht="14.4" customHeight="1" x14ac:dyDescent="0.3">
      <c r="A33" s="660" t="s">
        <v>6971</v>
      </c>
      <c r="B33" s="661" t="s">
        <v>6808</v>
      </c>
      <c r="C33" s="661" t="s">
        <v>6722</v>
      </c>
      <c r="D33" s="661" t="s">
        <v>6828</v>
      </c>
      <c r="E33" s="661" t="s">
        <v>6829</v>
      </c>
      <c r="F33" s="664">
        <v>16</v>
      </c>
      <c r="G33" s="664">
        <v>2384</v>
      </c>
      <c r="H33" s="664">
        <v>1</v>
      </c>
      <c r="I33" s="664">
        <v>149</v>
      </c>
      <c r="J33" s="664">
        <v>4</v>
      </c>
      <c r="K33" s="664">
        <v>596</v>
      </c>
      <c r="L33" s="664">
        <v>0.25</v>
      </c>
      <c r="M33" s="664">
        <v>149</v>
      </c>
      <c r="N33" s="664">
        <v>1</v>
      </c>
      <c r="O33" s="664">
        <v>150</v>
      </c>
      <c r="P33" s="677">
        <v>6.2919463087248328E-2</v>
      </c>
      <c r="Q33" s="665">
        <v>150</v>
      </c>
    </row>
    <row r="34" spans="1:17" ht="14.4" customHeight="1" x14ac:dyDescent="0.3">
      <c r="A34" s="660" t="s">
        <v>6971</v>
      </c>
      <c r="B34" s="661" t="s">
        <v>6808</v>
      </c>
      <c r="C34" s="661" t="s">
        <v>6722</v>
      </c>
      <c r="D34" s="661" t="s">
        <v>6832</v>
      </c>
      <c r="E34" s="661" t="s">
        <v>6833</v>
      </c>
      <c r="F34" s="664">
        <v>13</v>
      </c>
      <c r="G34" s="664">
        <v>299</v>
      </c>
      <c r="H34" s="664">
        <v>1</v>
      </c>
      <c r="I34" s="664">
        <v>23</v>
      </c>
      <c r="J34" s="664">
        <v>12</v>
      </c>
      <c r="K34" s="664">
        <v>280</v>
      </c>
      <c r="L34" s="664">
        <v>0.9364548494983278</v>
      </c>
      <c r="M34" s="664">
        <v>23.333333333333332</v>
      </c>
      <c r="N34" s="664">
        <v>10</v>
      </c>
      <c r="O34" s="664">
        <v>240</v>
      </c>
      <c r="P34" s="677">
        <v>0.80267558528428096</v>
      </c>
      <c r="Q34" s="665">
        <v>24</v>
      </c>
    </row>
    <row r="35" spans="1:17" ht="14.4" customHeight="1" x14ac:dyDescent="0.3">
      <c r="A35" s="660" t="s">
        <v>6971</v>
      </c>
      <c r="B35" s="661" t="s">
        <v>6808</v>
      </c>
      <c r="C35" s="661" t="s">
        <v>6722</v>
      </c>
      <c r="D35" s="661" t="s">
        <v>6836</v>
      </c>
      <c r="E35" s="661" t="s">
        <v>6837</v>
      </c>
      <c r="F35" s="664">
        <v>53</v>
      </c>
      <c r="G35" s="664">
        <v>2862</v>
      </c>
      <c r="H35" s="664">
        <v>1</v>
      </c>
      <c r="I35" s="664">
        <v>54</v>
      </c>
      <c r="J35" s="664">
        <v>65</v>
      </c>
      <c r="K35" s="664">
        <v>3510</v>
      </c>
      <c r="L35" s="664">
        <v>1.2264150943396226</v>
      </c>
      <c r="M35" s="664">
        <v>54</v>
      </c>
      <c r="N35" s="664">
        <v>51</v>
      </c>
      <c r="O35" s="664">
        <v>2754</v>
      </c>
      <c r="P35" s="677">
        <v>0.96226415094339623</v>
      </c>
      <c r="Q35" s="665">
        <v>54</v>
      </c>
    </row>
    <row r="36" spans="1:17" ht="14.4" customHeight="1" x14ac:dyDescent="0.3">
      <c r="A36" s="660" t="s">
        <v>6971</v>
      </c>
      <c r="B36" s="661" t="s">
        <v>6808</v>
      </c>
      <c r="C36" s="661" t="s">
        <v>6722</v>
      </c>
      <c r="D36" s="661" t="s">
        <v>6838</v>
      </c>
      <c r="E36" s="661" t="s">
        <v>6839</v>
      </c>
      <c r="F36" s="664">
        <v>1495</v>
      </c>
      <c r="G36" s="664">
        <v>115115</v>
      </c>
      <c r="H36" s="664">
        <v>1</v>
      </c>
      <c r="I36" s="664">
        <v>77</v>
      </c>
      <c r="J36" s="664">
        <v>1511</v>
      </c>
      <c r="K36" s="664">
        <v>116347</v>
      </c>
      <c r="L36" s="664">
        <v>1.0107023411371236</v>
      </c>
      <c r="M36" s="664">
        <v>77</v>
      </c>
      <c r="N36" s="664">
        <v>1706</v>
      </c>
      <c r="O36" s="664">
        <v>131362</v>
      </c>
      <c r="P36" s="677">
        <v>1.1411371237458194</v>
      </c>
      <c r="Q36" s="665">
        <v>77</v>
      </c>
    </row>
    <row r="37" spans="1:17" ht="14.4" customHeight="1" x14ac:dyDescent="0.3">
      <c r="A37" s="660" t="s">
        <v>6971</v>
      </c>
      <c r="B37" s="661" t="s">
        <v>6808</v>
      </c>
      <c r="C37" s="661" t="s">
        <v>6722</v>
      </c>
      <c r="D37" s="661" t="s">
        <v>6840</v>
      </c>
      <c r="E37" s="661" t="s">
        <v>6841</v>
      </c>
      <c r="F37" s="664">
        <v>1</v>
      </c>
      <c r="G37" s="664">
        <v>1629</v>
      </c>
      <c r="H37" s="664">
        <v>1</v>
      </c>
      <c r="I37" s="664">
        <v>1629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6971</v>
      </c>
      <c r="B38" s="661" t="s">
        <v>6808</v>
      </c>
      <c r="C38" s="661" t="s">
        <v>6722</v>
      </c>
      <c r="D38" s="661" t="s">
        <v>6842</v>
      </c>
      <c r="E38" s="661" t="s">
        <v>6843</v>
      </c>
      <c r="F38" s="664">
        <v>124</v>
      </c>
      <c r="G38" s="664">
        <v>2728</v>
      </c>
      <c r="H38" s="664">
        <v>1</v>
      </c>
      <c r="I38" s="664">
        <v>22</v>
      </c>
      <c r="J38" s="664">
        <v>93</v>
      </c>
      <c r="K38" s="664">
        <v>2077</v>
      </c>
      <c r="L38" s="664">
        <v>0.76136363636363635</v>
      </c>
      <c r="M38" s="664">
        <v>22.333333333333332</v>
      </c>
      <c r="N38" s="664">
        <v>141</v>
      </c>
      <c r="O38" s="664">
        <v>3243</v>
      </c>
      <c r="P38" s="677">
        <v>1.188782991202346</v>
      </c>
      <c r="Q38" s="665">
        <v>23</v>
      </c>
    </row>
    <row r="39" spans="1:17" ht="14.4" customHeight="1" x14ac:dyDescent="0.3">
      <c r="A39" s="660" t="s">
        <v>6971</v>
      </c>
      <c r="B39" s="661" t="s">
        <v>6808</v>
      </c>
      <c r="C39" s="661" t="s">
        <v>6722</v>
      </c>
      <c r="D39" s="661" t="s">
        <v>6850</v>
      </c>
      <c r="E39" s="661" t="s">
        <v>6851</v>
      </c>
      <c r="F39" s="664">
        <v>1</v>
      </c>
      <c r="G39" s="664">
        <v>627</v>
      </c>
      <c r="H39" s="664">
        <v>1</v>
      </c>
      <c r="I39" s="664">
        <v>627</v>
      </c>
      <c r="J39" s="664"/>
      <c r="K39" s="664"/>
      <c r="L39" s="664"/>
      <c r="M39" s="664"/>
      <c r="N39" s="664">
        <v>1</v>
      </c>
      <c r="O39" s="664">
        <v>628</v>
      </c>
      <c r="P39" s="677">
        <v>1.0015948963317385</v>
      </c>
      <c r="Q39" s="665">
        <v>628</v>
      </c>
    </row>
    <row r="40" spans="1:17" ht="14.4" customHeight="1" x14ac:dyDescent="0.3">
      <c r="A40" s="660" t="s">
        <v>6971</v>
      </c>
      <c r="B40" s="661" t="s">
        <v>6808</v>
      </c>
      <c r="C40" s="661" t="s">
        <v>6722</v>
      </c>
      <c r="D40" s="661" t="s">
        <v>6852</v>
      </c>
      <c r="E40" s="661" t="s">
        <v>6853</v>
      </c>
      <c r="F40" s="664">
        <v>309</v>
      </c>
      <c r="G40" s="664">
        <v>64581</v>
      </c>
      <c r="H40" s="664">
        <v>1</v>
      </c>
      <c r="I40" s="664">
        <v>209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6971</v>
      </c>
      <c r="B41" s="661" t="s">
        <v>6808</v>
      </c>
      <c r="C41" s="661" t="s">
        <v>6722</v>
      </c>
      <c r="D41" s="661" t="s">
        <v>6854</v>
      </c>
      <c r="E41" s="661" t="s">
        <v>6855</v>
      </c>
      <c r="F41" s="664">
        <v>90</v>
      </c>
      <c r="G41" s="664">
        <v>5940</v>
      </c>
      <c r="H41" s="664">
        <v>1</v>
      </c>
      <c r="I41" s="664">
        <v>66</v>
      </c>
      <c r="J41" s="664">
        <v>69</v>
      </c>
      <c r="K41" s="664">
        <v>4554</v>
      </c>
      <c r="L41" s="664">
        <v>0.76666666666666672</v>
      </c>
      <c r="M41" s="664">
        <v>66</v>
      </c>
      <c r="N41" s="664">
        <v>67</v>
      </c>
      <c r="O41" s="664">
        <v>4422</v>
      </c>
      <c r="P41" s="677">
        <v>0.74444444444444446</v>
      </c>
      <c r="Q41" s="665">
        <v>66</v>
      </c>
    </row>
    <row r="42" spans="1:17" ht="14.4" customHeight="1" x14ac:dyDescent="0.3">
      <c r="A42" s="660" t="s">
        <v>6971</v>
      </c>
      <c r="B42" s="661" t="s">
        <v>6808</v>
      </c>
      <c r="C42" s="661" t="s">
        <v>6722</v>
      </c>
      <c r="D42" s="661" t="s">
        <v>6858</v>
      </c>
      <c r="E42" s="661" t="s">
        <v>6859</v>
      </c>
      <c r="F42" s="664">
        <v>1729</v>
      </c>
      <c r="G42" s="664">
        <v>27664</v>
      </c>
      <c r="H42" s="664">
        <v>1</v>
      </c>
      <c r="I42" s="664">
        <v>16</v>
      </c>
      <c r="J42" s="664">
        <v>1696</v>
      </c>
      <c r="K42" s="664">
        <v>27136</v>
      </c>
      <c r="L42" s="664">
        <v>0.98091382301908614</v>
      </c>
      <c r="M42" s="664">
        <v>16</v>
      </c>
      <c r="N42" s="664">
        <v>1899</v>
      </c>
      <c r="O42" s="664">
        <v>30384</v>
      </c>
      <c r="P42" s="677">
        <v>1.0983227299016773</v>
      </c>
      <c r="Q42" s="665">
        <v>16</v>
      </c>
    </row>
    <row r="43" spans="1:17" ht="14.4" customHeight="1" x14ac:dyDescent="0.3">
      <c r="A43" s="660" t="s">
        <v>6971</v>
      </c>
      <c r="B43" s="661" t="s">
        <v>6808</v>
      </c>
      <c r="C43" s="661" t="s">
        <v>6722</v>
      </c>
      <c r="D43" s="661" t="s">
        <v>6862</v>
      </c>
      <c r="E43" s="661" t="s">
        <v>6863</v>
      </c>
      <c r="F43" s="664"/>
      <c r="G43" s="664"/>
      <c r="H43" s="664"/>
      <c r="I43" s="664"/>
      <c r="J43" s="664">
        <v>20</v>
      </c>
      <c r="K43" s="664">
        <v>6980</v>
      </c>
      <c r="L43" s="664"/>
      <c r="M43" s="664">
        <v>349</v>
      </c>
      <c r="N43" s="664">
        <v>76</v>
      </c>
      <c r="O43" s="664">
        <v>26524</v>
      </c>
      <c r="P43" s="677"/>
      <c r="Q43" s="665">
        <v>349</v>
      </c>
    </row>
    <row r="44" spans="1:17" ht="14.4" customHeight="1" x14ac:dyDescent="0.3">
      <c r="A44" s="660" t="s">
        <v>6971</v>
      </c>
      <c r="B44" s="661" t="s">
        <v>6808</v>
      </c>
      <c r="C44" s="661" t="s">
        <v>6722</v>
      </c>
      <c r="D44" s="661" t="s">
        <v>6864</v>
      </c>
      <c r="E44" s="661" t="s">
        <v>6865</v>
      </c>
      <c r="F44" s="664">
        <v>108</v>
      </c>
      <c r="G44" s="664">
        <v>2592</v>
      </c>
      <c r="H44" s="664">
        <v>1</v>
      </c>
      <c r="I44" s="664">
        <v>24</v>
      </c>
      <c r="J44" s="664">
        <v>80</v>
      </c>
      <c r="K44" s="664">
        <v>1920</v>
      </c>
      <c r="L44" s="664">
        <v>0.7407407407407407</v>
      </c>
      <c r="M44" s="664">
        <v>24</v>
      </c>
      <c r="N44" s="664">
        <v>122</v>
      </c>
      <c r="O44" s="664">
        <v>2928</v>
      </c>
      <c r="P44" s="677">
        <v>1.1296296296296295</v>
      </c>
      <c r="Q44" s="665">
        <v>24</v>
      </c>
    </row>
    <row r="45" spans="1:17" ht="14.4" customHeight="1" x14ac:dyDescent="0.3">
      <c r="A45" s="660" t="s">
        <v>6971</v>
      </c>
      <c r="B45" s="661" t="s">
        <v>6808</v>
      </c>
      <c r="C45" s="661" t="s">
        <v>6722</v>
      </c>
      <c r="D45" s="661" t="s">
        <v>6866</v>
      </c>
      <c r="E45" s="661" t="s">
        <v>6867</v>
      </c>
      <c r="F45" s="664">
        <v>18</v>
      </c>
      <c r="G45" s="664">
        <v>13284</v>
      </c>
      <c r="H45" s="664">
        <v>1</v>
      </c>
      <c r="I45" s="664">
        <v>738</v>
      </c>
      <c r="J45" s="664">
        <v>14</v>
      </c>
      <c r="K45" s="664">
        <v>10337</v>
      </c>
      <c r="L45" s="664">
        <v>0.77815417043059321</v>
      </c>
      <c r="M45" s="664">
        <v>738.35714285714289</v>
      </c>
      <c r="N45" s="664">
        <v>29</v>
      </c>
      <c r="O45" s="664">
        <v>21431</v>
      </c>
      <c r="P45" s="677">
        <v>1.6132941884974406</v>
      </c>
      <c r="Q45" s="665">
        <v>739</v>
      </c>
    </row>
    <row r="46" spans="1:17" ht="14.4" customHeight="1" x14ac:dyDescent="0.3">
      <c r="A46" s="660" t="s">
        <v>6971</v>
      </c>
      <c r="B46" s="661" t="s">
        <v>6808</v>
      </c>
      <c r="C46" s="661" t="s">
        <v>6722</v>
      </c>
      <c r="D46" s="661" t="s">
        <v>6868</v>
      </c>
      <c r="E46" s="661" t="s">
        <v>6869</v>
      </c>
      <c r="F46" s="664">
        <v>28</v>
      </c>
      <c r="G46" s="664">
        <v>5040</v>
      </c>
      <c r="H46" s="664">
        <v>1</v>
      </c>
      <c r="I46" s="664">
        <v>180</v>
      </c>
      <c r="J46" s="664">
        <v>27</v>
      </c>
      <c r="K46" s="664">
        <v>4860</v>
      </c>
      <c r="L46" s="664">
        <v>0.9642857142857143</v>
      </c>
      <c r="M46" s="664">
        <v>180</v>
      </c>
      <c r="N46" s="664">
        <v>41</v>
      </c>
      <c r="O46" s="664">
        <v>7380</v>
      </c>
      <c r="P46" s="677">
        <v>1.4642857142857142</v>
      </c>
      <c r="Q46" s="665">
        <v>180</v>
      </c>
    </row>
    <row r="47" spans="1:17" ht="14.4" customHeight="1" x14ac:dyDescent="0.3">
      <c r="A47" s="660" t="s">
        <v>6971</v>
      </c>
      <c r="B47" s="661" t="s">
        <v>6808</v>
      </c>
      <c r="C47" s="661" t="s">
        <v>6722</v>
      </c>
      <c r="D47" s="661" t="s">
        <v>6874</v>
      </c>
      <c r="E47" s="661" t="s">
        <v>6875</v>
      </c>
      <c r="F47" s="664">
        <v>12</v>
      </c>
      <c r="G47" s="664">
        <v>3036</v>
      </c>
      <c r="H47" s="664">
        <v>1</v>
      </c>
      <c r="I47" s="664">
        <v>253</v>
      </c>
      <c r="J47" s="664">
        <v>297</v>
      </c>
      <c r="K47" s="664">
        <v>75141</v>
      </c>
      <c r="L47" s="664">
        <v>24.75</v>
      </c>
      <c r="M47" s="664">
        <v>253</v>
      </c>
      <c r="N47" s="664">
        <v>333</v>
      </c>
      <c r="O47" s="664">
        <v>84249</v>
      </c>
      <c r="P47" s="677">
        <v>27.75</v>
      </c>
      <c r="Q47" s="665">
        <v>253</v>
      </c>
    </row>
    <row r="48" spans="1:17" ht="14.4" customHeight="1" x14ac:dyDescent="0.3">
      <c r="A48" s="660" t="s">
        <v>6971</v>
      </c>
      <c r="B48" s="661" t="s">
        <v>6808</v>
      </c>
      <c r="C48" s="661" t="s">
        <v>6722</v>
      </c>
      <c r="D48" s="661" t="s">
        <v>6876</v>
      </c>
      <c r="E48" s="661" t="s">
        <v>6877</v>
      </c>
      <c r="F48" s="664">
        <v>17</v>
      </c>
      <c r="G48" s="664">
        <v>4488</v>
      </c>
      <c r="H48" s="664">
        <v>1</v>
      </c>
      <c r="I48" s="664">
        <v>264</v>
      </c>
      <c r="J48" s="664">
        <v>14</v>
      </c>
      <c r="K48" s="664">
        <v>3701</v>
      </c>
      <c r="L48" s="664">
        <v>0.82464349376114077</v>
      </c>
      <c r="M48" s="664">
        <v>264.35714285714283</v>
      </c>
      <c r="N48" s="664">
        <v>29</v>
      </c>
      <c r="O48" s="664">
        <v>7685</v>
      </c>
      <c r="P48" s="677">
        <v>1.7123440285204992</v>
      </c>
      <c r="Q48" s="665">
        <v>265</v>
      </c>
    </row>
    <row r="49" spans="1:17" ht="14.4" customHeight="1" x14ac:dyDescent="0.3">
      <c r="A49" s="660" t="s">
        <v>6971</v>
      </c>
      <c r="B49" s="661" t="s">
        <v>6808</v>
      </c>
      <c r="C49" s="661" t="s">
        <v>6722</v>
      </c>
      <c r="D49" s="661" t="s">
        <v>6878</v>
      </c>
      <c r="E49" s="661" t="s">
        <v>6879</v>
      </c>
      <c r="F49" s="664">
        <v>24</v>
      </c>
      <c r="G49" s="664">
        <v>4536</v>
      </c>
      <c r="H49" s="664">
        <v>1</v>
      </c>
      <c r="I49" s="664">
        <v>189</v>
      </c>
      <c r="J49" s="664"/>
      <c r="K49" s="664"/>
      <c r="L49" s="664"/>
      <c r="M49" s="664"/>
      <c r="N49" s="664"/>
      <c r="O49" s="664"/>
      <c r="P49" s="677"/>
      <c r="Q49" s="665"/>
    </row>
    <row r="50" spans="1:17" ht="14.4" customHeight="1" x14ac:dyDescent="0.3">
      <c r="A50" s="660" t="s">
        <v>6971</v>
      </c>
      <c r="B50" s="661" t="s">
        <v>6808</v>
      </c>
      <c r="C50" s="661" t="s">
        <v>6722</v>
      </c>
      <c r="D50" s="661" t="s">
        <v>6882</v>
      </c>
      <c r="E50" s="661" t="s">
        <v>6883</v>
      </c>
      <c r="F50" s="664">
        <v>95</v>
      </c>
      <c r="G50" s="664">
        <v>20520</v>
      </c>
      <c r="H50" s="664">
        <v>1</v>
      </c>
      <c r="I50" s="664">
        <v>216</v>
      </c>
      <c r="J50" s="664">
        <v>131</v>
      </c>
      <c r="K50" s="664">
        <v>28296</v>
      </c>
      <c r="L50" s="664">
        <v>1.3789473684210527</v>
      </c>
      <c r="M50" s="664">
        <v>216</v>
      </c>
      <c r="N50" s="664">
        <v>130</v>
      </c>
      <c r="O50" s="664">
        <v>28080</v>
      </c>
      <c r="P50" s="677">
        <v>1.368421052631579</v>
      </c>
      <c r="Q50" s="665">
        <v>216</v>
      </c>
    </row>
    <row r="51" spans="1:17" ht="14.4" customHeight="1" x14ac:dyDescent="0.3">
      <c r="A51" s="660" t="s">
        <v>6971</v>
      </c>
      <c r="B51" s="661" t="s">
        <v>6808</v>
      </c>
      <c r="C51" s="661" t="s">
        <v>6722</v>
      </c>
      <c r="D51" s="661" t="s">
        <v>6884</v>
      </c>
      <c r="E51" s="661" t="s">
        <v>6885</v>
      </c>
      <c r="F51" s="664"/>
      <c r="G51" s="664"/>
      <c r="H51" s="664"/>
      <c r="I51" s="664"/>
      <c r="J51" s="664">
        <v>1</v>
      </c>
      <c r="K51" s="664">
        <v>36</v>
      </c>
      <c r="L51" s="664"/>
      <c r="M51" s="664">
        <v>36</v>
      </c>
      <c r="N51" s="664">
        <v>3</v>
      </c>
      <c r="O51" s="664">
        <v>108</v>
      </c>
      <c r="P51" s="677"/>
      <c r="Q51" s="665">
        <v>36</v>
      </c>
    </row>
    <row r="52" spans="1:17" ht="14.4" customHeight="1" x14ac:dyDescent="0.3">
      <c r="A52" s="660" t="s">
        <v>6971</v>
      </c>
      <c r="B52" s="661" t="s">
        <v>6808</v>
      </c>
      <c r="C52" s="661" t="s">
        <v>6722</v>
      </c>
      <c r="D52" s="661" t="s">
        <v>6886</v>
      </c>
      <c r="E52" s="661" t="s">
        <v>6887</v>
      </c>
      <c r="F52" s="664">
        <v>18</v>
      </c>
      <c r="G52" s="664">
        <v>10620</v>
      </c>
      <c r="H52" s="664">
        <v>1</v>
      </c>
      <c r="I52" s="664">
        <v>590</v>
      </c>
      <c r="J52" s="664">
        <v>14</v>
      </c>
      <c r="K52" s="664">
        <v>8265</v>
      </c>
      <c r="L52" s="664">
        <v>0.77824858757062143</v>
      </c>
      <c r="M52" s="664">
        <v>590.35714285714289</v>
      </c>
      <c r="N52" s="664">
        <v>29</v>
      </c>
      <c r="O52" s="664">
        <v>17139</v>
      </c>
      <c r="P52" s="677">
        <v>1.6138418079096044</v>
      </c>
      <c r="Q52" s="665">
        <v>591</v>
      </c>
    </row>
    <row r="53" spans="1:17" ht="14.4" customHeight="1" x14ac:dyDescent="0.3">
      <c r="A53" s="660" t="s">
        <v>6971</v>
      </c>
      <c r="B53" s="661" t="s">
        <v>6808</v>
      </c>
      <c r="C53" s="661" t="s">
        <v>6722</v>
      </c>
      <c r="D53" s="661" t="s">
        <v>6888</v>
      </c>
      <c r="E53" s="661" t="s">
        <v>6889</v>
      </c>
      <c r="F53" s="664">
        <v>2</v>
      </c>
      <c r="G53" s="664">
        <v>100</v>
      </c>
      <c r="H53" s="664">
        <v>1</v>
      </c>
      <c r="I53" s="664">
        <v>50</v>
      </c>
      <c r="J53" s="664">
        <v>1</v>
      </c>
      <c r="K53" s="664">
        <v>50</v>
      </c>
      <c r="L53" s="664">
        <v>0.5</v>
      </c>
      <c r="M53" s="664">
        <v>50</v>
      </c>
      <c r="N53" s="664">
        <v>4</v>
      </c>
      <c r="O53" s="664">
        <v>200</v>
      </c>
      <c r="P53" s="677">
        <v>2</v>
      </c>
      <c r="Q53" s="665">
        <v>50</v>
      </c>
    </row>
    <row r="54" spans="1:17" ht="14.4" customHeight="1" x14ac:dyDescent="0.3">
      <c r="A54" s="660" t="s">
        <v>6971</v>
      </c>
      <c r="B54" s="661" t="s">
        <v>6808</v>
      </c>
      <c r="C54" s="661" t="s">
        <v>6722</v>
      </c>
      <c r="D54" s="661" t="s">
        <v>6890</v>
      </c>
      <c r="E54" s="661" t="s">
        <v>6891</v>
      </c>
      <c r="F54" s="664">
        <v>18</v>
      </c>
      <c r="G54" s="664">
        <v>9810</v>
      </c>
      <c r="H54" s="664">
        <v>1</v>
      </c>
      <c r="I54" s="664">
        <v>545</v>
      </c>
      <c r="J54" s="664">
        <v>14</v>
      </c>
      <c r="K54" s="664">
        <v>7635</v>
      </c>
      <c r="L54" s="664">
        <v>0.77828746177370034</v>
      </c>
      <c r="M54" s="664">
        <v>545.35714285714289</v>
      </c>
      <c r="N54" s="664">
        <v>29</v>
      </c>
      <c r="O54" s="664">
        <v>15834</v>
      </c>
      <c r="P54" s="677">
        <v>1.6140672782874619</v>
      </c>
      <c r="Q54" s="665">
        <v>546</v>
      </c>
    </row>
    <row r="55" spans="1:17" ht="14.4" customHeight="1" x14ac:dyDescent="0.3">
      <c r="A55" s="660" t="s">
        <v>6971</v>
      </c>
      <c r="B55" s="661" t="s">
        <v>6808</v>
      </c>
      <c r="C55" s="661" t="s">
        <v>6722</v>
      </c>
      <c r="D55" s="661" t="s">
        <v>6892</v>
      </c>
      <c r="E55" s="661" t="s">
        <v>6893</v>
      </c>
      <c r="F55" s="664"/>
      <c r="G55" s="664"/>
      <c r="H55" s="664"/>
      <c r="I55" s="664"/>
      <c r="J55" s="664">
        <v>1</v>
      </c>
      <c r="K55" s="664">
        <v>483</v>
      </c>
      <c r="L55" s="664"/>
      <c r="M55" s="664">
        <v>483</v>
      </c>
      <c r="N55" s="664">
        <v>2</v>
      </c>
      <c r="O55" s="664">
        <v>970</v>
      </c>
      <c r="P55" s="677"/>
      <c r="Q55" s="665">
        <v>485</v>
      </c>
    </row>
    <row r="56" spans="1:17" ht="14.4" customHeight="1" x14ac:dyDescent="0.3">
      <c r="A56" s="660" t="s">
        <v>6971</v>
      </c>
      <c r="B56" s="661" t="s">
        <v>6808</v>
      </c>
      <c r="C56" s="661" t="s">
        <v>6722</v>
      </c>
      <c r="D56" s="661" t="s">
        <v>6894</v>
      </c>
      <c r="E56" s="661" t="s">
        <v>6895</v>
      </c>
      <c r="F56" s="664">
        <v>18</v>
      </c>
      <c r="G56" s="664">
        <v>13212</v>
      </c>
      <c r="H56" s="664">
        <v>1</v>
      </c>
      <c r="I56" s="664">
        <v>734</v>
      </c>
      <c r="J56" s="664">
        <v>14</v>
      </c>
      <c r="K56" s="664">
        <v>10281</v>
      </c>
      <c r="L56" s="664">
        <v>0.77815622161671205</v>
      </c>
      <c r="M56" s="664">
        <v>734.35714285714289</v>
      </c>
      <c r="N56" s="664">
        <v>29</v>
      </c>
      <c r="O56" s="664">
        <v>21315</v>
      </c>
      <c r="P56" s="677">
        <v>1.6133060853769301</v>
      </c>
      <c r="Q56" s="665">
        <v>735</v>
      </c>
    </row>
    <row r="57" spans="1:17" ht="14.4" customHeight="1" x14ac:dyDescent="0.3">
      <c r="A57" s="660" t="s">
        <v>6971</v>
      </c>
      <c r="B57" s="661" t="s">
        <v>6808</v>
      </c>
      <c r="C57" s="661" t="s">
        <v>6722</v>
      </c>
      <c r="D57" s="661" t="s">
        <v>6896</v>
      </c>
      <c r="E57" s="661" t="s">
        <v>6897</v>
      </c>
      <c r="F57" s="664">
        <v>2</v>
      </c>
      <c r="G57" s="664">
        <v>652</v>
      </c>
      <c r="H57" s="664">
        <v>1</v>
      </c>
      <c r="I57" s="664">
        <v>326</v>
      </c>
      <c r="J57" s="664">
        <v>1</v>
      </c>
      <c r="K57" s="664">
        <v>327</v>
      </c>
      <c r="L57" s="664">
        <v>0.50153374233128833</v>
      </c>
      <c r="M57" s="664">
        <v>327</v>
      </c>
      <c r="N57" s="664">
        <v>10</v>
      </c>
      <c r="O57" s="664">
        <v>3270</v>
      </c>
      <c r="P57" s="677">
        <v>5.0153374233128831</v>
      </c>
      <c r="Q57" s="665">
        <v>327</v>
      </c>
    </row>
    <row r="58" spans="1:17" ht="14.4" customHeight="1" x14ac:dyDescent="0.3">
      <c r="A58" s="660" t="s">
        <v>6971</v>
      </c>
      <c r="B58" s="661" t="s">
        <v>6808</v>
      </c>
      <c r="C58" s="661" t="s">
        <v>6722</v>
      </c>
      <c r="D58" s="661" t="s">
        <v>6898</v>
      </c>
      <c r="E58" s="661" t="s">
        <v>6899</v>
      </c>
      <c r="F58" s="664">
        <v>17</v>
      </c>
      <c r="G58" s="664">
        <v>5848</v>
      </c>
      <c r="H58" s="664">
        <v>1</v>
      </c>
      <c r="I58" s="664">
        <v>344</v>
      </c>
      <c r="J58" s="664">
        <v>14</v>
      </c>
      <c r="K58" s="664">
        <v>4821</v>
      </c>
      <c r="L58" s="664">
        <v>0.82438440492476062</v>
      </c>
      <c r="M58" s="664">
        <v>344.35714285714283</v>
      </c>
      <c r="N58" s="664">
        <v>29</v>
      </c>
      <c r="O58" s="664">
        <v>10005</v>
      </c>
      <c r="P58" s="677">
        <v>1.7108413132694937</v>
      </c>
      <c r="Q58" s="665">
        <v>345</v>
      </c>
    </row>
    <row r="59" spans="1:17" ht="14.4" customHeight="1" x14ac:dyDescent="0.3">
      <c r="A59" s="660" t="s">
        <v>6971</v>
      </c>
      <c r="B59" s="661" t="s">
        <v>6808</v>
      </c>
      <c r="C59" s="661" t="s">
        <v>6722</v>
      </c>
      <c r="D59" s="661" t="s">
        <v>6900</v>
      </c>
      <c r="E59" s="661" t="s">
        <v>6901</v>
      </c>
      <c r="F59" s="664">
        <v>7</v>
      </c>
      <c r="G59" s="664">
        <v>5257</v>
      </c>
      <c r="H59" s="664">
        <v>1</v>
      </c>
      <c r="I59" s="664">
        <v>751</v>
      </c>
      <c r="J59" s="664"/>
      <c r="K59" s="664"/>
      <c r="L59" s="664"/>
      <c r="M59" s="664"/>
      <c r="N59" s="664"/>
      <c r="O59" s="664"/>
      <c r="P59" s="677"/>
      <c r="Q59" s="665"/>
    </row>
    <row r="60" spans="1:17" ht="14.4" customHeight="1" x14ac:dyDescent="0.3">
      <c r="A60" s="660" t="s">
        <v>6971</v>
      </c>
      <c r="B60" s="661" t="s">
        <v>6808</v>
      </c>
      <c r="C60" s="661" t="s">
        <v>6722</v>
      </c>
      <c r="D60" s="661" t="s">
        <v>6902</v>
      </c>
      <c r="E60" s="661" t="s">
        <v>6903</v>
      </c>
      <c r="F60" s="664"/>
      <c r="G60" s="664"/>
      <c r="H60" s="664"/>
      <c r="I60" s="664"/>
      <c r="J60" s="664">
        <v>7</v>
      </c>
      <c r="K60" s="664">
        <v>1614</v>
      </c>
      <c r="L60" s="664"/>
      <c r="M60" s="664">
        <v>230.57142857142858</v>
      </c>
      <c r="N60" s="664">
        <v>35</v>
      </c>
      <c r="O60" s="664">
        <v>8085</v>
      </c>
      <c r="P60" s="677"/>
      <c r="Q60" s="665">
        <v>231</v>
      </c>
    </row>
    <row r="61" spans="1:17" ht="14.4" customHeight="1" x14ac:dyDescent="0.3">
      <c r="A61" s="660" t="s">
        <v>6971</v>
      </c>
      <c r="B61" s="661" t="s">
        <v>6808</v>
      </c>
      <c r="C61" s="661" t="s">
        <v>6722</v>
      </c>
      <c r="D61" s="661" t="s">
        <v>6906</v>
      </c>
      <c r="E61" s="661" t="s">
        <v>6907</v>
      </c>
      <c r="F61" s="664">
        <v>1</v>
      </c>
      <c r="G61" s="664">
        <v>229</v>
      </c>
      <c r="H61" s="664">
        <v>1</v>
      </c>
      <c r="I61" s="664">
        <v>229</v>
      </c>
      <c r="J61" s="664"/>
      <c r="K61" s="664"/>
      <c r="L61" s="664"/>
      <c r="M61" s="664"/>
      <c r="N61" s="664"/>
      <c r="O61" s="664"/>
      <c r="P61" s="677"/>
      <c r="Q61" s="665"/>
    </row>
    <row r="62" spans="1:17" ht="14.4" customHeight="1" x14ac:dyDescent="0.3">
      <c r="A62" s="660" t="s">
        <v>6971</v>
      </c>
      <c r="B62" s="661" t="s">
        <v>6808</v>
      </c>
      <c r="C62" s="661" t="s">
        <v>6722</v>
      </c>
      <c r="D62" s="661" t="s">
        <v>6908</v>
      </c>
      <c r="E62" s="661" t="s">
        <v>6909</v>
      </c>
      <c r="F62" s="664">
        <v>7</v>
      </c>
      <c r="G62" s="664">
        <v>2842</v>
      </c>
      <c r="H62" s="664">
        <v>1</v>
      </c>
      <c r="I62" s="664">
        <v>406</v>
      </c>
      <c r="J62" s="664"/>
      <c r="K62" s="664"/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6971</v>
      </c>
      <c r="B63" s="661" t="s">
        <v>6808</v>
      </c>
      <c r="C63" s="661" t="s">
        <v>6722</v>
      </c>
      <c r="D63" s="661" t="s">
        <v>6910</v>
      </c>
      <c r="E63" s="661" t="s">
        <v>6911</v>
      </c>
      <c r="F63" s="664">
        <v>1</v>
      </c>
      <c r="G63" s="664">
        <v>650</v>
      </c>
      <c r="H63" s="664">
        <v>1</v>
      </c>
      <c r="I63" s="664">
        <v>650</v>
      </c>
      <c r="J63" s="664"/>
      <c r="K63" s="664"/>
      <c r="L63" s="664"/>
      <c r="M63" s="664"/>
      <c r="N63" s="664"/>
      <c r="O63" s="664"/>
      <c r="P63" s="677"/>
      <c r="Q63" s="665"/>
    </row>
    <row r="64" spans="1:17" ht="14.4" customHeight="1" x14ac:dyDescent="0.3">
      <c r="A64" s="660" t="s">
        <v>6971</v>
      </c>
      <c r="B64" s="661" t="s">
        <v>6808</v>
      </c>
      <c r="C64" s="661" t="s">
        <v>6722</v>
      </c>
      <c r="D64" s="661" t="s">
        <v>6912</v>
      </c>
      <c r="E64" s="661" t="s">
        <v>6913</v>
      </c>
      <c r="F64" s="664">
        <v>7</v>
      </c>
      <c r="G64" s="664">
        <v>4102</v>
      </c>
      <c r="H64" s="664">
        <v>1</v>
      </c>
      <c r="I64" s="664">
        <v>586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6971</v>
      </c>
      <c r="B65" s="661" t="s">
        <v>6808</v>
      </c>
      <c r="C65" s="661" t="s">
        <v>6722</v>
      </c>
      <c r="D65" s="661" t="s">
        <v>6914</v>
      </c>
      <c r="E65" s="661" t="s">
        <v>6915</v>
      </c>
      <c r="F65" s="664">
        <v>5</v>
      </c>
      <c r="G65" s="664">
        <v>1925</v>
      </c>
      <c r="H65" s="664">
        <v>1</v>
      </c>
      <c r="I65" s="664">
        <v>385</v>
      </c>
      <c r="J65" s="664">
        <v>5</v>
      </c>
      <c r="K65" s="664">
        <v>1926</v>
      </c>
      <c r="L65" s="664">
        <v>1.0005194805194806</v>
      </c>
      <c r="M65" s="664">
        <v>385.2</v>
      </c>
      <c r="N65" s="664">
        <v>3</v>
      </c>
      <c r="O65" s="664">
        <v>1158</v>
      </c>
      <c r="P65" s="677">
        <v>0.60155844155844151</v>
      </c>
      <c r="Q65" s="665">
        <v>386</v>
      </c>
    </row>
    <row r="66" spans="1:17" ht="14.4" customHeight="1" x14ac:dyDescent="0.3">
      <c r="A66" s="660" t="s">
        <v>6971</v>
      </c>
      <c r="B66" s="661" t="s">
        <v>6808</v>
      </c>
      <c r="C66" s="661" t="s">
        <v>6722</v>
      </c>
      <c r="D66" s="661" t="s">
        <v>6916</v>
      </c>
      <c r="E66" s="661" t="s">
        <v>6917</v>
      </c>
      <c r="F66" s="664">
        <v>6</v>
      </c>
      <c r="G66" s="664">
        <v>528</v>
      </c>
      <c r="H66" s="664">
        <v>1</v>
      </c>
      <c r="I66" s="664">
        <v>88</v>
      </c>
      <c r="J66" s="664"/>
      <c r="K66" s="664"/>
      <c r="L66" s="664"/>
      <c r="M66" s="664"/>
      <c r="N66" s="664"/>
      <c r="O66" s="664"/>
      <c r="P66" s="677"/>
      <c r="Q66" s="665"/>
    </row>
    <row r="67" spans="1:17" ht="14.4" customHeight="1" x14ac:dyDescent="0.3">
      <c r="A67" s="660" t="s">
        <v>6971</v>
      </c>
      <c r="B67" s="661" t="s">
        <v>6808</v>
      </c>
      <c r="C67" s="661" t="s">
        <v>6722</v>
      </c>
      <c r="D67" s="661" t="s">
        <v>1152</v>
      </c>
      <c r="E67" s="661" t="s">
        <v>6922</v>
      </c>
      <c r="F67" s="664"/>
      <c r="G67" s="664"/>
      <c r="H67" s="664"/>
      <c r="I67" s="664"/>
      <c r="J67" s="664">
        <v>12</v>
      </c>
      <c r="K67" s="664">
        <v>9426</v>
      </c>
      <c r="L67" s="664"/>
      <c r="M67" s="664">
        <v>785.5</v>
      </c>
      <c r="N67" s="664">
        <v>52</v>
      </c>
      <c r="O67" s="664">
        <v>40872</v>
      </c>
      <c r="P67" s="677"/>
      <c r="Q67" s="665">
        <v>786</v>
      </c>
    </row>
    <row r="68" spans="1:17" ht="14.4" customHeight="1" x14ac:dyDescent="0.3">
      <c r="A68" s="660" t="s">
        <v>6971</v>
      </c>
      <c r="B68" s="661" t="s">
        <v>6808</v>
      </c>
      <c r="C68" s="661" t="s">
        <v>6722</v>
      </c>
      <c r="D68" s="661" t="s">
        <v>6923</v>
      </c>
      <c r="E68" s="661" t="s">
        <v>6924</v>
      </c>
      <c r="F68" s="664"/>
      <c r="G68" s="664"/>
      <c r="H68" s="664"/>
      <c r="I68" s="664"/>
      <c r="J68" s="664">
        <v>1</v>
      </c>
      <c r="K68" s="664">
        <v>222</v>
      </c>
      <c r="L68" s="664"/>
      <c r="M68" s="664">
        <v>222</v>
      </c>
      <c r="N68" s="664">
        <v>10</v>
      </c>
      <c r="O68" s="664">
        <v>2220</v>
      </c>
      <c r="P68" s="677"/>
      <c r="Q68" s="665">
        <v>222</v>
      </c>
    </row>
    <row r="69" spans="1:17" ht="14.4" customHeight="1" x14ac:dyDescent="0.3">
      <c r="A69" s="660" t="s">
        <v>6971</v>
      </c>
      <c r="B69" s="661" t="s">
        <v>6808</v>
      </c>
      <c r="C69" s="661" t="s">
        <v>6722</v>
      </c>
      <c r="D69" s="661" t="s">
        <v>6925</v>
      </c>
      <c r="E69" s="661" t="s">
        <v>6926</v>
      </c>
      <c r="F69" s="664">
        <v>1</v>
      </c>
      <c r="G69" s="664">
        <v>564</v>
      </c>
      <c r="H69" s="664">
        <v>1</v>
      </c>
      <c r="I69" s="664">
        <v>564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6971</v>
      </c>
      <c r="B70" s="661" t="s">
        <v>6808</v>
      </c>
      <c r="C70" s="661" t="s">
        <v>6722</v>
      </c>
      <c r="D70" s="661" t="s">
        <v>6927</v>
      </c>
      <c r="E70" s="661" t="s">
        <v>6928</v>
      </c>
      <c r="F70" s="664">
        <v>11</v>
      </c>
      <c r="G70" s="664">
        <v>10065</v>
      </c>
      <c r="H70" s="664">
        <v>1</v>
      </c>
      <c r="I70" s="664">
        <v>915</v>
      </c>
      <c r="J70" s="664">
        <v>6</v>
      </c>
      <c r="K70" s="664">
        <v>5492</v>
      </c>
      <c r="L70" s="664">
        <v>0.54565325384997521</v>
      </c>
      <c r="M70" s="664">
        <v>915.33333333333337</v>
      </c>
      <c r="N70" s="664">
        <v>19</v>
      </c>
      <c r="O70" s="664">
        <v>17404</v>
      </c>
      <c r="P70" s="677">
        <v>1.7291604570293095</v>
      </c>
      <c r="Q70" s="665">
        <v>916</v>
      </c>
    </row>
    <row r="71" spans="1:17" ht="14.4" customHeight="1" x14ac:dyDescent="0.3">
      <c r="A71" s="660" t="s">
        <v>6971</v>
      </c>
      <c r="B71" s="661" t="s">
        <v>6808</v>
      </c>
      <c r="C71" s="661" t="s">
        <v>6722</v>
      </c>
      <c r="D71" s="661" t="s">
        <v>6929</v>
      </c>
      <c r="E71" s="661" t="s">
        <v>6930</v>
      </c>
      <c r="F71" s="664">
        <v>11</v>
      </c>
      <c r="G71" s="664">
        <v>9812</v>
      </c>
      <c r="H71" s="664">
        <v>1</v>
      </c>
      <c r="I71" s="664">
        <v>892</v>
      </c>
      <c r="J71" s="664">
        <v>6</v>
      </c>
      <c r="K71" s="664">
        <v>5354</v>
      </c>
      <c r="L71" s="664">
        <v>0.54565837749694257</v>
      </c>
      <c r="M71" s="664">
        <v>892.33333333333337</v>
      </c>
      <c r="N71" s="664">
        <v>19</v>
      </c>
      <c r="O71" s="664">
        <v>16967</v>
      </c>
      <c r="P71" s="677">
        <v>1.7292091316754994</v>
      </c>
      <c r="Q71" s="665">
        <v>893</v>
      </c>
    </row>
    <row r="72" spans="1:17" ht="14.4" customHeight="1" x14ac:dyDescent="0.3">
      <c r="A72" s="660" t="s">
        <v>6972</v>
      </c>
      <c r="B72" s="661" t="s">
        <v>6577</v>
      </c>
      <c r="C72" s="661" t="s">
        <v>6722</v>
      </c>
      <c r="D72" s="661" t="s">
        <v>6727</v>
      </c>
      <c r="E72" s="661" t="s">
        <v>6728</v>
      </c>
      <c r="F72" s="664">
        <v>2</v>
      </c>
      <c r="G72" s="664">
        <v>68</v>
      </c>
      <c r="H72" s="664">
        <v>1</v>
      </c>
      <c r="I72" s="664">
        <v>34</v>
      </c>
      <c r="J72" s="664">
        <v>4</v>
      </c>
      <c r="K72" s="664">
        <v>138</v>
      </c>
      <c r="L72" s="664">
        <v>2.0294117647058822</v>
      </c>
      <c r="M72" s="664">
        <v>34.5</v>
      </c>
      <c r="N72" s="664">
        <v>2</v>
      </c>
      <c r="O72" s="664">
        <v>70</v>
      </c>
      <c r="P72" s="677">
        <v>1.0294117647058822</v>
      </c>
      <c r="Q72" s="665">
        <v>35</v>
      </c>
    </row>
    <row r="73" spans="1:17" ht="14.4" customHeight="1" x14ac:dyDescent="0.3">
      <c r="A73" s="660" t="s">
        <v>6972</v>
      </c>
      <c r="B73" s="661" t="s">
        <v>6577</v>
      </c>
      <c r="C73" s="661" t="s">
        <v>6722</v>
      </c>
      <c r="D73" s="661" t="s">
        <v>6745</v>
      </c>
      <c r="E73" s="661" t="s">
        <v>6746</v>
      </c>
      <c r="F73" s="664">
        <v>1</v>
      </c>
      <c r="G73" s="664">
        <v>0</v>
      </c>
      <c r="H73" s="664"/>
      <c r="I73" s="664">
        <v>0</v>
      </c>
      <c r="J73" s="664"/>
      <c r="K73" s="664"/>
      <c r="L73" s="664"/>
      <c r="M73" s="664"/>
      <c r="N73" s="664">
        <v>1</v>
      </c>
      <c r="O73" s="664">
        <v>0</v>
      </c>
      <c r="P73" s="677"/>
      <c r="Q73" s="665">
        <v>0</v>
      </c>
    </row>
    <row r="74" spans="1:17" ht="14.4" customHeight="1" x14ac:dyDescent="0.3">
      <c r="A74" s="660" t="s">
        <v>6972</v>
      </c>
      <c r="B74" s="661" t="s">
        <v>6577</v>
      </c>
      <c r="C74" s="661" t="s">
        <v>6722</v>
      </c>
      <c r="D74" s="661" t="s">
        <v>6759</v>
      </c>
      <c r="E74" s="661" t="s">
        <v>6760</v>
      </c>
      <c r="F74" s="664"/>
      <c r="G74" s="664"/>
      <c r="H74" s="664"/>
      <c r="I74" s="664"/>
      <c r="J74" s="664">
        <v>1</v>
      </c>
      <c r="K74" s="664">
        <v>327</v>
      </c>
      <c r="L74" s="664"/>
      <c r="M74" s="664">
        <v>327</v>
      </c>
      <c r="N74" s="664">
        <v>1</v>
      </c>
      <c r="O74" s="664">
        <v>331</v>
      </c>
      <c r="P74" s="677"/>
      <c r="Q74" s="665">
        <v>331</v>
      </c>
    </row>
    <row r="75" spans="1:17" ht="14.4" customHeight="1" x14ac:dyDescent="0.3">
      <c r="A75" s="660" t="s">
        <v>6972</v>
      </c>
      <c r="B75" s="661" t="s">
        <v>6577</v>
      </c>
      <c r="C75" s="661" t="s">
        <v>6722</v>
      </c>
      <c r="D75" s="661" t="s">
        <v>6767</v>
      </c>
      <c r="E75" s="661" t="s">
        <v>6768</v>
      </c>
      <c r="F75" s="664">
        <v>1</v>
      </c>
      <c r="G75" s="664">
        <v>159</v>
      </c>
      <c r="H75" s="664">
        <v>1</v>
      </c>
      <c r="I75" s="664">
        <v>159</v>
      </c>
      <c r="J75" s="664">
        <v>1</v>
      </c>
      <c r="K75" s="664">
        <v>159</v>
      </c>
      <c r="L75" s="664">
        <v>1</v>
      </c>
      <c r="M75" s="664">
        <v>159</v>
      </c>
      <c r="N75" s="664">
        <v>1</v>
      </c>
      <c r="O75" s="664">
        <v>161</v>
      </c>
      <c r="P75" s="677">
        <v>1.0125786163522013</v>
      </c>
      <c r="Q75" s="665">
        <v>161</v>
      </c>
    </row>
    <row r="76" spans="1:17" ht="14.4" customHeight="1" x14ac:dyDescent="0.3">
      <c r="A76" s="660" t="s">
        <v>6972</v>
      </c>
      <c r="B76" s="661" t="s">
        <v>6577</v>
      </c>
      <c r="C76" s="661" t="s">
        <v>6722</v>
      </c>
      <c r="D76" s="661" t="s">
        <v>6773</v>
      </c>
      <c r="E76" s="661" t="s">
        <v>6774</v>
      </c>
      <c r="F76" s="664">
        <v>3</v>
      </c>
      <c r="G76" s="664">
        <v>489</v>
      </c>
      <c r="H76" s="664">
        <v>1</v>
      </c>
      <c r="I76" s="664">
        <v>163</v>
      </c>
      <c r="J76" s="664"/>
      <c r="K76" s="664"/>
      <c r="L76" s="664"/>
      <c r="M76" s="664"/>
      <c r="N76" s="664">
        <v>1</v>
      </c>
      <c r="O76" s="664">
        <v>165</v>
      </c>
      <c r="P76" s="677">
        <v>0.33742331288343558</v>
      </c>
      <c r="Q76" s="665">
        <v>165</v>
      </c>
    </row>
    <row r="77" spans="1:17" ht="14.4" customHeight="1" x14ac:dyDescent="0.3">
      <c r="A77" s="660" t="s">
        <v>6972</v>
      </c>
      <c r="B77" s="661" t="s">
        <v>6577</v>
      </c>
      <c r="C77" s="661" t="s">
        <v>6722</v>
      </c>
      <c r="D77" s="661" t="s">
        <v>6775</v>
      </c>
      <c r="E77" s="661" t="s">
        <v>6776</v>
      </c>
      <c r="F77" s="664">
        <v>2</v>
      </c>
      <c r="G77" s="664">
        <v>1290</v>
      </c>
      <c r="H77" s="664">
        <v>1</v>
      </c>
      <c r="I77" s="664">
        <v>645</v>
      </c>
      <c r="J77" s="664">
        <v>5</v>
      </c>
      <c r="K77" s="664">
        <v>3237</v>
      </c>
      <c r="L77" s="664">
        <v>2.5093023255813955</v>
      </c>
      <c r="M77" s="664">
        <v>647.4</v>
      </c>
      <c r="N77" s="664">
        <v>4</v>
      </c>
      <c r="O77" s="664">
        <v>2612</v>
      </c>
      <c r="P77" s="677">
        <v>2.0248062015503878</v>
      </c>
      <c r="Q77" s="665">
        <v>653</v>
      </c>
    </row>
    <row r="78" spans="1:17" ht="14.4" customHeight="1" x14ac:dyDescent="0.3">
      <c r="A78" s="660" t="s">
        <v>6972</v>
      </c>
      <c r="B78" s="661" t="s">
        <v>6777</v>
      </c>
      <c r="C78" s="661" t="s">
        <v>6722</v>
      </c>
      <c r="D78" s="661" t="s">
        <v>6784</v>
      </c>
      <c r="E78" s="661" t="s">
        <v>6785</v>
      </c>
      <c r="F78" s="664">
        <v>22</v>
      </c>
      <c r="G78" s="664">
        <v>506</v>
      </c>
      <c r="H78" s="664">
        <v>1</v>
      </c>
      <c r="I78" s="664">
        <v>23</v>
      </c>
      <c r="J78" s="664">
        <v>3</v>
      </c>
      <c r="K78" s="664">
        <v>69</v>
      </c>
      <c r="L78" s="664">
        <v>0.13636363636363635</v>
      </c>
      <c r="M78" s="664">
        <v>23</v>
      </c>
      <c r="N78" s="664">
        <v>28</v>
      </c>
      <c r="O78" s="664">
        <v>644</v>
      </c>
      <c r="P78" s="677">
        <v>1.2727272727272727</v>
      </c>
      <c r="Q78" s="665">
        <v>23</v>
      </c>
    </row>
    <row r="79" spans="1:17" ht="14.4" customHeight="1" x14ac:dyDescent="0.3">
      <c r="A79" s="660" t="s">
        <v>6972</v>
      </c>
      <c r="B79" s="661" t="s">
        <v>6777</v>
      </c>
      <c r="C79" s="661" t="s">
        <v>6722</v>
      </c>
      <c r="D79" s="661" t="s">
        <v>6786</v>
      </c>
      <c r="E79" s="661" t="s">
        <v>6787</v>
      </c>
      <c r="F79" s="664">
        <v>10</v>
      </c>
      <c r="G79" s="664">
        <v>12450</v>
      </c>
      <c r="H79" s="664">
        <v>1</v>
      </c>
      <c r="I79" s="664">
        <v>1245</v>
      </c>
      <c r="J79" s="664">
        <v>1</v>
      </c>
      <c r="K79" s="664">
        <v>1261</v>
      </c>
      <c r="L79" s="664">
        <v>0.10128514056224899</v>
      </c>
      <c r="M79" s="664">
        <v>1261</v>
      </c>
      <c r="N79" s="664">
        <v>14</v>
      </c>
      <c r="O79" s="664">
        <v>17752</v>
      </c>
      <c r="P79" s="677">
        <v>1.425863453815261</v>
      </c>
      <c r="Q79" s="665">
        <v>1268</v>
      </c>
    </row>
    <row r="80" spans="1:17" ht="14.4" customHeight="1" x14ac:dyDescent="0.3">
      <c r="A80" s="660" t="s">
        <v>6972</v>
      </c>
      <c r="B80" s="661" t="s">
        <v>6777</v>
      </c>
      <c r="C80" s="661" t="s">
        <v>6722</v>
      </c>
      <c r="D80" s="661" t="s">
        <v>6792</v>
      </c>
      <c r="E80" s="661" t="s">
        <v>6793</v>
      </c>
      <c r="F80" s="664">
        <v>18</v>
      </c>
      <c r="G80" s="664">
        <v>7632</v>
      </c>
      <c r="H80" s="664">
        <v>1</v>
      </c>
      <c r="I80" s="664">
        <v>424</v>
      </c>
      <c r="J80" s="664">
        <v>3</v>
      </c>
      <c r="K80" s="664">
        <v>1290</v>
      </c>
      <c r="L80" s="664">
        <v>0.16902515723270439</v>
      </c>
      <c r="M80" s="664">
        <v>430</v>
      </c>
      <c r="N80" s="664">
        <v>20</v>
      </c>
      <c r="O80" s="664">
        <v>8640</v>
      </c>
      <c r="P80" s="677">
        <v>1.1320754716981132</v>
      </c>
      <c r="Q80" s="665">
        <v>432</v>
      </c>
    </row>
    <row r="81" spans="1:17" ht="14.4" customHeight="1" x14ac:dyDescent="0.3">
      <c r="A81" s="660" t="s">
        <v>6972</v>
      </c>
      <c r="B81" s="661" t="s">
        <v>6777</v>
      </c>
      <c r="C81" s="661" t="s">
        <v>6722</v>
      </c>
      <c r="D81" s="661" t="s">
        <v>6796</v>
      </c>
      <c r="E81" s="661" t="s">
        <v>6797</v>
      </c>
      <c r="F81" s="664">
        <v>18</v>
      </c>
      <c r="G81" s="664">
        <v>18036</v>
      </c>
      <c r="H81" s="664">
        <v>1</v>
      </c>
      <c r="I81" s="664">
        <v>1002</v>
      </c>
      <c r="J81" s="664">
        <v>3</v>
      </c>
      <c r="K81" s="664">
        <v>3018</v>
      </c>
      <c r="L81" s="664">
        <v>0.16733200266134399</v>
      </c>
      <c r="M81" s="664">
        <v>1006</v>
      </c>
      <c r="N81" s="664">
        <v>21</v>
      </c>
      <c r="O81" s="664">
        <v>21168</v>
      </c>
      <c r="P81" s="677">
        <v>1.1736526946107784</v>
      </c>
      <c r="Q81" s="665">
        <v>1008</v>
      </c>
    </row>
    <row r="82" spans="1:17" ht="14.4" customHeight="1" x14ac:dyDescent="0.3">
      <c r="A82" s="660" t="s">
        <v>6972</v>
      </c>
      <c r="B82" s="661" t="s">
        <v>6777</v>
      </c>
      <c r="C82" s="661" t="s">
        <v>6722</v>
      </c>
      <c r="D82" s="661" t="s">
        <v>6798</v>
      </c>
      <c r="E82" s="661" t="s">
        <v>6799</v>
      </c>
      <c r="F82" s="664">
        <v>4</v>
      </c>
      <c r="G82" s="664">
        <v>8932</v>
      </c>
      <c r="H82" s="664">
        <v>1</v>
      </c>
      <c r="I82" s="664">
        <v>2233</v>
      </c>
      <c r="J82" s="664"/>
      <c r="K82" s="664"/>
      <c r="L82" s="664"/>
      <c r="M82" s="664"/>
      <c r="N82" s="664">
        <v>7</v>
      </c>
      <c r="O82" s="664">
        <v>15848</v>
      </c>
      <c r="P82" s="677">
        <v>1.7742946708463949</v>
      </c>
      <c r="Q82" s="665">
        <v>2264</v>
      </c>
    </row>
    <row r="83" spans="1:17" ht="14.4" customHeight="1" x14ac:dyDescent="0.3">
      <c r="A83" s="660" t="s">
        <v>6972</v>
      </c>
      <c r="B83" s="661" t="s">
        <v>6808</v>
      </c>
      <c r="C83" s="661" t="s">
        <v>6722</v>
      </c>
      <c r="D83" s="661" t="s">
        <v>6811</v>
      </c>
      <c r="E83" s="661" t="s">
        <v>6812</v>
      </c>
      <c r="F83" s="664"/>
      <c r="G83" s="664"/>
      <c r="H83" s="664"/>
      <c r="I83" s="664"/>
      <c r="J83" s="664">
        <v>1</v>
      </c>
      <c r="K83" s="664">
        <v>218</v>
      </c>
      <c r="L83" s="664"/>
      <c r="M83" s="664">
        <v>218</v>
      </c>
      <c r="N83" s="664"/>
      <c r="O83" s="664"/>
      <c r="P83" s="677"/>
      <c r="Q83" s="665"/>
    </row>
    <row r="84" spans="1:17" ht="14.4" customHeight="1" x14ac:dyDescent="0.3">
      <c r="A84" s="660" t="s">
        <v>6972</v>
      </c>
      <c r="B84" s="661" t="s">
        <v>6808</v>
      </c>
      <c r="C84" s="661" t="s">
        <v>6722</v>
      </c>
      <c r="D84" s="661" t="s">
        <v>6813</v>
      </c>
      <c r="E84" s="661" t="s">
        <v>6814</v>
      </c>
      <c r="F84" s="664"/>
      <c r="G84" s="664"/>
      <c r="H84" s="664"/>
      <c r="I84" s="664"/>
      <c r="J84" s="664">
        <v>1</v>
      </c>
      <c r="K84" s="664">
        <v>501</v>
      </c>
      <c r="L84" s="664"/>
      <c r="M84" s="664">
        <v>501</v>
      </c>
      <c r="N84" s="664"/>
      <c r="O84" s="664"/>
      <c r="P84" s="677"/>
      <c r="Q84" s="665"/>
    </row>
    <row r="85" spans="1:17" ht="14.4" customHeight="1" x14ac:dyDescent="0.3">
      <c r="A85" s="660" t="s">
        <v>6972</v>
      </c>
      <c r="B85" s="661" t="s">
        <v>6808</v>
      </c>
      <c r="C85" s="661" t="s">
        <v>6722</v>
      </c>
      <c r="D85" s="661" t="s">
        <v>6817</v>
      </c>
      <c r="E85" s="661" t="s">
        <v>6818</v>
      </c>
      <c r="F85" s="664">
        <v>4</v>
      </c>
      <c r="G85" s="664">
        <v>1400</v>
      </c>
      <c r="H85" s="664">
        <v>1</v>
      </c>
      <c r="I85" s="664">
        <v>350</v>
      </c>
      <c r="J85" s="664">
        <v>2</v>
      </c>
      <c r="K85" s="664">
        <v>702</v>
      </c>
      <c r="L85" s="664">
        <v>0.50142857142857145</v>
      </c>
      <c r="M85" s="664">
        <v>351</v>
      </c>
      <c r="N85" s="664">
        <v>3</v>
      </c>
      <c r="O85" s="664">
        <v>1053</v>
      </c>
      <c r="P85" s="677">
        <v>0.75214285714285711</v>
      </c>
      <c r="Q85" s="665">
        <v>351</v>
      </c>
    </row>
    <row r="86" spans="1:17" ht="14.4" customHeight="1" x14ac:dyDescent="0.3">
      <c r="A86" s="660" t="s">
        <v>6972</v>
      </c>
      <c r="B86" s="661" t="s">
        <v>6808</v>
      </c>
      <c r="C86" s="661" t="s">
        <v>6722</v>
      </c>
      <c r="D86" s="661" t="s">
        <v>6821</v>
      </c>
      <c r="E86" s="661" t="s">
        <v>6822</v>
      </c>
      <c r="F86" s="664">
        <v>1249</v>
      </c>
      <c r="G86" s="664">
        <v>81185</v>
      </c>
      <c r="H86" s="664">
        <v>1</v>
      </c>
      <c r="I86" s="664">
        <v>65</v>
      </c>
      <c r="J86" s="664">
        <v>1711</v>
      </c>
      <c r="K86" s="664">
        <v>111215</v>
      </c>
      <c r="L86" s="664">
        <v>1.3698959167333866</v>
      </c>
      <c r="M86" s="664">
        <v>65</v>
      </c>
      <c r="N86" s="664">
        <v>1599</v>
      </c>
      <c r="O86" s="664">
        <v>103935</v>
      </c>
      <c r="P86" s="677">
        <v>1.2802241793434748</v>
      </c>
      <c r="Q86" s="665">
        <v>65</v>
      </c>
    </row>
    <row r="87" spans="1:17" ht="14.4" customHeight="1" x14ac:dyDescent="0.3">
      <c r="A87" s="660" t="s">
        <v>6972</v>
      </c>
      <c r="B87" s="661" t="s">
        <v>6808</v>
      </c>
      <c r="C87" s="661" t="s">
        <v>6722</v>
      </c>
      <c r="D87" s="661" t="s">
        <v>1097</v>
      </c>
      <c r="E87" s="661" t="s">
        <v>6825</v>
      </c>
      <c r="F87" s="664">
        <v>7</v>
      </c>
      <c r="G87" s="664">
        <v>4130</v>
      </c>
      <c r="H87" s="664">
        <v>1</v>
      </c>
      <c r="I87" s="664">
        <v>590</v>
      </c>
      <c r="J87" s="664">
        <v>5</v>
      </c>
      <c r="K87" s="664">
        <v>2955</v>
      </c>
      <c r="L87" s="664">
        <v>0.71549636803874095</v>
      </c>
      <c r="M87" s="664">
        <v>591</v>
      </c>
      <c r="N87" s="664">
        <v>8</v>
      </c>
      <c r="O87" s="664">
        <v>4728</v>
      </c>
      <c r="P87" s="677">
        <v>1.1447941888619855</v>
      </c>
      <c r="Q87" s="665">
        <v>591</v>
      </c>
    </row>
    <row r="88" spans="1:17" ht="14.4" customHeight="1" x14ac:dyDescent="0.3">
      <c r="A88" s="660" t="s">
        <v>6972</v>
      </c>
      <c r="B88" s="661" t="s">
        <v>6808</v>
      </c>
      <c r="C88" s="661" t="s">
        <v>6722</v>
      </c>
      <c r="D88" s="661" t="s">
        <v>6826</v>
      </c>
      <c r="E88" s="661" t="s">
        <v>6827</v>
      </c>
      <c r="F88" s="664">
        <v>6</v>
      </c>
      <c r="G88" s="664">
        <v>3690</v>
      </c>
      <c r="H88" s="664">
        <v>1</v>
      </c>
      <c r="I88" s="664">
        <v>615</v>
      </c>
      <c r="J88" s="664">
        <v>2</v>
      </c>
      <c r="K88" s="664">
        <v>1232</v>
      </c>
      <c r="L88" s="664">
        <v>0.33387533875338754</v>
      </c>
      <c r="M88" s="664">
        <v>616</v>
      </c>
      <c r="N88" s="664">
        <v>8</v>
      </c>
      <c r="O88" s="664">
        <v>4928</v>
      </c>
      <c r="P88" s="677">
        <v>1.3355013550135502</v>
      </c>
      <c r="Q88" s="665">
        <v>616</v>
      </c>
    </row>
    <row r="89" spans="1:17" ht="14.4" customHeight="1" x14ac:dyDescent="0.3">
      <c r="A89" s="660" t="s">
        <v>6972</v>
      </c>
      <c r="B89" s="661" t="s">
        <v>6808</v>
      </c>
      <c r="C89" s="661" t="s">
        <v>6722</v>
      </c>
      <c r="D89" s="661" t="s">
        <v>6828</v>
      </c>
      <c r="E89" s="661" t="s">
        <v>6829</v>
      </c>
      <c r="F89" s="664">
        <v>1</v>
      </c>
      <c r="G89" s="664">
        <v>149</v>
      </c>
      <c r="H89" s="664">
        <v>1</v>
      </c>
      <c r="I89" s="664">
        <v>149</v>
      </c>
      <c r="J89" s="664"/>
      <c r="K89" s="664"/>
      <c r="L89" s="664"/>
      <c r="M89" s="664"/>
      <c r="N89" s="664"/>
      <c r="O89" s="664"/>
      <c r="P89" s="677"/>
      <c r="Q89" s="665"/>
    </row>
    <row r="90" spans="1:17" ht="14.4" customHeight="1" x14ac:dyDescent="0.3">
      <c r="A90" s="660" t="s">
        <v>6972</v>
      </c>
      <c r="B90" s="661" t="s">
        <v>6808</v>
      </c>
      <c r="C90" s="661" t="s">
        <v>6722</v>
      </c>
      <c r="D90" s="661" t="s">
        <v>6832</v>
      </c>
      <c r="E90" s="661" t="s">
        <v>6833</v>
      </c>
      <c r="F90" s="664">
        <v>60</v>
      </c>
      <c r="G90" s="664">
        <v>1380</v>
      </c>
      <c r="H90" s="664">
        <v>1</v>
      </c>
      <c r="I90" s="664">
        <v>23</v>
      </c>
      <c r="J90" s="664">
        <v>44</v>
      </c>
      <c r="K90" s="664">
        <v>1029</v>
      </c>
      <c r="L90" s="664">
        <v>0.7456521739130435</v>
      </c>
      <c r="M90" s="664">
        <v>23.386363636363637</v>
      </c>
      <c r="N90" s="664">
        <v>36</v>
      </c>
      <c r="O90" s="664">
        <v>864</v>
      </c>
      <c r="P90" s="677">
        <v>0.62608695652173918</v>
      </c>
      <c r="Q90" s="665">
        <v>24</v>
      </c>
    </row>
    <row r="91" spans="1:17" ht="14.4" customHeight="1" x14ac:dyDescent="0.3">
      <c r="A91" s="660" t="s">
        <v>6972</v>
      </c>
      <c r="B91" s="661" t="s">
        <v>6808</v>
      </c>
      <c r="C91" s="661" t="s">
        <v>6722</v>
      </c>
      <c r="D91" s="661" t="s">
        <v>6836</v>
      </c>
      <c r="E91" s="661" t="s">
        <v>6837</v>
      </c>
      <c r="F91" s="664">
        <v>5</v>
      </c>
      <c r="G91" s="664">
        <v>270</v>
      </c>
      <c r="H91" s="664">
        <v>1</v>
      </c>
      <c r="I91" s="664">
        <v>54</v>
      </c>
      <c r="J91" s="664">
        <v>48</v>
      </c>
      <c r="K91" s="664">
        <v>2592</v>
      </c>
      <c r="L91" s="664">
        <v>9.6</v>
      </c>
      <c r="M91" s="664">
        <v>54</v>
      </c>
      <c r="N91" s="664">
        <v>22</v>
      </c>
      <c r="O91" s="664">
        <v>1188</v>
      </c>
      <c r="P91" s="677">
        <v>4.4000000000000004</v>
      </c>
      <c r="Q91" s="665">
        <v>54</v>
      </c>
    </row>
    <row r="92" spans="1:17" ht="14.4" customHeight="1" x14ac:dyDescent="0.3">
      <c r="A92" s="660" t="s">
        <v>6972</v>
      </c>
      <c r="B92" s="661" t="s">
        <v>6808</v>
      </c>
      <c r="C92" s="661" t="s">
        <v>6722</v>
      </c>
      <c r="D92" s="661" t="s">
        <v>6838</v>
      </c>
      <c r="E92" s="661" t="s">
        <v>6839</v>
      </c>
      <c r="F92" s="664">
        <v>954</v>
      </c>
      <c r="G92" s="664">
        <v>73458</v>
      </c>
      <c r="H92" s="664">
        <v>1</v>
      </c>
      <c r="I92" s="664">
        <v>77</v>
      </c>
      <c r="J92" s="664">
        <v>1049</v>
      </c>
      <c r="K92" s="664">
        <v>80773</v>
      </c>
      <c r="L92" s="664">
        <v>1.09958071278826</v>
      </c>
      <c r="M92" s="664">
        <v>77</v>
      </c>
      <c r="N92" s="664">
        <v>1158</v>
      </c>
      <c r="O92" s="664">
        <v>89166</v>
      </c>
      <c r="P92" s="677">
        <v>1.2138364779874213</v>
      </c>
      <c r="Q92" s="665">
        <v>77</v>
      </c>
    </row>
    <row r="93" spans="1:17" ht="14.4" customHeight="1" x14ac:dyDescent="0.3">
      <c r="A93" s="660" t="s">
        <v>6972</v>
      </c>
      <c r="B93" s="661" t="s">
        <v>6808</v>
      </c>
      <c r="C93" s="661" t="s">
        <v>6722</v>
      </c>
      <c r="D93" s="661" t="s">
        <v>6842</v>
      </c>
      <c r="E93" s="661" t="s">
        <v>6843</v>
      </c>
      <c r="F93" s="664">
        <v>230</v>
      </c>
      <c r="G93" s="664">
        <v>5060</v>
      </c>
      <c r="H93" s="664">
        <v>1</v>
      </c>
      <c r="I93" s="664">
        <v>22</v>
      </c>
      <c r="J93" s="664">
        <v>260</v>
      </c>
      <c r="K93" s="664">
        <v>5811</v>
      </c>
      <c r="L93" s="664">
        <v>1.1484189723320157</v>
      </c>
      <c r="M93" s="664">
        <v>22.35</v>
      </c>
      <c r="N93" s="664">
        <v>190</v>
      </c>
      <c r="O93" s="664">
        <v>4370</v>
      </c>
      <c r="P93" s="677">
        <v>0.86363636363636365</v>
      </c>
      <c r="Q93" s="665">
        <v>23</v>
      </c>
    </row>
    <row r="94" spans="1:17" ht="14.4" customHeight="1" x14ac:dyDescent="0.3">
      <c r="A94" s="660" t="s">
        <v>6972</v>
      </c>
      <c r="B94" s="661" t="s">
        <v>6808</v>
      </c>
      <c r="C94" s="661" t="s">
        <v>6722</v>
      </c>
      <c r="D94" s="661" t="s">
        <v>6850</v>
      </c>
      <c r="E94" s="661" t="s">
        <v>6851</v>
      </c>
      <c r="F94" s="664"/>
      <c r="G94" s="664"/>
      <c r="H94" s="664"/>
      <c r="I94" s="664"/>
      <c r="J94" s="664">
        <v>1</v>
      </c>
      <c r="K94" s="664">
        <v>628</v>
      </c>
      <c r="L94" s="664"/>
      <c r="M94" s="664">
        <v>628</v>
      </c>
      <c r="N94" s="664"/>
      <c r="O94" s="664"/>
      <c r="P94" s="677"/>
      <c r="Q94" s="665"/>
    </row>
    <row r="95" spans="1:17" ht="14.4" customHeight="1" x14ac:dyDescent="0.3">
      <c r="A95" s="660" t="s">
        <v>6972</v>
      </c>
      <c r="B95" s="661" t="s">
        <v>6808</v>
      </c>
      <c r="C95" s="661" t="s">
        <v>6722</v>
      </c>
      <c r="D95" s="661" t="s">
        <v>6852</v>
      </c>
      <c r="E95" s="661" t="s">
        <v>6853</v>
      </c>
      <c r="F95" s="664">
        <v>162</v>
      </c>
      <c r="G95" s="664">
        <v>33858</v>
      </c>
      <c r="H95" s="664">
        <v>1</v>
      </c>
      <c r="I95" s="664">
        <v>209</v>
      </c>
      <c r="J95" s="664"/>
      <c r="K95" s="664"/>
      <c r="L95" s="664"/>
      <c r="M95" s="664"/>
      <c r="N95" s="664">
        <v>1</v>
      </c>
      <c r="O95" s="664">
        <v>209</v>
      </c>
      <c r="P95" s="677">
        <v>6.1728395061728392E-3</v>
      </c>
      <c r="Q95" s="665">
        <v>209</v>
      </c>
    </row>
    <row r="96" spans="1:17" ht="14.4" customHeight="1" x14ac:dyDescent="0.3">
      <c r="A96" s="660" t="s">
        <v>6972</v>
      </c>
      <c r="B96" s="661" t="s">
        <v>6808</v>
      </c>
      <c r="C96" s="661" t="s">
        <v>6722</v>
      </c>
      <c r="D96" s="661" t="s">
        <v>6854</v>
      </c>
      <c r="E96" s="661" t="s">
        <v>6855</v>
      </c>
      <c r="F96" s="664">
        <v>38</v>
      </c>
      <c r="G96" s="664">
        <v>2508</v>
      </c>
      <c r="H96" s="664">
        <v>1</v>
      </c>
      <c r="I96" s="664">
        <v>66</v>
      </c>
      <c r="J96" s="664">
        <v>27</v>
      </c>
      <c r="K96" s="664">
        <v>1782</v>
      </c>
      <c r="L96" s="664">
        <v>0.71052631578947367</v>
      </c>
      <c r="M96" s="664">
        <v>66</v>
      </c>
      <c r="N96" s="664">
        <v>37</v>
      </c>
      <c r="O96" s="664">
        <v>2442</v>
      </c>
      <c r="P96" s="677">
        <v>0.97368421052631582</v>
      </c>
      <c r="Q96" s="665">
        <v>66</v>
      </c>
    </row>
    <row r="97" spans="1:17" ht="14.4" customHeight="1" x14ac:dyDescent="0.3">
      <c r="A97" s="660" t="s">
        <v>6972</v>
      </c>
      <c r="B97" s="661" t="s">
        <v>6808</v>
      </c>
      <c r="C97" s="661" t="s">
        <v>6722</v>
      </c>
      <c r="D97" s="661" t="s">
        <v>6858</v>
      </c>
      <c r="E97" s="661" t="s">
        <v>6859</v>
      </c>
      <c r="F97" s="664">
        <v>1044</v>
      </c>
      <c r="G97" s="664">
        <v>16704</v>
      </c>
      <c r="H97" s="664">
        <v>1</v>
      </c>
      <c r="I97" s="664">
        <v>16</v>
      </c>
      <c r="J97" s="664">
        <v>1050</v>
      </c>
      <c r="K97" s="664">
        <v>16800</v>
      </c>
      <c r="L97" s="664">
        <v>1.0057471264367817</v>
      </c>
      <c r="M97" s="664">
        <v>16</v>
      </c>
      <c r="N97" s="664">
        <v>1167</v>
      </c>
      <c r="O97" s="664">
        <v>18672</v>
      </c>
      <c r="P97" s="677">
        <v>1.117816091954023</v>
      </c>
      <c r="Q97" s="665">
        <v>16</v>
      </c>
    </row>
    <row r="98" spans="1:17" ht="14.4" customHeight="1" x14ac:dyDescent="0.3">
      <c r="A98" s="660" t="s">
        <v>6972</v>
      </c>
      <c r="B98" s="661" t="s">
        <v>6808</v>
      </c>
      <c r="C98" s="661" t="s">
        <v>6722</v>
      </c>
      <c r="D98" s="661" t="s">
        <v>6862</v>
      </c>
      <c r="E98" s="661" t="s">
        <v>6863</v>
      </c>
      <c r="F98" s="664">
        <v>20</v>
      </c>
      <c r="G98" s="664">
        <v>6960</v>
      </c>
      <c r="H98" s="664">
        <v>1</v>
      </c>
      <c r="I98" s="664">
        <v>348</v>
      </c>
      <c r="J98" s="664">
        <v>20</v>
      </c>
      <c r="K98" s="664">
        <v>6980</v>
      </c>
      <c r="L98" s="664">
        <v>1.0028735632183907</v>
      </c>
      <c r="M98" s="664">
        <v>349</v>
      </c>
      <c r="N98" s="664"/>
      <c r="O98" s="664"/>
      <c r="P98" s="677"/>
      <c r="Q98" s="665"/>
    </row>
    <row r="99" spans="1:17" ht="14.4" customHeight="1" x14ac:dyDescent="0.3">
      <c r="A99" s="660" t="s">
        <v>6972</v>
      </c>
      <c r="B99" s="661" t="s">
        <v>6808</v>
      </c>
      <c r="C99" s="661" t="s">
        <v>6722</v>
      </c>
      <c r="D99" s="661" t="s">
        <v>6864</v>
      </c>
      <c r="E99" s="661" t="s">
        <v>6865</v>
      </c>
      <c r="F99" s="664">
        <v>168</v>
      </c>
      <c r="G99" s="664">
        <v>4032</v>
      </c>
      <c r="H99" s="664">
        <v>1</v>
      </c>
      <c r="I99" s="664">
        <v>24</v>
      </c>
      <c r="J99" s="664">
        <v>214</v>
      </c>
      <c r="K99" s="664">
        <v>5136</v>
      </c>
      <c r="L99" s="664">
        <v>1.2738095238095237</v>
      </c>
      <c r="M99" s="664">
        <v>24</v>
      </c>
      <c r="N99" s="664">
        <v>154</v>
      </c>
      <c r="O99" s="664">
        <v>3696</v>
      </c>
      <c r="P99" s="677">
        <v>0.91666666666666663</v>
      </c>
      <c r="Q99" s="665">
        <v>24</v>
      </c>
    </row>
    <row r="100" spans="1:17" ht="14.4" customHeight="1" x14ac:dyDescent="0.3">
      <c r="A100" s="660" t="s">
        <v>6972</v>
      </c>
      <c r="B100" s="661" t="s">
        <v>6808</v>
      </c>
      <c r="C100" s="661" t="s">
        <v>6722</v>
      </c>
      <c r="D100" s="661" t="s">
        <v>6866</v>
      </c>
      <c r="E100" s="661" t="s">
        <v>6867</v>
      </c>
      <c r="F100" s="664">
        <v>6</v>
      </c>
      <c r="G100" s="664">
        <v>4428</v>
      </c>
      <c r="H100" s="664">
        <v>1</v>
      </c>
      <c r="I100" s="664">
        <v>738</v>
      </c>
      <c r="J100" s="664">
        <v>2</v>
      </c>
      <c r="K100" s="664">
        <v>1478</v>
      </c>
      <c r="L100" s="664">
        <v>0.33378500451671184</v>
      </c>
      <c r="M100" s="664">
        <v>739</v>
      </c>
      <c r="N100" s="664">
        <v>8</v>
      </c>
      <c r="O100" s="664">
        <v>5912</v>
      </c>
      <c r="P100" s="677">
        <v>1.3351400180668473</v>
      </c>
      <c r="Q100" s="665">
        <v>739</v>
      </c>
    </row>
    <row r="101" spans="1:17" ht="14.4" customHeight="1" x14ac:dyDescent="0.3">
      <c r="A101" s="660" t="s">
        <v>6972</v>
      </c>
      <c r="B101" s="661" t="s">
        <v>6808</v>
      </c>
      <c r="C101" s="661" t="s">
        <v>6722</v>
      </c>
      <c r="D101" s="661" t="s">
        <v>6868</v>
      </c>
      <c r="E101" s="661" t="s">
        <v>6869</v>
      </c>
      <c r="F101" s="664">
        <v>13</v>
      </c>
      <c r="G101" s="664">
        <v>2340</v>
      </c>
      <c r="H101" s="664">
        <v>1</v>
      </c>
      <c r="I101" s="664">
        <v>180</v>
      </c>
      <c r="J101" s="664">
        <v>5</v>
      </c>
      <c r="K101" s="664">
        <v>900</v>
      </c>
      <c r="L101" s="664">
        <v>0.38461538461538464</v>
      </c>
      <c r="M101" s="664">
        <v>180</v>
      </c>
      <c r="N101" s="664">
        <v>36</v>
      </c>
      <c r="O101" s="664">
        <v>6480</v>
      </c>
      <c r="P101" s="677">
        <v>2.7692307692307692</v>
      </c>
      <c r="Q101" s="665">
        <v>180</v>
      </c>
    </row>
    <row r="102" spans="1:17" ht="14.4" customHeight="1" x14ac:dyDescent="0.3">
      <c r="A102" s="660" t="s">
        <v>6972</v>
      </c>
      <c r="B102" s="661" t="s">
        <v>6808</v>
      </c>
      <c r="C102" s="661" t="s">
        <v>6722</v>
      </c>
      <c r="D102" s="661" t="s">
        <v>6874</v>
      </c>
      <c r="E102" s="661" t="s">
        <v>6875</v>
      </c>
      <c r="F102" s="664">
        <v>6</v>
      </c>
      <c r="G102" s="664">
        <v>1518</v>
      </c>
      <c r="H102" s="664">
        <v>1</v>
      </c>
      <c r="I102" s="664">
        <v>253</v>
      </c>
      <c r="J102" s="664">
        <v>144</v>
      </c>
      <c r="K102" s="664">
        <v>36432</v>
      </c>
      <c r="L102" s="664">
        <v>24</v>
      </c>
      <c r="M102" s="664">
        <v>253</v>
      </c>
      <c r="N102" s="664">
        <v>159</v>
      </c>
      <c r="O102" s="664">
        <v>40227</v>
      </c>
      <c r="P102" s="677">
        <v>26.5</v>
      </c>
      <c r="Q102" s="665">
        <v>253</v>
      </c>
    </row>
    <row r="103" spans="1:17" ht="14.4" customHeight="1" x14ac:dyDescent="0.3">
      <c r="A103" s="660" t="s">
        <v>6972</v>
      </c>
      <c r="B103" s="661" t="s">
        <v>6808</v>
      </c>
      <c r="C103" s="661" t="s">
        <v>6722</v>
      </c>
      <c r="D103" s="661" t="s">
        <v>6876</v>
      </c>
      <c r="E103" s="661" t="s">
        <v>6877</v>
      </c>
      <c r="F103" s="664">
        <v>6</v>
      </c>
      <c r="G103" s="664">
        <v>1584</v>
      </c>
      <c r="H103" s="664">
        <v>1</v>
      </c>
      <c r="I103" s="664">
        <v>264</v>
      </c>
      <c r="J103" s="664">
        <v>2</v>
      </c>
      <c r="K103" s="664">
        <v>530</v>
      </c>
      <c r="L103" s="664">
        <v>0.33459595959595961</v>
      </c>
      <c r="M103" s="664">
        <v>265</v>
      </c>
      <c r="N103" s="664">
        <v>8</v>
      </c>
      <c r="O103" s="664">
        <v>2120</v>
      </c>
      <c r="P103" s="677">
        <v>1.3383838383838385</v>
      </c>
      <c r="Q103" s="665">
        <v>265</v>
      </c>
    </row>
    <row r="104" spans="1:17" ht="14.4" customHeight="1" x14ac:dyDescent="0.3">
      <c r="A104" s="660" t="s">
        <v>6972</v>
      </c>
      <c r="B104" s="661" t="s">
        <v>6808</v>
      </c>
      <c r="C104" s="661" t="s">
        <v>6722</v>
      </c>
      <c r="D104" s="661" t="s">
        <v>6878</v>
      </c>
      <c r="E104" s="661" t="s">
        <v>6879</v>
      </c>
      <c r="F104" s="664">
        <v>2</v>
      </c>
      <c r="G104" s="664">
        <v>378</v>
      </c>
      <c r="H104" s="664">
        <v>1</v>
      </c>
      <c r="I104" s="664">
        <v>189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6972</v>
      </c>
      <c r="B105" s="661" t="s">
        <v>6808</v>
      </c>
      <c r="C105" s="661" t="s">
        <v>6722</v>
      </c>
      <c r="D105" s="661" t="s">
        <v>6882</v>
      </c>
      <c r="E105" s="661" t="s">
        <v>6883</v>
      </c>
      <c r="F105" s="664">
        <v>16</v>
      </c>
      <c r="G105" s="664">
        <v>3456</v>
      </c>
      <c r="H105" s="664">
        <v>1</v>
      </c>
      <c r="I105" s="664">
        <v>216</v>
      </c>
      <c r="J105" s="664">
        <v>49</v>
      </c>
      <c r="K105" s="664">
        <v>10584</v>
      </c>
      <c r="L105" s="664">
        <v>3.0625</v>
      </c>
      <c r="M105" s="664">
        <v>216</v>
      </c>
      <c r="N105" s="664">
        <v>24</v>
      </c>
      <c r="O105" s="664">
        <v>5184</v>
      </c>
      <c r="P105" s="677">
        <v>1.5</v>
      </c>
      <c r="Q105" s="665">
        <v>216</v>
      </c>
    </row>
    <row r="106" spans="1:17" ht="14.4" customHeight="1" x14ac:dyDescent="0.3">
      <c r="A106" s="660" t="s">
        <v>6972</v>
      </c>
      <c r="B106" s="661" t="s">
        <v>6808</v>
      </c>
      <c r="C106" s="661" t="s">
        <v>6722</v>
      </c>
      <c r="D106" s="661" t="s">
        <v>6884</v>
      </c>
      <c r="E106" s="661" t="s">
        <v>6885</v>
      </c>
      <c r="F106" s="664">
        <v>1</v>
      </c>
      <c r="G106" s="664">
        <v>35</v>
      </c>
      <c r="H106" s="664">
        <v>1</v>
      </c>
      <c r="I106" s="664">
        <v>35</v>
      </c>
      <c r="J106" s="664">
        <v>1</v>
      </c>
      <c r="K106" s="664">
        <v>35</v>
      </c>
      <c r="L106" s="664">
        <v>1</v>
      </c>
      <c r="M106" s="664">
        <v>35</v>
      </c>
      <c r="N106" s="664"/>
      <c r="O106" s="664"/>
      <c r="P106" s="677"/>
      <c r="Q106" s="665"/>
    </row>
    <row r="107" spans="1:17" ht="14.4" customHeight="1" x14ac:dyDescent="0.3">
      <c r="A107" s="660" t="s">
        <v>6972</v>
      </c>
      <c r="B107" s="661" t="s">
        <v>6808</v>
      </c>
      <c r="C107" s="661" t="s">
        <v>6722</v>
      </c>
      <c r="D107" s="661" t="s">
        <v>6886</v>
      </c>
      <c r="E107" s="661" t="s">
        <v>6887</v>
      </c>
      <c r="F107" s="664">
        <v>6</v>
      </c>
      <c r="G107" s="664">
        <v>3540</v>
      </c>
      <c r="H107" s="664">
        <v>1</v>
      </c>
      <c r="I107" s="664">
        <v>590</v>
      </c>
      <c r="J107" s="664">
        <v>2</v>
      </c>
      <c r="K107" s="664">
        <v>1182</v>
      </c>
      <c r="L107" s="664">
        <v>0.33389830508474577</v>
      </c>
      <c r="M107" s="664">
        <v>591</v>
      </c>
      <c r="N107" s="664">
        <v>8</v>
      </c>
      <c r="O107" s="664">
        <v>4728</v>
      </c>
      <c r="P107" s="677">
        <v>1.3355932203389831</v>
      </c>
      <c r="Q107" s="665">
        <v>591</v>
      </c>
    </row>
    <row r="108" spans="1:17" ht="14.4" customHeight="1" x14ac:dyDescent="0.3">
      <c r="A108" s="660" t="s">
        <v>6972</v>
      </c>
      <c r="B108" s="661" t="s">
        <v>6808</v>
      </c>
      <c r="C108" s="661" t="s">
        <v>6722</v>
      </c>
      <c r="D108" s="661" t="s">
        <v>6888</v>
      </c>
      <c r="E108" s="661" t="s">
        <v>6889</v>
      </c>
      <c r="F108" s="664">
        <v>14</v>
      </c>
      <c r="G108" s="664">
        <v>700</v>
      </c>
      <c r="H108" s="664">
        <v>1</v>
      </c>
      <c r="I108" s="664">
        <v>50</v>
      </c>
      <c r="J108" s="664">
        <v>6</v>
      </c>
      <c r="K108" s="664">
        <v>300</v>
      </c>
      <c r="L108" s="664">
        <v>0.42857142857142855</v>
      </c>
      <c r="M108" s="664">
        <v>50</v>
      </c>
      <c r="N108" s="664">
        <v>12</v>
      </c>
      <c r="O108" s="664">
        <v>600</v>
      </c>
      <c r="P108" s="677">
        <v>0.8571428571428571</v>
      </c>
      <c r="Q108" s="665">
        <v>50</v>
      </c>
    </row>
    <row r="109" spans="1:17" ht="14.4" customHeight="1" x14ac:dyDescent="0.3">
      <c r="A109" s="660" t="s">
        <v>6972</v>
      </c>
      <c r="B109" s="661" t="s">
        <v>6808</v>
      </c>
      <c r="C109" s="661" t="s">
        <v>6722</v>
      </c>
      <c r="D109" s="661" t="s">
        <v>6890</v>
      </c>
      <c r="E109" s="661" t="s">
        <v>6891</v>
      </c>
      <c r="F109" s="664">
        <v>6</v>
      </c>
      <c r="G109" s="664">
        <v>3270</v>
      </c>
      <c r="H109" s="664">
        <v>1</v>
      </c>
      <c r="I109" s="664">
        <v>545</v>
      </c>
      <c r="J109" s="664">
        <v>2</v>
      </c>
      <c r="K109" s="664">
        <v>1092</v>
      </c>
      <c r="L109" s="664">
        <v>0.33394495412844039</v>
      </c>
      <c r="M109" s="664">
        <v>546</v>
      </c>
      <c r="N109" s="664">
        <v>8</v>
      </c>
      <c r="O109" s="664">
        <v>4368</v>
      </c>
      <c r="P109" s="677">
        <v>1.3357798165137615</v>
      </c>
      <c r="Q109" s="665">
        <v>546</v>
      </c>
    </row>
    <row r="110" spans="1:17" ht="14.4" customHeight="1" x14ac:dyDescent="0.3">
      <c r="A110" s="660" t="s">
        <v>6972</v>
      </c>
      <c r="B110" s="661" t="s">
        <v>6808</v>
      </c>
      <c r="C110" s="661" t="s">
        <v>6722</v>
      </c>
      <c r="D110" s="661" t="s">
        <v>6892</v>
      </c>
      <c r="E110" s="661" t="s">
        <v>6893</v>
      </c>
      <c r="F110" s="664">
        <v>2</v>
      </c>
      <c r="G110" s="664">
        <v>958</v>
      </c>
      <c r="H110" s="664">
        <v>1</v>
      </c>
      <c r="I110" s="664">
        <v>479</v>
      </c>
      <c r="J110" s="664"/>
      <c r="K110" s="664"/>
      <c r="L110" s="664"/>
      <c r="M110" s="664"/>
      <c r="N110" s="664"/>
      <c r="O110" s="664"/>
      <c r="P110" s="677"/>
      <c r="Q110" s="665"/>
    </row>
    <row r="111" spans="1:17" ht="14.4" customHeight="1" x14ac:dyDescent="0.3">
      <c r="A111" s="660" t="s">
        <v>6972</v>
      </c>
      <c r="B111" s="661" t="s">
        <v>6808</v>
      </c>
      <c r="C111" s="661" t="s">
        <v>6722</v>
      </c>
      <c r="D111" s="661" t="s">
        <v>6894</v>
      </c>
      <c r="E111" s="661" t="s">
        <v>6895</v>
      </c>
      <c r="F111" s="664">
        <v>6</v>
      </c>
      <c r="G111" s="664">
        <v>4404</v>
      </c>
      <c r="H111" s="664">
        <v>1</v>
      </c>
      <c r="I111" s="664">
        <v>734</v>
      </c>
      <c r="J111" s="664">
        <v>2</v>
      </c>
      <c r="K111" s="664">
        <v>1470</v>
      </c>
      <c r="L111" s="664">
        <v>0.33378746594005448</v>
      </c>
      <c r="M111" s="664">
        <v>735</v>
      </c>
      <c r="N111" s="664">
        <v>8</v>
      </c>
      <c r="O111" s="664">
        <v>5880</v>
      </c>
      <c r="P111" s="677">
        <v>1.3351498637602179</v>
      </c>
      <c r="Q111" s="665">
        <v>735</v>
      </c>
    </row>
    <row r="112" spans="1:17" ht="14.4" customHeight="1" x14ac:dyDescent="0.3">
      <c r="A112" s="660" t="s">
        <v>6972</v>
      </c>
      <c r="B112" s="661" t="s">
        <v>6808</v>
      </c>
      <c r="C112" s="661" t="s">
        <v>6722</v>
      </c>
      <c r="D112" s="661" t="s">
        <v>6896</v>
      </c>
      <c r="E112" s="661" t="s">
        <v>6897</v>
      </c>
      <c r="F112" s="664">
        <v>1</v>
      </c>
      <c r="G112" s="664">
        <v>326</v>
      </c>
      <c r="H112" s="664">
        <v>1</v>
      </c>
      <c r="I112" s="664">
        <v>326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6972</v>
      </c>
      <c r="B113" s="661" t="s">
        <v>6808</v>
      </c>
      <c r="C113" s="661" t="s">
        <v>6722</v>
      </c>
      <c r="D113" s="661" t="s">
        <v>6898</v>
      </c>
      <c r="E113" s="661" t="s">
        <v>6899</v>
      </c>
      <c r="F113" s="664">
        <v>6</v>
      </c>
      <c r="G113" s="664">
        <v>2064</v>
      </c>
      <c r="H113" s="664">
        <v>1</v>
      </c>
      <c r="I113" s="664">
        <v>344</v>
      </c>
      <c r="J113" s="664">
        <v>2</v>
      </c>
      <c r="K113" s="664">
        <v>690</v>
      </c>
      <c r="L113" s="664">
        <v>0.33430232558139533</v>
      </c>
      <c r="M113" s="664">
        <v>345</v>
      </c>
      <c r="N113" s="664">
        <v>8</v>
      </c>
      <c r="O113" s="664">
        <v>2760</v>
      </c>
      <c r="P113" s="677">
        <v>1.3372093023255813</v>
      </c>
      <c r="Q113" s="665">
        <v>345</v>
      </c>
    </row>
    <row r="114" spans="1:17" ht="14.4" customHeight="1" x14ac:dyDescent="0.3">
      <c r="A114" s="660" t="s">
        <v>6972</v>
      </c>
      <c r="B114" s="661" t="s">
        <v>6808</v>
      </c>
      <c r="C114" s="661" t="s">
        <v>6722</v>
      </c>
      <c r="D114" s="661" t="s">
        <v>6902</v>
      </c>
      <c r="E114" s="661" t="s">
        <v>6903</v>
      </c>
      <c r="F114" s="664"/>
      <c r="G114" s="664"/>
      <c r="H114" s="664"/>
      <c r="I114" s="664"/>
      <c r="J114" s="664">
        <v>1</v>
      </c>
      <c r="K114" s="664">
        <v>230</v>
      </c>
      <c r="L114" s="664"/>
      <c r="M114" s="664">
        <v>230</v>
      </c>
      <c r="N114" s="664">
        <v>4</v>
      </c>
      <c r="O114" s="664">
        <v>924</v>
      </c>
      <c r="P114" s="677"/>
      <c r="Q114" s="665">
        <v>231</v>
      </c>
    </row>
    <row r="115" spans="1:17" ht="14.4" customHeight="1" x14ac:dyDescent="0.3">
      <c r="A115" s="660" t="s">
        <v>6972</v>
      </c>
      <c r="B115" s="661" t="s">
        <v>6808</v>
      </c>
      <c r="C115" s="661" t="s">
        <v>6722</v>
      </c>
      <c r="D115" s="661" t="s">
        <v>6906</v>
      </c>
      <c r="E115" s="661" t="s">
        <v>6907</v>
      </c>
      <c r="F115" s="664">
        <v>1</v>
      </c>
      <c r="G115" s="664">
        <v>229</v>
      </c>
      <c r="H115" s="664">
        <v>1</v>
      </c>
      <c r="I115" s="664">
        <v>229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6972</v>
      </c>
      <c r="B116" s="661" t="s">
        <v>6808</v>
      </c>
      <c r="C116" s="661" t="s">
        <v>6722</v>
      </c>
      <c r="D116" s="661" t="s">
        <v>6920</v>
      </c>
      <c r="E116" s="661" t="s">
        <v>6921</v>
      </c>
      <c r="F116" s="664">
        <v>1</v>
      </c>
      <c r="G116" s="664">
        <v>164</v>
      </c>
      <c r="H116" s="664">
        <v>1</v>
      </c>
      <c r="I116" s="664">
        <v>164</v>
      </c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6972</v>
      </c>
      <c r="B117" s="661" t="s">
        <v>6808</v>
      </c>
      <c r="C117" s="661" t="s">
        <v>6722</v>
      </c>
      <c r="D117" s="661" t="s">
        <v>6927</v>
      </c>
      <c r="E117" s="661" t="s">
        <v>6928</v>
      </c>
      <c r="F117" s="664">
        <v>1</v>
      </c>
      <c r="G117" s="664">
        <v>915</v>
      </c>
      <c r="H117" s="664">
        <v>1</v>
      </c>
      <c r="I117" s="664">
        <v>915</v>
      </c>
      <c r="J117" s="664"/>
      <c r="K117" s="664"/>
      <c r="L117" s="664"/>
      <c r="M117" s="664"/>
      <c r="N117" s="664">
        <v>6</v>
      </c>
      <c r="O117" s="664">
        <v>5496</v>
      </c>
      <c r="P117" s="677">
        <v>6.0065573770491802</v>
      </c>
      <c r="Q117" s="665">
        <v>916</v>
      </c>
    </row>
    <row r="118" spans="1:17" ht="14.4" customHeight="1" x14ac:dyDescent="0.3">
      <c r="A118" s="660" t="s">
        <v>6972</v>
      </c>
      <c r="B118" s="661" t="s">
        <v>6808</v>
      </c>
      <c r="C118" s="661" t="s">
        <v>6722</v>
      </c>
      <c r="D118" s="661" t="s">
        <v>6929</v>
      </c>
      <c r="E118" s="661" t="s">
        <v>6930</v>
      </c>
      <c r="F118" s="664">
        <v>1</v>
      </c>
      <c r="G118" s="664">
        <v>892</v>
      </c>
      <c r="H118" s="664">
        <v>1</v>
      </c>
      <c r="I118" s="664">
        <v>892</v>
      </c>
      <c r="J118" s="664"/>
      <c r="K118" s="664"/>
      <c r="L118" s="664"/>
      <c r="M118" s="664"/>
      <c r="N118" s="664">
        <v>6</v>
      </c>
      <c r="O118" s="664">
        <v>5358</v>
      </c>
      <c r="P118" s="677">
        <v>6.006726457399103</v>
      </c>
      <c r="Q118" s="665">
        <v>893</v>
      </c>
    </row>
    <row r="119" spans="1:17" ht="14.4" customHeight="1" x14ac:dyDescent="0.3">
      <c r="A119" s="660" t="s">
        <v>6973</v>
      </c>
      <c r="B119" s="661" t="s">
        <v>6577</v>
      </c>
      <c r="C119" s="661" t="s">
        <v>6715</v>
      </c>
      <c r="D119" s="661" t="s">
        <v>6716</v>
      </c>
      <c r="E119" s="661" t="s">
        <v>6717</v>
      </c>
      <c r="F119" s="664"/>
      <c r="G119" s="664"/>
      <c r="H119" s="664"/>
      <c r="I119" s="664"/>
      <c r="J119" s="664"/>
      <c r="K119" s="664"/>
      <c r="L119" s="664"/>
      <c r="M119" s="664"/>
      <c r="N119" s="664">
        <v>4</v>
      </c>
      <c r="O119" s="664">
        <v>2260.4</v>
      </c>
      <c r="P119" s="677"/>
      <c r="Q119" s="665">
        <v>565.1</v>
      </c>
    </row>
    <row r="120" spans="1:17" ht="14.4" customHeight="1" x14ac:dyDescent="0.3">
      <c r="A120" s="660" t="s">
        <v>6973</v>
      </c>
      <c r="B120" s="661" t="s">
        <v>6577</v>
      </c>
      <c r="C120" s="661" t="s">
        <v>6715</v>
      </c>
      <c r="D120" s="661" t="s">
        <v>6718</v>
      </c>
      <c r="E120" s="661" t="s">
        <v>6719</v>
      </c>
      <c r="F120" s="664"/>
      <c r="G120" s="664"/>
      <c r="H120" s="664"/>
      <c r="I120" s="664"/>
      <c r="J120" s="664"/>
      <c r="K120" s="664"/>
      <c r="L120" s="664"/>
      <c r="M120" s="664"/>
      <c r="N120" s="664">
        <v>5</v>
      </c>
      <c r="O120" s="664">
        <v>5245</v>
      </c>
      <c r="P120" s="677"/>
      <c r="Q120" s="665">
        <v>1049</v>
      </c>
    </row>
    <row r="121" spans="1:17" ht="14.4" customHeight="1" x14ac:dyDescent="0.3">
      <c r="A121" s="660" t="s">
        <v>6973</v>
      </c>
      <c r="B121" s="661" t="s">
        <v>6577</v>
      </c>
      <c r="C121" s="661" t="s">
        <v>6722</v>
      </c>
      <c r="D121" s="661" t="s">
        <v>6727</v>
      </c>
      <c r="E121" s="661" t="s">
        <v>6728</v>
      </c>
      <c r="F121" s="664">
        <v>1</v>
      </c>
      <c r="G121" s="664">
        <v>34</v>
      </c>
      <c r="H121" s="664">
        <v>1</v>
      </c>
      <c r="I121" s="664">
        <v>34</v>
      </c>
      <c r="J121" s="664">
        <v>2</v>
      </c>
      <c r="K121" s="664">
        <v>68</v>
      </c>
      <c r="L121" s="664">
        <v>2</v>
      </c>
      <c r="M121" s="664">
        <v>34</v>
      </c>
      <c r="N121" s="664">
        <v>10</v>
      </c>
      <c r="O121" s="664">
        <v>350</v>
      </c>
      <c r="P121" s="677">
        <v>10.294117647058824</v>
      </c>
      <c r="Q121" s="665">
        <v>35</v>
      </c>
    </row>
    <row r="122" spans="1:17" ht="14.4" customHeight="1" x14ac:dyDescent="0.3">
      <c r="A122" s="660" t="s">
        <v>6973</v>
      </c>
      <c r="B122" s="661" t="s">
        <v>6577</v>
      </c>
      <c r="C122" s="661" t="s">
        <v>6722</v>
      </c>
      <c r="D122" s="661" t="s">
        <v>6731</v>
      </c>
      <c r="E122" s="661" t="s">
        <v>6732</v>
      </c>
      <c r="F122" s="664"/>
      <c r="G122" s="664"/>
      <c r="H122" s="664"/>
      <c r="I122" s="664"/>
      <c r="J122" s="664"/>
      <c r="K122" s="664"/>
      <c r="L122" s="664"/>
      <c r="M122" s="664"/>
      <c r="N122" s="664">
        <v>4</v>
      </c>
      <c r="O122" s="664">
        <v>660</v>
      </c>
      <c r="P122" s="677"/>
      <c r="Q122" s="665">
        <v>165</v>
      </c>
    </row>
    <row r="123" spans="1:17" ht="14.4" customHeight="1" x14ac:dyDescent="0.3">
      <c r="A123" s="660" t="s">
        <v>6973</v>
      </c>
      <c r="B123" s="661" t="s">
        <v>6577</v>
      </c>
      <c r="C123" s="661" t="s">
        <v>6722</v>
      </c>
      <c r="D123" s="661" t="s">
        <v>6974</v>
      </c>
      <c r="E123" s="661" t="s">
        <v>6975</v>
      </c>
      <c r="F123" s="664">
        <v>7</v>
      </c>
      <c r="G123" s="664">
        <v>72877</v>
      </c>
      <c r="H123" s="664">
        <v>1</v>
      </c>
      <c r="I123" s="664">
        <v>10411</v>
      </c>
      <c r="J123" s="664">
        <v>11</v>
      </c>
      <c r="K123" s="664">
        <v>114551</v>
      </c>
      <c r="L123" s="664">
        <v>1.5718402239389657</v>
      </c>
      <c r="M123" s="664">
        <v>10413.727272727272</v>
      </c>
      <c r="N123" s="664"/>
      <c r="O123" s="664"/>
      <c r="P123" s="677"/>
      <c r="Q123" s="665"/>
    </row>
    <row r="124" spans="1:17" ht="14.4" customHeight="1" x14ac:dyDescent="0.3">
      <c r="A124" s="660" t="s">
        <v>6973</v>
      </c>
      <c r="B124" s="661" t="s">
        <v>6577</v>
      </c>
      <c r="C124" s="661" t="s">
        <v>6722</v>
      </c>
      <c r="D124" s="661" t="s">
        <v>6733</v>
      </c>
      <c r="E124" s="661" t="s">
        <v>6734</v>
      </c>
      <c r="F124" s="664"/>
      <c r="G124" s="664"/>
      <c r="H124" s="664"/>
      <c r="I124" s="664"/>
      <c r="J124" s="664"/>
      <c r="K124" s="664"/>
      <c r="L124" s="664"/>
      <c r="M124" s="664"/>
      <c r="N124" s="664">
        <v>4</v>
      </c>
      <c r="O124" s="664">
        <v>188</v>
      </c>
      <c r="P124" s="677"/>
      <c r="Q124" s="665">
        <v>47</v>
      </c>
    </row>
    <row r="125" spans="1:17" ht="14.4" customHeight="1" x14ac:dyDescent="0.3">
      <c r="A125" s="660" t="s">
        <v>6973</v>
      </c>
      <c r="B125" s="661" t="s">
        <v>6577</v>
      </c>
      <c r="C125" s="661" t="s">
        <v>6722</v>
      </c>
      <c r="D125" s="661" t="s">
        <v>6745</v>
      </c>
      <c r="E125" s="661" t="s">
        <v>6746</v>
      </c>
      <c r="F125" s="664"/>
      <c r="G125" s="664"/>
      <c r="H125" s="664"/>
      <c r="I125" s="664"/>
      <c r="J125" s="664"/>
      <c r="K125" s="664"/>
      <c r="L125" s="664"/>
      <c r="M125" s="664"/>
      <c r="N125" s="664">
        <v>1</v>
      </c>
      <c r="O125" s="664">
        <v>0</v>
      </c>
      <c r="P125" s="677"/>
      <c r="Q125" s="665">
        <v>0</v>
      </c>
    </row>
    <row r="126" spans="1:17" ht="14.4" customHeight="1" x14ac:dyDescent="0.3">
      <c r="A126" s="660" t="s">
        <v>6973</v>
      </c>
      <c r="B126" s="661" t="s">
        <v>6577</v>
      </c>
      <c r="C126" s="661" t="s">
        <v>6722</v>
      </c>
      <c r="D126" s="661" t="s">
        <v>6749</v>
      </c>
      <c r="E126" s="661" t="s">
        <v>6750</v>
      </c>
      <c r="F126" s="664"/>
      <c r="G126" s="664"/>
      <c r="H126" s="664"/>
      <c r="I126" s="664"/>
      <c r="J126" s="664"/>
      <c r="K126" s="664"/>
      <c r="L126" s="664"/>
      <c r="M126" s="664"/>
      <c r="N126" s="664">
        <v>7</v>
      </c>
      <c r="O126" s="664">
        <v>574</v>
      </c>
      <c r="P126" s="677"/>
      <c r="Q126" s="665">
        <v>82</v>
      </c>
    </row>
    <row r="127" spans="1:17" ht="14.4" customHeight="1" x14ac:dyDescent="0.3">
      <c r="A127" s="660" t="s">
        <v>6973</v>
      </c>
      <c r="B127" s="661" t="s">
        <v>6577</v>
      </c>
      <c r="C127" s="661" t="s">
        <v>6722</v>
      </c>
      <c r="D127" s="661" t="s">
        <v>6759</v>
      </c>
      <c r="E127" s="661" t="s">
        <v>6760</v>
      </c>
      <c r="F127" s="664">
        <v>1</v>
      </c>
      <c r="G127" s="664">
        <v>327</v>
      </c>
      <c r="H127" s="664">
        <v>1</v>
      </c>
      <c r="I127" s="664">
        <v>327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6973</v>
      </c>
      <c r="B128" s="661" t="s">
        <v>6577</v>
      </c>
      <c r="C128" s="661" t="s">
        <v>6722</v>
      </c>
      <c r="D128" s="661" t="s">
        <v>6765</v>
      </c>
      <c r="E128" s="661" t="s">
        <v>6766</v>
      </c>
      <c r="F128" s="664"/>
      <c r="G128" s="664"/>
      <c r="H128" s="664"/>
      <c r="I128" s="664"/>
      <c r="J128" s="664"/>
      <c r="K128" s="664"/>
      <c r="L128" s="664"/>
      <c r="M128" s="664"/>
      <c r="N128" s="664">
        <v>6</v>
      </c>
      <c r="O128" s="664">
        <v>2658</v>
      </c>
      <c r="P128" s="677"/>
      <c r="Q128" s="665">
        <v>443</v>
      </c>
    </row>
    <row r="129" spans="1:17" ht="14.4" customHeight="1" x14ac:dyDescent="0.3">
      <c r="A129" s="660" t="s">
        <v>6973</v>
      </c>
      <c r="B129" s="661" t="s">
        <v>6577</v>
      </c>
      <c r="C129" s="661" t="s">
        <v>6722</v>
      </c>
      <c r="D129" s="661" t="s">
        <v>6767</v>
      </c>
      <c r="E129" s="661" t="s">
        <v>6768</v>
      </c>
      <c r="F129" s="664">
        <v>1</v>
      </c>
      <c r="G129" s="664">
        <v>159</v>
      </c>
      <c r="H129" s="664">
        <v>1</v>
      </c>
      <c r="I129" s="664">
        <v>159</v>
      </c>
      <c r="J129" s="664"/>
      <c r="K129" s="664"/>
      <c r="L129" s="664"/>
      <c r="M129" s="664"/>
      <c r="N129" s="664">
        <v>1</v>
      </c>
      <c r="O129" s="664">
        <v>161</v>
      </c>
      <c r="P129" s="677">
        <v>1.0125786163522013</v>
      </c>
      <c r="Q129" s="665">
        <v>161</v>
      </c>
    </row>
    <row r="130" spans="1:17" ht="14.4" customHeight="1" x14ac:dyDescent="0.3">
      <c r="A130" s="660" t="s">
        <v>6973</v>
      </c>
      <c r="B130" s="661" t="s">
        <v>6577</v>
      </c>
      <c r="C130" s="661" t="s">
        <v>6722</v>
      </c>
      <c r="D130" s="661" t="s">
        <v>6773</v>
      </c>
      <c r="E130" s="661" t="s">
        <v>6774</v>
      </c>
      <c r="F130" s="664"/>
      <c r="G130" s="664"/>
      <c r="H130" s="664"/>
      <c r="I130" s="664"/>
      <c r="J130" s="664">
        <v>2</v>
      </c>
      <c r="K130" s="664">
        <v>327</v>
      </c>
      <c r="L130" s="664"/>
      <c r="M130" s="664">
        <v>163.5</v>
      </c>
      <c r="N130" s="664">
        <v>5</v>
      </c>
      <c r="O130" s="664">
        <v>825</v>
      </c>
      <c r="P130" s="677"/>
      <c r="Q130" s="665">
        <v>165</v>
      </c>
    </row>
    <row r="131" spans="1:17" ht="14.4" customHeight="1" x14ac:dyDescent="0.3">
      <c r="A131" s="660" t="s">
        <v>6973</v>
      </c>
      <c r="B131" s="661" t="s">
        <v>6577</v>
      </c>
      <c r="C131" s="661" t="s">
        <v>6722</v>
      </c>
      <c r="D131" s="661" t="s">
        <v>6775</v>
      </c>
      <c r="E131" s="661" t="s">
        <v>6776</v>
      </c>
      <c r="F131" s="664"/>
      <c r="G131" s="664"/>
      <c r="H131" s="664"/>
      <c r="I131" s="664"/>
      <c r="J131" s="664">
        <v>1</v>
      </c>
      <c r="K131" s="664">
        <v>651</v>
      </c>
      <c r="L131" s="664"/>
      <c r="M131" s="664">
        <v>651</v>
      </c>
      <c r="N131" s="664">
        <v>7</v>
      </c>
      <c r="O131" s="664">
        <v>4571</v>
      </c>
      <c r="P131" s="677"/>
      <c r="Q131" s="665">
        <v>653</v>
      </c>
    </row>
    <row r="132" spans="1:17" ht="14.4" customHeight="1" x14ac:dyDescent="0.3">
      <c r="A132" s="660" t="s">
        <v>6973</v>
      </c>
      <c r="B132" s="661" t="s">
        <v>6777</v>
      </c>
      <c r="C132" s="661" t="s">
        <v>6722</v>
      </c>
      <c r="D132" s="661" t="s">
        <v>6778</v>
      </c>
      <c r="E132" s="661" t="s">
        <v>6779</v>
      </c>
      <c r="F132" s="664"/>
      <c r="G132" s="664"/>
      <c r="H132" s="664"/>
      <c r="I132" s="664"/>
      <c r="J132" s="664"/>
      <c r="K132" s="664"/>
      <c r="L132" s="664"/>
      <c r="M132" s="664"/>
      <c r="N132" s="664">
        <v>3</v>
      </c>
      <c r="O132" s="664">
        <v>2766</v>
      </c>
      <c r="P132" s="677"/>
      <c r="Q132" s="665">
        <v>922</v>
      </c>
    </row>
    <row r="133" spans="1:17" ht="14.4" customHeight="1" x14ac:dyDescent="0.3">
      <c r="A133" s="660" t="s">
        <v>6973</v>
      </c>
      <c r="B133" s="661" t="s">
        <v>6777</v>
      </c>
      <c r="C133" s="661" t="s">
        <v>6722</v>
      </c>
      <c r="D133" s="661" t="s">
        <v>6782</v>
      </c>
      <c r="E133" s="661" t="s">
        <v>6783</v>
      </c>
      <c r="F133" s="664">
        <v>17</v>
      </c>
      <c r="G133" s="664">
        <v>5049</v>
      </c>
      <c r="H133" s="664">
        <v>1</v>
      </c>
      <c r="I133" s="664">
        <v>297</v>
      </c>
      <c r="J133" s="664">
        <v>14</v>
      </c>
      <c r="K133" s="664">
        <v>4170</v>
      </c>
      <c r="L133" s="664">
        <v>0.82590612002376707</v>
      </c>
      <c r="M133" s="664">
        <v>297.85714285714283</v>
      </c>
      <c r="N133" s="664">
        <v>1</v>
      </c>
      <c r="O133" s="664">
        <v>303</v>
      </c>
      <c r="P133" s="677">
        <v>6.0011883541295309E-2</v>
      </c>
      <c r="Q133" s="665">
        <v>303</v>
      </c>
    </row>
    <row r="134" spans="1:17" ht="14.4" customHeight="1" x14ac:dyDescent="0.3">
      <c r="A134" s="660" t="s">
        <v>6973</v>
      </c>
      <c r="B134" s="661" t="s">
        <v>6777</v>
      </c>
      <c r="C134" s="661" t="s">
        <v>6722</v>
      </c>
      <c r="D134" s="661" t="s">
        <v>6784</v>
      </c>
      <c r="E134" s="661" t="s">
        <v>6785</v>
      </c>
      <c r="F134" s="664">
        <v>57</v>
      </c>
      <c r="G134" s="664">
        <v>1311</v>
      </c>
      <c r="H134" s="664">
        <v>1</v>
      </c>
      <c r="I134" s="664">
        <v>23</v>
      </c>
      <c r="J134" s="664">
        <v>31</v>
      </c>
      <c r="K134" s="664">
        <v>713</v>
      </c>
      <c r="L134" s="664">
        <v>0.54385964912280704</v>
      </c>
      <c r="M134" s="664">
        <v>23</v>
      </c>
      <c r="N134" s="664">
        <v>23</v>
      </c>
      <c r="O134" s="664">
        <v>529</v>
      </c>
      <c r="P134" s="677">
        <v>0.40350877192982454</v>
      </c>
      <c r="Q134" s="665">
        <v>23</v>
      </c>
    </row>
    <row r="135" spans="1:17" ht="14.4" customHeight="1" x14ac:dyDescent="0.3">
      <c r="A135" s="660" t="s">
        <v>6973</v>
      </c>
      <c r="B135" s="661" t="s">
        <v>6777</v>
      </c>
      <c r="C135" s="661" t="s">
        <v>6722</v>
      </c>
      <c r="D135" s="661" t="s">
        <v>6786</v>
      </c>
      <c r="E135" s="661" t="s">
        <v>6787</v>
      </c>
      <c r="F135" s="664">
        <v>26</v>
      </c>
      <c r="G135" s="664">
        <v>32370</v>
      </c>
      <c r="H135" s="664">
        <v>1</v>
      </c>
      <c r="I135" s="664">
        <v>1245</v>
      </c>
      <c r="J135" s="664">
        <v>11</v>
      </c>
      <c r="K135" s="664">
        <v>13711</v>
      </c>
      <c r="L135" s="664">
        <v>0.42357120790855729</v>
      </c>
      <c r="M135" s="664">
        <v>1246.4545454545455</v>
      </c>
      <c r="N135" s="664">
        <v>10</v>
      </c>
      <c r="O135" s="664">
        <v>12680</v>
      </c>
      <c r="P135" s="677">
        <v>0.39172072907012667</v>
      </c>
      <c r="Q135" s="665">
        <v>1268</v>
      </c>
    </row>
    <row r="136" spans="1:17" ht="14.4" customHeight="1" x14ac:dyDescent="0.3">
      <c r="A136" s="660" t="s">
        <v>6973</v>
      </c>
      <c r="B136" s="661" t="s">
        <v>6777</v>
      </c>
      <c r="C136" s="661" t="s">
        <v>6722</v>
      </c>
      <c r="D136" s="661" t="s">
        <v>6788</v>
      </c>
      <c r="E136" s="661" t="s">
        <v>6789</v>
      </c>
      <c r="F136" s="664">
        <v>102</v>
      </c>
      <c r="G136" s="664">
        <v>952374</v>
      </c>
      <c r="H136" s="664">
        <v>1</v>
      </c>
      <c r="I136" s="664">
        <v>9337</v>
      </c>
      <c r="J136" s="664">
        <v>123</v>
      </c>
      <c r="K136" s="664">
        <v>1149876</v>
      </c>
      <c r="L136" s="664">
        <v>1.2073786138638811</v>
      </c>
      <c r="M136" s="664">
        <v>9348.585365853658</v>
      </c>
      <c r="N136" s="664">
        <v>5</v>
      </c>
      <c r="O136" s="664">
        <v>47230</v>
      </c>
      <c r="P136" s="677">
        <v>4.959186202059275E-2</v>
      </c>
      <c r="Q136" s="665">
        <v>9446</v>
      </c>
    </row>
    <row r="137" spans="1:17" ht="14.4" customHeight="1" x14ac:dyDescent="0.3">
      <c r="A137" s="660" t="s">
        <v>6973</v>
      </c>
      <c r="B137" s="661" t="s">
        <v>6777</v>
      </c>
      <c r="C137" s="661" t="s">
        <v>6722</v>
      </c>
      <c r="D137" s="661" t="s">
        <v>6790</v>
      </c>
      <c r="E137" s="661" t="s">
        <v>6791</v>
      </c>
      <c r="F137" s="664">
        <v>26</v>
      </c>
      <c r="G137" s="664">
        <v>253422</v>
      </c>
      <c r="H137" s="664">
        <v>1</v>
      </c>
      <c r="I137" s="664">
        <v>9747</v>
      </c>
      <c r="J137" s="664">
        <v>19</v>
      </c>
      <c r="K137" s="664">
        <v>185679</v>
      </c>
      <c r="L137" s="664">
        <v>0.73268698060941828</v>
      </c>
      <c r="M137" s="664">
        <v>9772.5789473684217</v>
      </c>
      <c r="N137" s="664">
        <v>1</v>
      </c>
      <c r="O137" s="664">
        <v>9864</v>
      </c>
      <c r="P137" s="677">
        <v>3.8923218978620638E-2</v>
      </c>
      <c r="Q137" s="665">
        <v>9864</v>
      </c>
    </row>
    <row r="138" spans="1:17" ht="14.4" customHeight="1" x14ac:dyDescent="0.3">
      <c r="A138" s="660" t="s">
        <v>6973</v>
      </c>
      <c r="B138" s="661" t="s">
        <v>6777</v>
      </c>
      <c r="C138" s="661" t="s">
        <v>6722</v>
      </c>
      <c r="D138" s="661" t="s">
        <v>6792</v>
      </c>
      <c r="E138" s="661" t="s">
        <v>6793</v>
      </c>
      <c r="F138" s="664">
        <v>47</v>
      </c>
      <c r="G138" s="664">
        <v>19928</v>
      </c>
      <c r="H138" s="664">
        <v>1</v>
      </c>
      <c r="I138" s="664">
        <v>424</v>
      </c>
      <c r="J138" s="664">
        <v>27</v>
      </c>
      <c r="K138" s="664">
        <v>11466</v>
      </c>
      <c r="L138" s="664">
        <v>0.57537133681252506</v>
      </c>
      <c r="M138" s="664">
        <v>424.66666666666669</v>
      </c>
      <c r="N138" s="664">
        <v>21</v>
      </c>
      <c r="O138" s="664">
        <v>9072</v>
      </c>
      <c r="P138" s="677">
        <v>0.45523885989562424</v>
      </c>
      <c r="Q138" s="665">
        <v>432</v>
      </c>
    </row>
    <row r="139" spans="1:17" ht="14.4" customHeight="1" x14ac:dyDescent="0.3">
      <c r="A139" s="660" t="s">
        <v>6973</v>
      </c>
      <c r="B139" s="661" t="s">
        <v>6777</v>
      </c>
      <c r="C139" s="661" t="s">
        <v>6722</v>
      </c>
      <c r="D139" s="661" t="s">
        <v>6794</v>
      </c>
      <c r="E139" s="661" t="s">
        <v>6795</v>
      </c>
      <c r="F139" s="664"/>
      <c r="G139" s="664"/>
      <c r="H139" s="664"/>
      <c r="I139" s="664"/>
      <c r="J139" s="664"/>
      <c r="K139" s="664"/>
      <c r="L139" s="664"/>
      <c r="M139" s="664"/>
      <c r="N139" s="664">
        <v>3</v>
      </c>
      <c r="O139" s="664">
        <v>1716</v>
      </c>
      <c r="P139" s="677"/>
      <c r="Q139" s="665">
        <v>572</v>
      </c>
    </row>
    <row r="140" spans="1:17" ht="14.4" customHeight="1" x14ac:dyDescent="0.3">
      <c r="A140" s="660" t="s">
        <v>6973</v>
      </c>
      <c r="B140" s="661" t="s">
        <v>6777</v>
      </c>
      <c r="C140" s="661" t="s">
        <v>6722</v>
      </c>
      <c r="D140" s="661" t="s">
        <v>6796</v>
      </c>
      <c r="E140" s="661" t="s">
        <v>6797</v>
      </c>
      <c r="F140" s="664">
        <v>51</v>
      </c>
      <c r="G140" s="664">
        <v>51102</v>
      </c>
      <c r="H140" s="664">
        <v>1</v>
      </c>
      <c r="I140" s="664">
        <v>1002</v>
      </c>
      <c r="J140" s="664">
        <v>30</v>
      </c>
      <c r="K140" s="664">
        <v>30072</v>
      </c>
      <c r="L140" s="664">
        <v>0.58847011858635667</v>
      </c>
      <c r="M140" s="664">
        <v>1002.4</v>
      </c>
      <c r="N140" s="664">
        <v>24</v>
      </c>
      <c r="O140" s="664">
        <v>24192</v>
      </c>
      <c r="P140" s="677">
        <v>0.47340612891863332</v>
      </c>
      <c r="Q140" s="665">
        <v>1008</v>
      </c>
    </row>
    <row r="141" spans="1:17" ht="14.4" customHeight="1" x14ac:dyDescent="0.3">
      <c r="A141" s="660" t="s">
        <v>6973</v>
      </c>
      <c r="B141" s="661" t="s">
        <v>6777</v>
      </c>
      <c r="C141" s="661" t="s">
        <v>6722</v>
      </c>
      <c r="D141" s="661" t="s">
        <v>6798</v>
      </c>
      <c r="E141" s="661" t="s">
        <v>6799</v>
      </c>
      <c r="F141" s="664">
        <v>11</v>
      </c>
      <c r="G141" s="664">
        <v>24563</v>
      </c>
      <c r="H141" s="664">
        <v>1</v>
      </c>
      <c r="I141" s="664">
        <v>2233</v>
      </c>
      <c r="J141" s="664">
        <v>1</v>
      </c>
      <c r="K141" s="664">
        <v>2233</v>
      </c>
      <c r="L141" s="664">
        <v>9.0909090909090912E-2</v>
      </c>
      <c r="M141" s="664">
        <v>2233</v>
      </c>
      <c r="N141" s="664">
        <v>2</v>
      </c>
      <c r="O141" s="664">
        <v>4528</v>
      </c>
      <c r="P141" s="677">
        <v>0.18434230346456051</v>
      </c>
      <c r="Q141" s="665">
        <v>2264</v>
      </c>
    </row>
    <row r="142" spans="1:17" ht="14.4" customHeight="1" x14ac:dyDescent="0.3">
      <c r="A142" s="660" t="s">
        <v>6973</v>
      </c>
      <c r="B142" s="661" t="s">
        <v>6808</v>
      </c>
      <c r="C142" s="661" t="s">
        <v>6722</v>
      </c>
      <c r="D142" s="661" t="s">
        <v>6811</v>
      </c>
      <c r="E142" s="661" t="s">
        <v>6812</v>
      </c>
      <c r="F142" s="664">
        <v>17</v>
      </c>
      <c r="G142" s="664">
        <v>3689</v>
      </c>
      <c r="H142" s="664">
        <v>1</v>
      </c>
      <c r="I142" s="664">
        <v>217</v>
      </c>
      <c r="J142" s="664">
        <v>23</v>
      </c>
      <c r="K142" s="664">
        <v>4998</v>
      </c>
      <c r="L142" s="664">
        <v>1.3548387096774193</v>
      </c>
      <c r="M142" s="664">
        <v>217.30434782608697</v>
      </c>
      <c r="N142" s="664">
        <v>2</v>
      </c>
      <c r="O142" s="664">
        <v>438</v>
      </c>
      <c r="P142" s="677">
        <v>0.1187313635131472</v>
      </c>
      <c r="Q142" s="665">
        <v>219</v>
      </c>
    </row>
    <row r="143" spans="1:17" ht="14.4" customHeight="1" x14ac:dyDescent="0.3">
      <c r="A143" s="660" t="s">
        <v>6973</v>
      </c>
      <c r="B143" s="661" t="s">
        <v>6808</v>
      </c>
      <c r="C143" s="661" t="s">
        <v>6722</v>
      </c>
      <c r="D143" s="661" t="s">
        <v>6813</v>
      </c>
      <c r="E143" s="661" t="s">
        <v>6814</v>
      </c>
      <c r="F143" s="664">
        <v>26</v>
      </c>
      <c r="G143" s="664">
        <v>12922</v>
      </c>
      <c r="H143" s="664">
        <v>1</v>
      </c>
      <c r="I143" s="664">
        <v>497</v>
      </c>
      <c r="J143" s="664">
        <v>43</v>
      </c>
      <c r="K143" s="664">
        <v>21423</v>
      </c>
      <c r="L143" s="664">
        <v>1.6578702987153691</v>
      </c>
      <c r="M143" s="664">
        <v>498.2093023255814</v>
      </c>
      <c r="N143" s="664">
        <v>2</v>
      </c>
      <c r="O143" s="664">
        <v>1006</v>
      </c>
      <c r="P143" s="677">
        <v>7.7851725739049679E-2</v>
      </c>
      <c r="Q143" s="665">
        <v>503</v>
      </c>
    </row>
    <row r="144" spans="1:17" ht="14.4" customHeight="1" x14ac:dyDescent="0.3">
      <c r="A144" s="660" t="s">
        <v>6973</v>
      </c>
      <c r="B144" s="661" t="s">
        <v>6808</v>
      </c>
      <c r="C144" s="661" t="s">
        <v>6722</v>
      </c>
      <c r="D144" s="661" t="s">
        <v>6817</v>
      </c>
      <c r="E144" s="661" t="s">
        <v>6818</v>
      </c>
      <c r="F144" s="664">
        <v>127</v>
      </c>
      <c r="G144" s="664">
        <v>44450</v>
      </c>
      <c r="H144" s="664">
        <v>1</v>
      </c>
      <c r="I144" s="664">
        <v>350</v>
      </c>
      <c r="J144" s="664">
        <v>159</v>
      </c>
      <c r="K144" s="664">
        <v>55692</v>
      </c>
      <c r="L144" s="664">
        <v>1.2529133858267716</v>
      </c>
      <c r="M144" s="664">
        <v>350.2641509433962</v>
      </c>
      <c r="N144" s="664">
        <v>184</v>
      </c>
      <c r="O144" s="664">
        <v>64584</v>
      </c>
      <c r="P144" s="677">
        <v>1.4529583802024746</v>
      </c>
      <c r="Q144" s="665">
        <v>351</v>
      </c>
    </row>
    <row r="145" spans="1:17" ht="14.4" customHeight="1" x14ac:dyDescent="0.3">
      <c r="A145" s="660" t="s">
        <v>6973</v>
      </c>
      <c r="B145" s="661" t="s">
        <v>6808</v>
      </c>
      <c r="C145" s="661" t="s">
        <v>6722</v>
      </c>
      <c r="D145" s="661" t="s">
        <v>6821</v>
      </c>
      <c r="E145" s="661" t="s">
        <v>6822</v>
      </c>
      <c r="F145" s="664">
        <v>1796</v>
      </c>
      <c r="G145" s="664">
        <v>116740</v>
      </c>
      <c r="H145" s="664">
        <v>1</v>
      </c>
      <c r="I145" s="664">
        <v>65</v>
      </c>
      <c r="J145" s="664">
        <v>1761</v>
      </c>
      <c r="K145" s="664">
        <v>114465</v>
      </c>
      <c r="L145" s="664">
        <v>0.98051224944320714</v>
      </c>
      <c r="M145" s="664">
        <v>65</v>
      </c>
      <c r="N145" s="664">
        <v>1629</v>
      </c>
      <c r="O145" s="664">
        <v>105885</v>
      </c>
      <c r="P145" s="677">
        <v>0.90701559020044542</v>
      </c>
      <c r="Q145" s="665">
        <v>65</v>
      </c>
    </row>
    <row r="146" spans="1:17" ht="14.4" customHeight="1" x14ac:dyDescent="0.3">
      <c r="A146" s="660" t="s">
        <v>6973</v>
      </c>
      <c r="B146" s="661" t="s">
        <v>6808</v>
      </c>
      <c r="C146" s="661" t="s">
        <v>6722</v>
      </c>
      <c r="D146" s="661" t="s">
        <v>6823</v>
      </c>
      <c r="E146" s="661" t="s">
        <v>6824</v>
      </c>
      <c r="F146" s="664"/>
      <c r="G146" s="664"/>
      <c r="H146" s="664"/>
      <c r="I146" s="664"/>
      <c r="J146" s="664"/>
      <c r="K146" s="664"/>
      <c r="L146" s="664"/>
      <c r="M146" s="664"/>
      <c r="N146" s="664">
        <v>1</v>
      </c>
      <c r="O146" s="664">
        <v>544</v>
      </c>
      <c r="P146" s="677"/>
      <c r="Q146" s="665">
        <v>544</v>
      </c>
    </row>
    <row r="147" spans="1:17" ht="14.4" customHeight="1" x14ac:dyDescent="0.3">
      <c r="A147" s="660" t="s">
        <v>6973</v>
      </c>
      <c r="B147" s="661" t="s">
        <v>6808</v>
      </c>
      <c r="C147" s="661" t="s">
        <v>6722</v>
      </c>
      <c r="D147" s="661" t="s">
        <v>1097</v>
      </c>
      <c r="E147" s="661" t="s">
        <v>6825</v>
      </c>
      <c r="F147" s="664">
        <v>29</v>
      </c>
      <c r="G147" s="664">
        <v>17110</v>
      </c>
      <c r="H147" s="664">
        <v>1</v>
      </c>
      <c r="I147" s="664">
        <v>590</v>
      </c>
      <c r="J147" s="664">
        <v>19</v>
      </c>
      <c r="K147" s="664">
        <v>11216</v>
      </c>
      <c r="L147" s="664">
        <v>0.65552308591466979</v>
      </c>
      <c r="M147" s="664">
        <v>590.31578947368416</v>
      </c>
      <c r="N147" s="664">
        <v>42</v>
      </c>
      <c r="O147" s="664">
        <v>24822</v>
      </c>
      <c r="P147" s="677">
        <v>1.45073056691993</v>
      </c>
      <c r="Q147" s="665">
        <v>591</v>
      </c>
    </row>
    <row r="148" spans="1:17" ht="14.4" customHeight="1" x14ac:dyDescent="0.3">
      <c r="A148" s="660" t="s">
        <v>6973</v>
      </c>
      <c r="B148" s="661" t="s">
        <v>6808</v>
      </c>
      <c r="C148" s="661" t="s">
        <v>6722</v>
      </c>
      <c r="D148" s="661" t="s">
        <v>6826</v>
      </c>
      <c r="E148" s="661" t="s">
        <v>6827</v>
      </c>
      <c r="F148" s="664">
        <v>29</v>
      </c>
      <c r="G148" s="664">
        <v>17835</v>
      </c>
      <c r="H148" s="664">
        <v>1</v>
      </c>
      <c r="I148" s="664">
        <v>615</v>
      </c>
      <c r="J148" s="664">
        <v>18</v>
      </c>
      <c r="K148" s="664">
        <v>11076</v>
      </c>
      <c r="L148" s="664">
        <v>0.62102607232968876</v>
      </c>
      <c r="M148" s="664">
        <v>615.33333333333337</v>
      </c>
      <c r="N148" s="664">
        <v>41</v>
      </c>
      <c r="O148" s="664">
        <v>25256</v>
      </c>
      <c r="P148" s="677">
        <v>1.4160919540229886</v>
      </c>
      <c r="Q148" s="665">
        <v>616</v>
      </c>
    </row>
    <row r="149" spans="1:17" ht="14.4" customHeight="1" x14ac:dyDescent="0.3">
      <c r="A149" s="660" t="s">
        <v>6973</v>
      </c>
      <c r="B149" s="661" t="s">
        <v>6808</v>
      </c>
      <c r="C149" s="661" t="s">
        <v>6722</v>
      </c>
      <c r="D149" s="661" t="s">
        <v>6828</v>
      </c>
      <c r="E149" s="661" t="s">
        <v>6829</v>
      </c>
      <c r="F149" s="664">
        <v>72</v>
      </c>
      <c r="G149" s="664">
        <v>10728</v>
      </c>
      <c r="H149" s="664">
        <v>1</v>
      </c>
      <c r="I149" s="664">
        <v>149</v>
      </c>
      <c r="J149" s="664">
        <v>64</v>
      </c>
      <c r="K149" s="664">
        <v>9551</v>
      </c>
      <c r="L149" s="664">
        <v>0.8902870991797166</v>
      </c>
      <c r="M149" s="664">
        <v>149.234375</v>
      </c>
      <c r="N149" s="664">
        <v>58</v>
      </c>
      <c r="O149" s="664">
        <v>8700</v>
      </c>
      <c r="P149" s="677">
        <v>0.81096196868008952</v>
      </c>
      <c r="Q149" s="665">
        <v>150</v>
      </c>
    </row>
    <row r="150" spans="1:17" ht="14.4" customHeight="1" x14ac:dyDescent="0.3">
      <c r="A150" s="660" t="s">
        <v>6973</v>
      </c>
      <c r="B150" s="661" t="s">
        <v>6808</v>
      </c>
      <c r="C150" s="661" t="s">
        <v>6722</v>
      </c>
      <c r="D150" s="661" t="s">
        <v>6830</v>
      </c>
      <c r="E150" s="661" t="s">
        <v>6831</v>
      </c>
      <c r="F150" s="664">
        <v>1</v>
      </c>
      <c r="G150" s="664">
        <v>675</v>
      </c>
      <c r="H150" s="664">
        <v>1</v>
      </c>
      <c r="I150" s="664">
        <v>675</v>
      </c>
      <c r="J150" s="664"/>
      <c r="K150" s="664"/>
      <c r="L150" s="664"/>
      <c r="M150" s="664"/>
      <c r="N150" s="664"/>
      <c r="O150" s="664"/>
      <c r="P150" s="677"/>
      <c r="Q150" s="665"/>
    </row>
    <row r="151" spans="1:17" ht="14.4" customHeight="1" x14ac:dyDescent="0.3">
      <c r="A151" s="660" t="s">
        <v>6973</v>
      </c>
      <c r="B151" s="661" t="s">
        <v>6808</v>
      </c>
      <c r="C151" s="661" t="s">
        <v>6722</v>
      </c>
      <c r="D151" s="661" t="s">
        <v>6832</v>
      </c>
      <c r="E151" s="661" t="s">
        <v>6833</v>
      </c>
      <c r="F151" s="664">
        <v>43</v>
      </c>
      <c r="G151" s="664">
        <v>989</v>
      </c>
      <c r="H151" s="664">
        <v>1</v>
      </c>
      <c r="I151" s="664">
        <v>23</v>
      </c>
      <c r="J151" s="664">
        <v>40</v>
      </c>
      <c r="K151" s="664">
        <v>926</v>
      </c>
      <c r="L151" s="664">
        <v>0.93629929221435793</v>
      </c>
      <c r="M151" s="664">
        <v>23.15</v>
      </c>
      <c r="N151" s="664">
        <v>24</v>
      </c>
      <c r="O151" s="664">
        <v>576</v>
      </c>
      <c r="P151" s="677">
        <v>0.58240647118301314</v>
      </c>
      <c r="Q151" s="665">
        <v>24</v>
      </c>
    </row>
    <row r="152" spans="1:17" ht="14.4" customHeight="1" x14ac:dyDescent="0.3">
      <c r="A152" s="660" t="s">
        <v>6973</v>
      </c>
      <c r="B152" s="661" t="s">
        <v>6808</v>
      </c>
      <c r="C152" s="661" t="s">
        <v>6722</v>
      </c>
      <c r="D152" s="661" t="s">
        <v>6836</v>
      </c>
      <c r="E152" s="661" t="s">
        <v>6837</v>
      </c>
      <c r="F152" s="664">
        <v>3</v>
      </c>
      <c r="G152" s="664">
        <v>162</v>
      </c>
      <c r="H152" s="664">
        <v>1</v>
      </c>
      <c r="I152" s="664">
        <v>54</v>
      </c>
      <c r="J152" s="664">
        <v>2</v>
      </c>
      <c r="K152" s="664">
        <v>108</v>
      </c>
      <c r="L152" s="664">
        <v>0.66666666666666663</v>
      </c>
      <c r="M152" s="664">
        <v>54</v>
      </c>
      <c r="N152" s="664">
        <v>4</v>
      </c>
      <c r="O152" s="664">
        <v>216</v>
      </c>
      <c r="P152" s="677">
        <v>1.3333333333333333</v>
      </c>
      <c r="Q152" s="665">
        <v>54</v>
      </c>
    </row>
    <row r="153" spans="1:17" ht="14.4" customHeight="1" x14ac:dyDescent="0.3">
      <c r="A153" s="660" t="s">
        <v>6973</v>
      </c>
      <c r="B153" s="661" t="s">
        <v>6808</v>
      </c>
      <c r="C153" s="661" t="s">
        <v>6722</v>
      </c>
      <c r="D153" s="661" t="s">
        <v>6838</v>
      </c>
      <c r="E153" s="661" t="s">
        <v>6839</v>
      </c>
      <c r="F153" s="664">
        <v>897</v>
      </c>
      <c r="G153" s="664">
        <v>69069</v>
      </c>
      <c r="H153" s="664">
        <v>1</v>
      </c>
      <c r="I153" s="664">
        <v>77</v>
      </c>
      <c r="J153" s="664">
        <v>918</v>
      </c>
      <c r="K153" s="664">
        <v>70686</v>
      </c>
      <c r="L153" s="664">
        <v>1.0234113712374582</v>
      </c>
      <c r="M153" s="664">
        <v>77</v>
      </c>
      <c r="N153" s="664">
        <v>994</v>
      </c>
      <c r="O153" s="664">
        <v>76538</v>
      </c>
      <c r="P153" s="677">
        <v>1.1081382385730212</v>
      </c>
      <c r="Q153" s="665">
        <v>77</v>
      </c>
    </row>
    <row r="154" spans="1:17" ht="14.4" customHeight="1" x14ac:dyDescent="0.3">
      <c r="A154" s="660" t="s">
        <v>6973</v>
      </c>
      <c r="B154" s="661" t="s">
        <v>6808</v>
      </c>
      <c r="C154" s="661" t="s">
        <v>6722</v>
      </c>
      <c r="D154" s="661" t="s">
        <v>6842</v>
      </c>
      <c r="E154" s="661" t="s">
        <v>6843</v>
      </c>
      <c r="F154" s="664">
        <v>438</v>
      </c>
      <c r="G154" s="664">
        <v>9636</v>
      </c>
      <c r="H154" s="664">
        <v>1</v>
      </c>
      <c r="I154" s="664">
        <v>22</v>
      </c>
      <c r="J154" s="664">
        <v>379</v>
      </c>
      <c r="K154" s="664">
        <v>8430</v>
      </c>
      <c r="L154" s="664">
        <v>0.87484433374844339</v>
      </c>
      <c r="M154" s="664">
        <v>22.242744063324537</v>
      </c>
      <c r="N154" s="664">
        <v>277</v>
      </c>
      <c r="O154" s="664">
        <v>6371</v>
      </c>
      <c r="P154" s="677">
        <v>0.66116645911166461</v>
      </c>
      <c r="Q154" s="665">
        <v>23</v>
      </c>
    </row>
    <row r="155" spans="1:17" ht="14.4" customHeight="1" x14ac:dyDescent="0.3">
      <c r="A155" s="660" t="s">
        <v>6973</v>
      </c>
      <c r="B155" s="661" t="s">
        <v>6808</v>
      </c>
      <c r="C155" s="661" t="s">
        <v>6722</v>
      </c>
      <c r="D155" s="661" t="s">
        <v>6844</v>
      </c>
      <c r="E155" s="661" t="s">
        <v>6845</v>
      </c>
      <c r="F155" s="664"/>
      <c r="G155" s="664"/>
      <c r="H155" s="664"/>
      <c r="I155" s="664"/>
      <c r="J155" s="664"/>
      <c r="K155" s="664"/>
      <c r="L155" s="664"/>
      <c r="M155" s="664"/>
      <c r="N155" s="664">
        <v>2</v>
      </c>
      <c r="O155" s="664">
        <v>196</v>
      </c>
      <c r="P155" s="677"/>
      <c r="Q155" s="665">
        <v>98</v>
      </c>
    </row>
    <row r="156" spans="1:17" ht="14.4" customHeight="1" x14ac:dyDescent="0.3">
      <c r="A156" s="660" t="s">
        <v>6973</v>
      </c>
      <c r="B156" s="661" t="s">
        <v>6808</v>
      </c>
      <c r="C156" s="661" t="s">
        <v>6722</v>
      </c>
      <c r="D156" s="661" t="s">
        <v>6850</v>
      </c>
      <c r="E156" s="661" t="s">
        <v>6851</v>
      </c>
      <c r="F156" s="664">
        <v>43</v>
      </c>
      <c r="G156" s="664">
        <v>26961</v>
      </c>
      <c r="H156" s="664">
        <v>1</v>
      </c>
      <c r="I156" s="664">
        <v>627</v>
      </c>
      <c r="J156" s="664">
        <v>40</v>
      </c>
      <c r="K156" s="664">
        <v>25091</v>
      </c>
      <c r="L156" s="664">
        <v>0.93064055487556097</v>
      </c>
      <c r="M156" s="664">
        <v>627.27499999999998</v>
      </c>
      <c r="N156" s="664">
        <v>30</v>
      </c>
      <c r="O156" s="664">
        <v>18840</v>
      </c>
      <c r="P156" s="677">
        <v>0.69878713697563144</v>
      </c>
      <c r="Q156" s="665">
        <v>628</v>
      </c>
    </row>
    <row r="157" spans="1:17" ht="14.4" customHeight="1" x14ac:dyDescent="0.3">
      <c r="A157" s="660" t="s">
        <v>6973</v>
      </c>
      <c r="B157" s="661" t="s">
        <v>6808</v>
      </c>
      <c r="C157" s="661" t="s">
        <v>6722</v>
      </c>
      <c r="D157" s="661" t="s">
        <v>6852</v>
      </c>
      <c r="E157" s="661" t="s">
        <v>6853</v>
      </c>
      <c r="F157" s="664">
        <v>237</v>
      </c>
      <c r="G157" s="664">
        <v>49533</v>
      </c>
      <c r="H157" s="664">
        <v>1</v>
      </c>
      <c r="I157" s="664">
        <v>209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6973</v>
      </c>
      <c r="B158" s="661" t="s">
        <v>6808</v>
      </c>
      <c r="C158" s="661" t="s">
        <v>6722</v>
      </c>
      <c r="D158" s="661" t="s">
        <v>6854</v>
      </c>
      <c r="E158" s="661" t="s">
        <v>6855</v>
      </c>
      <c r="F158" s="664">
        <v>186</v>
      </c>
      <c r="G158" s="664">
        <v>12276</v>
      </c>
      <c r="H158" s="664">
        <v>1</v>
      </c>
      <c r="I158" s="664">
        <v>66</v>
      </c>
      <c r="J158" s="664">
        <v>161</v>
      </c>
      <c r="K158" s="664">
        <v>10626</v>
      </c>
      <c r="L158" s="664">
        <v>0.86559139784946237</v>
      </c>
      <c r="M158" s="664">
        <v>66</v>
      </c>
      <c r="N158" s="664">
        <v>77</v>
      </c>
      <c r="O158" s="664">
        <v>5082</v>
      </c>
      <c r="P158" s="677">
        <v>0.41397849462365593</v>
      </c>
      <c r="Q158" s="665">
        <v>66</v>
      </c>
    </row>
    <row r="159" spans="1:17" ht="14.4" customHeight="1" x14ac:dyDescent="0.3">
      <c r="A159" s="660" t="s">
        <v>6973</v>
      </c>
      <c r="B159" s="661" t="s">
        <v>6808</v>
      </c>
      <c r="C159" s="661" t="s">
        <v>6722</v>
      </c>
      <c r="D159" s="661" t="s">
        <v>6856</v>
      </c>
      <c r="E159" s="661" t="s">
        <v>6857</v>
      </c>
      <c r="F159" s="664">
        <v>1</v>
      </c>
      <c r="G159" s="664">
        <v>294</v>
      </c>
      <c r="H159" s="664">
        <v>1</v>
      </c>
      <c r="I159" s="664">
        <v>294</v>
      </c>
      <c r="J159" s="664"/>
      <c r="K159" s="664"/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6973</v>
      </c>
      <c r="B160" s="661" t="s">
        <v>6808</v>
      </c>
      <c r="C160" s="661" t="s">
        <v>6722</v>
      </c>
      <c r="D160" s="661" t="s">
        <v>6858</v>
      </c>
      <c r="E160" s="661" t="s">
        <v>6859</v>
      </c>
      <c r="F160" s="664">
        <v>1416</v>
      </c>
      <c r="G160" s="664">
        <v>22656</v>
      </c>
      <c r="H160" s="664">
        <v>1</v>
      </c>
      <c r="I160" s="664">
        <v>16</v>
      </c>
      <c r="J160" s="664">
        <v>1440</v>
      </c>
      <c r="K160" s="664">
        <v>23040</v>
      </c>
      <c r="L160" s="664">
        <v>1.0169491525423728</v>
      </c>
      <c r="M160" s="664">
        <v>16</v>
      </c>
      <c r="N160" s="664">
        <v>1564</v>
      </c>
      <c r="O160" s="664">
        <v>25024</v>
      </c>
      <c r="P160" s="677">
        <v>1.1045197740112995</v>
      </c>
      <c r="Q160" s="665">
        <v>16</v>
      </c>
    </row>
    <row r="161" spans="1:17" ht="14.4" customHeight="1" x14ac:dyDescent="0.3">
      <c r="A161" s="660" t="s">
        <v>6973</v>
      </c>
      <c r="B161" s="661" t="s">
        <v>6808</v>
      </c>
      <c r="C161" s="661" t="s">
        <v>6722</v>
      </c>
      <c r="D161" s="661" t="s">
        <v>6862</v>
      </c>
      <c r="E161" s="661" t="s">
        <v>6863</v>
      </c>
      <c r="F161" s="664">
        <v>342</v>
      </c>
      <c r="G161" s="664">
        <v>119016</v>
      </c>
      <c r="H161" s="664">
        <v>1</v>
      </c>
      <c r="I161" s="664">
        <v>348</v>
      </c>
      <c r="J161" s="664">
        <v>298</v>
      </c>
      <c r="K161" s="664">
        <v>103752</v>
      </c>
      <c r="L161" s="664">
        <v>0.87174833635813676</v>
      </c>
      <c r="M161" s="664">
        <v>348.16107382550337</v>
      </c>
      <c r="N161" s="664">
        <v>60</v>
      </c>
      <c r="O161" s="664">
        <v>20940</v>
      </c>
      <c r="P161" s="677">
        <v>0.17594273038919137</v>
      </c>
      <c r="Q161" s="665">
        <v>349</v>
      </c>
    </row>
    <row r="162" spans="1:17" ht="14.4" customHeight="1" x14ac:dyDescent="0.3">
      <c r="A162" s="660" t="s">
        <v>6973</v>
      </c>
      <c r="B162" s="661" t="s">
        <v>6808</v>
      </c>
      <c r="C162" s="661" t="s">
        <v>6722</v>
      </c>
      <c r="D162" s="661" t="s">
        <v>6864</v>
      </c>
      <c r="E162" s="661" t="s">
        <v>6865</v>
      </c>
      <c r="F162" s="664">
        <v>341</v>
      </c>
      <c r="G162" s="664">
        <v>8184</v>
      </c>
      <c r="H162" s="664">
        <v>1</v>
      </c>
      <c r="I162" s="664">
        <v>24</v>
      </c>
      <c r="J162" s="664">
        <v>300</v>
      </c>
      <c r="K162" s="664">
        <v>7200</v>
      </c>
      <c r="L162" s="664">
        <v>0.87976539589442815</v>
      </c>
      <c r="M162" s="664">
        <v>24</v>
      </c>
      <c r="N162" s="664">
        <v>190</v>
      </c>
      <c r="O162" s="664">
        <v>4560</v>
      </c>
      <c r="P162" s="677">
        <v>0.55718475073313778</v>
      </c>
      <c r="Q162" s="665">
        <v>24</v>
      </c>
    </row>
    <row r="163" spans="1:17" ht="14.4" customHeight="1" x14ac:dyDescent="0.3">
      <c r="A163" s="660" t="s">
        <v>6973</v>
      </c>
      <c r="B163" s="661" t="s">
        <v>6808</v>
      </c>
      <c r="C163" s="661" t="s">
        <v>6722</v>
      </c>
      <c r="D163" s="661" t="s">
        <v>6866</v>
      </c>
      <c r="E163" s="661" t="s">
        <v>6867</v>
      </c>
      <c r="F163" s="664">
        <v>33</v>
      </c>
      <c r="G163" s="664">
        <v>24354</v>
      </c>
      <c r="H163" s="664">
        <v>1</v>
      </c>
      <c r="I163" s="664">
        <v>738</v>
      </c>
      <c r="J163" s="664">
        <v>21</v>
      </c>
      <c r="K163" s="664">
        <v>15505</v>
      </c>
      <c r="L163" s="664">
        <v>0.63665106348033174</v>
      </c>
      <c r="M163" s="664">
        <v>738.33333333333337</v>
      </c>
      <c r="N163" s="664">
        <v>41</v>
      </c>
      <c r="O163" s="664">
        <v>30299</v>
      </c>
      <c r="P163" s="677">
        <v>1.2441077441077442</v>
      </c>
      <c r="Q163" s="665">
        <v>739</v>
      </c>
    </row>
    <row r="164" spans="1:17" ht="14.4" customHeight="1" x14ac:dyDescent="0.3">
      <c r="A164" s="660" t="s">
        <v>6973</v>
      </c>
      <c r="B164" s="661" t="s">
        <v>6808</v>
      </c>
      <c r="C164" s="661" t="s">
        <v>6722</v>
      </c>
      <c r="D164" s="661" t="s">
        <v>6868</v>
      </c>
      <c r="E164" s="661" t="s">
        <v>6869</v>
      </c>
      <c r="F164" s="664">
        <v>45</v>
      </c>
      <c r="G164" s="664">
        <v>8100</v>
      </c>
      <c r="H164" s="664">
        <v>1</v>
      </c>
      <c r="I164" s="664">
        <v>180</v>
      </c>
      <c r="J164" s="664">
        <v>27</v>
      </c>
      <c r="K164" s="664">
        <v>4860</v>
      </c>
      <c r="L164" s="664">
        <v>0.6</v>
      </c>
      <c r="M164" s="664">
        <v>180</v>
      </c>
      <c r="N164" s="664">
        <v>54</v>
      </c>
      <c r="O164" s="664">
        <v>9720</v>
      </c>
      <c r="P164" s="677">
        <v>1.2</v>
      </c>
      <c r="Q164" s="665">
        <v>180</v>
      </c>
    </row>
    <row r="165" spans="1:17" ht="14.4" customHeight="1" x14ac:dyDescent="0.3">
      <c r="A165" s="660" t="s">
        <v>6973</v>
      </c>
      <c r="B165" s="661" t="s">
        <v>6808</v>
      </c>
      <c r="C165" s="661" t="s">
        <v>6722</v>
      </c>
      <c r="D165" s="661" t="s">
        <v>6874</v>
      </c>
      <c r="E165" s="661" t="s">
        <v>6875</v>
      </c>
      <c r="F165" s="664">
        <v>9</v>
      </c>
      <c r="G165" s="664">
        <v>2277</v>
      </c>
      <c r="H165" s="664">
        <v>1</v>
      </c>
      <c r="I165" s="664">
        <v>253</v>
      </c>
      <c r="J165" s="664">
        <v>271</v>
      </c>
      <c r="K165" s="664">
        <v>68563</v>
      </c>
      <c r="L165" s="664">
        <v>30.111111111111111</v>
      </c>
      <c r="M165" s="664">
        <v>253</v>
      </c>
      <c r="N165" s="664">
        <v>286</v>
      </c>
      <c r="O165" s="664">
        <v>72358</v>
      </c>
      <c r="P165" s="677">
        <v>31.777777777777779</v>
      </c>
      <c r="Q165" s="665">
        <v>253</v>
      </c>
    </row>
    <row r="166" spans="1:17" ht="14.4" customHeight="1" x14ac:dyDescent="0.3">
      <c r="A166" s="660" t="s">
        <v>6973</v>
      </c>
      <c r="B166" s="661" t="s">
        <v>6808</v>
      </c>
      <c r="C166" s="661" t="s">
        <v>6722</v>
      </c>
      <c r="D166" s="661" t="s">
        <v>6876</v>
      </c>
      <c r="E166" s="661" t="s">
        <v>6877</v>
      </c>
      <c r="F166" s="664">
        <v>29</v>
      </c>
      <c r="G166" s="664">
        <v>7656</v>
      </c>
      <c r="H166" s="664">
        <v>1</v>
      </c>
      <c r="I166" s="664">
        <v>264</v>
      </c>
      <c r="J166" s="664">
        <v>18</v>
      </c>
      <c r="K166" s="664">
        <v>4758</v>
      </c>
      <c r="L166" s="664">
        <v>0.62147335423197492</v>
      </c>
      <c r="M166" s="664">
        <v>264.33333333333331</v>
      </c>
      <c r="N166" s="664">
        <v>41</v>
      </c>
      <c r="O166" s="664">
        <v>10865</v>
      </c>
      <c r="P166" s="677">
        <v>1.4191483803552769</v>
      </c>
      <c r="Q166" s="665">
        <v>265</v>
      </c>
    </row>
    <row r="167" spans="1:17" ht="14.4" customHeight="1" x14ac:dyDescent="0.3">
      <c r="A167" s="660" t="s">
        <v>6973</v>
      </c>
      <c r="B167" s="661" t="s">
        <v>6808</v>
      </c>
      <c r="C167" s="661" t="s">
        <v>6722</v>
      </c>
      <c r="D167" s="661" t="s">
        <v>6878</v>
      </c>
      <c r="E167" s="661" t="s">
        <v>6879</v>
      </c>
      <c r="F167" s="664">
        <v>78</v>
      </c>
      <c r="G167" s="664">
        <v>14742</v>
      </c>
      <c r="H167" s="664">
        <v>1</v>
      </c>
      <c r="I167" s="664">
        <v>189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6973</v>
      </c>
      <c r="B168" s="661" t="s">
        <v>6808</v>
      </c>
      <c r="C168" s="661" t="s">
        <v>6722</v>
      </c>
      <c r="D168" s="661" t="s">
        <v>6882</v>
      </c>
      <c r="E168" s="661" t="s">
        <v>6883</v>
      </c>
      <c r="F168" s="664">
        <v>34</v>
      </c>
      <c r="G168" s="664">
        <v>7344</v>
      </c>
      <c r="H168" s="664">
        <v>1</v>
      </c>
      <c r="I168" s="664">
        <v>216</v>
      </c>
      <c r="J168" s="664">
        <v>18</v>
      </c>
      <c r="K168" s="664">
        <v>3888</v>
      </c>
      <c r="L168" s="664">
        <v>0.52941176470588236</v>
      </c>
      <c r="M168" s="664">
        <v>216</v>
      </c>
      <c r="N168" s="664">
        <v>24</v>
      </c>
      <c r="O168" s="664">
        <v>5184</v>
      </c>
      <c r="P168" s="677">
        <v>0.70588235294117652</v>
      </c>
      <c r="Q168" s="665">
        <v>216</v>
      </c>
    </row>
    <row r="169" spans="1:17" ht="14.4" customHeight="1" x14ac:dyDescent="0.3">
      <c r="A169" s="660" t="s">
        <v>6973</v>
      </c>
      <c r="B169" s="661" t="s">
        <v>6808</v>
      </c>
      <c r="C169" s="661" t="s">
        <v>6722</v>
      </c>
      <c r="D169" s="661" t="s">
        <v>6884</v>
      </c>
      <c r="E169" s="661" t="s">
        <v>6885</v>
      </c>
      <c r="F169" s="664">
        <v>46</v>
      </c>
      <c r="G169" s="664">
        <v>1610</v>
      </c>
      <c r="H169" s="664">
        <v>1</v>
      </c>
      <c r="I169" s="664">
        <v>35</v>
      </c>
      <c r="J169" s="664">
        <v>31</v>
      </c>
      <c r="K169" s="664">
        <v>1097</v>
      </c>
      <c r="L169" s="664">
        <v>0.68136645962732922</v>
      </c>
      <c r="M169" s="664">
        <v>35.387096774193552</v>
      </c>
      <c r="N169" s="664">
        <v>60</v>
      </c>
      <c r="O169" s="664">
        <v>2160</v>
      </c>
      <c r="P169" s="677">
        <v>1.3416149068322982</v>
      </c>
      <c r="Q169" s="665">
        <v>36</v>
      </c>
    </row>
    <row r="170" spans="1:17" ht="14.4" customHeight="1" x14ac:dyDescent="0.3">
      <c r="A170" s="660" t="s">
        <v>6973</v>
      </c>
      <c r="B170" s="661" t="s">
        <v>6808</v>
      </c>
      <c r="C170" s="661" t="s">
        <v>6722</v>
      </c>
      <c r="D170" s="661" t="s">
        <v>6886</v>
      </c>
      <c r="E170" s="661" t="s">
        <v>6887</v>
      </c>
      <c r="F170" s="664">
        <v>29</v>
      </c>
      <c r="G170" s="664">
        <v>17110</v>
      </c>
      <c r="H170" s="664">
        <v>1</v>
      </c>
      <c r="I170" s="664">
        <v>590</v>
      </c>
      <c r="J170" s="664">
        <v>18</v>
      </c>
      <c r="K170" s="664">
        <v>10626</v>
      </c>
      <c r="L170" s="664">
        <v>0.62104032729398018</v>
      </c>
      <c r="M170" s="664">
        <v>590.33333333333337</v>
      </c>
      <c r="N170" s="664">
        <v>41</v>
      </c>
      <c r="O170" s="664">
        <v>24231</v>
      </c>
      <c r="P170" s="677">
        <v>1.4161893629456459</v>
      </c>
      <c r="Q170" s="665">
        <v>591</v>
      </c>
    </row>
    <row r="171" spans="1:17" ht="14.4" customHeight="1" x14ac:dyDescent="0.3">
      <c r="A171" s="660" t="s">
        <v>6973</v>
      </c>
      <c r="B171" s="661" t="s">
        <v>6808</v>
      </c>
      <c r="C171" s="661" t="s">
        <v>6722</v>
      </c>
      <c r="D171" s="661" t="s">
        <v>6976</v>
      </c>
      <c r="E171" s="661" t="s">
        <v>6977</v>
      </c>
      <c r="F171" s="664">
        <v>9</v>
      </c>
      <c r="G171" s="664">
        <v>50373</v>
      </c>
      <c r="H171" s="664">
        <v>1</v>
      </c>
      <c r="I171" s="664">
        <v>5597</v>
      </c>
      <c r="J171" s="664">
        <v>22</v>
      </c>
      <c r="K171" s="664">
        <v>123160</v>
      </c>
      <c r="L171" s="664">
        <v>2.4449605939689913</v>
      </c>
      <c r="M171" s="664">
        <v>5598.181818181818</v>
      </c>
      <c r="N171" s="664"/>
      <c r="O171" s="664"/>
      <c r="P171" s="677"/>
      <c r="Q171" s="665"/>
    </row>
    <row r="172" spans="1:17" ht="14.4" customHeight="1" x14ac:dyDescent="0.3">
      <c r="A172" s="660" t="s">
        <v>6973</v>
      </c>
      <c r="B172" s="661" t="s">
        <v>6808</v>
      </c>
      <c r="C172" s="661" t="s">
        <v>6722</v>
      </c>
      <c r="D172" s="661" t="s">
        <v>6888</v>
      </c>
      <c r="E172" s="661" t="s">
        <v>6889</v>
      </c>
      <c r="F172" s="664">
        <v>18</v>
      </c>
      <c r="G172" s="664">
        <v>900</v>
      </c>
      <c r="H172" s="664">
        <v>1</v>
      </c>
      <c r="I172" s="664">
        <v>50</v>
      </c>
      <c r="J172" s="664">
        <v>17</v>
      </c>
      <c r="K172" s="664">
        <v>850</v>
      </c>
      <c r="L172" s="664">
        <v>0.94444444444444442</v>
      </c>
      <c r="M172" s="664">
        <v>50</v>
      </c>
      <c r="N172" s="664">
        <v>11</v>
      </c>
      <c r="O172" s="664">
        <v>550</v>
      </c>
      <c r="P172" s="677">
        <v>0.61111111111111116</v>
      </c>
      <c r="Q172" s="665">
        <v>50</v>
      </c>
    </row>
    <row r="173" spans="1:17" ht="14.4" customHeight="1" x14ac:dyDescent="0.3">
      <c r="A173" s="660" t="s">
        <v>6973</v>
      </c>
      <c r="B173" s="661" t="s">
        <v>6808</v>
      </c>
      <c r="C173" s="661" t="s">
        <v>6722</v>
      </c>
      <c r="D173" s="661" t="s">
        <v>6890</v>
      </c>
      <c r="E173" s="661" t="s">
        <v>6891</v>
      </c>
      <c r="F173" s="664">
        <v>31</v>
      </c>
      <c r="G173" s="664">
        <v>16895</v>
      </c>
      <c r="H173" s="664">
        <v>1</v>
      </c>
      <c r="I173" s="664">
        <v>545</v>
      </c>
      <c r="J173" s="664">
        <v>19</v>
      </c>
      <c r="K173" s="664">
        <v>10362</v>
      </c>
      <c r="L173" s="664">
        <v>0.61331754957087892</v>
      </c>
      <c r="M173" s="664">
        <v>545.36842105263156</v>
      </c>
      <c r="N173" s="664">
        <v>42</v>
      </c>
      <c r="O173" s="664">
        <v>22932</v>
      </c>
      <c r="P173" s="677">
        <v>1.3573246522639835</v>
      </c>
      <c r="Q173" s="665">
        <v>546</v>
      </c>
    </row>
    <row r="174" spans="1:17" ht="14.4" customHeight="1" x14ac:dyDescent="0.3">
      <c r="A174" s="660" t="s">
        <v>6973</v>
      </c>
      <c r="B174" s="661" t="s">
        <v>6808</v>
      </c>
      <c r="C174" s="661" t="s">
        <v>6722</v>
      </c>
      <c r="D174" s="661" t="s">
        <v>6892</v>
      </c>
      <c r="E174" s="661" t="s">
        <v>6893</v>
      </c>
      <c r="F174" s="664">
        <v>62</v>
      </c>
      <c r="G174" s="664">
        <v>29698</v>
      </c>
      <c r="H174" s="664">
        <v>1</v>
      </c>
      <c r="I174" s="664">
        <v>479</v>
      </c>
      <c r="J174" s="664">
        <v>42</v>
      </c>
      <c r="K174" s="664">
        <v>20170</v>
      </c>
      <c r="L174" s="664">
        <v>0.67917031449929288</v>
      </c>
      <c r="M174" s="664">
        <v>480.23809523809524</v>
      </c>
      <c r="N174" s="664">
        <v>12</v>
      </c>
      <c r="O174" s="664">
        <v>5820</v>
      </c>
      <c r="P174" s="677">
        <v>0.19597279278065863</v>
      </c>
      <c r="Q174" s="665">
        <v>485</v>
      </c>
    </row>
    <row r="175" spans="1:17" ht="14.4" customHeight="1" x14ac:dyDescent="0.3">
      <c r="A175" s="660" t="s">
        <v>6973</v>
      </c>
      <c r="B175" s="661" t="s">
        <v>6808</v>
      </c>
      <c r="C175" s="661" t="s">
        <v>6722</v>
      </c>
      <c r="D175" s="661" t="s">
        <v>6894</v>
      </c>
      <c r="E175" s="661" t="s">
        <v>6895</v>
      </c>
      <c r="F175" s="664">
        <v>34</v>
      </c>
      <c r="G175" s="664">
        <v>24956</v>
      </c>
      <c r="H175" s="664">
        <v>1</v>
      </c>
      <c r="I175" s="664">
        <v>734</v>
      </c>
      <c r="J175" s="664">
        <v>21</v>
      </c>
      <c r="K175" s="664">
        <v>15421</v>
      </c>
      <c r="L175" s="664">
        <v>0.61792755249238662</v>
      </c>
      <c r="M175" s="664">
        <v>734.33333333333337</v>
      </c>
      <c r="N175" s="664">
        <v>44</v>
      </c>
      <c r="O175" s="664">
        <v>32340</v>
      </c>
      <c r="P175" s="677">
        <v>1.2958807501202116</v>
      </c>
      <c r="Q175" s="665">
        <v>735</v>
      </c>
    </row>
    <row r="176" spans="1:17" ht="14.4" customHeight="1" x14ac:dyDescent="0.3">
      <c r="A176" s="660" t="s">
        <v>6973</v>
      </c>
      <c r="B176" s="661" t="s">
        <v>6808</v>
      </c>
      <c r="C176" s="661" t="s">
        <v>6722</v>
      </c>
      <c r="D176" s="661" t="s">
        <v>6896</v>
      </c>
      <c r="E176" s="661" t="s">
        <v>6897</v>
      </c>
      <c r="F176" s="664">
        <v>19</v>
      </c>
      <c r="G176" s="664">
        <v>6194</v>
      </c>
      <c r="H176" s="664">
        <v>1</v>
      </c>
      <c r="I176" s="664">
        <v>326</v>
      </c>
      <c r="J176" s="664">
        <v>10</v>
      </c>
      <c r="K176" s="664">
        <v>3263</v>
      </c>
      <c r="L176" s="664">
        <v>0.52680012915724894</v>
      </c>
      <c r="M176" s="664">
        <v>326.3</v>
      </c>
      <c r="N176" s="664">
        <v>17</v>
      </c>
      <c r="O176" s="664">
        <v>5559</v>
      </c>
      <c r="P176" s="677">
        <v>0.8974814336454634</v>
      </c>
      <c r="Q176" s="665">
        <v>327</v>
      </c>
    </row>
    <row r="177" spans="1:17" ht="14.4" customHeight="1" x14ac:dyDescent="0.3">
      <c r="A177" s="660" t="s">
        <v>6973</v>
      </c>
      <c r="B177" s="661" t="s">
        <v>6808</v>
      </c>
      <c r="C177" s="661" t="s">
        <v>6722</v>
      </c>
      <c r="D177" s="661" t="s">
        <v>6898</v>
      </c>
      <c r="E177" s="661" t="s">
        <v>6899</v>
      </c>
      <c r="F177" s="664">
        <v>29</v>
      </c>
      <c r="G177" s="664">
        <v>9976</v>
      </c>
      <c r="H177" s="664">
        <v>1</v>
      </c>
      <c r="I177" s="664">
        <v>344</v>
      </c>
      <c r="J177" s="664">
        <v>18</v>
      </c>
      <c r="K177" s="664">
        <v>6198</v>
      </c>
      <c r="L177" s="664">
        <v>0.62129109863672816</v>
      </c>
      <c r="M177" s="664">
        <v>344.33333333333331</v>
      </c>
      <c r="N177" s="664">
        <v>41</v>
      </c>
      <c r="O177" s="664">
        <v>14145</v>
      </c>
      <c r="P177" s="677">
        <v>1.4179029671210905</v>
      </c>
      <c r="Q177" s="665">
        <v>345</v>
      </c>
    </row>
    <row r="178" spans="1:17" ht="14.4" customHeight="1" x14ac:dyDescent="0.3">
      <c r="A178" s="660" t="s">
        <v>6973</v>
      </c>
      <c r="B178" s="661" t="s">
        <v>6808</v>
      </c>
      <c r="C178" s="661" t="s">
        <v>6722</v>
      </c>
      <c r="D178" s="661" t="s">
        <v>6900</v>
      </c>
      <c r="E178" s="661" t="s">
        <v>6901</v>
      </c>
      <c r="F178" s="664"/>
      <c r="G178" s="664"/>
      <c r="H178" s="664"/>
      <c r="I178" s="664"/>
      <c r="J178" s="664"/>
      <c r="K178" s="664"/>
      <c r="L178" s="664"/>
      <c r="M178" s="664"/>
      <c r="N178" s="664">
        <v>1</v>
      </c>
      <c r="O178" s="664">
        <v>752</v>
      </c>
      <c r="P178" s="677"/>
      <c r="Q178" s="665">
        <v>752</v>
      </c>
    </row>
    <row r="179" spans="1:17" ht="14.4" customHeight="1" x14ac:dyDescent="0.3">
      <c r="A179" s="660" t="s">
        <v>6973</v>
      </c>
      <c r="B179" s="661" t="s">
        <v>6808</v>
      </c>
      <c r="C179" s="661" t="s">
        <v>6722</v>
      </c>
      <c r="D179" s="661" t="s">
        <v>6902</v>
      </c>
      <c r="E179" s="661" t="s">
        <v>6903</v>
      </c>
      <c r="F179" s="664"/>
      <c r="G179" s="664"/>
      <c r="H179" s="664"/>
      <c r="I179" s="664"/>
      <c r="J179" s="664">
        <v>55</v>
      </c>
      <c r="K179" s="664">
        <v>12669</v>
      </c>
      <c r="L179" s="664"/>
      <c r="M179" s="664">
        <v>230.34545454545454</v>
      </c>
      <c r="N179" s="664">
        <v>89</v>
      </c>
      <c r="O179" s="664">
        <v>20559</v>
      </c>
      <c r="P179" s="677"/>
      <c r="Q179" s="665">
        <v>231</v>
      </c>
    </row>
    <row r="180" spans="1:17" ht="14.4" customHeight="1" x14ac:dyDescent="0.3">
      <c r="A180" s="660" t="s">
        <v>6973</v>
      </c>
      <c r="B180" s="661" t="s">
        <v>6808</v>
      </c>
      <c r="C180" s="661" t="s">
        <v>6722</v>
      </c>
      <c r="D180" s="661" t="s">
        <v>6904</v>
      </c>
      <c r="E180" s="661" t="s">
        <v>6905</v>
      </c>
      <c r="F180" s="664">
        <v>35</v>
      </c>
      <c r="G180" s="664">
        <v>116725</v>
      </c>
      <c r="H180" s="664">
        <v>1</v>
      </c>
      <c r="I180" s="664">
        <v>3335</v>
      </c>
      <c r="J180" s="664">
        <v>80</v>
      </c>
      <c r="K180" s="664">
        <v>266896</v>
      </c>
      <c r="L180" s="664">
        <v>2.2865367316341829</v>
      </c>
      <c r="M180" s="664">
        <v>3336.2</v>
      </c>
      <c r="N180" s="664"/>
      <c r="O180" s="664"/>
      <c r="P180" s="677"/>
      <c r="Q180" s="665"/>
    </row>
    <row r="181" spans="1:17" ht="14.4" customHeight="1" x14ac:dyDescent="0.3">
      <c r="A181" s="660" t="s">
        <v>6973</v>
      </c>
      <c r="B181" s="661" t="s">
        <v>6808</v>
      </c>
      <c r="C181" s="661" t="s">
        <v>6722</v>
      </c>
      <c r="D181" s="661" t="s">
        <v>6906</v>
      </c>
      <c r="E181" s="661" t="s">
        <v>6907</v>
      </c>
      <c r="F181" s="664">
        <v>71</v>
      </c>
      <c r="G181" s="664">
        <v>16259</v>
      </c>
      <c r="H181" s="664">
        <v>1</v>
      </c>
      <c r="I181" s="664">
        <v>229</v>
      </c>
      <c r="J181" s="664">
        <v>59</v>
      </c>
      <c r="K181" s="664">
        <v>13526</v>
      </c>
      <c r="L181" s="664">
        <v>0.83190848145642415</v>
      </c>
      <c r="M181" s="664">
        <v>229.25423728813558</v>
      </c>
      <c r="N181" s="664">
        <v>57</v>
      </c>
      <c r="O181" s="664">
        <v>13110</v>
      </c>
      <c r="P181" s="677">
        <v>0.80632265206962295</v>
      </c>
      <c r="Q181" s="665">
        <v>230</v>
      </c>
    </row>
    <row r="182" spans="1:17" ht="14.4" customHeight="1" x14ac:dyDescent="0.3">
      <c r="A182" s="660" t="s">
        <v>6973</v>
      </c>
      <c r="B182" s="661" t="s">
        <v>6808</v>
      </c>
      <c r="C182" s="661" t="s">
        <v>6722</v>
      </c>
      <c r="D182" s="661" t="s">
        <v>6908</v>
      </c>
      <c r="E182" s="661" t="s">
        <v>6909</v>
      </c>
      <c r="F182" s="664"/>
      <c r="G182" s="664"/>
      <c r="H182" s="664"/>
      <c r="I182" s="664"/>
      <c r="J182" s="664"/>
      <c r="K182" s="664"/>
      <c r="L182" s="664"/>
      <c r="M182" s="664"/>
      <c r="N182" s="664">
        <v>17</v>
      </c>
      <c r="O182" s="664">
        <v>6919</v>
      </c>
      <c r="P182" s="677"/>
      <c r="Q182" s="665">
        <v>407</v>
      </c>
    </row>
    <row r="183" spans="1:17" ht="14.4" customHeight="1" x14ac:dyDescent="0.3">
      <c r="A183" s="660" t="s">
        <v>6973</v>
      </c>
      <c r="B183" s="661" t="s">
        <v>6808</v>
      </c>
      <c r="C183" s="661" t="s">
        <v>6722</v>
      </c>
      <c r="D183" s="661" t="s">
        <v>6910</v>
      </c>
      <c r="E183" s="661" t="s">
        <v>6911</v>
      </c>
      <c r="F183" s="664"/>
      <c r="G183" s="664"/>
      <c r="H183" s="664"/>
      <c r="I183" s="664"/>
      <c r="J183" s="664">
        <v>1</v>
      </c>
      <c r="K183" s="664">
        <v>650</v>
      </c>
      <c r="L183" s="664"/>
      <c r="M183" s="664">
        <v>650</v>
      </c>
      <c r="N183" s="664"/>
      <c r="O183" s="664"/>
      <c r="P183" s="677"/>
      <c r="Q183" s="665"/>
    </row>
    <row r="184" spans="1:17" ht="14.4" customHeight="1" x14ac:dyDescent="0.3">
      <c r="A184" s="660" t="s">
        <v>6973</v>
      </c>
      <c r="B184" s="661" t="s">
        <v>6808</v>
      </c>
      <c r="C184" s="661" t="s">
        <v>6722</v>
      </c>
      <c r="D184" s="661" t="s">
        <v>6912</v>
      </c>
      <c r="E184" s="661" t="s">
        <v>6913</v>
      </c>
      <c r="F184" s="664"/>
      <c r="G184" s="664"/>
      <c r="H184" s="664"/>
      <c r="I184" s="664"/>
      <c r="J184" s="664"/>
      <c r="K184" s="664"/>
      <c r="L184" s="664"/>
      <c r="M184" s="664"/>
      <c r="N184" s="664">
        <v>12</v>
      </c>
      <c r="O184" s="664">
        <v>7044</v>
      </c>
      <c r="P184" s="677"/>
      <c r="Q184" s="665">
        <v>587</v>
      </c>
    </row>
    <row r="185" spans="1:17" ht="14.4" customHeight="1" x14ac:dyDescent="0.3">
      <c r="A185" s="660" t="s">
        <v>6973</v>
      </c>
      <c r="B185" s="661" t="s">
        <v>6808</v>
      </c>
      <c r="C185" s="661" t="s">
        <v>6722</v>
      </c>
      <c r="D185" s="661" t="s">
        <v>6914</v>
      </c>
      <c r="E185" s="661" t="s">
        <v>6915</v>
      </c>
      <c r="F185" s="664">
        <v>2</v>
      </c>
      <c r="G185" s="664">
        <v>770</v>
      </c>
      <c r="H185" s="664">
        <v>1</v>
      </c>
      <c r="I185" s="664">
        <v>385</v>
      </c>
      <c r="J185" s="664">
        <v>12</v>
      </c>
      <c r="K185" s="664">
        <v>4627</v>
      </c>
      <c r="L185" s="664">
        <v>6.0090909090909088</v>
      </c>
      <c r="M185" s="664">
        <v>385.58333333333331</v>
      </c>
      <c r="N185" s="664"/>
      <c r="O185" s="664"/>
      <c r="P185" s="677"/>
      <c r="Q185" s="665"/>
    </row>
    <row r="186" spans="1:17" ht="14.4" customHeight="1" x14ac:dyDescent="0.3">
      <c r="A186" s="660" t="s">
        <v>6973</v>
      </c>
      <c r="B186" s="661" t="s">
        <v>6808</v>
      </c>
      <c r="C186" s="661" t="s">
        <v>6722</v>
      </c>
      <c r="D186" s="661" t="s">
        <v>6916</v>
      </c>
      <c r="E186" s="661" t="s">
        <v>6917</v>
      </c>
      <c r="F186" s="664">
        <v>1</v>
      </c>
      <c r="G186" s="664">
        <v>88</v>
      </c>
      <c r="H186" s="664">
        <v>1</v>
      </c>
      <c r="I186" s="664">
        <v>88</v>
      </c>
      <c r="J186" s="664"/>
      <c r="K186" s="664"/>
      <c r="L186" s="664"/>
      <c r="M186" s="664"/>
      <c r="N186" s="664"/>
      <c r="O186" s="664"/>
      <c r="P186" s="677"/>
      <c r="Q186" s="665"/>
    </row>
    <row r="187" spans="1:17" ht="14.4" customHeight="1" x14ac:dyDescent="0.3">
      <c r="A187" s="660" t="s">
        <v>6973</v>
      </c>
      <c r="B187" s="661" t="s">
        <v>6808</v>
      </c>
      <c r="C187" s="661" t="s">
        <v>6722</v>
      </c>
      <c r="D187" s="661" t="s">
        <v>6920</v>
      </c>
      <c r="E187" s="661" t="s">
        <v>6921</v>
      </c>
      <c r="F187" s="664">
        <v>9</v>
      </c>
      <c r="G187" s="664">
        <v>1476</v>
      </c>
      <c r="H187" s="664">
        <v>1</v>
      </c>
      <c r="I187" s="664">
        <v>164</v>
      </c>
      <c r="J187" s="664">
        <v>10</v>
      </c>
      <c r="K187" s="664">
        <v>1644</v>
      </c>
      <c r="L187" s="664">
        <v>1.1138211382113821</v>
      </c>
      <c r="M187" s="664">
        <v>164.4</v>
      </c>
      <c r="N187" s="664">
        <v>5</v>
      </c>
      <c r="O187" s="664">
        <v>830</v>
      </c>
      <c r="P187" s="677">
        <v>0.56233062330623307</v>
      </c>
      <c r="Q187" s="665">
        <v>166</v>
      </c>
    </row>
    <row r="188" spans="1:17" ht="14.4" customHeight="1" x14ac:dyDescent="0.3">
      <c r="A188" s="660" t="s">
        <v>6973</v>
      </c>
      <c r="B188" s="661" t="s">
        <v>6808</v>
      </c>
      <c r="C188" s="661" t="s">
        <v>6722</v>
      </c>
      <c r="D188" s="661" t="s">
        <v>1152</v>
      </c>
      <c r="E188" s="661" t="s">
        <v>6922</v>
      </c>
      <c r="F188" s="664"/>
      <c r="G188" s="664"/>
      <c r="H188" s="664"/>
      <c r="I188" s="664"/>
      <c r="J188" s="664">
        <v>84</v>
      </c>
      <c r="K188" s="664">
        <v>65966</v>
      </c>
      <c r="L188" s="664"/>
      <c r="M188" s="664">
        <v>785.30952380952385</v>
      </c>
      <c r="N188" s="664">
        <v>142</v>
      </c>
      <c r="O188" s="664">
        <v>111612</v>
      </c>
      <c r="P188" s="677"/>
      <c r="Q188" s="665">
        <v>786</v>
      </c>
    </row>
    <row r="189" spans="1:17" ht="14.4" customHeight="1" x14ac:dyDescent="0.3">
      <c r="A189" s="660" t="s">
        <v>6973</v>
      </c>
      <c r="B189" s="661" t="s">
        <v>6808</v>
      </c>
      <c r="C189" s="661" t="s">
        <v>6722</v>
      </c>
      <c r="D189" s="661" t="s">
        <v>6923</v>
      </c>
      <c r="E189" s="661" t="s">
        <v>6924</v>
      </c>
      <c r="F189" s="664"/>
      <c r="G189" s="664"/>
      <c r="H189" s="664"/>
      <c r="I189" s="664"/>
      <c r="J189" s="664">
        <v>10</v>
      </c>
      <c r="K189" s="664">
        <v>2213</v>
      </c>
      <c r="L189" s="664"/>
      <c r="M189" s="664">
        <v>221.3</v>
      </c>
      <c r="N189" s="664">
        <v>17</v>
      </c>
      <c r="O189" s="664">
        <v>3774</v>
      </c>
      <c r="P189" s="677"/>
      <c r="Q189" s="665">
        <v>222</v>
      </c>
    </row>
    <row r="190" spans="1:17" ht="14.4" customHeight="1" x14ac:dyDescent="0.3">
      <c r="A190" s="660" t="s">
        <v>6973</v>
      </c>
      <c r="B190" s="661" t="s">
        <v>6808</v>
      </c>
      <c r="C190" s="661" t="s">
        <v>6722</v>
      </c>
      <c r="D190" s="661" t="s">
        <v>6925</v>
      </c>
      <c r="E190" s="661" t="s">
        <v>6926</v>
      </c>
      <c r="F190" s="664"/>
      <c r="G190" s="664"/>
      <c r="H190" s="664"/>
      <c r="I190" s="664"/>
      <c r="J190" s="664">
        <v>3</v>
      </c>
      <c r="K190" s="664">
        <v>1692</v>
      </c>
      <c r="L190" s="664"/>
      <c r="M190" s="664">
        <v>564</v>
      </c>
      <c r="N190" s="664"/>
      <c r="O190" s="664"/>
      <c r="P190" s="677"/>
      <c r="Q190" s="665"/>
    </row>
    <row r="191" spans="1:17" ht="14.4" customHeight="1" x14ac:dyDescent="0.3">
      <c r="A191" s="660" t="s">
        <v>6973</v>
      </c>
      <c r="B191" s="661" t="s">
        <v>6808</v>
      </c>
      <c r="C191" s="661" t="s">
        <v>6722</v>
      </c>
      <c r="D191" s="661" t="s">
        <v>6927</v>
      </c>
      <c r="E191" s="661" t="s">
        <v>6928</v>
      </c>
      <c r="F191" s="664">
        <v>6</v>
      </c>
      <c r="G191" s="664">
        <v>5490</v>
      </c>
      <c r="H191" s="664">
        <v>1</v>
      </c>
      <c r="I191" s="664">
        <v>915</v>
      </c>
      <c r="J191" s="664">
        <v>1</v>
      </c>
      <c r="K191" s="664">
        <v>915</v>
      </c>
      <c r="L191" s="664">
        <v>0.16666666666666666</v>
      </c>
      <c r="M191" s="664">
        <v>915</v>
      </c>
      <c r="N191" s="664">
        <v>15</v>
      </c>
      <c r="O191" s="664">
        <v>13740</v>
      </c>
      <c r="P191" s="677">
        <v>2.5027322404371586</v>
      </c>
      <c r="Q191" s="665">
        <v>916</v>
      </c>
    </row>
    <row r="192" spans="1:17" ht="14.4" customHeight="1" x14ac:dyDescent="0.3">
      <c r="A192" s="660" t="s">
        <v>6973</v>
      </c>
      <c r="B192" s="661" t="s">
        <v>6808</v>
      </c>
      <c r="C192" s="661" t="s">
        <v>6722</v>
      </c>
      <c r="D192" s="661" t="s">
        <v>6929</v>
      </c>
      <c r="E192" s="661" t="s">
        <v>6930</v>
      </c>
      <c r="F192" s="664">
        <v>6</v>
      </c>
      <c r="G192" s="664">
        <v>5352</v>
      </c>
      <c r="H192" s="664">
        <v>1</v>
      </c>
      <c r="I192" s="664">
        <v>892</v>
      </c>
      <c r="J192" s="664">
        <v>1</v>
      </c>
      <c r="K192" s="664">
        <v>892</v>
      </c>
      <c r="L192" s="664">
        <v>0.16666666666666666</v>
      </c>
      <c r="M192" s="664">
        <v>892</v>
      </c>
      <c r="N192" s="664">
        <v>15</v>
      </c>
      <c r="O192" s="664">
        <v>13395</v>
      </c>
      <c r="P192" s="677">
        <v>2.5028026905829597</v>
      </c>
      <c r="Q192" s="665">
        <v>893</v>
      </c>
    </row>
    <row r="193" spans="1:17" ht="14.4" customHeight="1" x14ac:dyDescent="0.3">
      <c r="A193" s="660" t="s">
        <v>6973</v>
      </c>
      <c r="B193" s="661" t="s">
        <v>6808</v>
      </c>
      <c r="C193" s="661" t="s">
        <v>6722</v>
      </c>
      <c r="D193" s="661" t="s">
        <v>6933</v>
      </c>
      <c r="E193" s="661" t="s">
        <v>6934</v>
      </c>
      <c r="F193" s="664"/>
      <c r="G193" s="664"/>
      <c r="H193" s="664"/>
      <c r="I193" s="664"/>
      <c r="J193" s="664"/>
      <c r="K193" s="664"/>
      <c r="L193" s="664"/>
      <c r="M193" s="664"/>
      <c r="N193" s="664">
        <v>1</v>
      </c>
      <c r="O193" s="664">
        <v>345</v>
      </c>
      <c r="P193" s="677"/>
      <c r="Q193" s="665">
        <v>345</v>
      </c>
    </row>
    <row r="194" spans="1:17" ht="14.4" customHeight="1" x14ac:dyDescent="0.3">
      <c r="A194" s="660" t="s">
        <v>6973</v>
      </c>
      <c r="B194" s="661" t="s">
        <v>6808</v>
      </c>
      <c r="C194" s="661" t="s">
        <v>6722</v>
      </c>
      <c r="D194" s="661" t="s">
        <v>6935</v>
      </c>
      <c r="E194" s="661" t="s">
        <v>6936</v>
      </c>
      <c r="F194" s="664">
        <v>24</v>
      </c>
      <c r="G194" s="664">
        <v>2064</v>
      </c>
      <c r="H194" s="664">
        <v>1</v>
      </c>
      <c r="I194" s="664">
        <v>86</v>
      </c>
      <c r="J194" s="664">
        <v>7</v>
      </c>
      <c r="K194" s="664">
        <v>612</v>
      </c>
      <c r="L194" s="664">
        <v>0.29651162790697677</v>
      </c>
      <c r="M194" s="664">
        <v>87.428571428571431</v>
      </c>
      <c r="N194" s="664">
        <v>1</v>
      </c>
      <c r="O194" s="664">
        <v>89</v>
      </c>
      <c r="P194" s="677">
        <v>4.312015503875969E-2</v>
      </c>
      <c r="Q194" s="665">
        <v>89</v>
      </c>
    </row>
    <row r="195" spans="1:17" ht="14.4" customHeight="1" x14ac:dyDescent="0.3">
      <c r="A195" s="660" t="s">
        <v>6973</v>
      </c>
      <c r="B195" s="661" t="s">
        <v>6808</v>
      </c>
      <c r="C195" s="661" t="s">
        <v>6722</v>
      </c>
      <c r="D195" s="661" t="s">
        <v>6937</v>
      </c>
      <c r="E195" s="661" t="s">
        <v>6938</v>
      </c>
      <c r="F195" s="664"/>
      <c r="G195" s="664"/>
      <c r="H195" s="664"/>
      <c r="I195" s="664"/>
      <c r="J195" s="664"/>
      <c r="K195" s="664"/>
      <c r="L195" s="664"/>
      <c r="M195" s="664"/>
      <c r="N195" s="664">
        <v>1</v>
      </c>
      <c r="O195" s="664">
        <v>418</v>
      </c>
      <c r="P195" s="677"/>
      <c r="Q195" s="665">
        <v>418</v>
      </c>
    </row>
    <row r="196" spans="1:17" ht="14.4" customHeight="1" x14ac:dyDescent="0.3">
      <c r="A196" s="660" t="s">
        <v>6978</v>
      </c>
      <c r="B196" s="661" t="s">
        <v>6577</v>
      </c>
      <c r="C196" s="661" t="s">
        <v>6578</v>
      </c>
      <c r="D196" s="661" t="s">
        <v>6646</v>
      </c>
      <c r="E196" s="661" t="s">
        <v>6647</v>
      </c>
      <c r="F196" s="664"/>
      <c r="G196" s="664"/>
      <c r="H196" s="664"/>
      <c r="I196" s="664"/>
      <c r="J196" s="664"/>
      <c r="K196" s="664"/>
      <c r="L196" s="664"/>
      <c r="M196" s="664"/>
      <c r="N196" s="664">
        <v>6</v>
      </c>
      <c r="O196" s="664">
        <v>25889.46</v>
      </c>
      <c r="P196" s="677"/>
      <c r="Q196" s="665">
        <v>4314.91</v>
      </c>
    </row>
    <row r="197" spans="1:17" ht="14.4" customHeight="1" x14ac:dyDescent="0.3">
      <c r="A197" s="660" t="s">
        <v>6978</v>
      </c>
      <c r="B197" s="661" t="s">
        <v>6577</v>
      </c>
      <c r="C197" s="661" t="s">
        <v>6722</v>
      </c>
      <c r="D197" s="661" t="s">
        <v>6725</v>
      </c>
      <c r="E197" s="661" t="s">
        <v>6726</v>
      </c>
      <c r="F197" s="664"/>
      <c r="G197" s="664"/>
      <c r="H197" s="664"/>
      <c r="I197" s="664"/>
      <c r="J197" s="664"/>
      <c r="K197" s="664"/>
      <c r="L197" s="664"/>
      <c r="M197" s="664"/>
      <c r="N197" s="664">
        <v>1</v>
      </c>
      <c r="O197" s="664">
        <v>189</v>
      </c>
      <c r="P197" s="677"/>
      <c r="Q197" s="665">
        <v>189</v>
      </c>
    </row>
    <row r="198" spans="1:17" ht="14.4" customHeight="1" x14ac:dyDescent="0.3">
      <c r="A198" s="660" t="s">
        <v>6978</v>
      </c>
      <c r="B198" s="661" t="s">
        <v>6577</v>
      </c>
      <c r="C198" s="661" t="s">
        <v>6722</v>
      </c>
      <c r="D198" s="661" t="s">
        <v>6727</v>
      </c>
      <c r="E198" s="661" t="s">
        <v>6728</v>
      </c>
      <c r="F198" s="664">
        <v>2</v>
      </c>
      <c r="G198" s="664">
        <v>68</v>
      </c>
      <c r="H198" s="664">
        <v>1</v>
      </c>
      <c r="I198" s="664">
        <v>34</v>
      </c>
      <c r="J198" s="664">
        <v>2</v>
      </c>
      <c r="K198" s="664">
        <v>68</v>
      </c>
      <c r="L198" s="664">
        <v>1</v>
      </c>
      <c r="M198" s="664">
        <v>34</v>
      </c>
      <c r="N198" s="664">
        <v>1</v>
      </c>
      <c r="O198" s="664">
        <v>35</v>
      </c>
      <c r="P198" s="677">
        <v>0.51470588235294112</v>
      </c>
      <c r="Q198" s="665">
        <v>35</v>
      </c>
    </row>
    <row r="199" spans="1:17" ht="14.4" customHeight="1" x14ac:dyDescent="0.3">
      <c r="A199" s="660" t="s">
        <v>6978</v>
      </c>
      <c r="B199" s="661" t="s">
        <v>6577</v>
      </c>
      <c r="C199" s="661" t="s">
        <v>6722</v>
      </c>
      <c r="D199" s="661" t="s">
        <v>6767</v>
      </c>
      <c r="E199" s="661" t="s">
        <v>6768</v>
      </c>
      <c r="F199" s="664">
        <v>2</v>
      </c>
      <c r="G199" s="664">
        <v>318</v>
      </c>
      <c r="H199" s="664">
        <v>1</v>
      </c>
      <c r="I199" s="664">
        <v>159</v>
      </c>
      <c r="J199" s="664">
        <v>1</v>
      </c>
      <c r="K199" s="664">
        <v>159</v>
      </c>
      <c r="L199" s="664">
        <v>0.5</v>
      </c>
      <c r="M199" s="664">
        <v>159</v>
      </c>
      <c r="N199" s="664">
        <v>7</v>
      </c>
      <c r="O199" s="664">
        <v>1127</v>
      </c>
      <c r="P199" s="677">
        <v>3.5440251572327046</v>
      </c>
      <c r="Q199" s="665">
        <v>161</v>
      </c>
    </row>
    <row r="200" spans="1:17" ht="14.4" customHeight="1" x14ac:dyDescent="0.3">
      <c r="A200" s="660" t="s">
        <v>6978</v>
      </c>
      <c r="B200" s="661" t="s">
        <v>6577</v>
      </c>
      <c r="C200" s="661" t="s">
        <v>6722</v>
      </c>
      <c r="D200" s="661" t="s">
        <v>6773</v>
      </c>
      <c r="E200" s="661" t="s">
        <v>6774</v>
      </c>
      <c r="F200" s="664"/>
      <c r="G200" s="664"/>
      <c r="H200" s="664"/>
      <c r="I200" s="664"/>
      <c r="J200" s="664">
        <v>2</v>
      </c>
      <c r="K200" s="664">
        <v>326</v>
      </c>
      <c r="L200" s="664"/>
      <c r="M200" s="664">
        <v>163</v>
      </c>
      <c r="N200" s="664">
        <v>2</v>
      </c>
      <c r="O200" s="664">
        <v>330</v>
      </c>
      <c r="P200" s="677"/>
      <c r="Q200" s="665">
        <v>165</v>
      </c>
    </row>
    <row r="201" spans="1:17" ht="14.4" customHeight="1" x14ac:dyDescent="0.3">
      <c r="A201" s="660" t="s">
        <v>6978</v>
      </c>
      <c r="B201" s="661" t="s">
        <v>6577</v>
      </c>
      <c r="C201" s="661" t="s">
        <v>6722</v>
      </c>
      <c r="D201" s="661" t="s">
        <v>6775</v>
      </c>
      <c r="E201" s="661" t="s">
        <v>6776</v>
      </c>
      <c r="F201" s="664"/>
      <c r="G201" s="664"/>
      <c r="H201" s="664"/>
      <c r="I201" s="664"/>
      <c r="J201" s="664">
        <v>1</v>
      </c>
      <c r="K201" s="664">
        <v>645</v>
      </c>
      <c r="L201" s="664"/>
      <c r="M201" s="664">
        <v>645</v>
      </c>
      <c r="N201" s="664">
        <v>1</v>
      </c>
      <c r="O201" s="664">
        <v>653</v>
      </c>
      <c r="P201" s="677"/>
      <c r="Q201" s="665">
        <v>653</v>
      </c>
    </row>
    <row r="202" spans="1:17" ht="14.4" customHeight="1" x14ac:dyDescent="0.3">
      <c r="A202" s="660" t="s">
        <v>6978</v>
      </c>
      <c r="B202" s="661" t="s">
        <v>6777</v>
      </c>
      <c r="C202" s="661" t="s">
        <v>6722</v>
      </c>
      <c r="D202" s="661" t="s">
        <v>6782</v>
      </c>
      <c r="E202" s="661" t="s">
        <v>6783</v>
      </c>
      <c r="F202" s="664"/>
      <c r="G202" s="664"/>
      <c r="H202" s="664"/>
      <c r="I202" s="664"/>
      <c r="J202" s="664">
        <v>4</v>
      </c>
      <c r="K202" s="664">
        <v>1188</v>
      </c>
      <c r="L202" s="664"/>
      <c r="M202" s="664">
        <v>297</v>
      </c>
      <c r="N202" s="664">
        <v>1</v>
      </c>
      <c r="O202" s="664">
        <v>303</v>
      </c>
      <c r="P202" s="677"/>
      <c r="Q202" s="665">
        <v>303</v>
      </c>
    </row>
    <row r="203" spans="1:17" ht="14.4" customHeight="1" x14ac:dyDescent="0.3">
      <c r="A203" s="660" t="s">
        <v>6978</v>
      </c>
      <c r="B203" s="661" t="s">
        <v>6777</v>
      </c>
      <c r="C203" s="661" t="s">
        <v>6722</v>
      </c>
      <c r="D203" s="661" t="s">
        <v>6786</v>
      </c>
      <c r="E203" s="661" t="s">
        <v>6787</v>
      </c>
      <c r="F203" s="664"/>
      <c r="G203" s="664"/>
      <c r="H203" s="664"/>
      <c r="I203" s="664"/>
      <c r="J203" s="664">
        <v>13</v>
      </c>
      <c r="K203" s="664">
        <v>16185</v>
      </c>
      <c r="L203" s="664"/>
      <c r="M203" s="664">
        <v>1245</v>
      </c>
      <c r="N203" s="664">
        <v>6</v>
      </c>
      <c r="O203" s="664">
        <v>7608</v>
      </c>
      <c r="P203" s="677"/>
      <c r="Q203" s="665">
        <v>1268</v>
      </c>
    </row>
    <row r="204" spans="1:17" ht="14.4" customHeight="1" x14ac:dyDescent="0.3">
      <c r="A204" s="660" t="s">
        <v>6978</v>
      </c>
      <c r="B204" s="661" t="s">
        <v>6777</v>
      </c>
      <c r="C204" s="661" t="s">
        <v>6722</v>
      </c>
      <c r="D204" s="661" t="s">
        <v>6788</v>
      </c>
      <c r="E204" s="661" t="s">
        <v>6789</v>
      </c>
      <c r="F204" s="664"/>
      <c r="G204" s="664"/>
      <c r="H204" s="664"/>
      <c r="I204" s="664"/>
      <c r="J204" s="664">
        <v>2</v>
      </c>
      <c r="K204" s="664">
        <v>18674</v>
      </c>
      <c r="L204" s="664"/>
      <c r="M204" s="664">
        <v>9337</v>
      </c>
      <c r="N204" s="664">
        <v>15</v>
      </c>
      <c r="O204" s="664">
        <v>141690</v>
      </c>
      <c r="P204" s="677"/>
      <c r="Q204" s="665">
        <v>9446</v>
      </c>
    </row>
    <row r="205" spans="1:17" ht="14.4" customHeight="1" x14ac:dyDescent="0.3">
      <c r="A205" s="660" t="s">
        <v>6978</v>
      </c>
      <c r="B205" s="661" t="s">
        <v>6777</v>
      </c>
      <c r="C205" s="661" t="s">
        <v>6722</v>
      </c>
      <c r="D205" s="661" t="s">
        <v>6790</v>
      </c>
      <c r="E205" s="661" t="s">
        <v>6791</v>
      </c>
      <c r="F205" s="664"/>
      <c r="G205" s="664"/>
      <c r="H205" s="664"/>
      <c r="I205" s="664"/>
      <c r="J205" s="664">
        <v>4</v>
      </c>
      <c r="K205" s="664">
        <v>38988</v>
      </c>
      <c r="L205" s="664"/>
      <c r="M205" s="664">
        <v>9747</v>
      </c>
      <c r="N205" s="664">
        <v>1</v>
      </c>
      <c r="O205" s="664">
        <v>9864</v>
      </c>
      <c r="P205" s="677"/>
      <c r="Q205" s="665">
        <v>9864</v>
      </c>
    </row>
    <row r="206" spans="1:17" ht="14.4" customHeight="1" x14ac:dyDescent="0.3">
      <c r="A206" s="660" t="s">
        <v>6978</v>
      </c>
      <c r="B206" s="661" t="s">
        <v>6777</v>
      </c>
      <c r="C206" s="661" t="s">
        <v>6722</v>
      </c>
      <c r="D206" s="661" t="s">
        <v>6796</v>
      </c>
      <c r="E206" s="661" t="s">
        <v>6797</v>
      </c>
      <c r="F206" s="664"/>
      <c r="G206" s="664"/>
      <c r="H206" s="664"/>
      <c r="I206" s="664"/>
      <c r="J206" s="664">
        <v>4</v>
      </c>
      <c r="K206" s="664">
        <v>4008</v>
      </c>
      <c r="L206" s="664"/>
      <c r="M206" s="664">
        <v>1002</v>
      </c>
      <c r="N206" s="664">
        <v>11</v>
      </c>
      <c r="O206" s="664">
        <v>11088</v>
      </c>
      <c r="P206" s="677"/>
      <c r="Q206" s="665">
        <v>1008</v>
      </c>
    </row>
    <row r="207" spans="1:17" ht="14.4" customHeight="1" x14ac:dyDescent="0.3">
      <c r="A207" s="660" t="s">
        <v>6978</v>
      </c>
      <c r="B207" s="661" t="s">
        <v>6777</v>
      </c>
      <c r="C207" s="661" t="s">
        <v>6722</v>
      </c>
      <c r="D207" s="661" t="s">
        <v>6798</v>
      </c>
      <c r="E207" s="661" t="s">
        <v>6799</v>
      </c>
      <c r="F207" s="664"/>
      <c r="G207" s="664"/>
      <c r="H207" s="664"/>
      <c r="I207" s="664"/>
      <c r="J207" s="664">
        <v>47</v>
      </c>
      <c r="K207" s="664">
        <v>104951</v>
      </c>
      <c r="L207" s="664"/>
      <c r="M207" s="664">
        <v>2233</v>
      </c>
      <c r="N207" s="664">
        <v>16</v>
      </c>
      <c r="O207" s="664">
        <v>36224</v>
      </c>
      <c r="P207" s="677"/>
      <c r="Q207" s="665">
        <v>2264</v>
      </c>
    </row>
    <row r="208" spans="1:17" ht="14.4" customHeight="1" x14ac:dyDescent="0.3">
      <c r="A208" s="660" t="s">
        <v>6978</v>
      </c>
      <c r="B208" s="661" t="s">
        <v>6777</v>
      </c>
      <c r="C208" s="661" t="s">
        <v>6722</v>
      </c>
      <c r="D208" s="661" t="s">
        <v>6800</v>
      </c>
      <c r="E208" s="661" t="s">
        <v>6801</v>
      </c>
      <c r="F208" s="664"/>
      <c r="G208" s="664"/>
      <c r="H208" s="664"/>
      <c r="I208" s="664"/>
      <c r="J208" s="664">
        <v>2</v>
      </c>
      <c r="K208" s="664">
        <v>732</v>
      </c>
      <c r="L208" s="664"/>
      <c r="M208" s="664">
        <v>366</v>
      </c>
      <c r="N208" s="664"/>
      <c r="O208" s="664"/>
      <c r="P208" s="677"/>
      <c r="Q208" s="665"/>
    </row>
    <row r="209" spans="1:17" ht="14.4" customHeight="1" x14ac:dyDescent="0.3">
      <c r="A209" s="660" t="s">
        <v>6978</v>
      </c>
      <c r="B209" s="661" t="s">
        <v>6808</v>
      </c>
      <c r="C209" s="661" t="s">
        <v>6722</v>
      </c>
      <c r="D209" s="661" t="s">
        <v>6811</v>
      </c>
      <c r="E209" s="661" t="s">
        <v>6812</v>
      </c>
      <c r="F209" s="664"/>
      <c r="G209" s="664"/>
      <c r="H209" s="664"/>
      <c r="I209" s="664"/>
      <c r="J209" s="664"/>
      <c r="K209" s="664"/>
      <c r="L209" s="664"/>
      <c r="M209" s="664"/>
      <c r="N209" s="664">
        <v>1</v>
      </c>
      <c r="O209" s="664">
        <v>219</v>
      </c>
      <c r="P209" s="677"/>
      <c r="Q209" s="665">
        <v>219</v>
      </c>
    </row>
    <row r="210" spans="1:17" ht="14.4" customHeight="1" x14ac:dyDescent="0.3">
      <c r="A210" s="660" t="s">
        <v>6978</v>
      </c>
      <c r="B210" s="661" t="s">
        <v>6808</v>
      </c>
      <c r="C210" s="661" t="s">
        <v>6722</v>
      </c>
      <c r="D210" s="661" t="s">
        <v>6813</v>
      </c>
      <c r="E210" s="661" t="s">
        <v>6814</v>
      </c>
      <c r="F210" s="664"/>
      <c r="G210" s="664"/>
      <c r="H210" s="664"/>
      <c r="I210" s="664"/>
      <c r="J210" s="664"/>
      <c r="K210" s="664"/>
      <c r="L210" s="664"/>
      <c r="M210" s="664"/>
      <c r="N210" s="664">
        <v>1</v>
      </c>
      <c r="O210" s="664">
        <v>503</v>
      </c>
      <c r="P210" s="677"/>
      <c r="Q210" s="665">
        <v>503</v>
      </c>
    </row>
    <row r="211" spans="1:17" ht="14.4" customHeight="1" x14ac:dyDescent="0.3">
      <c r="A211" s="660" t="s">
        <v>6978</v>
      </c>
      <c r="B211" s="661" t="s">
        <v>6808</v>
      </c>
      <c r="C211" s="661" t="s">
        <v>6722</v>
      </c>
      <c r="D211" s="661" t="s">
        <v>6817</v>
      </c>
      <c r="E211" s="661" t="s">
        <v>6818</v>
      </c>
      <c r="F211" s="664">
        <v>4</v>
      </c>
      <c r="G211" s="664">
        <v>1400</v>
      </c>
      <c r="H211" s="664">
        <v>1</v>
      </c>
      <c r="I211" s="664">
        <v>350</v>
      </c>
      <c r="J211" s="664">
        <v>5</v>
      </c>
      <c r="K211" s="664">
        <v>1750</v>
      </c>
      <c r="L211" s="664">
        <v>1.25</v>
      </c>
      <c r="M211" s="664">
        <v>350</v>
      </c>
      <c r="N211" s="664">
        <v>6</v>
      </c>
      <c r="O211" s="664">
        <v>2106</v>
      </c>
      <c r="P211" s="677">
        <v>1.5042857142857142</v>
      </c>
      <c r="Q211" s="665">
        <v>351</v>
      </c>
    </row>
    <row r="212" spans="1:17" ht="14.4" customHeight="1" x14ac:dyDescent="0.3">
      <c r="A212" s="660" t="s">
        <v>6978</v>
      </c>
      <c r="B212" s="661" t="s">
        <v>6808</v>
      </c>
      <c r="C212" s="661" t="s">
        <v>6722</v>
      </c>
      <c r="D212" s="661" t="s">
        <v>6821</v>
      </c>
      <c r="E212" s="661" t="s">
        <v>6822</v>
      </c>
      <c r="F212" s="664">
        <v>234</v>
      </c>
      <c r="G212" s="664">
        <v>15210</v>
      </c>
      <c r="H212" s="664">
        <v>1</v>
      </c>
      <c r="I212" s="664">
        <v>65</v>
      </c>
      <c r="J212" s="664">
        <v>200</v>
      </c>
      <c r="K212" s="664">
        <v>13000</v>
      </c>
      <c r="L212" s="664">
        <v>0.85470085470085466</v>
      </c>
      <c r="M212" s="664">
        <v>65</v>
      </c>
      <c r="N212" s="664">
        <v>200</v>
      </c>
      <c r="O212" s="664">
        <v>13000</v>
      </c>
      <c r="P212" s="677">
        <v>0.85470085470085466</v>
      </c>
      <c r="Q212" s="665">
        <v>65</v>
      </c>
    </row>
    <row r="213" spans="1:17" ht="14.4" customHeight="1" x14ac:dyDescent="0.3">
      <c r="A213" s="660" t="s">
        <v>6978</v>
      </c>
      <c r="B213" s="661" t="s">
        <v>6808</v>
      </c>
      <c r="C213" s="661" t="s">
        <v>6722</v>
      </c>
      <c r="D213" s="661" t="s">
        <v>1097</v>
      </c>
      <c r="E213" s="661" t="s">
        <v>6825</v>
      </c>
      <c r="F213" s="664"/>
      <c r="G213" s="664"/>
      <c r="H213" s="664"/>
      <c r="I213" s="664"/>
      <c r="J213" s="664"/>
      <c r="K213" s="664"/>
      <c r="L213" s="664"/>
      <c r="M213" s="664"/>
      <c r="N213" s="664">
        <v>8</v>
      </c>
      <c r="O213" s="664">
        <v>4728</v>
      </c>
      <c r="P213" s="677"/>
      <c r="Q213" s="665">
        <v>591</v>
      </c>
    </row>
    <row r="214" spans="1:17" ht="14.4" customHeight="1" x14ac:dyDescent="0.3">
      <c r="A214" s="660" t="s">
        <v>6978</v>
      </c>
      <c r="B214" s="661" t="s">
        <v>6808</v>
      </c>
      <c r="C214" s="661" t="s">
        <v>6722</v>
      </c>
      <c r="D214" s="661" t="s">
        <v>6826</v>
      </c>
      <c r="E214" s="661" t="s">
        <v>6827</v>
      </c>
      <c r="F214" s="664">
        <v>1</v>
      </c>
      <c r="G214" s="664">
        <v>615</v>
      </c>
      <c r="H214" s="664">
        <v>1</v>
      </c>
      <c r="I214" s="664">
        <v>615</v>
      </c>
      <c r="J214" s="664"/>
      <c r="K214" s="664"/>
      <c r="L214" s="664"/>
      <c r="M214" s="664"/>
      <c r="N214" s="664"/>
      <c r="O214" s="664"/>
      <c r="P214" s="677"/>
      <c r="Q214" s="665"/>
    </row>
    <row r="215" spans="1:17" ht="14.4" customHeight="1" x14ac:dyDescent="0.3">
      <c r="A215" s="660" t="s">
        <v>6978</v>
      </c>
      <c r="B215" s="661" t="s">
        <v>6808</v>
      </c>
      <c r="C215" s="661" t="s">
        <v>6722</v>
      </c>
      <c r="D215" s="661" t="s">
        <v>6832</v>
      </c>
      <c r="E215" s="661" t="s">
        <v>6833</v>
      </c>
      <c r="F215" s="664">
        <v>15</v>
      </c>
      <c r="G215" s="664">
        <v>345</v>
      </c>
      <c r="H215" s="664">
        <v>1</v>
      </c>
      <c r="I215" s="664">
        <v>23</v>
      </c>
      <c r="J215" s="664">
        <v>9</v>
      </c>
      <c r="K215" s="664">
        <v>212</v>
      </c>
      <c r="L215" s="664">
        <v>0.61449275362318845</v>
      </c>
      <c r="M215" s="664">
        <v>23.555555555555557</v>
      </c>
      <c r="N215" s="664">
        <v>10</v>
      </c>
      <c r="O215" s="664">
        <v>240</v>
      </c>
      <c r="P215" s="677">
        <v>0.69565217391304346</v>
      </c>
      <c r="Q215" s="665">
        <v>24</v>
      </c>
    </row>
    <row r="216" spans="1:17" ht="14.4" customHeight="1" x14ac:dyDescent="0.3">
      <c r="A216" s="660" t="s">
        <v>6978</v>
      </c>
      <c r="B216" s="661" t="s">
        <v>6808</v>
      </c>
      <c r="C216" s="661" t="s">
        <v>6722</v>
      </c>
      <c r="D216" s="661" t="s">
        <v>6836</v>
      </c>
      <c r="E216" s="661" t="s">
        <v>6837</v>
      </c>
      <c r="F216" s="664">
        <v>8</v>
      </c>
      <c r="G216" s="664">
        <v>432</v>
      </c>
      <c r="H216" s="664">
        <v>1</v>
      </c>
      <c r="I216" s="664">
        <v>54</v>
      </c>
      <c r="J216" s="664">
        <v>13</v>
      </c>
      <c r="K216" s="664">
        <v>702</v>
      </c>
      <c r="L216" s="664">
        <v>1.625</v>
      </c>
      <c r="M216" s="664">
        <v>54</v>
      </c>
      <c r="N216" s="664">
        <v>18</v>
      </c>
      <c r="O216" s="664">
        <v>972</v>
      </c>
      <c r="P216" s="677">
        <v>2.25</v>
      </c>
      <c r="Q216" s="665">
        <v>54</v>
      </c>
    </row>
    <row r="217" spans="1:17" ht="14.4" customHeight="1" x14ac:dyDescent="0.3">
      <c r="A217" s="660" t="s">
        <v>6978</v>
      </c>
      <c r="B217" s="661" t="s">
        <v>6808</v>
      </c>
      <c r="C217" s="661" t="s">
        <v>6722</v>
      </c>
      <c r="D217" s="661" t="s">
        <v>6838</v>
      </c>
      <c r="E217" s="661" t="s">
        <v>6839</v>
      </c>
      <c r="F217" s="664">
        <v>545</v>
      </c>
      <c r="G217" s="664">
        <v>41965</v>
      </c>
      <c r="H217" s="664">
        <v>1</v>
      </c>
      <c r="I217" s="664">
        <v>77</v>
      </c>
      <c r="J217" s="664">
        <v>554</v>
      </c>
      <c r="K217" s="664">
        <v>42658</v>
      </c>
      <c r="L217" s="664">
        <v>1.0165137614678899</v>
      </c>
      <c r="M217" s="664">
        <v>77</v>
      </c>
      <c r="N217" s="664">
        <v>526</v>
      </c>
      <c r="O217" s="664">
        <v>40502</v>
      </c>
      <c r="P217" s="677">
        <v>0.96513761467889914</v>
      </c>
      <c r="Q217" s="665">
        <v>77</v>
      </c>
    </row>
    <row r="218" spans="1:17" ht="14.4" customHeight="1" x14ac:dyDescent="0.3">
      <c r="A218" s="660" t="s">
        <v>6978</v>
      </c>
      <c r="B218" s="661" t="s">
        <v>6808</v>
      </c>
      <c r="C218" s="661" t="s">
        <v>6722</v>
      </c>
      <c r="D218" s="661" t="s">
        <v>6842</v>
      </c>
      <c r="E218" s="661" t="s">
        <v>6843</v>
      </c>
      <c r="F218" s="664">
        <v>31</v>
      </c>
      <c r="G218" s="664">
        <v>682</v>
      </c>
      <c r="H218" s="664">
        <v>1</v>
      </c>
      <c r="I218" s="664">
        <v>22</v>
      </c>
      <c r="J218" s="664">
        <v>26</v>
      </c>
      <c r="K218" s="664">
        <v>577</v>
      </c>
      <c r="L218" s="664">
        <v>0.8460410557184751</v>
      </c>
      <c r="M218" s="664">
        <v>22.192307692307693</v>
      </c>
      <c r="N218" s="664">
        <v>23</v>
      </c>
      <c r="O218" s="664">
        <v>529</v>
      </c>
      <c r="P218" s="677">
        <v>0.7756598240469208</v>
      </c>
      <c r="Q218" s="665">
        <v>23</v>
      </c>
    </row>
    <row r="219" spans="1:17" ht="14.4" customHeight="1" x14ac:dyDescent="0.3">
      <c r="A219" s="660" t="s">
        <v>6978</v>
      </c>
      <c r="B219" s="661" t="s">
        <v>6808</v>
      </c>
      <c r="C219" s="661" t="s">
        <v>6722</v>
      </c>
      <c r="D219" s="661" t="s">
        <v>6852</v>
      </c>
      <c r="E219" s="661" t="s">
        <v>6853</v>
      </c>
      <c r="F219" s="664">
        <v>16</v>
      </c>
      <c r="G219" s="664">
        <v>3344</v>
      </c>
      <c r="H219" s="664">
        <v>1</v>
      </c>
      <c r="I219" s="664">
        <v>209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6978</v>
      </c>
      <c r="B220" s="661" t="s">
        <v>6808</v>
      </c>
      <c r="C220" s="661" t="s">
        <v>6722</v>
      </c>
      <c r="D220" s="661" t="s">
        <v>6854</v>
      </c>
      <c r="E220" s="661" t="s">
        <v>6855</v>
      </c>
      <c r="F220" s="664">
        <v>11</v>
      </c>
      <c r="G220" s="664">
        <v>726</v>
      </c>
      <c r="H220" s="664">
        <v>1</v>
      </c>
      <c r="I220" s="664">
        <v>66</v>
      </c>
      <c r="J220" s="664">
        <v>5</v>
      </c>
      <c r="K220" s="664">
        <v>330</v>
      </c>
      <c r="L220" s="664">
        <v>0.45454545454545453</v>
      </c>
      <c r="M220" s="664">
        <v>66</v>
      </c>
      <c r="N220" s="664">
        <v>13</v>
      </c>
      <c r="O220" s="664">
        <v>858</v>
      </c>
      <c r="P220" s="677">
        <v>1.1818181818181819</v>
      </c>
      <c r="Q220" s="665">
        <v>66</v>
      </c>
    </row>
    <row r="221" spans="1:17" ht="14.4" customHeight="1" x14ac:dyDescent="0.3">
      <c r="A221" s="660" t="s">
        <v>6978</v>
      </c>
      <c r="B221" s="661" t="s">
        <v>6808</v>
      </c>
      <c r="C221" s="661" t="s">
        <v>6722</v>
      </c>
      <c r="D221" s="661" t="s">
        <v>6858</v>
      </c>
      <c r="E221" s="661" t="s">
        <v>6859</v>
      </c>
      <c r="F221" s="664">
        <v>548</v>
      </c>
      <c r="G221" s="664">
        <v>8768</v>
      </c>
      <c r="H221" s="664">
        <v>1</v>
      </c>
      <c r="I221" s="664">
        <v>16</v>
      </c>
      <c r="J221" s="664">
        <v>564</v>
      </c>
      <c r="K221" s="664">
        <v>9024</v>
      </c>
      <c r="L221" s="664">
        <v>1.0291970802919708</v>
      </c>
      <c r="M221" s="664">
        <v>16</v>
      </c>
      <c r="N221" s="664">
        <v>524</v>
      </c>
      <c r="O221" s="664">
        <v>8384</v>
      </c>
      <c r="P221" s="677">
        <v>0.95620437956204385</v>
      </c>
      <c r="Q221" s="665">
        <v>16</v>
      </c>
    </row>
    <row r="222" spans="1:17" ht="14.4" customHeight="1" x14ac:dyDescent="0.3">
      <c r="A222" s="660" t="s">
        <v>6978</v>
      </c>
      <c r="B222" s="661" t="s">
        <v>6808</v>
      </c>
      <c r="C222" s="661" t="s">
        <v>6722</v>
      </c>
      <c r="D222" s="661" t="s">
        <v>6862</v>
      </c>
      <c r="E222" s="661" t="s">
        <v>6863</v>
      </c>
      <c r="F222" s="664"/>
      <c r="G222" s="664"/>
      <c r="H222" s="664"/>
      <c r="I222" s="664"/>
      <c r="J222" s="664"/>
      <c r="K222" s="664"/>
      <c r="L222" s="664"/>
      <c r="M222" s="664"/>
      <c r="N222" s="664">
        <v>23</v>
      </c>
      <c r="O222" s="664">
        <v>8027</v>
      </c>
      <c r="P222" s="677"/>
      <c r="Q222" s="665">
        <v>349</v>
      </c>
    </row>
    <row r="223" spans="1:17" ht="14.4" customHeight="1" x14ac:dyDescent="0.3">
      <c r="A223" s="660" t="s">
        <v>6978</v>
      </c>
      <c r="B223" s="661" t="s">
        <v>6808</v>
      </c>
      <c r="C223" s="661" t="s">
        <v>6722</v>
      </c>
      <c r="D223" s="661" t="s">
        <v>6864</v>
      </c>
      <c r="E223" s="661" t="s">
        <v>6865</v>
      </c>
      <c r="F223" s="664">
        <v>16</v>
      </c>
      <c r="G223" s="664">
        <v>384</v>
      </c>
      <c r="H223" s="664">
        <v>1</v>
      </c>
      <c r="I223" s="664">
        <v>24</v>
      </c>
      <c r="J223" s="664">
        <v>16</v>
      </c>
      <c r="K223" s="664">
        <v>384</v>
      </c>
      <c r="L223" s="664">
        <v>1</v>
      </c>
      <c r="M223" s="664">
        <v>24</v>
      </c>
      <c r="N223" s="664">
        <v>10</v>
      </c>
      <c r="O223" s="664">
        <v>240</v>
      </c>
      <c r="P223" s="677">
        <v>0.625</v>
      </c>
      <c r="Q223" s="665">
        <v>24</v>
      </c>
    </row>
    <row r="224" spans="1:17" ht="14.4" customHeight="1" x14ac:dyDescent="0.3">
      <c r="A224" s="660" t="s">
        <v>6978</v>
      </c>
      <c r="B224" s="661" t="s">
        <v>6808</v>
      </c>
      <c r="C224" s="661" t="s">
        <v>6722</v>
      </c>
      <c r="D224" s="661" t="s">
        <v>6868</v>
      </c>
      <c r="E224" s="661" t="s">
        <v>6869</v>
      </c>
      <c r="F224" s="664">
        <v>7</v>
      </c>
      <c r="G224" s="664">
        <v>1260</v>
      </c>
      <c r="H224" s="664">
        <v>1</v>
      </c>
      <c r="I224" s="664">
        <v>180</v>
      </c>
      <c r="J224" s="664">
        <v>10</v>
      </c>
      <c r="K224" s="664">
        <v>1800</v>
      </c>
      <c r="L224" s="664">
        <v>1.4285714285714286</v>
      </c>
      <c r="M224" s="664">
        <v>180</v>
      </c>
      <c r="N224" s="664">
        <v>17</v>
      </c>
      <c r="O224" s="664">
        <v>3060</v>
      </c>
      <c r="P224" s="677">
        <v>2.4285714285714284</v>
      </c>
      <c r="Q224" s="665">
        <v>180</v>
      </c>
    </row>
    <row r="225" spans="1:17" ht="14.4" customHeight="1" x14ac:dyDescent="0.3">
      <c r="A225" s="660" t="s">
        <v>6978</v>
      </c>
      <c r="B225" s="661" t="s">
        <v>6808</v>
      </c>
      <c r="C225" s="661" t="s">
        <v>6722</v>
      </c>
      <c r="D225" s="661" t="s">
        <v>6874</v>
      </c>
      <c r="E225" s="661" t="s">
        <v>6875</v>
      </c>
      <c r="F225" s="664">
        <v>2</v>
      </c>
      <c r="G225" s="664">
        <v>506</v>
      </c>
      <c r="H225" s="664">
        <v>1</v>
      </c>
      <c r="I225" s="664">
        <v>253</v>
      </c>
      <c r="J225" s="664">
        <v>40</v>
      </c>
      <c r="K225" s="664">
        <v>10120</v>
      </c>
      <c r="L225" s="664">
        <v>20</v>
      </c>
      <c r="M225" s="664">
        <v>253</v>
      </c>
      <c r="N225" s="664">
        <v>47</v>
      </c>
      <c r="O225" s="664">
        <v>11891</v>
      </c>
      <c r="P225" s="677">
        <v>23.5</v>
      </c>
      <c r="Q225" s="665">
        <v>253</v>
      </c>
    </row>
    <row r="226" spans="1:17" ht="14.4" customHeight="1" x14ac:dyDescent="0.3">
      <c r="A226" s="660" t="s">
        <v>6978</v>
      </c>
      <c r="B226" s="661" t="s">
        <v>6808</v>
      </c>
      <c r="C226" s="661" t="s">
        <v>6722</v>
      </c>
      <c r="D226" s="661" t="s">
        <v>6882</v>
      </c>
      <c r="E226" s="661" t="s">
        <v>6883</v>
      </c>
      <c r="F226" s="664">
        <v>9</v>
      </c>
      <c r="G226" s="664">
        <v>1944</v>
      </c>
      <c r="H226" s="664">
        <v>1</v>
      </c>
      <c r="I226" s="664">
        <v>216</v>
      </c>
      <c r="J226" s="664">
        <v>11</v>
      </c>
      <c r="K226" s="664">
        <v>2376</v>
      </c>
      <c r="L226" s="664">
        <v>1.2222222222222223</v>
      </c>
      <c r="M226" s="664">
        <v>216</v>
      </c>
      <c r="N226" s="664">
        <v>19</v>
      </c>
      <c r="O226" s="664">
        <v>4104</v>
      </c>
      <c r="P226" s="677">
        <v>2.1111111111111112</v>
      </c>
      <c r="Q226" s="665">
        <v>216</v>
      </c>
    </row>
    <row r="227" spans="1:17" ht="14.4" customHeight="1" x14ac:dyDescent="0.3">
      <c r="A227" s="660" t="s">
        <v>6978</v>
      </c>
      <c r="B227" s="661" t="s">
        <v>6808</v>
      </c>
      <c r="C227" s="661" t="s">
        <v>6722</v>
      </c>
      <c r="D227" s="661" t="s">
        <v>6884</v>
      </c>
      <c r="E227" s="661" t="s">
        <v>6885</v>
      </c>
      <c r="F227" s="664"/>
      <c r="G227" s="664"/>
      <c r="H227" s="664"/>
      <c r="I227" s="664"/>
      <c r="J227" s="664">
        <v>1</v>
      </c>
      <c r="K227" s="664">
        <v>35</v>
      </c>
      <c r="L227" s="664"/>
      <c r="M227" s="664">
        <v>35</v>
      </c>
      <c r="N227" s="664"/>
      <c r="O227" s="664"/>
      <c r="P227" s="677"/>
      <c r="Q227" s="665"/>
    </row>
    <row r="228" spans="1:17" ht="14.4" customHeight="1" x14ac:dyDescent="0.3">
      <c r="A228" s="660" t="s">
        <v>6978</v>
      </c>
      <c r="B228" s="661" t="s">
        <v>6808</v>
      </c>
      <c r="C228" s="661" t="s">
        <v>6722</v>
      </c>
      <c r="D228" s="661" t="s">
        <v>6888</v>
      </c>
      <c r="E228" s="661" t="s">
        <v>6889</v>
      </c>
      <c r="F228" s="664"/>
      <c r="G228" s="664"/>
      <c r="H228" s="664"/>
      <c r="I228" s="664"/>
      <c r="J228" s="664"/>
      <c r="K228" s="664"/>
      <c r="L228" s="664"/>
      <c r="M228" s="664"/>
      <c r="N228" s="664">
        <v>1</v>
      </c>
      <c r="O228" s="664">
        <v>50</v>
      </c>
      <c r="P228" s="677"/>
      <c r="Q228" s="665">
        <v>50</v>
      </c>
    </row>
    <row r="229" spans="1:17" ht="14.4" customHeight="1" x14ac:dyDescent="0.3">
      <c r="A229" s="660" t="s">
        <v>6978</v>
      </c>
      <c r="B229" s="661" t="s">
        <v>6808</v>
      </c>
      <c r="C229" s="661" t="s">
        <v>6722</v>
      </c>
      <c r="D229" s="661" t="s">
        <v>6896</v>
      </c>
      <c r="E229" s="661" t="s">
        <v>6897</v>
      </c>
      <c r="F229" s="664"/>
      <c r="G229" s="664"/>
      <c r="H229" s="664"/>
      <c r="I229" s="664"/>
      <c r="J229" s="664"/>
      <c r="K229" s="664"/>
      <c r="L229" s="664"/>
      <c r="M229" s="664"/>
      <c r="N229" s="664">
        <v>1</v>
      </c>
      <c r="O229" s="664">
        <v>327</v>
      </c>
      <c r="P229" s="677"/>
      <c r="Q229" s="665">
        <v>327</v>
      </c>
    </row>
    <row r="230" spans="1:17" ht="14.4" customHeight="1" x14ac:dyDescent="0.3">
      <c r="A230" s="660" t="s">
        <v>6978</v>
      </c>
      <c r="B230" s="661" t="s">
        <v>6808</v>
      </c>
      <c r="C230" s="661" t="s">
        <v>6722</v>
      </c>
      <c r="D230" s="661" t="s">
        <v>6902</v>
      </c>
      <c r="E230" s="661" t="s">
        <v>6903</v>
      </c>
      <c r="F230" s="664"/>
      <c r="G230" s="664"/>
      <c r="H230" s="664"/>
      <c r="I230" s="664"/>
      <c r="J230" s="664"/>
      <c r="K230" s="664"/>
      <c r="L230" s="664"/>
      <c r="M230" s="664"/>
      <c r="N230" s="664">
        <v>1</v>
      </c>
      <c r="O230" s="664">
        <v>231</v>
      </c>
      <c r="P230" s="677"/>
      <c r="Q230" s="665">
        <v>231</v>
      </c>
    </row>
    <row r="231" spans="1:17" ht="14.4" customHeight="1" x14ac:dyDescent="0.3">
      <c r="A231" s="660" t="s">
        <v>6978</v>
      </c>
      <c r="B231" s="661" t="s">
        <v>6808</v>
      </c>
      <c r="C231" s="661" t="s">
        <v>6722</v>
      </c>
      <c r="D231" s="661" t="s">
        <v>6923</v>
      </c>
      <c r="E231" s="661" t="s">
        <v>6924</v>
      </c>
      <c r="F231" s="664"/>
      <c r="G231" s="664"/>
      <c r="H231" s="664"/>
      <c r="I231" s="664"/>
      <c r="J231" s="664"/>
      <c r="K231" s="664"/>
      <c r="L231" s="664"/>
      <c r="M231" s="664"/>
      <c r="N231" s="664">
        <v>1</v>
      </c>
      <c r="O231" s="664">
        <v>222</v>
      </c>
      <c r="P231" s="677"/>
      <c r="Q231" s="665">
        <v>222</v>
      </c>
    </row>
    <row r="232" spans="1:17" ht="14.4" customHeight="1" x14ac:dyDescent="0.3">
      <c r="A232" s="660" t="s">
        <v>6979</v>
      </c>
      <c r="B232" s="661" t="s">
        <v>6577</v>
      </c>
      <c r="C232" s="661" t="s">
        <v>6722</v>
      </c>
      <c r="D232" s="661" t="s">
        <v>6767</v>
      </c>
      <c r="E232" s="661" t="s">
        <v>6768</v>
      </c>
      <c r="F232" s="664">
        <v>1</v>
      </c>
      <c r="G232" s="664">
        <v>159</v>
      </c>
      <c r="H232" s="664">
        <v>1</v>
      </c>
      <c r="I232" s="664">
        <v>159</v>
      </c>
      <c r="J232" s="664">
        <v>1</v>
      </c>
      <c r="K232" s="664">
        <v>160</v>
      </c>
      <c r="L232" s="664">
        <v>1.0062893081761006</v>
      </c>
      <c r="M232" s="664">
        <v>160</v>
      </c>
      <c r="N232" s="664"/>
      <c r="O232" s="664"/>
      <c r="P232" s="677"/>
      <c r="Q232" s="665"/>
    </row>
    <row r="233" spans="1:17" ht="14.4" customHeight="1" x14ac:dyDescent="0.3">
      <c r="A233" s="660" t="s">
        <v>6979</v>
      </c>
      <c r="B233" s="661" t="s">
        <v>6777</v>
      </c>
      <c r="C233" s="661" t="s">
        <v>6722</v>
      </c>
      <c r="D233" s="661" t="s">
        <v>6784</v>
      </c>
      <c r="E233" s="661" t="s">
        <v>6785</v>
      </c>
      <c r="F233" s="664">
        <v>10</v>
      </c>
      <c r="G233" s="664">
        <v>230</v>
      </c>
      <c r="H233" s="664">
        <v>1</v>
      </c>
      <c r="I233" s="664">
        <v>23</v>
      </c>
      <c r="J233" s="664"/>
      <c r="K233" s="664"/>
      <c r="L233" s="664"/>
      <c r="M233" s="664"/>
      <c r="N233" s="664">
        <v>4</v>
      </c>
      <c r="O233" s="664">
        <v>92</v>
      </c>
      <c r="P233" s="677">
        <v>0.4</v>
      </c>
      <c r="Q233" s="665">
        <v>23</v>
      </c>
    </row>
    <row r="234" spans="1:17" ht="14.4" customHeight="1" x14ac:dyDescent="0.3">
      <c r="A234" s="660" t="s">
        <v>6979</v>
      </c>
      <c r="B234" s="661" t="s">
        <v>6777</v>
      </c>
      <c r="C234" s="661" t="s">
        <v>6722</v>
      </c>
      <c r="D234" s="661" t="s">
        <v>6786</v>
      </c>
      <c r="E234" s="661" t="s">
        <v>6787</v>
      </c>
      <c r="F234" s="664">
        <v>5</v>
      </c>
      <c r="G234" s="664">
        <v>6225</v>
      </c>
      <c r="H234" s="664">
        <v>1</v>
      </c>
      <c r="I234" s="664">
        <v>1245</v>
      </c>
      <c r="J234" s="664"/>
      <c r="K234" s="664"/>
      <c r="L234" s="664"/>
      <c r="M234" s="664"/>
      <c r="N234" s="664">
        <v>2</v>
      </c>
      <c r="O234" s="664">
        <v>2536</v>
      </c>
      <c r="P234" s="677">
        <v>0.40738955823293171</v>
      </c>
      <c r="Q234" s="665">
        <v>1268</v>
      </c>
    </row>
    <row r="235" spans="1:17" ht="14.4" customHeight="1" x14ac:dyDescent="0.3">
      <c r="A235" s="660" t="s">
        <v>6979</v>
      </c>
      <c r="B235" s="661" t="s">
        <v>6777</v>
      </c>
      <c r="C235" s="661" t="s">
        <v>6722</v>
      </c>
      <c r="D235" s="661" t="s">
        <v>6792</v>
      </c>
      <c r="E235" s="661" t="s">
        <v>6793</v>
      </c>
      <c r="F235" s="664">
        <v>8</v>
      </c>
      <c r="G235" s="664">
        <v>3392</v>
      </c>
      <c r="H235" s="664">
        <v>1</v>
      </c>
      <c r="I235" s="664">
        <v>424</v>
      </c>
      <c r="J235" s="664"/>
      <c r="K235" s="664"/>
      <c r="L235" s="664"/>
      <c r="M235" s="664"/>
      <c r="N235" s="664">
        <v>3</v>
      </c>
      <c r="O235" s="664">
        <v>1296</v>
      </c>
      <c r="P235" s="677">
        <v>0.38207547169811323</v>
      </c>
      <c r="Q235" s="665">
        <v>432</v>
      </c>
    </row>
    <row r="236" spans="1:17" ht="14.4" customHeight="1" x14ac:dyDescent="0.3">
      <c r="A236" s="660" t="s">
        <v>6979</v>
      </c>
      <c r="B236" s="661" t="s">
        <v>6777</v>
      </c>
      <c r="C236" s="661" t="s">
        <v>6722</v>
      </c>
      <c r="D236" s="661" t="s">
        <v>6796</v>
      </c>
      <c r="E236" s="661" t="s">
        <v>6797</v>
      </c>
      <c r="F236" s="664">
        <v>9</v>
      </c>
      <c r="G236" s="664">
        <v>9018</v>
      </c>
      <c r="H236" s="664">
        <v>1</v>
      </c>
      <c r="I236" s="664">
        <v>1002</v>
      </c>
      <c r="J236" s="664"/>
      <c r="K236" s="664"/>
      <c r="L236" s="664"/>
      <c r="M236" s="664"/>
      <c r="N236" s="664">
        <v>3</v>
      </c>
      <c r="O236" s="664">
        <v>3024</v>
      </c>
      <c r="P236" s="677">
        <v>0.33532934131736525</v>
      </c>
      <c r="Q236" s="665">
        <v>1008</v>
      </c>
    </row>
    <row r="237" spans="1:17" ht="14.4" customHeight="1" x14ac:dyDescent="0.3">
      <c r="A237" s="660" t="s">
        <v>6979</v>
      </c>
      <c r="B237" s="661" t="s">
        <v>6777</v>
      </c>
      <c r="C237" s="661" t="s">
        <v>6722</v>
      </c>
      <c r="D237" s="661" t="s">
        <v>6798</v>
      </c>
      <c r="E237" s="661" t="s">
        <v>6799</v>
      </c>
      <c r="F237" s="664">
        <v>3</v>
      </c>
      <c r="G237" s="664">
        <v>6699</v>
      </c>
      <c r="H237" s="664">
        <v>1</v>
      </c>
      <c r="I237" s="664">
        <v>2233</v>
      </c>
      <c r="J237" s="664"/>
      <c r="K237" s="664"/>
      <c r="L237" s="664"/>
      <c r="M237" s="664"/>
      <c r="N237" s="664">
        <v>1</v>
      </c>
      <c r="O237" s="664">
        <v>2264</v>
      </c>
      <c r="P237" s="677">
        <v>0.33796088968502763</v>
      </c>
      <c r="Q237" s="665">
        <v>2264</v>
      </c>
    </row>
    <row r="238" spans="1:17" ht="14.4" customHeight="1" x14ac:dyDescent="0.3">
      <c r="A238" s="660" t="s">
        <v>6979</v>
      </c>
      <c r="B238" s="661" t="s">
        <v>6808</v>
      </c>
      <c r="C238" s="661" t="s">
        <v>6722</v>
      </c>
      <c r="D238" s="661" t="s">
        <v>6817</v>
      </c>
      <c r="E238" s="661" t="s">
        <v>6818</v>
      </c>
      <c r="F238" s="664">
        <v>12</v>
      </c>
      <c r="G238" s="664">
        <v>4200</v>
      </c>
      <c r="H238" s="664">
        <v>1</v>
      </c>
      <c r="I238" s="664">
        <v>350</v>
      </c>
      <c r="J238" s="664">
        <v>56</v>
      </c>
      <c r="K238" s="664">
        <v>19637</v>
      </c>
      <c r="L238" s="664">
        <v>4.6754761904761901</v>
      </c>
      <c r="M238" s="664">
        <v>350.66071428571428</v>
      </c>
      <c r="N238" s="664">
        <v>2</v>
      </c>
      <c r="O238" s="664">
        <v>702</v>
      </c>
      <c r="P238" s="677">
        <v>0.16714285714285715</v>
      </c>
      <c r="Q238" s="665">
        <v>351</v>
      </c>
    </row>
    <row r="239" spans="1:17" ht="14.4" customHeight="1" x14ac:dyDescent="0.3">
      <c r="A239" s="660" t="s">
        <v>6979</v>
      </c>
      <c r="B239" s="661" t="s">
        <v>6808</v>
      </c>
      <c r="C239" s="661" t="s">
        <v>6722</v>
      </c>
      <c r="D239" s="661" t="s">
        <v>6821</v>
      </c>
      <c r="E239" s="661" t="s">
        <v>6822</v>
      </c>
      <c r="F239" s="664">
        <v>111</v>
      </c>
      <c r="G239" s="664">
        <v>7215</v>
      </c>
      <c r="H239" s="664">
        <v>1</v>
      </c>
      <c r="I239" s="664">
        <v>65</v>
      </c>
      <c r="J239" s="664">
        <v>136</v>
      </c>
      <c r="K239" s="664">
        <v>8840</v>
      </c>
      <c r="L239" s="664">
        <v>1.2252252252252251</v>
      </c>
      <c r="M239" s="664">
        <v>65</v>
      </c>
      <c r="N239" s="664">
        <v>61</v>
      </c>
      <c r="O239" s="664">
        <v>3965</v>
      </c>
      <c r="P239" s="677">
        <v>0.5495495495495496</v>
      </c>
      <c r="Q239" s="665">
        <v>65</v>
      </c>
    </row>
    <row r="240" spans="1:17" ht="14.4" customHeight="1" x14ac:dyDescent="0.3">
      <c r="A240" s="660" t="s">
        <v>6979</v>
      </c>
      <c r="B240" s="661" t="s">
        <v>6808</v>
      </c>
      <c r="C240" s="661" t="s">
        <v>6722</v>
      </c>
      <c r="D240" s="661" t="s">
        <v>1097</v>
      </c>
      <c r="E240" s="661" t="s">
        <v>6825</v>
      </c>
      <c r="F240" s="664">
        <v>4</v>
      </c>
      <c r="G240" s="664">
        <v>2360</v>
      </c>
      <c r="H240" s="664">
        <v>1</v>
      </c>
      <c r="I240" s="664">
        <v>590</v>
      </c>
      <c r="J240" s="664"/>
      <c r="K240" s="664"/>
      <c r="L240" s="664"/>
      <c r="M240" s="664"/>
      <c r="N240" s="664">
        <v>1</v>
      </c>
      <c r="O240" s="664">
        <v>591</v>
      </c>
      <c r="P240" s="677">
        <v>0.25042372881355934</v>
      </c>
      <c r="Q240" s="665">
        <v>591</v>
      </c>
    </row>
    <row r="241" spans="1:17" ht="14.4" customHeight="1" x14ac:dyDescent="0.3">
      <c r="A241" s="660" t="s">
        <v>6979</v>
      </c>
      <c r="B241" s="661" t="s">
        <v>6808</v>
      </c>
      <c r="C241" s="661" t="s">
        <v>6722</v>
      </c>
      <c r="D241" s="661" t="s">
        <v>6826</v>
      </c>
      <c r="E241" s="661" t="s">
        <v>6827</v>
      </c>
      <c r="F241" s="664">
        <v>4</v>
      </c>
      <c r="G241" s="664">
        <v>2460</v>
      </c>
      <c r="H241" s="664">
        <v>1</v>
      </c>
      <c r="I241" s="664">
        <v>615</v>
      </c>
      <c r="J241" s="664"/>
      <c r="K241" s="664"/>
      <c r="L241" s="664"/>
      <c r="M241" s="664"/>
      <c r="N241" s="664">
        <v>1</v>
      </c>
      <c r="O241" s="664">
        <v>616</v>
      </c>
      <c r="P241" s="677">
        <v>0.25040650406504067</v>
      </c>
      <c r="Q241" s="665">
        <v>616</v>
      </c>
    </row>
    <row r="242" spans="1:17" ht="14.4" customHeight="1" x14ac:dyDescent="0.3">
      <c r="A242" s="660" t="s">
        <v>6979</v>
      </c>
      <c r="B242" s="661" t="s">
        <v>6808</v>
      </c>
      <c r="C242" s="661" t="s">
        <v>6722</v>
      </c>
      <c r="D242" s="661" t="s">
        <v>6828</v>
      </c>
      <c r="E242" s="661" t="s">
        <v>6829</v>
      </c>
      <c r="F242" s="664">
        <v>1</v>
      </c>
      <c r="G242" s="664">
        <v>149</v>
      </c>
      <c r="H242" s="664">
        <v>1</v>
      </c>
      <c r="I242" s="664">
        <v>149</v>
      </c>
      <c r="J242" s="664">
        <v>1</v>
      </c>
      <c r="K242" s="664">
        <v>149</v>
      </c>
      <c r="L242" s="664">
        <v>1</v>
      </c>
      <c r="M242" s="664">
        <v>149</v>
      </c>
      <c r="N242" s="664"/>
      <c r="O242" s="664"/>
      <c r="P242" s="677"/>
      <c r="Q242" s="665"/>
    </row>
    <row r="243" spans="1:17" ht="14.4" customHeight="1" x14ac:dyDescent="0.3">
      <c r="A243" s="660" t="s">
        <v>6979</v>
      </c>
      <c r="B243" s="661" t="s">
        <v>6808</v>
      </c>
      <c r="C243" s="661" t="s">
        <v>6722</v>
      </c>
      <c r="D243" s="661" t="s">
        <v>6832</v>
      </c>
      <c r="E243" s="661" t="s">
        <v>6833</v>
      </c>
      <c r="F243" s="664">
        <v>2</v>
      </c>
      <c r="G243" s="664">
        <v>46</v>
      </c>
      <c r="H243" s="664">
        <v>1</v>
      </c>
      <c r="I243" s="664">
        <v>23</v>
      </c>
      <c r="J243" s="664">
        <v>4</v>
      </c>
      <c r="K243" s="664">
        <v>96</v>
      </c>
      <c r="L243" s="664">
        <v>2.0869565217391304</v>
      </c>
      <c r="M243" s="664">
        <v>24</v>
      </c>
      <c r="N243" s="664"/>
      <c r="O243" s="664"/>
      <c r="P243" s="677"/>
      <c r="Q243" s="665"/>
    </row>
    <row r="244" spans="1:17" ht="14.4" customHeight="1" x14ac:dyDescent="0.3">
      <c r="A244" s="660" t="s">
        <v>6979</v>
      </c>
      <c r="B244" s="661" t="s">
        <v>6808</v>
      </c>
      <c r="C244" s="661" t="s">
        <v>6722</v>
      </c>
      <c r="D244" s="661" t="s">
        <v>6836</v>
      </c>
      <c r="E244" s="661" t="s">
        <v>6837</v>
      </c>
      <c r="F244" s="664">
        <v>2</v>
      </c>
      <c r="G244" s="664">
        <v>108</v>
      </c>
      <c r="H244" s="664">
        <v>1</v>
      </c>
      <c r="I244" s="664">
        <v>54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6979</v>
      </c>
      <c r="B245" s="661" t="s">
        <v>6808</v>
      </c>
      <c r="C245" s="661" t="s">
        <v>6722</v>
      </c>
      <c r="D245" s="661" t="s">
        <v>6838</v>
      </c>
      <c r="E245" s="661" t="s">
        <v>6839</v>
      </c>
      <c r="F245" s="664">
        <v>394</v>
      </c>
      <c r="G245" s="664">
        <v>30338</v>
      </c>
      <c r="H245" s="664">
        <v>1</v>
      </c>
      <c r="I245" s="664">
        <v>77</v>
      </c>
      <c r="J245" s="664">
        <v>333</v>
      </c>
      <c r="K245" s="664">
        <v>25641</v>
      </c>
      <c r="L245" s="664">
        <v>0.84517766497461932</v>
      </c>
      <c r="M245" s="664">
        <v>77</v>
      </c>
      <c r="N245" s="664">
        <v>277</v>
      </c>
      <c r="O245" s="664">
        <v>21329</v>
      </c>
      <c r="P245" s="677">
        <v>0.70304568527918787</v>
      </c>
      <c r="Q245" s="665">
        <v>77</v>
      </c>
    </row>
    <row r="246" spans="1:17" ht="14.4" customHeight="1" x14ac:dyDescent="0.3">
      <c r="A246" s="660" t="s">
        <v>6979</v>
      </c>
      <c r="B246" s="661" t="s">
        <v>6808</v>
      </c>
      <c r="C246" s="661" t="s">
        <v>6722</v>
      </c>
      <c r="D246" s="661" t="s">
        <v>6842</v>
      </c>
      <c r="E246" s="661" t="s">
        <v>6843</v>
      </c>
      <c r="F246" s="664">
        <v>7</v>
      </c>
      <c r="G246" s="664">
        <v>154</v>
      </c>
      <c r="H246" s="664">
        <v>1</v>
      </c>
      <c r="I246" s="664">
        <v>22</v>
      </c>
      <c r="J246" s="664">
        <v>11</v>
      </c>
      <c r="K246" s="664">
        <v>250</v>
      </c>
      <c r="L246" s="664">
        <v>1.6233766233766234</v>
      </c>
      <c r="M246" s="664">
        <v>22.727272727272727</v>
      </c>
      <c r="N246" s="664">
        <v>5</v>
      </c>
      <c r="O246" s="664">
        <v>115</v>
      </c>
      <c r="P246" s="677">
        <v>0.74675324675324672</v>
      </c>
      <c r="Q246" s="665">
        <v>23</v>
      </c>
    </row>
    <row r="247" spans="1:17" ht="14.4" customHeight="1" x14ac:dyDescent="0.3">
      <c r="A247" s="660" t="s">
        <v>6979</v>
      </c>
      <c r="B247" s="661" t="s">
        <v>6808</v>
      </c>
      <c r="C247" s="661" t="s">
        <v>6722</v>
      </c>
      <c r="D247" s="661" t="s">
        <v>6852</v>
      </c>
      <c r="E247" s="661" t="s">
        <v>6853</v>
      </c>
      <c r="F247" s="664">
        <v>15</v>
      </c>
      <c r="G247" s="664">
        <v>3135</v>
      </c>
      <c r="H247" s="664">
        <v>1</v>
      </c>
      <c r="I247" s="664">
        <v>209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6979</v>
      </c>
      <c r="B248" s="661" t="s">
        <v>6808</v>
      </c>
      <c r="C248" s="661" t="s">
        <v>6722</v>
      </c>
      <c r="D248" s="661" t="s">
        <v>6854</v>
      </c>
      <c r="E248" s="661" t="s">
        <v>6855</v>
      </c>
      <c r="F248" s="664">
        <v>3</v>
      </c>
      <c r="G248" s="664">
        <v>198</v>
      </c>
      <c r="H248" s="664">
        <v>1</v>
      </c>
      <c r="I248" s="664">
        <v>66</v>
      </c>
      <c r="J248" s="664">
        <v>4</v>
      </c>
      <c r="K248" s="664">
        <v>264</v>
      </c>
      <c r="L248" s="664">
        <v>1.3333333333333333</v>
      </c>
      <c r="M248" s="664">
        <v>66</v>
      </c>
      <c r="N248" s="664">
        <v>6</v>
      </c>
      <c r="O248" s="664">
        <v>396</v>
      </c>
      <c r="P248" s="677">
        <v>2</v>
      </c>
      <c r="Q248" s="665">
        <v>66</v>
      </c>
    </row>
    <row r="249" spans="1:17" ht="14.4" customHeight="1" x14ac:dyDescent="0.3">
      <c r="A249" s="660" t="s">
        <v>6979</v>
      </c>
      <c r="B249" s="661" t="s">
        <v>6808</v>
      </c>
      <c r="C249" s="661" t="s">
        <v>6722</v>
      </c>
      <c r="D249" s="661" t="s">
        <v>6858</v>
      </c>
      <c r="E249" s="661" t="s">
        <v>6859</v>
      </c>
      <c r="F249" s="664">
        <v>416</v>
      </c>
      <c r="G249" s="664">
        <v>6656</v>
      </c>
      <c r="H249" s="664">
        <v>1</v>
      </c>
      <c r="I249" s="664">
        <v>16</v>
      </c>
      <c r="J249" s="664">
        <v>394</v>
      </c>
      <c r="K249" s="664">
        <v>6304</v>
      </c>
      <c r="L249" s="664">
        <v>0.94711538461538458</v>
      </c>
      <c r="M249" s="664">
        <v>16</v>
      </c>
      <c r="N249" s="664">
        <v>281</v>
      </c>
      <c r="O249" s="664">
        <v>4496</v>
      </c>
      <c r="P249" s="677">
        <v>0.67548076923076927</v>
      </c>
      <c r="Q249" s="665">
        <v>16</v>
      </c>
    </row>
    <row r="250" spans="1:17" ht="14.4" customHeight="1" x14ac:dyDescent="0.3">
      <c r="A250" s="660" t="s">
        <v>6979</v>
      </c>
      <c r="B250" s="661" t="s">
        <v>6808</v>
      </c>
      <c r="C250" s="661" t="s">
        <v>6722</v>
      </c>
      <c r="D250" s="661" t="s">
        <v>6864</v>
      </c>
      <c r="E250" s="661" t="s">
        <v>6865</v>
      </c>
      <c r="F250" s="664">
        <v>5</v>
      </c>
      <c r="G250" s="664">
        <v>120</v>
      </c>
      <c r="H250" s="664">
        <v>1</v>
      </c>
      <c r="I250" s="664">
        <v>24</v>
      </c>
      <c r="J250" s="664">
        <v>6</v>
      </c>
      <c r="K250" s="664">
        <v>144</v>
      </c>
      <c r="L250" s="664">
        <v>1.2</v>
      </c>
      <c r="M250" s="664">
        <v>24</v>
      </c>
      <c r="N250" s="664">
        <v>4</v>
      </c>
      <c r="O250" s="664">
        <v>96</v>
      </c>
      <c r="P250" s="677">
        <v>0.8</v>
      </c>
      <c r="Q250" s="665">
        <v>24</v>
      </c>
    </row>
    <row r="251" spans="1:17" ht="14.4" customHeight="1" x14ac:dyDescent="0.3">
      <c r="A251" s="660" t="s">
        <v>6979</v>
      </c>
      <c r="B251" s="661" t="s">
        <v>6808</v>
      </c>
      <c r="C251" s="661" t="s">
        <v>6722</v>
      </c>
      <c r="D251" s="661" t="s">
        <v>6866</v>
      </c>
      <c r="E251" s="661" t="s">
        <v>6867</v>
      </c>
      <c r="F251" s="664">
        <v>4</v>
      </c>
      <c r="G251" s="664">
        <v>2952</v>
      </c>
      <c r="H251" s="664">
        <v>1</v>
      </c>
      <c r="I251" s="664">
        <v>738</v>
      </c>
      <c r="J251" s="664"/>
      <c r="K251" s="664"/>
      <c r="L251" s="664"/>
      <c r="M251" s="664"/>
      <c r="N251" s="664">
        <v>1</v>
      </c>
      <c r="O251" s="664">
        <v>739</v>
      </c>
      <c r="P251" s="677">
        <v>0.25033875338753386</v>
      </c>
      <c r="Q251" s="665">
        <v>739</v>
      </c>
    </row>
    <row r="252" spans="1:17" ht="14.4" customHeight="1" x14ac:dyDescent="0.3">
      <c r="A252" s="660" t="s">
        <v>6979</v>
      </c>
      <c r="B252" s="661" t="s">
        <v>6808</v>
      </c>
      <c r="C252" s="661" t="s">
        <v>6722</v>
      </c>
      <c r="D252" s="661" t="s">
        <v>6868</v>
      </c>
      <c r="E252" s="661" t="s">
        <v>6869</v>
      </c>
      <c r="F252" s="664">
        <v>5</v>
      </c>
      <c r="G252" s="664">
        <v>900</v>
      </c>
      <c r="H252" s="664">
        <v>1</v>
      </c>
      <c r="I252" s="664">
        <v>180</v>
      </c>
      <c r="J252" s="664"/>
      <c r="K252" s="664"/>
      <c r="L252" s="664"/>
      <c r="M252" s="664"/>
      <c r="N252" s="664">
        <v>1</v>
      </c>
      <c r="O252" s="664">
        <v>180</v>
      </c>
      <c r="P252" s="677">
        <v>0.2</v>
      </c>
      <c r="Q252" s="665">
        <v>180</v>
      </c>
    </row>
    <row r="253" spans="1:17" ht="14.4" customHeight="1" x14ac:dyDescent="0.3">
      <c r="A253" s="660" t="s">
        <v>6979</v>
      </c>
      <c r="B253" s="661" t="s">
        <v>6808</v>
      </c>
      <c r="C253" s="661" t="s">
        <v>6722</v>
      </c>
      <c r="D253" s="661" t="s">
        <v>6874</v>
      </c>
      <c r="E253" s="661" t="s">
        <v>6875</v>
      </c>
      <c r="F253" s="664">
        <v>13</v>
      </c>
      <c r="G253" s="664">
        <v>3289</v>
      </c>
      <c r="H253" s="664">
        <v>1</v>
      </c>
      <c r="I253" s="664">
        <v>253</v>
      </c>
      <c r="J253" s="664">
        <v>32</v>
      </c>
      <c r="K253" s="664">
        <v>8096</v>
      </c>
      <c r="L253" s="664">
        <v>2.4615384615384617</v>
      </c>
      <c r="M253" s="664">
        <v>253</v>
      </c>
      <c r="N253" s="664">
        <v>16</v>
      </c>
      <c r="O253" s="664">
        <v>4048</v>
      </c>
      <c r="P253" s="677">
        <v>1.2307692307692308</v>
      </c>
      <c r="Q253" s="665">
        <v>253</v>
      </c>
    </row>
    <row r="254" spans="1:17" ht="14.4" customHeight="1" x14ac:dyDescent="0.3">
      <c r="A254" s="660" t="s">
        <v>6979</v>
      </c>
      <c r="B254" s="661" t="s">
        <v>6808</v>
      </c>
      <c r="C254" s="661" t="s">
        <v>6722</v>
      </c>
      <c r="D254" s="661" t="s">
        <v>6876</v>
      </c>
      <c r="E254" s="661" t="s">
        <v>6877</v>
      </c>
      <c r="F254" s="664">
        <v>4</v>
      </c>
      <c r="G254" s="664">
        <v>1056</v>
      </c>
      <c r="H254" s="664">
        <v>1</v>
      </c>
      <c r="I254" s="664">
        <v>264</v>
      </c>
      <c r="J254" s="664"/>
      <c r="K254" s="664"/>
      <c r="L254" s="664"/>
      <c r="M254" s="664"/>
      <c r="N254" s="664">
        <v>1</v>
      </c>
      <c r="O254" s="664">
        <v>265</v>
      </c>
      <c r="P254" s="677">
        <v>0.25094696969696972</v>
      </c>
      <c r="Q254" s="665">
        <v>265</v>
      </c>
    </row>
    <row r="255" spans="1:17" ht="14.4" customHeight="1" x14ac:dyDescent="0.3">
      <c r="A255" s="660" t="s">
        <v>6979</v>
      </c>
      <c r="B255" s="661" t="s">
        <v>6808</v>
      </c>
      <c r="C255" s="661" t="s">
        <v>6722</v>
      </c>
      <c r="D255" s="661" t="s">
        <v>6878</v>
      </c>
      <c r="E255" s="661" t="s">
        <v>6879</v>
      </c>
      <c r="F255" s="664">
        <v>1</v>
      </c>
      <c r="G255" s="664">
        <v>189</v>
      </c>
      <c r="H255" s="664">
        <v>1</v>
      </c>
      <c r="I255" s="664">
        <v>189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6979</v>
      </c>
      <c r="B256" s="661" t="s">
        <v>6808</v>
      </c>
      <c r="C256" s="661" t="s">
        <v>6722</v>
      </c>
      <c r="D256" s="661" t="s">
        <v>6882</v>
      </c>
      <c r="E256" s="661" t="s">
        <v>6883</v>
      </c>
      <c r="F256" s="664">
        <v>13</v>
      </c>
      <c r="G256" s="664">
        <v>2808</v>
      </c>
      <c r="H256" s="664">
        <v>1</v>
      </c>
      <c r="I256" s="664">
        <v>216</v>
      </c>
      <c r="J256" s="664">
        <v>2</v>
      </c>
      <c r="K256" s="664">
        <v>432</v>
      </c>
      <c r="L256" s="664">
        <v>0.15384615384615385</v>
      </c>
      <c r="M256" s="664">
        <v>216</v>
      </c>
      <c r="N256" s="664">
        <v>9</v>
      </c>
      <c r="O256" s="664">
        <v>1944</v>
      </c>
      <c r="P256" s="677">
        <v>0.69230769230769229</v>
      </c>
      <c r="Q256" s="665">
        <v>216</v>
      </c>
    </row>
    <row r="257" spans="1:17" ht="14.4" customHeight="1" x14ac:dyDescent="0.3">
      <c r="A257" s="660" t="s">
        <v>6979</v>
      </c>
      <c r="B257" s="661" t="s">
        <v>6808</v>
      </c>
      <c r="C257" s="661" t="s">
        <v>6722</v>
      </c>
      <c r="D257" s="661" t="s">
        <v>6884</v>
      </c>
      <c r="E257" s="661" t="s">
        <v>6885</v>
      </c>
      <c r="F257" s="664"/>
      <c r="G257" s="664"/>
      <c r="H257" s="664"/>
      <c r="I257" s="664"/>
      <c r="J257" s="664"/>
      <c r="K257" s="664"/>
      <c r="L257" s="664"/>
      <c r="M257" s="664"/>
      <c r="N257" s="664">
        <v>1</v>
      </c>
      <c r="O257" s="664">
        <v>36</v>
      </c>
      <c r="P257" s="677"/>
      <c r="Q257" s="665">
        <v>36</v>
      </c>
    </row>
    <row r="258" spans="1:17" ht="14.4" customHeight="1" x14ac:dyDescent="0.3">
      <c r="A258" s="660" t="s">
        <v>6979</v>
      </c>
      <c r="B258" s="661" t="s">
        <v>6808</v>
      </c>
      <c r="C258" s="661" t="s">
        <v>6722</v>
      </c>
      <c r="D258" s="661" t="s">
        <v>6886</v>
      </c>
      <c r="E258" s="661" t="s">
        <v>6887</v>
      </c>
      <c r="F258" s="664">
        <v>4</v>
      </c>
      <c r="G258" s="664">
        <v>2360</v>
      </c>
      <c r="H258" s="664">
        <v>1</v>
      </c>
      <c r="I258" s="664">
        <v>590</v>
      </c>
      <c r="J258" s="664"/>
      <c r="K258" s="664"/>
      <c r="L258" s="664"/>
      <c r="M258" s="664"/>
      <c r="N258" s="664">
        <v>1</v>
      </c>
      <c r="O258" s="664">
        <v>591</v>
      </c>
      <c r="P258" s="677">
        <v>0.25042372881355934</v>
      </c>
      <c r="Q258" s="665">
        <v>591</v>
      </c>
    </row>
    <row r="259" spans="1:17" ht="14.4" customHeight="1" x14ac:dyDescent="0.3">
      <c r="A259" s="660" t="s">
        <v>6979</v>
      </c>
      <c r="B259" s="661" t="s">
        <v>6808</v>
      </c>
      <c r="C259" s="661" t="s">
        <v>6722</v>
      </c>
      <c r="D259" s="661" t="s">
        <v>6888</v>
      </c>
      <c r="E259" s="661" t="s">
        <v>6889</v>
      </c>
      <c r="F259" s="664">
        <v>1</v>
      </c>
      <c r="G259" s="664">
        <v>50</v>
      </c>
      <c r="H259" s="664">
        <v>1</v>
      </c>
      <c r="I259" s="664">
        <v>50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6979</v>
      </c>
      <c r="B260" s="661" t="s">
        <v>6808</v>
      </c>
      <c r="C260" s="661" t="s">
        <v>6722</v>
      </c>
      <c r="D260" s="661" t="s">
        <v>6890</v>
      </c>
      <c r="E260" s="661" t="s">
        <v>6891</v>
      </c>
      <c r="F260" s="664">
        <v>4</v>
      </c>
      <c r="G260" s="664">
        <v>2180</v>
      </c>
      <c r="H260" s="664">
        <v>1</v>
      </c>
      <c r="I260" s="664">
        <v>545</v>
      </c>
      <c r="J260" s="664"/>
      <c r="K260" s="664"/>
      <c r="L260" s="664"/>
      <c r="M260" s="664"/>
      <c r="N260" s="664">
        <v>1</v>
      </c>
      <c r="O260" s="664">
        <v>546</v>
      </c>
      <c r="P260" s="677">
        <v>0.25045871559633026</v>
      </c>
      <c r="Q260" s="665">
        <v>546</v>
      </c>
    </row>
    <row r="261" spans="1:17" ht="14.4" customHeight="1" x14ac:dyDescent="0.3">
      <c r="A261" s="660" t="s">
        <v>6979</v>
      </c>
      <c r="B261" s="661" t="s">
        <v>6808</v>
      </c>
      <c r="C261" s="661" t="s">
        <v>6722</v>
      </c>
      <c r="D261" s="661" t="s">
        <v>6894</v>
      </c>
      <c r="E261" s="661" t="s">
        <v>6895</v>
      </c>
      <c r="F261" s="664">
        <v>4</v>
      </c>
      <c r="G261" s="664">
        <v>2936</v>
      </c>
      <c r="H261" s="664">
        <v>1</v>
      </c>
      <c r="I261" s="664">
        <v>734</v>
      </c>
      <c r="J261" s="664"/>
      <c r="K261" s="664"/>
      <c r="L261" s="664"/>
      <c r="M261" s="664"/>
      <c r="N261" s="664">
        <v>1</v>
      </c>
      <c r="O261" s="664">
        <v>735</v>
      </c>
      <c r="P261" s="677">
        <v>0.25034059945504089</v>
      </c>
      <c r="Q261" s="665">
        <v>735</v>
      </c>
    </row>
    <row r="262" spans="1:17" ht="14.4" customHeight="1" x14ac:dyDescent="0.3">
      <c r="A262" s="660" t="s">
        <v>6979</v>
      </c>
      <c r="B262" s="661" t="s">
        <v>6808</v>
      </c>
      <c r="C262" s="661" t="s">
        <v>6722</v>
      </c>
      <c r="D262" s="661" t="s">
        <v>6898</v>
      </c>
      <c r="E262" s="661" t="s">
        <v>6899</v>
      </c>
      <c r="F262" s="664">
        <v>4</v>
      </c>
      <c r="G262" s="664">
        <v>1376</v>
      </c>
      <c r="H262" s="664">
        <v>1</v>
      </c>
      <c r="I262" s="664">
        <v>344</v>
      </c>
      <c r="J262" s="664"/>
      <c r="K262" s="664"/>
      <c r="L262" s="664"/>
      <c r="M262" s="664"/>
      <c r="N262" s="664">
        <v>1</v>
      </c>
      <c r="O262" s="664">
        <v>345</v>
      </c>
      <c r="P262" s="677">
        <v>0.25072674418604651</v>
      </c>
      <c r="Q262" s="665">
        <v>345</v>
      </c>
    </row>
    <row r="263" spans="1:17" ht="14.4" customHeight="1" x14ac:dyDescent="0.3">
      <c r="A263" s="660" t="s">
        <v>6979</v>
      </c>
      <c r="B263" s="661" t="s">
        <v>6808</v>
      </c>
      <c r="C263" s="661" t="s">
        <v>6722</v>
      </c>
      <c r="D263" s="661" t="s">
        <v>6927</v>
      </c>
      <c r="E263" s="661" t="s">
        <v>6928</v>
      </c>
      <c r="F263" s="664">
        <v>3</v>
      </c>
      <c r="G263" s="664">
        <v>2745</v>
      </c>
      <c r="H263" s="664">
        <v>1</v>
      </c>
      <c r="I263" s="664">
        <v>915</v>
      </c>
      <c r="J263" s="664"/>
      <c r="K263" s="664"/>
      <c r="L263" s="664"/>
      <c r="M263" s="664"/>
      <c r="N263" s="664">
        <v>1</v>
      </c>
      <c r="O263" s="664">
        <v>916</v>
      </c>
      <c r="P263" s="677">
        <v>0.33369763205828779</v>
      </c>
      <c r="Q263" s="665">
        <v>916</v>
      </c>
    </row>
    <row r="264" spans="1:17" ht="14.4" customHeight="1" x14ac:dyDescent="0.3">
      <c r="A264" s="660" t="s">
        <v>6979</v>
      </c>
      <c r="B264" s="661" t="s">
        <v>6808</v>
      </c>
      <c r="C264" s="661" t="s">
        <v>6722</v>
      </c>
      <c r="D264" s="661" t="s">
        <v>6929</v>
      </c>
      <c r="E264" s="661" t="s">
        <v>6930</v>
      </c>
      <c r="F264" s="664">
        <v>3</v>
      </c>
      <c r="G264" s="664">
        <v>2676</v>
      </c>
      <c r="H264" s="664">
        <v>1</v>
      </c>
      <c r="I264" s="664">
        <v>892</v>
      </c>
      <c r="J264" s="664"/>
      <c r="K264" s="664"/>
      <c r="L264" s="664"/>
      <c r="M264" s="664"/>
      <c r="N264" s="664">
        <v>1</v>
      </c>
      <c r="O264" s="664">
        <v>893</v>
      </c>
      <c r="P264" s="677">
        <v>0.33370702541106129</v>
      </c>
      <c r="Q264" s="665">
        <v>893</v>
      </c>
    </row>
    <row r="265" spans="1:17" ht="14.4" customHeight="1" x14ac:dyDescent="0.3">
      <c r="A265" s="660" t="s">
        <v>6980</v>
      </c>
      <c r="B265" s="661" t="s">
        <v>6577</v>
      </c>
      <c r="C265" s="661" t="s">
        <v>6722</v>
      </c>
      <c r="D265" s="661" t="s">
        <v>6727</v>
      </c>
      <c r="E265" s="661" t="s">
        <v>6728</v>
      </c>
      <c r="F265" s="664"/>
      <c r="G265" s="664"/>
      <c r="H265" s="664"/>
      <c r="I265" s="664"/>
      <c r="J265" s="664">
        <v>2</v>
      </c>
      <c r="K265" s="664">
        <v>69</v>
      </c>
      <c r="L265" s="664"/>
      <c r="M265" s="664">
        <v>34.5</v>
      </c>
      <c r="N265" s="664">
        <v>2</v>
      </c>
      <c r="O265" s="664">
        <v>70</v>
      </c>
      <c r="P265" s="677"/>
      <c r="Q265" s="665">
        <v>35</v>
      </c>
    </row>
    <row r="266" spans="1:17" ht="14.4" customHeight="1" x14ac:dyDescent="0.3">
      <c r="A266" s="660" t="s">
        <v>6980</v>
      </c>
      <c r="B266" s="661" t="s">
        <v>6777</v>
      </c>
      <c r="C266" s="661" t="s">
        <v>6722</v>
      </c>
      <c r="D266" s="661" t="s">
        <v>6788</v>
      </c>
      <c r="E266" s="661" t="s">
        <v>6789</v>
      </c>
      <c r="F266" s="664">
        <v>4</v>
      </c>
      <c r="G266" s="664">
        <v>37348</v>
      </c>
      <c r="H266" s="664">
        <v>1</v>
      </c>
      <c r="I266" s="664">
        <v>9337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6980</v>
      </c>
      <c r="B267" s="661" t="s">
        <v>6808</v>
      </c>
      <c r="C267" s="661" t="s">
        <v>6722</v>
      </c>
      <c r="D267" s="661" t="s">
        <v>6817</v>
      </c>
      <c r="E267" s="661" t="s">
        <v>6818</v>
      </c>
      <c r="F267" s="664">
        <v>3</v>
      </c>
      <c r="G267" s="664">
        <v>1050</v>
      </c>
      <c r="H267" s="664">
        <v>1</v>
      </c>
      <c r="I267" s="664">
        <v>350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6980</v>
      </c>
      <c r="B268" s="661" t="s">
        <v>6808</v>
      </c>
      <c r="C268" s="661" t="s">
        <v>6722</v>
      </c>
      <c r="D268" s="661" t="s">
        <v>6821</v>
      </c>
      <c r="E268" s="661" t="s">
        <v>6822</v>
      </c>
      <c r="F268" s="664">
        <v>43</v>
      </c>
      <c r="G268" s="664">
        <v>2795</v>
      </c>
      <c r="H268" s="664">
        <v>1</v>
      </c>
      <c r="I268" s="664">
        <v>65</v>
      </c>
      <c r="J268" s="664">
        <v>64</v>
      </c>
      <c r="K268" s="664">
        <v>4160</v>
      </c>
      <c r="L268" s="664">
        <v>1.4883720930232558</v>
      </c>
      <c r="M268" s="664">
        <v>65</v>
      </c>
      <c r="N268" s="664">
        <v>64</v>
      </c>
      <c r="O268" s="664">
        <v>4160</v>
      </c>
      <c r="P268" s="677">
        <v>1.4883720930232558</v>
      </c>
      <c r="Q268" s="665">
        <v>65</v>
      </c>
    </row>
    <row r="269" spans="1:17" ht="14.4" customHeight="1" x14ac:dyDescent="0.3">
      <c r="A269" s="660" t="s">
        <v>6980</v>
      </c>
      <c r="B269" s="661" t="s">
        <v>6808</v>
      </c>
      <c r="C269" s="661" t="s">
        <v>6722</v>
      </c>
      <c r="D269" s="661" t="s">
        <v>6832</v>
      </c>
      <c r="E269" s="661" t="s">
        <v>6833</v>
      </c>
      <c r="F269" s="664">
        <v>4</v>
      </c>
      <c r="G269" s="664">
        <v>92</v>
      </c>
      <c r="H269" s="664">
        <v>1</v>
      </c>
      <c r="I269" s="664">
        <v>23</v>
      </c>
      <c r="J269" s="664">
        <v>3</v>
      </c>
      <c r="K269" s="664">
        <v>69</v>
      </c>
      <c r="L269" s="664">
        <v>0.75</v>
      </c>
      <c r="M269" s="664">
        <v>23</v>
      </c>
      <c r="N269" s="664">
        <v>9</v>
      </c>
      <c r="O269" s="664">
        <v>216</v>
      </c>
      <c r="P269" s="677">
        <v>2.347826086956522</v>
      </c>
      <c r="Q269" s="665">
        <v>24</v>
      </c>
    </row>
    <row r="270" spans="1:17" ht="14.4" customHeight="1" x14ac:dyDescent="0.3">
      <c r="A270" s="660" t="s">
        <v>6980</v>
      </c>
      <c r="B270" s="661" t="s">
        <v>6808</v>
      </c>
      <c r="C270" s="661" t="s">
        <v>6722</v>
      </c>
      <c r="D270" s="661" t="s">
        <v>6836</v>
      </c>
      <c r="E270" s="661" t="s">
        <v>6837</v>
      </c>
      <c r="F270" s="664">
        <v>9</v>
      </c>
      <c r="G270" s="664">
        <v>486</v>
      </c>
      <c r="H270" s="664">
        <v>1</v>
      </c>
      <c r="I270" s="664">
        <v>54</v>
      </c>
      <c r="J270" s="664"/>
      <c r="K270" s="664"/>
      <c r="L270" s="664"/>
      <c r="M270" s="664"/>
      <c r="N270" s="664">
        <v>9</v>
      </c>
      <c r="O270" s="664">
        <v>486</v>
      </c>
      <c r="P270" s="677">
        <v>1</v>
      </c>
      <c r="Q270" s="665">
        <v>54</v>
      </c>
    </row>
    <row r="271" spans="1:17" ht="14.4" customHeight="1" x14ac:dyDescent="0.3">
      <c r="A271" s="660" t="s">
        <v>6980</v>
      </c>
      <c r="B271" s="661" t="s">
        <v>6808</v>
      </c>
      <c r="C271" s="661" t="s">
        <v>6722</v>
      </c>
      <c r="D271" s="661" t="s">
        <v>6838</v>
      </c>
      <c r="E271" s="661" t="s">
        <v>6839</v>
      </c>
      <c r="F271" s="664">
        <v>386</v>
      </c>
      <c r="G271" s="664">
        <v>29722</v>
      </c>
      <c r="H271" s="664">
        <v>1</v>
      </c>
      <c r="I271" s="664">
        <v>77</v>
      </c>
      <c r="J271" s="664">
        <v>372</v>
      </c>
      <c r="K271" s="664">
        <v>28644</v>
      </c>
      <c r="L271" s="664">
        <v>0.96373056994818651</v>
      </c>
      <c r="M271" s="664">
        <v>77</v>
      </c>
      <c r="N271" s="664">
        <v>334</v>
      </c>
      <c r="O271" s="664">
        <v>25718</v>
      </c>
      <c r="P271" s="677">
        <v>0.86528497409326421</v>
      </c>
      <c r="Q271" s="665">
        <v>77</v>
      </c>
    </row>
    <row r="272" spans="1:17" ht="14.4" customHeight="1" x14ac:dyDescent="0.3">
      <c r="A272" s="660" t="s">
        <v>6980</v>
      </c>
      <c r="B272" s="661" t="s">
        <v>6808</v>
      </c>
      <c r="C272" s="661" t="s">
        <v>6722</v>
      </c>
      <c r="D272" s="661" t="s">
        <v>6842</v>
      </c>
      <c r="E272" s="661" t="s">
        <v>6843</v>
      </c>
      <c r="F272" s="664">
        <v>10</v>
      </c>
      <c r="G272" s="664">
        <v>220</v>
      </c>
      <c r="H272" s="664">
        <v>1</v>
      </c>
      <c r="I272" s="664">
        <v>22</v>
      </c>
      <c r="J272" s="664">
        <v>12</v>
      </c>
      <c r="K272" s="664">
        <v>266</v>
      </c>
      <c r="L272" s="664">
        <v>1.209090909090909</v>
      </c>
      <c r="M272" s="664">
        <v>22.166666666666668</v>
      </c>
      <c r="N272" s="664">
        <v>15</v>
      </c>
      <c r="O272" s="664">
        <v>345</v>
      </c>
      <c r="P272" s="677">
        <v>1.5681818181818181</v>
      </c>
      <c r="Q272" s="665">
        <v>23</v>
      </c>
    </row>
    <row r="273" spans="1:17" ht="14.4" customHeight="1" x14ac:dyDescent="0.3">
      <c r="A273" s="660" t="s">
        <v>6980</v>
      </c>
      <c r="B273" s="661" t="s">
        <v>6808</v>
      </c>
      <c r="C273" s="661" t="s">
        <v>6722</v>
      </c>
      <c r="D273" s="661" t="s">
        <v>6852</v>
      </c>
      <c r="E273" s="661" t="s">
        <v>6853</v>
      </c>
      <c r="F273" s="664">
        <v>26</v>
      </c>
      <c r="G273" s="664">
        <v>5434</v>
      </c>
      <c r="H273" s="664">
        <v>1</v>
      </c>
      <c r="I273" s="664">
        <v>209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6980</v>
      </c>
      <c r="B274" s="661" t="s">
        <v>6808</v>
      </c>
      <c r="C274" s="661" t="s">
        <v>6722</v>
      </c>
      <c r="D274" s="661" t="s">
        <v>6854</v>
      </c>
      <c r="E274" s="661" t="s">
        <v>6855</v>
      </c>
      <c r="F274" s="664">
        <v>2</v>
      </c>
      <c r="G274" s="664">
        <v>132</v>
      </c>
      <c r="H274" s="664">
        <v>1</v>
      </c>
      <c r="I274" s="664">
        <v>66</v>
      </c>
      <c r="J274" s="664">
        <v>5</v>
      </c>
      <c r="K274" s="664">
        <v>330</v>
      </c>
      <c r="L274" s="664">
        <v>2.5</v>
      </c>
      <c r="M274" s="664">
        <v>66</v>
      </c>
      <c r="N274" s="664">
        <v>4</v>
      </c>
      <c r="O274" s="664">
        <v>264</v>
      </c>
      <c r="P274" s="677">
        <v>2</v>
      </c>
      <c r="Q274" s="665">
        <v>66</v>
      </c>
    </row>
    <row r="275" spans="1:17" ht="14.4" customHeight="1" x14ac:dyDescent="0.3">
      <c r="A275" s="660" t="s">
        <v>6980</v>
      </c>
      <c r="B275" s="661" t="s">
        <v>6808</v>
      </c>
      <c r="C275" s="661" t="s">
        <v>6722</v>
      </c>
      <c r="D275" s="661" t="s">
        <v>6858</v>
      </c>
      <c r="E275" s="661" t="s">
        <v>6859</v>
      </c>
      <c r="F275" s="664">
        <v>385</v>
      </c>
      <c r="G275" s="664">
        <v>6160</v>
      </c>
      <c r="H275" s="664">
        <v>1</v>
      </c>
      <c r="I275" s="664">
        <v>16</v>
      </c>
      <c r="J275" s="664">
        <v>382</v>
      </c>
      <c r="K275" s="664">
        <v>6112</v>
      </c>
      <c r="L275" s="664">
        <v>0.99220779220779221</v>
      </c>
      <c r="M275" s="664">
        <v>16</v>
      </c>
      <c r="N275" s="664">
        <v>342</v>
      </c>
      <c r="O275" s="664">
        <v>5472</v>
      </c>
      <c r="P275" s="677">
        <v>0.88831168831168827</v>
      </c>
      <c r="Q275" s="665">
        <v>16</v>
      </c>
    </row>
    <row r="276" spans="1:17" ht="14.4" customHeight="1" x14ac:dyDescent="0.3">
      <c r="A276" s="660" t="s">
        <v>6980</v>
      </c>
      <c r="B276" s="661" t="s">
        <v>6808</v>
      </c>
      <c r="C276" s="661" t="s">
        <v>6722</v>
      </c>
      <c r="D276" s="661" t="s">
        <v>6864</v>
      </c>
      <c r="E276" s="661" t="s">
        <v>6865</v>
      </c>
      <c r="F276" s="664">
        <v>6</v>
      </c>
      <c r="G276" s="664">
        <v>144</v>
      </c>
      <c r="H276" s="664">
        <v>1</v>
      </c>
      <c r="I276" s="664">
        <v>24</v>
      </c>
      <c r="J276" s="664">
        <v>9</v>
      </c>
      <c r="K276" s="664">
        <v>216</v>
      </c>
      <c r="L276" s="664">
        <v>1.5</v>
      </c>
      <c r="M276" s="664">
        <v>24</v>
      </c>
      <c r="N276" s="664">
        <v>6</v>
      </c>
      <c r="O276" s="664">
        <v>144</v>
      </c>
      <c r="P276" s="677">
        <v>1</v>
      </c>
      <c r="Q276" s="665">
        <v>24</v>
      </c>
    </row>
    <row r="277" spans="1:17" ht="14.4" customHeight="1" x14ac:dyDescent="0.3">
      <c r="A277" s="660" t="s">
        <v>6980</v>
      </c>
      <c r="B277" s="661" t="s">
        <v>6808</v>
      </c>
      <c r="C277" s="661" t="s">
        <v>6722</v>
      </c>
      <c r="D277" s="661" t="s">
        <v>6868</v>
      </c>
      <c r="E277" s="661" t="s">
        <v>6869</v>
      </c>
      <c r="F277" s="664">
        <v>38</v>
      </c>
      <c r="G277" s="664">
        <v>6840</v>
      </c>
      <c r="H277" s="664">
        <v>1</v>
      </c>
      <c r="I277" s="664">
        <v>180</v>
      </c>
      <c r="J277" s="664">
        <v>16</v>
      </c>
      <c r="K277" s="664">
        <v>2880</v>
      </c>
      <c r="L277" s="664">
        <v>0.42105263157894735</v>
      </c>
      <c r="M277" s="664">
        <v>180</v>
      </c>
      <c r="N277" s="664">
        <v>36</v>
      </c>
      <c r="O277" s="664">
        <v>6480</v>
      </c>
      <c r="P277" s="677">
        <v>0.94736842105263153</v>
      </c>
      <c r="Q277" s="665">
        <v>180</v>
      </c>
    </row>
    <row r="278" spans="1:17" ht="14.4" customHeight="1" x14ac:dyDescent="0.3">
      <c r="A278" s="660" t="s">
        <v>6980</v>
      </c>
      <c r="B278" s="661" t="s">
        <v>6808</v>
      </c>
      <c r="C278" s="661" t="s">
        <v>6722</v>
      </c>
      <c r="D278" s="661" t="s">
        <v>6874</v>
      </c>
      <c r="E278" s="661" t="s">
        <v>6875</v>
      </c>
      <c r="F278" s="664">
        <v>10</v>
      </c>
      <c r="G278" s="664">
        <v>2530</v>
      </c>
      <c r="H278" s="664">
        <v>1</v>
      </c>
      <c r="I278" s="664">
        <v>253</v>
      </c>
      <c r="J278" s="664">
        <v>25</v>
      </c>
      <c r="K278" s="664">
        <v>6325</v>
      </c>
      <c r="L278" s="664">
        <v>2.5</v>
      </c>
      <c r="M278" s="664">
        <v>253</v>
      </c>
      <c r="N278" s="664">
        <v>31</v>
      </c>
      <c r="O278" s="664">
        <v>7843</v>
      </c>
      <c r="P278" s="677">
        <v>3.1</v>
      </c>
      <c r="Q278" s="665">
        <v>253</v>
      </c>
    </row>
    <row r="279" spans="1:17" ht="14.4" customHeight="1" x14ac:dyDescent="0.3">
      <c r="A279" s="660" t="s">
        <v>6980</v>
      </c>
      <c r="B279" s="661" t="s">
        <v>6808</v>
      </c>
      <c r="C279" s="661" t="s">
        <v>6722</v>
      </c>
      <c r="D279" s="661" t="s">
        <v>6882</v>
      </c>
      <c r="E279" s="661" t="s">
        <v>6883</v>
      </c>
      <c r="F279" s="664">
        <v>35</v>
      </c>
      <c r="G279" s="664">
        <v>7560</v>
      </c>
      <c r="H279" s="664">
        <v>1</v>
      </c>
      <c r="I279" s="664">
        <v>216</v>
      </c>
      <c r="J279" s="664">
        <v>18</v>
      </c>
      <c r="K279" s="664">
        <v>3888</v>
      </c>
      <c r="L279" s="664">
        <v>0.51428571428571423</v>
      </c>
      <c r="M279" s="664">
        <v>216</v>
      </c>
      <c r="N279" s="664">
        <v>37</v>
      </c>
      <c r="O279" s="664">
        <v>7992</v>
      </c>
      <c r="P279" s="677">
        <v>1.0571428571428572</v>
      </c>
      <c r="Q279" s="665">
        <v>216</v>
      </c>
    </row>
    <row r="280" spans="1:17" ht="14.4" customHeight="1" x14ac:dyDescent="0.3">
      <c r="A280" s="660" t="s">
        <v>6980</v>
      </c>
      <c r="B280" s="661" t="s">
        <v>6808</v>
      </c>
      <c r="C280" s="661" t="s">
        <v>6722</v>
      </c>
      <c r="D280" s="661" t="s">
        <v>6888</v>
      </c>
      <c r="E280" s="661" t="s">
        <v>6889</v>
      </c>
      <c r="F280" s="664"/>
      <c r="G280" s="664"/>
      <c r="H280" s="664"/>
      <c r="I280" s="664"/>
      <c r="J280" s="664">
        <v>3</v>
      </c>
      <c r="K280" s="664">
        <v>150</v>
      </c>
      <c r="L280" s="664"/>
      <c r="M280" s="664">
        <v>50</v>
      </c>
      <c r="N280" s="664"/>
      <c r="O280" s="664"/>
      <c r="P280" s="677"/>
      <c r="Q280" s="665"/>
    </row>
    <row r="281" spans="1:17" ht="14.4" customHeight="1" x14ac:dyDescent="0.3">
      <c r="A281" s="660" t="s">
        <v>6980</v>
      </c>
      <c r="B281" s="661" t="s">
        <v>6808</v>
      </c>
      <c r="C281" s="661" t="s">
        <v>6722</v>
      </c>
      <c r="D281" s="661" t="s">
        <v>6894</v>
      </c>
      <c r="E281" s="661" t="s">
        <v>6895</v>
      </c>
      <c r="F281" s="664"/>
      <c r="G281" s="664"/>
      <c r="H281" s="664"/>
      <c r="I281" s="664"/>
      <c r="J281" s="664"/>
      <c r="K281" s="664"/>
      <c r="L281" s="664"/>
      <c r="M281" s="664"/>
      <c r="N281" s="664">
        <v>1</v>
      </c>
      <c r="O281" s="664">
        <v>735</v>
      </c>
      <c r="P281" s="677"/>
      <c r="Q281" s="665">
        <v>735</v>
      </c>
    </row>
    <row r="282" spans="1:17" ht="14.4" customHeight="1" x14ac:dyDescent="0.3">
      <c r="A282" s="660" t="s">
        <v>6980</v>
      </c>
      <c r="B282" s="661" t="s">
        <v>6808</v>
      </c>
      <c r="C282" s="661" t="s">
        <v>6722</v>
      </c>
      <c r="D282" s="661" t="s">
        <v>6902</v>
      </c>
      <c r="E282" s="661" t="s">
        <v>6903</v>
      </c>
      <c r="F282" s="664"/>
      <c r="G282" s="664"/>
      <c r="H282" s="664"/>
      <c r="I282" s="664"/>
      <c r="J282" s="664"/>
      <c r="K282" s="664"/>
      <c r="L282" s="664"/>
      <c r="M282" s="664"/>
      <c r="N282" s="664">
        <v>1</v>
      </c>
      <c r="O282" s="664">
        <v>231</v>
      </c>
      <c r="P282" s="677"/>
      <c r="Q282" s="665">
        <v>231</v>
      </c>
    </row>
    <row r="283" spans="1:17" ht="14.4" customHeight="1" x14ac:dyDescent="0.3">
      <c r="A283" s="660" t="s">
        <v>6981</v>
      </c>
      <c r="B283" s="661" t="s">
        <v>6577</v>
      </c>
      <c r="C283" s="661" t="s">
        <v>6722</v>
      </c>
      <c r="D283" s="661" t="s">
        <v>6727</v>
      </c>
      <c r="E283" s="661" t="s">
        <v>6728</v>
      </c>
      <c r="F283" s="664">
        <v>3</v>
      </c>
      <c r="G283" s="664">
        <v>102</v>
      </c>
      <c r="H283" s="664">
        <v>1</v>
      </c>
      <c r="I283" s="664">
        <v>34</v>
      </c>
      <c r="J283" s="664">
        <v>1</v>
      </c>
      <c r="K283" s="664">
        <v>34</v>
      </c>
      <c r="L283" s="664">
        <v>0.33333333333333331</v>
      </c>
      <c r="M283" s="664">
        <v>34</v>
      </c>
      <c r="N283" s="664">
        <v>8</v>
      </c>
      <c r="O283" s="664">
        <v>280</v>
      </c>
      <c r="P283" s="677">
        <v>2.7450980392156863</v>
      </c>
      <c r="Q283" s="665">
        <v>35</v>
      </c>
    </row>
    <row r="284" spans="1:17" ht="14.4" customHeight="1" x14ac:dyDescent="0.3">
      <c r="A284" s="660" t="s">
        <v>6981</v>
      </c>
      <c r="B284" s="661" t="s">
        <v>6577</v>
      </c>
      <c r="C284" s="661" t="s">
        <v>6722</v>
      </c>
      <c r="D284" s="661" t="s">
        <v>6759</v>
      </c>
      <c r="E284" s="661" t="s">
        <v>6760</v>
      </c>
      <c r="F284" s="664"/>
      <c r="G284" s="664"/>
      <c r="H284" s="664"/>
      <c r="I284" s="664"/>
      <c r="J284" s="664">
        <v>1</v>
      </c>
      <c r="K284" s="664">
        <v>330</v>
      </c>
      <c r="L284" s="664"/>
      <c r="M284" s="664">
        <v>330</v>
      </c>
      <c r="N284" s="664"/>
      <c r="O284" s="664"/>
      <c r="P284" s="677"/>
      <c r="Q284" s="665"/>
    </row>
    <row r="285" spans="1:17" ht="14.4" customHeight="1" x14ac:dyDescent="0.3">
      <c r="A285" s="660" t="s">
        <v>6981</v>
      </c>
      <c r="B285" s="661" t="s">
        <v>6577</v>
      </c>
      <c r="C285" s="661" t="s">
        <v>6722</v>
      </c>
      <c r="D285" s="661" t="s">
        <v>6767</v>
      </c>
      <c r="E285" s="661" t="s">
        <v>6768</v>
      </c>
      <c r="F285" s="664">
        <v>4</v>
      </c>
      <c r="G285" s="664">
        <v>636</v>
      </c>
      <c r="H285" s="664">
        <v>1</v>
      </c>
      <c r="I285" s="664">
        <v>159</v>
      </c>
      <c r="J285" s="664">
        <v>1</v>
      </c>
      <c r="K285" s="664">
        <v>159</v>
      </c>
      <c r="L285" s="664">
        <v>0.25</v>
      </c>
      <c r="M285" s="664">
        <v>159</v>
      </c>
      <c r="N285" s="664">
        <v>2</v>
      </c>
      <c r="O285" s="664">
        <v>322</v>
      </c>
      <c r="P285" s="677">
        <v>0.50628930817610063</v>
      </c>
      <c r="Q285" s="665">
        <v>161</v>
      </c>
    </row>
    <row r="286" spans="1:17" ht="14.4" customHeight="1" x14ac:dyDescent="0.3">
      <c r="A286" s="660" t="s">
        <v>6981</v>
      </c>
      <c r="B286" s="661" t="s">
        <v>6577</v>
      </c>
      <c r="C286" s="661" t="s">
        <v>6722</v>
      </c>
      <c r="D286" s="661" t="s">
        <v>6773</v>
      </c>
      <c r="E286" s="661" t="s">
        <v>6774</v>
      </c>
      <c r="F286" s="664">
        <v>1</v>
      </c>
      <c r="G286" s="664">
        <v>163</v>
      </c>
      <c r="H286" s="664">
        <v>1</v>
      </c>
      <c r="I286" s="664">
        <v>163</v>
      </c>
      <c r="J286" s="664">
        <v>1</v>
      </c>
      <c r="K286" s="664">
        <v>163</v>
      </c>
      <c r="L286" s="664">
        <v>1</v>
      </c>
      <c r="M286" s="664">
        <v>163</v>
      </c>
      <c r="N286" s="664"/>
      <c r="O286" s="664"/>
      <c r="P286" s="677"/>
      <c r="Q286" s="665"/>
    </row>
    <row r="287" spans="1:17" ht="14.4" customHeight="1" x14ac:dyDescent="0.3">
      <c r="A287" s="660" t="s">
        <v>6981</v>
      </c>
      <c r="B287" s="661" t="s">
        <v>6577</v>
      </c>
      <c r="C287" s="661" t="s">
        <v>6722</v>
      </c>
      <c r="D287" s="661" t="s">
        <v>6775</v>
      </c>
      <c r="E287" s="661" t="s">
        <v>6776</v>
      </c>
      <c r="F287" s="664">
        <v>3</v>
      </c>
      <c r="G287" s="664">
        <v>1935</v>
      </c>
      <c r="H287" s="664">
        <v>1</v>
      </c>
      <c r="I287" s="664">
        <v>645</v>
      </c>
      <c r="J287" s="664">
        <v>1</v>
      </c>
      <c r="K287" s="664">
        <v>651</v>
      </c>
      <c r="L287" s="664">
        <v>0.33643410852713179</v>
      </c>
      <c r="M287" s="664">
        <v>651</v>
      </c>
      <c r="N287" s="664">
        <v>5</v>
      </c>
      <c r="O287" s="664">
        <v>3265</v>
      </c>
      <c r="P287" s="677">
        <v>1.6873385012919897</v>
      </c>
      <c r="Q287" s="665">
        <v>653</v>
      </c>
    </row>
    <row r="288" spans="1:17" ht="14.4" customHeight="1" x14ac:dyDescent="0.3">
      <c r="A288" s="660" t="s">
        <v>6981</v>
      </c>
      <c r="B288" s="661" t="s">
        <v>6777</v>
      </c>
      <c r="C288" s="661" t="s">
        <v>6722</v>
      </c>
      <c r="D288" s="661" t="s">
        <v>6778</v>
      </c>
      <c r="E288" s="661" t="s">
        <v>6779</v>
      </c>
      <c r="F288" s="664"/>
      <c r="G288" s="664"/>
      <c r="H288" s="664"/>
      <c r="I288" s="664"/>
      <c r="J288" s="664">
        <v>2</v>
      </c>
      <c r="K288" s="664">
        <v>1808</v>
      </c>
      <c r="L288" s="664"/>
      <c r="M288" s="664">
        <v>904</v>
      </c>
      <c r="N288" s="664"/>
      <c r="O288" s="664"/>
      <c r="P288" s="677"/>
      <c r="Q288" s="665"/>
    </row>
    <row r="289" spans="1:17" ht="14.4" customHeight="1" x14ac:dyDescent="0.3">
      <c r="A289" s="660" t="s">
        <v>6981</v>
      </c>
      <c r="B289" s="661" t="s">
        <v>6777</v>
      </c>
      <c r="C289" s="661" t="s">
        <v>6722</v>
      </c>
      <c r="D289" s="661" t="s">
        <v>6782</v>
      </c>
      <c r="E289" s="661" t="s">
        <v>6783</v>
      </c>
      <c r="F289" s="664">
        <v>1</v>
      </c>
      <c r="G289" s="664">
        <v>297</v>
      </c>
      <c r="H289" s="664">
        <v>1</v>
      </c>
      <c r="I289" s="664">
        <v>297</v>
      </c>
      <c r="J289" s="664"/>
      <c r="K289" s="664"/>
      <c r="L289" s="664"/>
      <c r="M289" s="664"/>
      <c r="N289" s="664">
        <v>1</v>
      </c>
      <c r="O289" s="664">
        <v>303</v>
      </c>
      <c r="P289" s="677">
        <v>1.0202020202020201</v>
      </c>
      <c r="Q289" s="665">
        <v>303</v>
      </c>
    </row>
    <row r="290" spans="1:17" ht="14.4" customHeight="1" x14ac:dyDescent="0.3">
      <c r="A290" s="660" t="s">
        <v>6981</v>
      </c>
      <c r="B290" s="661" t="s">
        <v>6777</v>
      </c>
      <c r="C290" s="661" t="s">
        <v>6722</v>
      </c>
      <c r="D290" s="661" t="s">
        <v>6786</v>
      </c>
      <c r="E290" s="661" t="s">
        <v>6787</v>
      </c>
      <c r="F290" s="664">
        <v>2</v>
      </c>
      <c r="G290" s="664">
        <v>2490</v>
      </c>
      <c r="H290" s="664">
        <v>1</v>
      </c>
      <c r="I290" s="664">
        <v>1245</v>
      </c>
      <c r="J290" s="664">
        <v>1</v>
      </c>
      <c r="K290" s="664">
        <v>1245</v>
      </c>
      <c r="L290" s="664">
        <v>0.5</v>
      </c>
      <c r="M290" s="664">
        <v>1245</v>
      </c>
      <c r="N290" s="664"/>
      <c r="O290" s="664"/>
      <c r="P290" s="677"/>
      <c r="Q290" s="665"/>
    </row>
    <row r="291" spans="1:17" ht="14.4" customHeight="1" x14ac:dyDescent="0.3">
      <c r="A291" s="660" t="s">
        <v>6981</v>
      </c>
      <c r="B291" s="661" t="s">
        <v>6777</v>
      </c>
      <c r="C291" s="661" t="s">
        <v>6722</v>
      </c>
      <c r="D291" s="661" t="s">
        <v>6790</v>
      </c>
      <c r="E291" s="661" t="s">
        <v>6791</v>
      </c>
      <c r="F291" s="664">
        <v>1</v>
      </c>
      <c r="G291" s="664">
        <v>9747</v>
      </c>
      <c r="H291" s="664">
        <v>1</v>
      </c>
      <c r="I291" s="664">
        <v>9747</v>
      </c>
      <c r="J291" s="664"/>
      <c r="K291" s="664"/>
      <c r="L291" s="664"/>
      <c r="M291" s="664"/>
      <c r="N291" s="664">
        <v>1</v>
      </c>
      <c r="O291" s="664">
        <v>9864</v>
      </c>
      <c r="P291" s="677">
        <v>1.0120036934441368</v>
      </c>
      <c r="Q291" s="665">
        <v>9864</v>
      </c>
    </row>
    <row r="292" spans="1:17" ht="14.4" customHeight="1" x14ac:dyDescent="0.3">
      <c r="A292" s="660" t="s">
        <v>6981</v>
      </c>
      <c r="B292" s="661" t="s">
        <v>6777</v>
      </c>
      <c r="C292" s="661" t="s">
        <v>6722</v>
      </c>
      <c r="D292" s="661" t="s">
        <v>6796</v>
      </c>
      <c r="E292" s="661" t="s">
        <v>6797</v>
      </c>
      <c r="F292" s="664">
        <v>11</v>
      </c>
      <c r="G292" s="664">
        <v>11022</v>
      </c>
      <c r="H292" s="664">
        <v>1</v>
      </c>
      <c r="I292" s="664">
        <v>1002</v>
      </c>
      <c r="J292" s="664">
        <v>2</v>
      </c>
      <c r="K292" s="664">
        <v>2004</v>
      </c>
      <c r="L292" s="664">
        <v>0.18181818181818182</v>
      </c>
      <c r="M292" s="664">
        <v>1002</v>
      </c>
      <c r="N292" s="664"/>
      <c r="O292" s="664"/>
      <c r="P292" s="677"/>
      <c r="Q292" s="665"/>
    </row>
    <row r="293" spans="1:17" ht="14.4" customHeight="1" x14ac:dyDescent="0.3">
      <c r="A293" s="660" t="s">
        <v>6981</v>
      </c>
      <c r="B293" s="661" t="s">
        <v>6777</v>
      </c>
      <c r="C293" s="661" t="s">
        <v>6722</v>
      </c>
      <c r="D293" s="661" t="s">
        <v>6798</v>
      </c>
      <c r="E293" s="661" t="s">
        <v>6799</v>
      </c>
      <c r="F293" s="664">
        <v>8</v>
      </c>
      <c r="G293" s="664">
        <v>17864</v>
      </c>
      <c r="H293" s="664">
        <v>1</v>
      </c>
      <c r="I293" s="664">
        <v>2233</v>
      </c>
      <c r="J293" s="664">
        <v>4</v>
      </c>
      <c r="K293" s="664">
        <v>8932</v>
      </c>
      <c r="L293" s="664">
        <v>0.5</v>
      </c>
      <c r="M293" s="664">
        <v>2233</v>
      </c>
      <c r="N293" s="664"/>
      <c r="O293" s="664"/>
      <c r="P293" s="677"/>
      <c r="Q293" s="665"/>
    </row>
    <row r="294" spans="1:17" ht="14.4" customHeight="1" x14ac:dyDescent="0.3">
      <c r="A294" s="660" t="s">
        <v>6981</v>
      </c>
      <c r="B294" s="661" t="s">
        <v>6777</v>
      </c>
      <c r="C294" s="661" t="s">
        <v>6722</v>
      </c>
      <c r="D294" s="661" t="s">
        <v>6800</v>
      </c>
      <c r="E294" s="661" t="s">
        <v>6801</v>
      </c>
      <c r="F294" s="664"/>
      <c r="G294" s="664"/>
      <c r="H294" s="664"/>
      <c r="I294" s="664"/>
      <c r="J294" s="664">
        <v>2</v>
      </c>
      <c r="K294" s="664">
        <v>732</v>
      </c>
      <c r="L294" s="664"/>
      <c r="M294" s="664">
        <v>366</v>
      </c>
      <c r="N294" s="664"/>
      <c r="O294" s="664"/>
      <c r="P294" s="677"/>
      <c r="Q294" s="665"/>
    </row>
    <row r="295" spans="1:17" ht="14.4" customHeight="1" x14ac:dyDescent="0.3">
      <c r="A295" s="660" t="s">
        <v>6981</v>
      </c>
      <c r="B295" s="661" t="s">
        <v>6808</v>
      </c>
      <c r="C295" s="661" t="s">
        <v>6722</v>
      </c>
      <c r="D295" s="661" t="s">
        <v>6811</v>
      </c>
      <c r="E295" s="661" t="s">
        <v>6812</v>
      </c>
      <c r="F295" s="664">
        <v>2</v>
      </c>
      <c r="G295" s="664">
        <v>434</v>
      </c>
      <c r="H295" s="664">
        <v>1</v>
      </c>
      <c r="I295" s="664">
        <v>217</v>
      </c>
      <c r="J295" s="664"/>
      <c r="K295" s="664"/>
      <c r="L295" s="664"/>
      <c r="M295" s="664"/>
      <c r="N295" s="664">
        <v>1</v>
      </c>
      <c r="O295" s="664">
        <v>219</v>
      </c>
      <c r="P295" s="677">
        <v>0.50460829493087556</v>
      </c>
      <c r="Q295" s="665">
        <v>219</v>
      </c>
    </row>
    <row r="296" spans="1:17" ht="14.4" customHeight="1" x14ac:dyDescent="0.3">
      <c r="A296" s="660" t="s">
        <v>6981</v>
      </c>
      <c r="B296" s="661" t="s">
        <v>6808</v>
      </c>
      <c r="C296" s="661" t="s">
        <v>6722</v>
      </c>
      <c r="D296" s="661" t="s">
        <v>6813</v>
      </c>
      <c r="E296" s="661" t="s">
        <v>6814</v>
      </c>
      <c r="F296" s="664">
        <v>2</v>
      </c>
      <c r="G296" s="664">
        <v>994</v>
      </c>
      <c r="H296" s="664">
        <v>1</v>
      </c>
      <c r="I296" s="664">
        <v>497</v>
      </c>
      <c r="J296" s="664"/>
      <c r="K296" s="664"/>
      <c r="L296" s="664"/>
      <c r="M296" s="664"/>
      <c r="N296" s="664">
        <v>1</v>
      </c>
      <c r="O296" s="664">
        <v>503</v>
      </c>
      <c r="P296" s="677">
        <v>0.50603621730382298</v>
      </c>
      <c r="Q296" s="665">
        <v>503</v>
      </c>
    </row>
    <row r="297" spans="1:17" ht="14.4" customHeight="1" x14ac:dyDescent="0.3">
      <c r="A297" s="660" t="s">
        <v>6981</v>
      </c>
      <c r="B297" s="661" t="s">
        <v>6808</v>
      </c>
      <c r="C297" s="661" t="s">
        <v>6722</v>
      </c>
      <c r="D297" s="661" t="s">
        <v>6817</v>
      </c>
      <c r="E297" s="661" t="s">
        <v>6818</v>
      </c>
      <c r="F297" s="664">
        <v>26</v>
      </c>
      <c r="G297" s="664">
        <v>9100</v>
      </c>
      <c r="H297" s="664">
        <v>1</v>
      </c>
      <c r="I297" s="664">
        <v>350</v>
      </c>
      <c r="J297" s="664">
        <v>41</v>
      </c>
      <c r="K297" s="664">
        <v>14360</v>
      </c>
      <c r="L297" s="664">
        <v>1.578021978021978</v>
      </c>
      <c r="M297" s="664">
        <v>350.2439024390244</v>
      </c>
      <c r="N297" s="664">
        <v>150</v>
      </c>
      <c r="O297" s="664">
        <v>52650</v>
      </c>
      <c r="P297" s="677">
        <v>5.7857142857142856</v>
      </c>
      <c r="Q297" s="665">
        <v>351</v>
      </c>
    </row>
    <row r="298" spans="1:17" ht="14.4" customHeight="1" x14ac:dyDescent="0.3">
      <c r="A298" s="660" t="s">
        <v>6981</v>
      </c>
      <c r="B298" s="661" t="s">
        <v>6808</v>
      </c>
      <c r="C298" s="661" t="s">
        <v>6722</v>
      </c>
      <c r="D298" s="661" t="s">
        <v>6821</v>
      </c>
      <c r="E298" s="661" t="s">
        <v>6822</v>
      </c>
      <c r="F298" s="664">
        <v>75</v>
      </c>
      <c r="G298" s="664">
        <v>4875</v>
      </c>
      <c r="H298" s="664">
        <v>1</v>
      </c>
      <c r="I298" s="664">
        <v>65</v>
      </c>
      <c r="J298" s="664">
        <v>53</v>
      </c>
      <c r="K298" s="664">
        <v>3445</v>
      </c>
      <c r="L298" s="664">
        <v>0.70666666666666667</v>
      </c>
      <c r="M298" s="664">
        <v>65</v>
      </c>
      <c r="N298" s="664">
        <v>81</v>
      </c>
      <c r="O298" s="664">
        <v>5265</v>
      </c>
      <c r="P298" s="677">
        <v>1.08</v>
      </c>
      <c r="Q298" s="665">
        <v>65</v>
      </c>
    </row>
    <row r="299" spans="1:17" ht="14.4" customHeight="1" x14ac:dyDescent="0.3">
      <c r="A299" s="660" t="s">
        <v>6981</v>
      </c>
      <c r="B299" s="661" t="s">
        <v>6808</v>
      </c>
      <c r="C299" s="661" t="s">
        <v>6722</v>
      </c>
      <c r="D299" s="661" t="s">
        <v>1097</v>
      </c>
      <c r="E299" s="661" t="s">
        <v>6825</v>
      </c>
      <c r="F299" s="664"/>
      <c r="G299" s="664"/>
      <c r="H299" s="664"/>
      <c r="I299" s="664"/>
      <c r="J299" s="664"/>
      <c r="K299" s="664"/>
      <c r="L299" s="664"/>
      <c r="M299" s="664"/>
      <c r="N299" s="664">
        <v>2</v>
      </c>
      <c r="O299" s="664">
        <v>1182</v>
      </c>
      <c r="P299" s="677"/>
      <c r="Q299" s="665">
        <v>591</v>
      </c>
    </row>
    <row r="300" spans="1:17" ht="14.4" customHeight="1" x14ac:dyDescent="0.3">
      <c r="A300" s="660" t="s">
        <v>6981</v>
      </c>
      <c r="B300" s="661" t="s">
        <v>6808</v>
      </c>
      <c r="C300" s="661" t="s">
        <v>6722</v>
      </c>
      <c r="D300" s="661" t="s">
        <v>6826</v>
      </c>
      <c r="E300" s="661" t="s">
        <v>6827</v>
      </c>
      <c r="F300" s="664"/>
      <c r="G300" s="664"/>
      <c r="H300" s="664"/>
      <c r="I300" s="664"/>
      <c r="J300" s="664"/>
      <c r="K300" s="664"/>
      <c r="L300" s="664"/>
      <c r="M300" s="664"/>
      <c r="N300" s="664">
        <v>2</v>
      </c>
      <c r="O300" s="664">
        <v>1232</v>
      </c>
      <c r="P300" s="677"/>
      <c r="Q300" s="665">
        <v>616</v>
      </c>
    </row>
    <row r="301" spans="1:17" ht="14.4" customHeight="1" x14ac:dyDescent="0.3">
      <c r="A301" s="660" t="s">
        <v>6981</v>
      </c>
      <c r="B301" s="661" t="s">
        <v>6808</v>
      </c>
      <c r="C301" s="661" t="s">
        <v>6722</v>
      </c>
      <c r="D301" s="661" t="s">
        <v>6828</v>
      </c>
      <c r="E301" s="661" t="s">
        <v>6829</v>
      </c>
      <c r="F301" s="664"/>
      <c r="G301" s="664"/>
      <c r="H301" s="664"/>
      <c r="I301" s="664"/>
      <c r="J301" s="664"/>
      <c r="K301" s="664"/>
      <c r="L301" s="664"/>
      <c r="M301" s="664"/>
      <c r="N301" s="664">
        <v>2</v>
      </c>
      <c r="O301" s="664">
        <v>300</v>
      </c>
      <c r="P301" s="677"/>
      <c r="Q301" s="665">
        <v>150</v>
      </c>
    </row>
    <row r="302" spans="1:17" ht="14.4" customHeight="1" x14ac:dyDescent="0.3">
      <c r="A302" s="660" t="s">
        <v>6981</v>
      </c>
      <c r="B302" s="661" t="s">
        <v>6808</v>
      </c>
      <c r="C302" s="661" t="s">
        <v>6722</v>
      </c>
      <c r="D302" s="661" t="s">
        <v>6832</v>
      </c>
      <c r="E302" s="661" t="s">
        <v>6833</v>
      </c>
      <c r="F302" s="664">
        <v>30</v>
      </c>
      <c r="G302" s="664">
        <v>690</v>
      </c>
      <c r="H302" s="664">
        <v>1</v>
      </c>
      <c r="I302" s="664">
        <v>23</v>
      </c>
      <c r="J302" s="664">
        <v>23</v>
      </c>
      <c r="K302" s="664">
        <v>535</v>
      </c>
      <c r="L302" s="664">
        <v>0.77536231884057971</v>
      </c>
      <c r="M302" s="664">
        <v>23.260869565217391</v>
      </c>
      <c r="N302" s="664">
        <v>18</v>
      </c>
      <c r="O302" s="664">
        <v>432</v>
      </c>
      <c r="P302" s="677">
        <v>0.62608695652173918</v>
      </c>
      <c r="Q302" s="665">
        <v>24</v>
      </c>
    </row>
    <row r="303" spans="1:17" ht="14.4" customHeight="1" x14ac:dyDescent="0.3">
      <c r="A303" s="660" t="s">
        <v>6981</v>
      </c>
      <c r="B303" s="661" t="s">
        <v>6808</v>
      </c>
      <c r="C303" s="661" t="s">
        <v>6722</v>
      </c>
      <c r="D303" s="661" t="s">
        <v>6836</v>
      </c>
      <c r="E303" s="661" t="s">
        <v>6837</v>
      </c>
      <c r="F303" s="664">
        <v>41</v>
      </c>
      <c r="G303" s="664">
        <v>2214</v>
      </c>
      <c r="H303" s="664">
        <v>1</v>
      </c>
      <c r="I303" s="664">
        <v>54</v>
      </c>
      <c r="J303" s="664">
        <v>36</v>
      </c>
      <c r="K303" s="664">
        <v>1944</v>
      </c>
      <c r="L303" s="664">
        <v>0.87804878048780488</v>
      </c>
      <c r="M303" s="664">
        <v>54</v>
      </c>
      <c r="N303" s="664">
        <v>41</v>
      </c>
      <c r="O303" s="664">
        <v>2214</v>
      </c>
      <c r="P303" s="677">
        <v>1</v>
      </c>
      <c r="Q303" s="665">
        <v>54</v>
      </c>
    </row>
    <row r="304" spans="1:17" ht="14.4" customHeight="1" x14ac:dyDescent="0.3">
      <c r="A304" s="660" t="s">
        <v>6981</v>
      </c>
      <c r="B304" s="661" t="s">
        <v>6808</v>
      </c>
      <c r="C304" s="661" t="s">
        <v>6722</v>
      </c>
      <c r="D304" s="661" t="s">
        <v>6838</v>
      </c>
      <c r="E304" s="661" t="s">
        <v>6839</v>
      </c>
      <c r="F304" s="664">
        <v>856</v>
      </c>
      <c r="G304" s="664">
        <v>65912</v>
      </c>
      <c r="H304" s="664">
        <v>1</v>
      </c>
      <c r="I304" s="664">
        <v>77</v>
      </c>
      <c r="J304" s="664">
        <v>749</v>
      </c>
      <c r="K304" s="664">
        <v>57673</v>
      </c>
      <c r="L304" s="664">
        <v>0.875</v>
      </c>
      <c r="M304" s="664">
        <v>77</v>
      </c>
      <c r="N304" s="664">
        <v>816</v>
      </c>
      <c r="O304" s="664">
        <v>62832</v>
      </c>
      <c r="P304" s="677">
        <v>0.95327102803738317</v>
      </c>
      <c r="Q304" s="665">
        <v>77</v>
      </c>
    </row>
    <row r="305" spans="1:17" ht="14.4" customHeight="1" x14ac:dyDescent="0.3">
      <c r="A305" s="660" t="s">
        <v>6981</v>
      </c>
      <c r="B305" s="661" t="s">
        <v>6808</v>
      </c>
      <c r="C305" s="661" t="s">
        <v>6722</v>
      </c>
      <c r="D305" s="661" t="s">
        <v>6842</v>
      </c>
      <c r="E305" s="661" t="s">
        <v>6843</v>
      </c>
      <c r="F305" s="664">
        <v>54</v>
      </c>
      <c r="G305" s="664">
        <v>1188</v>
      </c>
      <c r="H305" s="664">
        <v>1</v>
      </c>
      <c r="I305" s="664">
        <v>22</v>
      </c>
      <c r="J305" s="664">
        <v>44</v>
      </c>
      <c r="K305" s="664">
        <v>981</v>
      </c>
      <c r="L305" s="664">
        <v>0.8257575757575758</v>
      </c>
      <c r="M305" s="664">
        <v>22.295454545454547</v>
      </c>
      <c r="N305" s="664">
        <v>45</v>
      </c>
      <c r="O305" s="664">
        <v>1035</v>
      </c>
      <c r="P305" s="677">
        <v>0.87121212121212122</v>
      </c>
      <c r="Q305" s="665">
        <v>23</v>
      </c>
    </row>
    <row r="306" spans="1:17" ht="14.4" customHeight="1" x14ac:dyDescent="0.3">
      <c r="A306" s="660" t="s">
        <v>6981</v>
      </c>
      <c r="B306" s="661" t="s">
        <v>6808</v>
      </c>
      <c r="C306" s="661" t="s">
        <v>6722</v>
      </c>
      <c r="D306" s="661" t="s">
        <v>6852</v>
      </c>
      <c r="E306" s="661" t="s">
        <v>6853</v>
      </c>
      <c r="F306" s="664">
        <v>91</v>
      </c>
      <c r="G306" s="664">
        <v>19019</v>
      </c>
      <c r="H306" s="664">
        <v>1</v>
      </c>
      <c r="I306" s="664">
        <v>209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6981</v>
      </c>
      <c r="B307" s="661" t="s">
        <v>6808</v>
      </c>
      <c r="C307" s="661" t="s">
        <v>6722</v>
      </c>
      <c r="D307" s="661" t="s">
        <v>6854</v>
      </c>
      <c r="E307" s="661" t="s">
        <v>6855</v>
      </c>
      <c r="F307" s="664">
        <v>4</v>
      </c>
      <c r="G307" s="664">
        <v>264</v>
      </c>
      <c r="H307" s="664">
        <v>1</v>
      </c>
      <c r="I307" s="664">
        <v>66</v>
      </c>
      <c r="J307" s="664">
        <v>3</v>
      </c>
      <c r="K307" s="664">
        <v>198</v>
      </c>
      <c r="L307" s="664">
        <v>0.75</v>
      </c>
      <c r="M307" s="664">
        <v>66</v>
      </c>
      <c r="N307" s="664">
        <v>9</v>
      </c>
      <c r="O307" s="664">
        <v>594</v>
      </c>
      <c r="P307" s="677">
        <v>2.25</v>
      </c>
      <c r="Q307" s="665">
        <v>66</v>
      </c>
    </row>
    <row r="308" spans="1:17" ht="14.4" customHeight="1" x14ac:dyDescent="0.3">
      <c r="A308" s="660" t="s">
        <v>6981</v>
      </c>
      <c r="B308" s="661" t="s">
        <v>6808</v>
      </c>
      <c r="C308" s="661" t="s">
        <v>6722</v>
      </c>
      <c r="D308" s="661" t="s">
        <v>6856</v>
      </c>
      <c r="E308" s="661" t="s">
        <v>6857</v>
      </c>
      <c r="F308" s="664"/>
      <c r="G308" s="664"/>
      <c r="H308" s="664"/>
      <c r="I308" s="664"/>
      <c r="J308" s="664">
        <v>1</v>
      </c>
      <c r="K308" s="664">
        <v>294</v>
      </c>
      <c r="L308" s="664"/>
      <c r="M308" s="664">
        <v>294</v>
      </c>
      <c r="N308" s="664"/>
      <c r="O308" s="664"/>
      <c r="P308" s="677"/>
      <c r="Q308" s="665"/>
    </row>
    <row r="309" spans="1:17" ht="14.4" customHeight="1" x14ac:dyDescent="0.3">
      <c r="A309" s="660" t="s">
        <v>6981</v>
      </c>
      <c r="B309" s="661" t="s">
        <v>6808</v>
      </c>
      <c r="C309" s="661" t="s">
        <v>6722</v>
      </c>
      <c r="D309" s="661" t="s">
        <v>6858</v>
      </c>
      <c r="E309" s="661" t="s">
        <v>6859</v>
      </c>
      <c r="F309" s="664">
        <v>897</v>
      </c>
      <c r="G309" s="664">
        <v>14352</v>
      </c>
      <c r="H309" s="664">
        <v>1</v>
      </c>
      <c r="I309" s="664">
        <v>16</v>
      </c>
      <c r="J309" s="664">
        <v>772</v>
      </c>
      <c r="K309" s="664">
        <v>12352</v>
      </c>
      <c r="L309" s="664">
        <v>0.8606465997770345</v>
      </c>
      <c r="M309" s="664">
        <v>16</v>
      </c>
      <c r="N309" s="664">
        <v>962</v>
      </c>
      <c r="O309" s="664">
        <v>15392</v>
      </c>
      <c r="P309" s="677">
        <v>1.0724637681159421</v>
      </c>
      <c r="Q309" s="665">
        <v>16</v>
      </c>
    </row>
    <row r="310" spans="1:17" ht="14.4" customHeight="1" x14ac:dyDescent="0.3">
      <c r="A310" s="660" t="s">
        <v>6981</v>
      </c>
      <c r="B310" s="661" t="s">
        <v>6808</v>
      </c>
      <c r="C310" s="661" t="s">
        <v>6722</v>
      </c>
      <c r="D310" s="661" t="s">
        <v>6862</v>
      </c>
      <c r="E310" s="661" t="s">
        <v>6863</v>
      </c>
      <c r="F310" s="664">
        <v>37</v>
      </c>
      <c r="G310" s="664">
        <v>12876</v>
      </c>
      <c r="H310" s="664">
        <v>1</v>
      </c>
      <c r="I310" s="664">
        <v>348</v>
      </c>
      <c r="J310" s="664">
        <v>14</v>
      </c>
      <c r="K310" s="664">
        <v>4872</v>
      </c>
      <c r="L310" s="664">
        <v>0.3783783783783784</v>
      </c>
      <c r="M310" s="664">
        <v>348</v>
      </c>
      <c r="N310" s="664">
        <v>35</v>
      </c>
      <c r="O310" s="664">
        <v>12215</v>
      </c>
      <c r="P310" s="677">
        <v>0.94866418142280207</v>
      </c>
      <c r="Q310" s="665">
        <v>349</v>
      </c>
    </row>
    <row r="311" spans="1:17" ht="14.4" customHeight="1" x14ac:dyDescent="0.3">
      <c r="A311" s="660" t="s">
        <v>6981</v>
      </c>
      <c r="B311" s="661" t="s">
        <v>6808</v>
      </c>
      <c r="C311" s="661" t="s">
        <v>6722</v>
      </c>
      <c r="D311" s="661" t="s">
        <v>6864</v>
      </c>
      <c r="E311" s="661" t="s">
        <v>6865</v>
      </c>
      <c r="F311" s="664">
        <v>22</v>
      </c>
      <c r="G311" s="664">
        <v>528</v>
      </c>
      <c r="H311" s="664">
        <v>1</v>
      </c>
      <c r="I311" s="664">
        <v>24</v>
      </c>
      <c r="J311" s="664">
        <v>21</v>
      </c>
      <c r="K311" s="664">
        <v>504</v>
      </c>
      <c r="L311" s="664">
        <v>0.95454545454545459</v>
      </c>
      <c r="M311" s="664">
        <v>24</v>
      </c>
      <c r="N311" s="664">
        <v>27</v>
      </c>
      <c r="O311" s="664">
        <v>648</v>
      </c>
      <c r="P311" s="677">
        <v>1.2272727272727273</v>
      </c>
      <c r="Q311" s="665">
        <v>24</v>
      </c>
    </row>
    <row r="312" spans="1:17" ht="14.4" customHeight="1" x14ac:dyDescent="0.3">
      <c r="A312" s="660" t="s">
        <v>6981</v>
      </c>
      <c r="B312" s="661" t="s">
        <v>6808</v>
      </c>
      <c r="C312" s="661" t="s">
        <v>6722</v>
      </c>
      <c r="D312" s="661" t="s">
        <v>6866</v>
      </c>
      <c r="E312" s="661" t="s">
        <v>6867</v>
      </c>
      <c r="F312" s="664"/>
      <c r="G312" s="664"/>
      <c r="H312" s="664"/>
      <c r="I312" s="664"/>
      <c r="J312" s="664"/>
      <c r="K312" s="664"/>
      <c r="L312" s="664"/>
      <c r="M312" s="664"/>
      <c r="N312" s="664">
        <v>2</v>
      </c>
      <c r="O312" s="664">
        <v>1478</v>
      </c>
      <c r="P312" s="677"/>
      <c r="Q312" s="665">
        <v>739</v>
      </c>
    </row>
    <row r="313" spans="1:17" ht="14.4" customHeight="1" x14ac:dyDescent="0.3">
      <c r="A313" s="660" t="s">
        <v>6981</v>
      </c>
      <c r="B313" s="661" t="s">
        <v>6808</v>
      </c>
      <c r="C313" s="661" t="s">
        <v>6722</v>
      </c>
      <c r="D313" s="661" t="s">
        <v>6868</v>
      </c>
      <c r="E313" s="661" t="s">
        <v>6869</v>
      </c>
      <c r="F313" s="664">
        <v>54</v>
      </c>
      <c r="G313" s="664">
        <v>9720</v>
      </c>
      <c r="H313" s="664">
        <v>1</v>
      </c>
      <c r="I313" s="664">
        <v>180</v>
      </c>
      <c r="J313" s="664">
        <v>64</v>
      </c>
      <c r="K313" s="664">
        <v>11520</v>
      </c>
      <c r="L313" s="664">
        <v>1.1851851851851851</v>
      </c>
      <c r="M313" s="664">
        <v>180</v>
      </c>
      <c r="N313" s="664">
        <v>47</v>
      </c>
      <c r="O313" s="664">
        <v>8460</v>
      </c>
      <c r="P313" s="677">
        <v>0.87037037037037035</v>
      </c>
      <c r="Q313" s="665">
        <v>180</v>
      </c>
    </row>
    <row r="314" spans="1:17" ht="14.4" customHeight="1" x14ac:dyDescent="0.3">
      <c r="A314" s="660" t="s">
        <v>6981</v>
      </c>
      <c r="B314" s="661" t="s">
        <v>6808</v>
      </c>
      <c r="C314" s="661" t="s">
        <v>6722</v>
      </c>
      <c r="D314" s="661" t="s">
        <v>6874</v>
      </c>
      <c r="E314" s="661" t="s">
        <v>6875</v>
      </c>
      <c r="F314" s="664">
        <v>17</v>
      </c>
      <c r="G314" s="664">
        <v>4301</v>
      </c>
      <c r="H314" s="664">
        <v>1</v>
      </c>
      <c r="I314" s="664">
        <v>253</v>
      </c>
      <c r="J314" s="664">
        <v>98</v>
      </c>
      <c r="K314" s="664">
        <v>24794</v>
      </c>
      <c r="L314" s="664">
        <v>5.7647058823529411</v>
      </c>
      <c r="M314" s="664">
        <v>253</v>
      </c>
      <c r="N314" s="664">
        <v>95</v>
      </c>
      <c r="O314" s="664">
        <v>24035</v>
      </c>
      <c r="P314" s="677">
        <v>5.5882352941176467</v>
      </c>
      <c r="Q314" s="665">
        <v>253</v>
      </c>
    </row>
    <row r="315" spans="1:17" ht="14.4" customHeight="1" x14ac:dyDescent="0.3">
      <c r="A315" s="660" t="s">
        <v>6981</v>
      </c>
      <c r="B315" s="661" t="s">
        <v>6808</v>
      </c>
      <c r="C315" s="661" t="s">
        <v>6722</v>
      </c>
      <c r="D315" s="661" t="s">
        <v>6876</v>
      </c>
      <c r="E315" s="661" t="s">
        <v>6877</v>
      </c>
      <c r="F315" s="664"/>
      <c r="G315" s="664"/>
      <c r="H315" s="664"/>
      <c r="I315" s="664"/>
      <c r="J315" s="664"/>
      <c r="K315" s="664"/>
      <c r="L315" s="664"/>
      <c r="M315" s="664"/>
      <c r="N315" s="664">
        <v>2</v>
      </c>
      <c r="O315" s="664">
        <v>530</v>
      </c>
      <c r="P315" s="677"/>
      <c r="Q315" s="665">
        <v>265</v>
      </c>
    </row>
    <row r="316" spans="1:17" ht="14.4" customHeight="1" x14ac:dyDescent="0.3">
      <c r="A316" s="660" t="s">
        <v>6981</v>
      </c>
      <c r="B316" s="661" t="s">
        <v>6808</v>
      </c>
      <c r="C316" s="661" t="s">
        <v>6722</v>
      </c>
      <c r="D316" s="661" t="s">
        <v>6882</v>
      </c>
      <c r="E316" s="661" t="s">
        <v>6883</v>
      </c>
      <c r="F316" s="664">
        <v>65</v>
      </c>
      <c r="G316" s="664">
        <v>14040</v>
      </c>
      <c r="H316" s="664">
        <v>1</v>
      </c>
      <c r="I316" s="664">
        <v>216</v>
      </c>
      <c r="J316" s="664">
        <v>68</v>
      </c>
      <c r="K316" s="664">
        <v>14688</v>
      </c>
      <c r="L316" s="664">
        <v>1.0461538461538462</v>
      </c>
      <c r="M316" s="664">
        <v>216</v>
      </c>
      <c r="N316" s="664">
        <v>74</v>
      </c>
      <c r="O316" s="664">
        <v>15984</v>
      </c>
      <c r="P316" s="677">
        <v>1.1384615384615384</v>
      </c>
      <c r="Q316" s="665">
        <v>216</v>
      </c>
    </row>
    <row r="317" spans="1:17" ht="14.4" customHeight="1" x14ac:dyDescent="0.3">
      <c r="A317" s="660" t="s">
        <v>6981</v>
      </c>
      <c r="B317" s="661" t="s">
        <v>6808</v>
      </c>
      <c r="C317" s="661" t="s">
        <v>6722</v>
      </c>
      <c r="D317" s="661" t="s">
        <v>6884</v>
      </c>
      <c r="E317" s="661" t="s">
        <v>6885</v>
      </c>
      <c r="F317" s="664">
        <v>1</v>
      </c>
      <c r="G317" s="664">
        <v>35</v>
      </c>
      <c r="H317" s="664">
        <v>1</v>
      </c>
      <c r="I317" s="664">
        <v>35</v>
      </c>
      <c r="J317" s="664"/>
      <c r="K317" s="664"/>
      <c r="L317" s="664"/>
      <c r="M317" s="664"/>
      <c r="N317" s="664"/>
      <c r="O317" s="664"/>
      <c r="P317" s="677"/>
      <c r="Q317" s="665"/>
    </row>
    <row r="318" spans="1:17" ht="14.4" customHeight="1" x14ac:dyDescent="0.3">
      <c r="A318" s="660" t="s">
        <v>6981</v>
      </c>
      <c r="B318" s="661" t="s">
        <v>6808</v>
      </c>
      <c r="C318" s="661" t="s">
        <v>6722</v>
      </c>
      <c r="D318" s="661" t="s">
        <v>6886</v>
      </c>
      <c r="E318" s="661" t="s">
        <v>6887</v>
      </c>
      <c r="F318" s="664"/>
      <c r="G318" s="664"/>
      <c r="H318" s="664"/>
      <c r="I318" s="664"/>
      <c r="J318" s="664"/>
      <c r="K318" s="664"/>
      <c r="L318" s="664"/>
      <c r="M318" s="664"/>
      <c r="N318" s="664">
        <v>2</v>
      </c>
      <c r="O318" s="664">
        <v>1182</v>
      </c>
      <c r="P318" s="677"/>
      <c r="Q318" s="665">
        <v>591</v>
      </c>
    </row>
    <row r="319" spans="1:17" ht="14.4" customHeight="1" x14ac:dyDescent="0.3">
      <c r="A319" s="660" t="s">
        <v>6981</v>
      </c>
      <c r="B319" s="661" t="s">
        <v>6808</v>
      </c>
      <c r="C319" s="661" t="s">
        <v>6722</v>
      </c>
      <c r="D319" s="661" t="s">
        <v>6888</v>
      </c>
      <c r="E319" s="661" t="s">
        <v>6889</v>
      </c>
      <c r="F319" s="664">
        <v>39</v>
      </c>
      <c r="G319" s="664">
        <v>1950</v>
      </c>
      <c r="H319" s="664">
        <v>1</v>
      </c>
      <c r="I319" s="664">
        <v>50</v>
      </c>
      <c r="J319" s="664">
        <v>40</v>
      </c>
      <c r="K319" s="664">
        <v>2000</v>
      </c>
      <c r="L319" s="664">
        <v>1.0256410256410255</v>
      </c>
      <c r="M319" s="664">
        <v>50</v>
      </c>
      <c r="N319" s="664">
        <v>562</v>
      </c>
      <c r="O319" s="664">
        <v>28100</v>
      </c>
      <c r="P319" s="677">
        <v>14.410256410256411</v>
      </c>
      <c r="Q319" s="665">
        <v>50</v>
      </c>
    </row>
    <row r="320" spans="1:17" ht="14.4" customHeight="1" x14ac:dyDescent="0.3">
      <c r="A320" s="660" t="s">
        <v>6981</v>
      </c>
      <c r="B320" s="661" t="s">
        <v>6808</v>
      </c>
      <c r="C320" s="661" t="s">
        <v>6722</v>
      </c>
      <c r="D320" s="661" t="s">
        <v>6890</v>
      </c>
      <c r="E320" s="661" t="s">
        <v>6891</v>
      </c>
      <c r="F320" s="664"/>
      <c r="G320" s="664"/>
      <c r="H320" s="664"/>
      <c r="I320" s="664"/>
      <c r="J320" s="664"/>
      <c r="K320" s="664"/>
      <c r="L320" s="664"/>
      <c r="M320" s="664"/>
      <c r="N320" s="664">
        <v>2</v>
      </c>
      <c r="O320" s="664">
        <v>1092</v>
      </c>
      <c r="P320" s="677"/>
      <c r="Q320" s="665">
        <v>546</v>
      </c>
    </row>
    <row r="321" spans="1:17" ht="14.4" customHeight="1" x14ac:dyDescent="0.3">
      <c r="A321" s="660" t="s">
        <v>6981</v>
      </c>
      <c r="B321" s="661" t="s">
        <v>6808</v>
      </c>
      <c r="C321" s="661" t="s">
        <v>6722</v>
      </c>
      <c r="D321" s="661" t="s">
        <v>6892</v>
      </c>
      <c r="E321" s="661" t="s">
        <v>6893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485</v>
      </c>
      <c r="P321" s="677"/>
      <c r="Q321" s="665">
        <v>485</v>
      </c>
    </row>
    <row r="322" spans="1:17" ht="14.4" customHeight="1" x14ac:dyDescent="0.3">
      <c r="A322" s="660" t="s">
        <v>6981</v>
      </c>
      <c r="B322" s="661" t="s">
        <v>6808</v>
      </c>
      <c r="C322" s="661" t="s">
        <v>6722</v>
      </c>
      <c r="D322" s="661" t="s">
        <v>6894</v>
      </c>
      <c r="E322" s="661" t="s">
        <v>6895</v>
      </c>
      <c r="F322" s="664"/>
      <c r="G322" s="664"/>
      <c r="H322" s="664"/>
      <c r="I322" s="664"/>
      <c r="J322" s="664"/>
      <c r="K322" s="664"/>
      <c r="L322" s="664"/>
      <c r="M322" s="664"/>
      <c r="N322" s="664">
        <v>2</v>
      </c>
      <c r="O322" s="664">
        <v>1470</v>
      </c>
      <c r="P322" s="677"/>
      <c r="Q322" s="665">
        <v>735</v>
      </c>
    </row>
    <row r="323" spans="1:17" ht="14.4" customHeight="1" x14ac:dyDescent="0.3">
      <c r="A323" s="660" t="s">
        <v>6981</v>
      </c>
      <c r="B323" s="661" t="s">
        <v>6808</v>
      </c>
      <c r="C323" s="661" t="s">
        <v>6722</v>
      </c>
      <c r="D323" s="661" t="s">
        <v>6898</v>
      </c>
      <c r="E323" s="661" t="s">
        <v>6899</v>
      </c>
      <c r="F323" s="664"/>
      <c r="G323" s="664"/>
      <c r="H323" s="664"/>
      <c r="I323" s="664"/>
      <c r="J323" s="664"/>
      <c r="K323" s="664"/>
      <c r="L323" s="664"/>
      <c r="M323" s="664"/>
      <c r="N323" s="664">
        <v>2</v>
      </c>
      <c r="O323" s="664">
        <v>690</v>
      </c>
      <c r="P323" s="677"/>
      <c r="Q323" s="665">
        <v>345</v>
      </c>
    </row>
    <row r="324" spans="1:17" ht="14.4" customHeight="1" x14ac:dyDescent="0.3">
      <c r="A324" s="660" t="s">
        <v>6981</v>
      </c>
      <c r="B324" s="661" t="s">
        <v>6808</v>
      </c>
      <c r="C324" s="661" t="s">
        <v>6722</v>
      </c>
      <c r="D324" s="661" t="s">
        <v>6902</v>
      </c>
      <c r="E324" s="661" t="s">
        <v>6903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231</v>
      </c>
      <c r="P324" s="677"/>
      <c r="Q324" s="665">
        <v>231</v>
      </c>
    </row>
    <row r="325" spans="1:17" ht="14.4" customHeight="1" x14ac:dyDescent="0.3">
      <c r="A325" s="660" t="s">
        <v>6981</v>
      </c>
      <c r="B325" s="661" t="s">
        <v>6808</v>
      </c>
      <c r="C325" s="661" t="s">
        <v>6722</v>
      </c>
      <c r="D325" s="661" t="s">
        <v>1152</v>
      </c>
      <c r="E325" s="661" t="s">
        <v>6922</v>
      </c>
      <c r="F325" s="664"/>
      <c r="G325" s="664"/>
      <c r="H325" s="664"/>
      <c r="I325" s="664"/>
      <c r="J325" s="664"/>
      <c r="K325" s="664"/>
      <c r="L325" s="664"/>
      <c r="M325" s="664"/>
      <c r="N325" s="664">
        <v>4</v>
      </c>
      <c r="O325" s="664">
        <v>3144</v>
      </c>
      <c r="P325" s="677"/>
      <c r="Q325" s="665">
        <v>786</v>
      </c>
    </row>
    <row r="326" spans="1:17" ht="14.4" customHeight="1" x14ac:dyDescent="0.3">
      <c r="A326" s="660" t="s">
        <v>6981</v>
      </c>
      <c r="B326" s="661" t="s">
        <v>6808</v>
      </c>
      <c r="C326" s="661" t="s">
        <v>6722</v>
      </c>
      <c r="D326" s="661" t="s">
        <v>6927</v>
      </c>
      <c r="E326" s="661" t="s">
        <v>6928</v>
      </c>
      <c r="F326" s="664"/>
      <c r="G326" s="664"/>
      <c r="H326" s="664"/>
      <c r="I326" s="664"/>
      <c r="J326" s="664"/>
      <c r="K326" s="664"/>
      <c r="L326" s="664"/>
      <c r="M326" s="664"/>
      <c r="N326" s="664">
        <v>1</v>
      </c>
      <c r="O326" s="664">
        <v>916</v>
      </c>
      <c r="P326" s="677"/>
      <c r="Q326" s="665">
        <v>916</v>
      </c>
    </row>
    <row r="327" spans="1:17" ht="14.4" customHeight="1" x14ac:dyDescent="0.3">
      <c r="A327" s="660" t="s">
        <v>6981</v>
      </c>
      <c r="B327" s="661" t="s">
        <v>6808</v>
      </c>
      <c r="C327" s="661" t="s">
        <v>6722</v>
      </c>
      <c r="D327" s="661" t="s">
        <v>6929</v>
      </c>
      <c r="E327" s="661" t="s">
        <v>6930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893</v>
      </c>
      <c r="P327" s="677"/>
      <c r="Q327" s="665">
        <v>893</v>
      </c>
    </row>
    <row r="328" spans="1:17" ht="14.4" customHeight="1" x14ac:dyDescent="0.3">
      <c r="A328" s="660" t="s">
        <v>6982</v>
      </c>
      <c r="B328" s="661" t="s">
        <v>6577</v>
      </c>
      <c r="C328" s="661" t="s">
        <v>6722</v>
      </c>
      <c r="D328" s="661" t="s">
        <v>6727</v>
      </c>
      <c r="E328" s="661" t="s">
        <v>6728</v>
      </c>
      <c r="F328" s="664">
        <v>2</v>
      </c>
      <c r="G328" s="664">
        <v>68</v>
      </c>
      <c r="H328" s="664">
        <v>1</v>
      </c>
      <c r="I328" s="664">
        <v>34</v>
      </c>
      <c r="J328" s="664">
        <v>3</v>
      </c>
      <c r="K328" s="664">
        <v>102</v>
      </c>
      <c r="L328" s="664">
        <v>1.5</v>
      </c>
      <c r="M328" s="664">
        <v>34</v>
      </c>
      <c r="N328" s="664">
        <v>7</v>
      </c>
      <c r="O328" s="664">
        <v>245</v>
      </c>
      <c r="P328" s="677">
        <v>3.6029411764705883</v>
      </c>
      <c r="Q328" s="665">
        <v>35</v>
      </c>
    </row>
    <row r="329" spans="1:17" ht="14.4" customHeight="1" x14ac:dyDescent="0.3">
      <c r="A329" s="660" t="s">
        <v>6982</v>
      </c>
      <c r="B329" s="661" t="s">
        <v>6577</v>
      </c>
      <c r="C329" s="661" t="s">
        <v>6722</v>
      </c>
      <c r="D329" s="661" t="s">
        <v>6759</v>
      </c>
      <c r="E329" s="661" t="s">
        <v>6760</v>
      </c>
      <c r="F329" s="664"/>
      <c r="G329" s="664"/>
      <c r="H329" s="664"/>
      <c r="I329" s="664"/>
      <c r="J329" s="664"/>
      <c r="K329" s="664"/>
      <c r="L329" s="664"/>
      <c r="M329" s="664"/>
      <c r="N329" s="664">
        <v>3</v>
      </c>
      <c r="O329" s="664">
        <v>993</v>
      </c>
      <c r="P329" s="677"/>
      <c r="Q329" s="665">
        <v>331</v>
      </c>
    </row>
    <row r="330" spans="1:17" ht="14.4" customHeight="1" x14ac:dyDescent="0.3">
      <c r="A330" s="660" t="s">
        <v>6982</v>
      </c>
      <c r="B330" s="661" t="s">
        <v>6577</v>
      </c>
      <c r="C330" s="661" t="s">
        <v>6722</v>
      </c>
      <c r="D330" s="661" t="s">
        <v>6767</v>
      </c>
      <c r="E330" s="661" t="s">
        <v>6768</v>
      </c>
      <c r="F330" s="664">
        <v>2</v>
      </c>
      <c r="G330" s="664">
        <v>318</v>
      </c>
      <c r="H330" s="664">
        <v>1</v>
      </c>
      <c r="I330" s="664">
        <v>159</v>
      </c>
      <c r="J330" s="664">
        <v>1</v>
      </c>
      <c r="K330" s="664">
        <v>159</v>
      </c>
      <c r="L330" s="664">
        <v>0.5</v>
      </c>
      <c r="M330" s="664">
        <v>159</v>
      </c>
      <c r="N330" s="664">
        <v>8</v>
      </c>
      <c r="O330" s="664">
        <v>1288</v>
      </c>
      <c r="P330" s="677">
        <v>4.050314465408805</v>
      </c>
      <c r="Q330" s="665">
        <v>161</v>
      </c>
    </row>
    <row r="331" spans="1:17" ht="14.4" customHeight="1" x14ac:dyDescent="0.3">
      <c r="A331" s="660" t="s">
        <v>6982</v>
      </c>
      <c r="B331" s="661" t="s">
        <v>6577</v>
      </c>
      <c r="C331" s="661" t="s">
        <v>6722</v>
      </c>
      <c r="D331" s="661" t="s">
        <v>6773</v>
      </c>
      <c r="E331" s="661" t="s">
        <v>6774</v>
      </c>
      <c r="F331" s="664"/>
      <c r="G331" s="664"/>
      <c r="H331" s="664"/>
      <c r="I331" s="664"/>
      <c r="J331" s="664"/>
      <c r="K331" s="664"/>
      <c r="L331" s="664"/>
      <c r="M331" s="664"/>
      <c r="N331" s="664">
        <v>1</v>
      </c>
      <c r="O331" s="664">
        <v>165</v>
      </c>
      <c r="P331" s="677"/>
      <c r="Q331" s="665">
        <v>165</v>
      </c>
    </row>
    <row r="332" spans="1:17" ht="14.4" customHeight="1" x14ac:dyDescent="0.3">
      <c r="A332" s="660" t="s">
        <v>6982</v>
      </c>
      <c r="B332" s="661" t="s">
        <v>6577</v>
      </c>
      <c r="C332" s="661" t="s">
        <v>6722</v>
      </c>
      <c r="D332" s="661" t="s">
        <v>6775</v>
      </c>
      <c r="E332" s="661" t="s">
        <v>6776</v>
      </c>
      <c r="F332" s="664">
        <v>3</v>
      </c>
      <c r="G332" s="664">
        <v>1935</v>
      </c>
      <c r="H332" s="664">
        <v>1</v>
      </c>
      <c r="I332" s="664">
        <v>645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6982</v>
      </c>
      <c r="B333" s="661" t="s">
        <v>6777</v>
      </c>
      <c r="C333" s="661" t="s">
        <v>6722</v>
      </c>
      <c r="D333" s="661" t="s">
        <v>6784</v>
      </c>
      <c r="E333" s="661" t="s">
        <v>6785</v>
      </c>
      <c r="F333" s="664">
        <v>7</v>
      </c>
      <c r="G333" s="664">
        <v>161</v>
      </c>
      <c r="H333" s="664">
        <v>1</v>
      </c>
      <c r="I333" s="664">
        <v>23</v>
      </c>
      <c r="J333" s="664"/>
      <c r="K333" s="664"/>
      <c r="L333" s="664"/>
      <c r="M333" s="664"/>
      <c r="N333" s="664">
        <v>3</v>
      </c>
      <c r="O333" s="664">
        <v>69</v>
      </c>
      <c r="P333" s="677">
        <v>0.42857142857142855</v>
      </c>
      <c r="Q333" s="665">
        <v>23</v>
      </c>
    </row>
    <row r="334" spans="1:17" ht="14.4" customHeight="1" x14ac:dyDescent="0.3">
      <c r="A334" s="660" t="s">
        <v>6982</v>
      </c>
      <c r="B334" s="661" t="s">
        <v>6777</v>
      </c>
      <c r="C334" s="661" t="s">
        <v>6722</v>
      </c>
      <c r="D334" s="661" t="s">
        <v>6786</v>
      </c>
      <c r="E334" s="661" t="s">
        <v>6787</v>
      </c>
      <c r="F334" s="664">
        <v>3</v>
      </c>
      <c r="G334" s="664">
        <v>3735</v>
      </c>
      <c r="H334" s="664">
        <v>1</v>
      </c>
      <c r="I334" s="664">
        <v>1245</v>
      </c>
      <c r="J334" s="664"/>
      <c r="K334" s="664"/>
      <c r="L334" s="664"/>
      <c r="M334" s="664"/>
      <c r="N334" s="664">
        <v>2</v>
      </c>
      <c r="O334" s="664">
        <v>2536</v>
      </c>
      <c r="P334" s="677">
        <v>0.67898259705488617</v>
      </c>
      <c r="Q334" s="665">
        <v>1268</v>
      </c>
    </row>
    <row r="335" spans="1:17" ht="14.4" customHeight="1" x14ac:dyDescent="0.3">
      <c r="A335" s="660" t="s">
        <v>6982</v>
      </c>
      <c r="B335" s="661" t="s">
        <v>6777</v>
      </c>
      <c r="C335" s="661" t="s">
        <v>6722</v>
      </c>
      <c r="D335" s="661" t="s">
        <v>6792</v>
      </c>
      <c r="E335" s="661" t="s">
        <v>6793</v>
      </c>
      <c r="F335" s="664">
        <v>6</v>
      </c>
      <c r="G335" s="664">
        <v>2544</v>
      </c>
      <c r="H335" s="664">
        <v>1</v>
      </c>
      <c r="I335" s="664">
        <v>424</v>
      </c>
      <c r="J335" s="664"/>
      <c r="K335" s="664"/>
      <c r="L335" s="664"/>
      <c r="M335" s="664"/>
      <c r="N335" s="664">
        <v>3</v>
      </c>
      <c r="O335" s="664">
        <v>1296</v>
      </c>
      <c r="P335" s="677">
        <v>0.50943396226415094</v>
      </c>
      <c r="Q335" s="665">
        <v>432</v>
      </c>
    </row>
    <row r="336" spans="1:17" ht="14.4" customHeight="1" x14ac:dyDescent="0.3">
      <c r="A336" s="660" t="s">
        <v>6982</v>
      </c>
      <c r="B336" s="661" t="s">
        <v>6777</v>
      </c>
      <c r="C336" s="661" t="s">
        <v>6722</v>
      </c>
      <c r="D336" s="661" t="s">
        <v>6796</v>
      </c>
      <c r="E336" s="661" t="s">
        <v>6797</v>
      </c>
      <c r="F336" s="664">
        <v>6</v>
      </c>
      <c r="G336" s="664">
        <v>6012</v>
      </c>
      <c r="H336" s="664">
        <v>1</v>
      </c>
      <c r="I336" s="664">
        <v>1002</v>
      </c>
      <c r="J336" s="664"/>
      <c r="K336" s="664"/>
      <c r="L336" s="664"/>
      <c r="M336" s="664"/>
      <c r="N336" s="664">
        <v>3</v>
      </c>
      <c r="O336" s="664">
        <v>3024</v>
      </c>
      <c r="P336" s="677">
        <v>0.50299401197604787</v>
      </c>
      <c r="Q336" s="665">
        <v>1008</v>
      </c>
    </row>
    <row r="337" spans="1:17" ht="14.4" customHeight="1" x14ac:dyDescent="0.3">
      <c r="A337" s="660" t="s">
        <v>6982</v>
      </c>
      <c r="B337" s="661" t="s">
        <v>6777</v>
      </c>
      <c r="C337" s="661" t="s">
        <v>6722</v>
      </c>
      <c r="D337" s="661" t="s">
        <v>6798</v>
      </c>
      <c r="E337" s="661" t="s">
        <v>6799</v>
      </c>
      <c r="F337" s="664">
        <v>1</v>
      </c>
      <c r="G337" s="664">
        <v>2233</v>
      </c>
      <c r="H337" s="664">
        <v>1</v>
      </c>
      <c r="I337" s="664">
        <v>2233</v>
      </c>
      <c r="J337" s="664"/>
      <c r="K337" s="664"/>
      <c r="L337" s="664"/>
      <c r="M337" s="664"/>
      <c r="N337" s="664">
        <v>1</v>
      </c>
      <c r="O337" s="664">
        <v>2264</v>
      </c>
      <c r="P337" s="677">
        <v>1.0138826690550828</v>
      </c>
      <c r="Q337" s="665">
        <v>2264</v>
      </c>
    </row>
    <row r="338" spans="1:17" ht="14.4" customHeight="1" x14ac:dyDescent="0.3">
      <c r="A338" s="660" t="s">
        <v>6982</v>
      </c>
      <c r="B338" s="661" t="s">
        <v>6808</v>
      </c>
      <c r="C338" s="661" t="s">
        <v>6722</v>
      </c>
      <c r="D338" s="661" t="s">
        <v>6817</v>
      </c>
      <c r="E338" s="661" t="s">
        <v>6818</v>
      </c>
      <c r="F338" s="664">
        <v>23</v>
      </c>
      <c r="G338" s="664">
        <v>8050</v>
      </c>
      <c r="H338" s="664">
        <v>1</v>
      </c>
      <c r="I338" s="664">
        <v>350</v>
      </c>
      <c r="J338" s="664">
        <v>1</v>
      </c>
      <c r="K338" s="664">
        <v>350</v>
      </c>
      <c r="L338" s="664">
        <v>4.3478260869565216E-2</v>
      </c>
      <c r="M338" s="664">
        <v>350</v>
      </c>
      <c r="N338" s="664">
        <v>25</v>
      </c>
      <c r="O338" s="664">
        <v>8775</v>
      </c>
      <c r="P338" s="677">
        <v>1.0900621118012421</v>
      </c>
      <c r="Q338" s="665">
        <v>351</v>
      </c>
    </row>
    <row r="339" spans="1:17" ht="14.4" customHeight="1" x14ac:dyDescent="0.3">
      <c r="A339" s="660" t="s">
        <v>6982</v>
      </c>
      <c r="B339" s="661" t="s">
        <v>6808</v>
      </c>
      <c r="C339" s="661" t="s">
        <v>6722</v>
      </c>
      <c r="D339" s="661" t="s">
        <v>6821</v>
      </c>
      <c r="E339" s="661" t="s">
        <v>6822</v>
      </c>
      <c r="F339" s="664">
        <v>60</v>
      </c>
      <c r="G339" s="664">
        <v>3900</v>
      </c>
      <c r="H339" s="664">
        <v>1</v>
      </c>
      <c r="I339" s="664">
        <v>65</v>
      </c>
      <c r="J339" s="664">
        <v>208</v>
      </c>
      <c r="K339" s="664">
        <v>13520</v>
      </c>
      <c r="L339" s="664">
        <v>3.4666666666666668</v>
      </c>
      <c r="M339" s="664">
        <v>65</v>
      </c>
      <c r="N339" s="664">
        <v>267</v>
      </c>
      <c r="O339" s="664">
        <v>17355</v>
      </c>
      <c r="P339" s="677">
        <v>4.45</v>
      </c>
      <c r="Q339" s="665">
        <v>65</v>
      </c>
    </row>
    <row r="340" spans="1:17" ht="14.4" customHeight="1" x14ac:dyDescent="0.3">
      <c r="A340" s="660" t="s">
        <v>6982</v>
      </c>
      <c r="B340" s="661" t="s">
        <v>6808</v>
      </c>
      <c r="C340" s="661" t="s">
        <v>6722</v>
      </c>
      <c r="D340" s="661" t="s">
        <v>1097</v>
      </c>
      <c r="E340" s="661" t="s">
        <v>6825</v>
      </c>
      <c r="F340" s="664">
        <v>2</v>
      </c>
      <c r="G340" s="664">
        <v>1180</v>
      </c>
      <c r="H340" s="664">
        <v>1</v>
      </c>
      <c r="I340" s="664">
        <v>590</v>
      </c>
      <c r="J340" s="664"/>
      <c r="K340" s="664"/>
      <c r="L340" s="664"/>
      <c r="M340" s="664"/>
      <c r="N340" s="664">
        <v>1</v>
      </c>
      <c r="O340" s="664">
        <v>591</v>
      </c>
      <c r="P340" s="677">
        <v>0.50084745762711869</v>
      </c>
      <c r="Q340" s="665">
        <v>591</v>
      </c>
    </row>
    <row r="341" spans="1:17" ht="14.4" customHeight="1" x14ac:dyDescent="0.3">
      <c r="A341" s="660" t="s">
        <v>6982</v>
      </c>
      <c r="B341" s="661" t="s">
        <v>6808</v>
      </c>
      <c r="C341" s="661" t="s">
        <v>6722</v>
      </c>
      <c r="D341" s="661" t="s">
        <v>6826</v>
      </c>
      <c r="E341" s="661" t="s">
        <v>6827</v>
      </c>
      <c r="F341" s="664">
        <v>1</v>
      </c>
      <c r="G341" s="664">
        <v>615</v>
      </c>
      <c r="H341" s="664">
        <v>1</v>
      </c>
      <c r="I341" s="664">
        <v>615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6982</v>
      </c>
      <c r="B342" s="661" t="s">
        <v>6808</v>
      </c>
      <c r="C342" s="661" t="s">
        <v>6722</v>
      </c>
      <c r="D342" s="661" t="s">
        <v>6828</v>
      </c>
      <c r="E342" s="661" t="s">
        <v>6829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150</v>
      </c>
      <c r="P342" s="677"/>
      <c r="Q342" s="665">
        <v>150</v>
      </c>
    </row>
    <row r="343" spans="1:17" ht="14.4" customHeight="1" x14ac:dyDescent="0.3">
      <c r="A343" s="660" t="s">
        <v>6982</v>
      </c>
      <c r="B343" s="661" t="s">
        <v>6808</v>
      </c>
      <c r="C343" s="661" t="s">
        <v>6722</v>
      </c>
      <c r="D343" s="661" t="s">
        <v>6832</v>
      </c>
      <c r="E343" s="661" t="s">
        <v>6833</v>
      </c>
      <c r="F343" s="664">
        <v>9</v>
      </c>
      <c r="G343" s="664">
        <v>207</v>
      </c>
      <c r="H343" s="664">
        <v>1</v>
      </c>
      <c r="I343" s="664">
        <v>23</v>
      </c>
      <c r="J343" s="664">
        <v>5</v>
      </c>
      <c r="K343" s="664">
        <v>115</v>
      </c>
      <c r="L343" s="664">
        <v>0.55555555555555558</v>
      </c>
      <c r="M343" s="664">
        <v>23</v>
      </c>
      <c r="N343" s="664">
        <v>7</v>
      </c>
      <c r="O343" s="664">
        <v>168</v>
      </c>
      <c r="P343" s="677">
        <v>0.81159420289855078</v>
      </c>
      <c r="Q343" s="665">
        <v>24</v>
      </c>
    </row>
    <row r="344" spans="1:17" ht="14.4" customHeight="1" x14ac:dyDescent="0.3">
      <c r="A344" s="660" t="s">
        <v>6982</v>
      </c>
      <c r="B344" s="661" t="s">
        <v>6808</v>
      </c>
      <c r="C344" s="661" t="s">
        <v>6722</v>
      </c>
      <c r="D344" s="661" t="s">
        <v>6836</v>
      </c>
      <c r="E344" s="661" t="s">
        <v>6837</v>
      </c>
      <c r="F344" s="664">
        <v>96</v>
      </c>
      <c r="G344" s="664">
        <v>5184</v>
      </c>
      <c r="H344" s="664">
        <v>1</v>
      </c>
      <c r="I344" s="664">
        <v>54</v>
      </c>
      <c r="J344" s="664">
        <v>131</v>
      </c>
      <c r="K344" s="664">
        <v>7074</v>
      </c>
      <c r="L344" s="664">
        <v>1.3645833333333333</v>
      </c>
      <c r="M344" s="664">
        <v>54</v>
      </c>
      <c r="N344" s="664">
        <v>103</v>
      </c>
      <c r="O344" s="664">
        <v>5562</v>
      </c>
      <c r="P344" s="677">
        <v>1.0729166666666667</v>
      </c>
      <c r="Q344" s="665">
        <v>54</v>
      </c>
    </row>
    <row r="345" spans="1:17" ht="14.4" customHeight="1" x14ac:dyDescent="0.3">
      <c r="A345" s="660" t="s">
        <v>6982</v>
      </c>
      <c r="B345" s="661" t="s">
        <v>6808</v>
      </c>
      <c r="C345" s="661" t="s">
        <v>6722</v>
      </c>
      <c r="D345" s="661" t="s">
        <v>6838</v>
      </c>
      <c r="E345" s="661" t="s">
        <v>6839</v>
      </c>
      <c r="F345" s="664">
        <v>563</v>
      </c>
      <c r="G345" s="664">
        <v>43351</v>
      </c>
      <c r="H345" s="664">
        <v>1</v>
      </c>
      <c r="I345" s="664">
        <v>77</v>
      </c>
      <c r="J345" s="664">
        <v>677</v>
      </c>
      <c r="K345" s="664">
        <v>52129</v>
      </c>
      <c r="L345" s="664">
        <v>1.2024866785079928</v>
      </c>
      <c r="M345" s="664">
        <v>77</v>
      </c>
      <c r="N345" s="664">
        <v>717</v>
      </c>
      <c r="O345" s="664">
        <v>55209</v>
      </c>
      <c r="P345" s="677">
        <v>1.2735346358792186</v>
      </c>
      <c r="Q345" s="665">
        <v>77</v>
      </c>
    </row>
    <row r="346" spans="1:17" ht="14.4" customHeight="1" x14ac:dyDescent="0.3">
      <c r="A346" s="660" t="s">
        <v>6982</v>
      </c>
      <c r="B346" s="661" t="s">
        <v>6808</v>
      </c>
      <c r="C346" s="661" t="s">
        <v>6722</v>
      </c>
      <c r="D346" s="661" t="s">
        <v>6842</v>
      </c>
      <c r="E346" s="661" t="s">
        <v>6843</v>
      </c>
      <c r="F346" s="664">
        <v>30</v>
      </c>
      <c r="G346" s="664">
        <v>660</v>
      </c>
      <c r="H346" s="664">
        <v>1</v>
      </c>
      <c r="I346" s="664">
        <v>22</v>
      </c>
      <c r="J346" s="664">
        <v>68</v>
      </c>
      <c r="K346" s="664">
        <v>1511</v>
      </c>
      <c r="L346" s="664">
        <v>2.2893939393939395</v>
      </c>
      <c r="M346" s="664">
        <v>22.220588235294116</v>
      </c>
      <c r="N346" s="664">
        <v>72</v>
      </c>
      <c r="O346" s="664">
        <v>1656</v>
      </c>
      <c r="P346" s="677">
        <v>2.5090909090909093</v>
      </c>
      <c r="Q346" s="665">
        <v>23</v>
      </c>
    </row>
    <row r="347" spans="1:17" ht="14.4" customHeight="1" x14ac:dyDescent="0.3">
      <c r="A347" s="660" t="s">
        <v>6982</v>
      </c>
      <c r="B347" s="661" t="s">
        <v>6808</v>
      </c>
      <c r="C347" s="661" t="s">
        <v>6722</v>
      </c>
      <c r="D347" s="661" t="s">
        <v>6850</v>
      </c>
      <c r="E347" s="661" t="s">
        <v>6851</v>
      </c>
      <c r="F347" s="664"/>
      <c r="G347" s="664"/>
      <c r="H347" s="664"/>
      <c r="I347" s="664"/>
      <c r="J347" s="664">
        <v>1</v>
      </c>
      <c r="K347" s="664">
        <v>627</v>
      </c>
      <c r="L347" s="664"/>
      <c r="M347" s="664">
        <v>627</v>
      </c>
      <c r="N347" s="664"/>
      <c r="O347" s="664"/>
      <c r="P347" s="677"/>
      <c r="Q347" s="665"/>
    </row>
    <row r="348" spans="1:17" ht="14.4" customHeight="1" x14ac:dyDescent="0.3">
      <c r="A348" s="660" t="s">
        <v>6982</v>
      </c>
      <c r="B348" s="661" t="s">
        <v>6808</v>
      </c>
      <c r="C348" s="661" t="s">
        <v>6722</v>
      </c>
      <c r="D348" s="661" t="s">
        <v>6852</v>
      </c>
      <c r="E348" s="661" t="s">
        <v>6853</v>
      </c>
      <c r="F348" s="664">
        <v>93</v>
      </c>
      <c r="G348" s="664">
        <v>19437</v>
      </c>
      <c r="H348" s="664">
        <v>1</v>
      </c>
      <c r="I348" s="664">
        <v>209</v>
      </c>
      <c r="J348" s="664">
        <v>1</v>
      </c>
      <c r="K348" s="664">
        <v>209</v>
      </c>
      <c r="L348" s="664">
        <v>1.0752688172043012E-2</v>
      </c>
      <c r="M348" s="664">
        <v>209</v>
      </c>
      <c r="N348" s="664"/>
      <c r="O348" s="664"/>
      <c r="P348" s="677"/>
      <c r="Q348" s="665"/>
    </row>
    <row r="349" spans="1:17" ht="14.4" customHeight="1" x14ac:dyDescent="0.3">
      <c r="A349" s="660" t="s">
        <v>6982</v>
      </c>
      <c r="B349" s="661" t="s">
        <v>6808</v>
      </c>
      <c r="C349" s="661" t="s">
        <v>6722</v>
      </c>
      <c r="D349" s="661" t="s">
        <v>6854</v>
      </c>
      <c r="E349" s="661" t="s">
        <v>6855</v>
      </c>
      <c r="F349" s="664">
        <v>16</v>
      </c>
      <c r="G349" s="664">
        <v>1056</v>
      </c>
      <c r="H349" s="664">
        <v>1</v>
      </c>
      <c r="I349" s="664">
        <v>66</v>
      </c>
      <c r="J349" s="664">
        <v>22</v>
      </c>
      <c r="K349" s="664">
        <v>1452</v>
      </c>
      <c r="L349" s="664">
        <v>1.375</v>
      </c>
      <c r="M349" s="664">
        <v>66</v>
      </c>
      <c r="N349" s="664">
        <v>26</v>
      </c>
      <c r="O349" s="664">
        <v>1716</v>
      </c>
      <c r="P349" s="677">
        <v>1.625</v>
      </c>
      <c r="Q349" s="665">
        <v>66</v>
      </c>
    </row>
    <row r="350" spans="1:17" ht="14.4" customHeight="1" x14ac:dyDescent="0.3">
      <c r="A350" s="660" t="s">
        <v>6982</v>
      </c>
      <c r="B350" s="661" t="s">
        <v>6808</v>
      </c>
      <c r="C350" s="661" t="s">
        <v>6722</v>
      </c>
      <c r="D350" s="661" t="s">
        <v>6858</v>
      </c>
      <c r="E350" s="661" t="s">
        <v>6859</v>
      </c>
      <c r="F350" s="664">
        <v>589</v>
      </c>
      <c r="G350" s="664">
        <v>9424</v>
      </c>
      <c r="H350" s="664">
        <v>1</v>
      </c>
      <c r="I350" s="664">
        <v>16</v>
      </c>
      <c r="J350" s="664">
        <v>673</v>
      </c>
      <c r="K350" s="664">
        <v>10768</v>
      </c>
      <c r="L350" s="664">
        <v>1.1426146010186757</v>
      </c>
      <c r="M350" s="664">
        <v>16</v>
      </c>
      <c r="N350" s="664">
        <v>726</v>
      </c>
      <c r="O350" s="664">
        <v>11616</v>
      </c>
      <c r="P350" s="677">
        <v>1.2325976230899831</v>
      </c>
      <c r="Q350" s="665">
        <v>16</v>
      </c>
    </row>
    <row r="351" spans="1:17" ht="14.4" customHeight="1" x14ac:dyDescent="0.3">
      <c r="A351" s="660" t="s">
        <v>6982</v>
      </c>
      <c r="B351" s="661" t="s">
        <v>6808</v>
      </c>
      <c r="C351" s="661" t="s">
        <v>6722</v>
      </c>
      <c r="D351" s="661" t="s">
        <v>6860</v>
      </c>
      <c r="E351" s="661" t="s">
        <v>6861</v>
      </c>
      <c r="F351" s="664"/>
      <c r="G351" s="664"/>
      <c r="H351" s="664"/>
      <c r="I351" s="664"/>
      <c r="J351" s="664"/>
      <c r="K351" s="664"/>
      <c r="L351" s="664"/>
      <c r="M351" s="664"/>
      <c r="N351" s="664">
        <v>1</v>
      </c>
      <c r="O351" s="664">
        <v>100</v>
      </c>
      <c r="P351" s="677"/>
      <c r="Q351" s="665">
        <v>100</v>
      </c>
    </row>
    <row r="352" spans="1:17" ht="14.4" customHeight="1" x14ac:dyDescent="0.3">
      <c r="A352" s="660" t="s">
        <v>6982</v>
      </c>
      <c r="B352" s="661" t="s">
        <v>6808</v>
      </c>
      <c r="C352" s="661" t="s">
        <v>6722</v>
      </c>
      <c r="D352" s="661" t="s">
        <v>6864</v>
      </c>
      <c r="E352" s="661" t="s">
        <v>6865</v>
      </c>
      <c r="F352" s="664">
        <v>12</v>
      </c>
      <c r="G352" s="664">
        <v>288</v>
      </c>
      <c r="H352" s="664">
        <v>1</v>
      </c>
      <c r="I352" s="664">
        <v>24</v>
      </c>
      <c r="J352" s="664">
        <v>26</v>
      </c>
      <c r="K352" s="664">
        <v>624</v>
      </c>
      <c r="L352" s="664">
        <v>2.1666666666666665</v>
      </c>
      <c r="M352" s="664">
        <v>24</v>
      </c>
      <c r="N352" s="664">
        <v>32</v>
      </c>
      <c r="O352" s="664">
        <v>768</v>
      </c>
      <c r="P352" s="677">
        <v>2.6666666666666665</v>
      </c>
      <c r="Q352" s="665">
        <v>24</v>
      </c>
    </row>
    <row r="353" spans="1:17" ht="14.4" customHeight="1" x14ac:dyDescent="0.3">
      <c r="A353" s="660" t="s">
        <v>6982</v>
      </c>
      <c r="B353" s="661" t="s">
        <v>6808</v>
      </c>
      <c r="C353" s="661" t="s">
        <v>6722</v>
      </c>
      <c r="D353" s="661" t="s">
        <v>6866</v>
      </c>
      <c r="E353" s="661" t="s">
        <v>6867</v>
      </c>
      <c r="F353" s="664">
        <v>1</v>
      </c>
      <c r="G353" s="664">
        <v>738</v>
      </c>
      <c r="H353" s="664">
        <v>1</v>
      </c>
      <c r="I353" s="664">
        <v>738</v>
      </c>
      <c r="J353" s="664">
        <v>1</v>
      </c>
      <c r="K353" s="664">
        <v>738</v>
      </c>
      <c r="L353" s="664">
        <v>1</v>
      </c>
      <c r="M353" s="664">
        <v>738</v>
      </c>
      <c r="N353" s="664"/>
      <c r="O353" s="664"/>
      <c r="P353" s="677"/>
      <c r="Q353" s="665"/>
    </row>
    <row r="354" spans="1:17" ht="14.4" customHeight="1" x14ac:dyDescent="0.3">
      <c r="A354" s="660" t="s">
        <v>6982</v>
      </c>
      <c r="B354" s="661" t="s">
        <v>6808</v>
      </c>
      <c r="C354" s="661" t="s">
        <v>6722</v>
      </c>
      <c r="D354" s="661" t="s">
        <v>6868</v>
      </c>
      <c r="E354" s="661" t="s">
        <v>6869</v>
      </c>
      <c r="F354" s="664">
        <v>85</v>
      </c>
      <c r="G354" s="664">
        <v>15300</v>
      </c>
      <c r="H354" s="664">
        <v>1</v>
      </c>
      <c r="I354" s="664">
        <v>180</v>
      </c>
      <c r="J354" s="664">
        <v>132</v>
      </c>
      <c r="K354" s="664">
        <v>23760</v>
      </c>
      <c r="L354" s="664">
        <v>1.5529411764705883</v>
      </c>
      <c r="M354" s="664">
        <v>180</v>
      </c>
      <c r="N354" s="664">
        <v>110</v>
      </c>
      <c r="O354" s="664">
        <v>19800</v>
      </c>
      <c r="P354" s="677">
        <v>1.2941176470588236</v>
      </c>
      <c r="Q354" s="665">
        <v>180</v>
      </c>
    </row>
    <row r="355" spans="1:17" ht="14.4" customHeight="1" x14ac:dyDescent="0.3">
      <c r="A355" s="660" t="s">
        <v>6982</v>
      </c>
      <c r="B355" s="661" t="s">
        <v>6808</v>
      </c>
      <c r="C355" s="661" t="s">
        <v>6722</v>
      </c>
      <c r="D355" s="661" t="s">
        <v>6874</v>
      </c>
      <c r="E355" s="661" t="s">
        <v>6875</v>
      </c>
      <c r="F355" s="664">
        <v>78</v>
      </c>
      <c r="G355" s="664">
        <v>19734</v>
      </c>
      <c r="H355" s="664">
        <v>1</v>
      </c>
      <c r="I355" s="664">
        <v>253</v>
      </c>
      <c r="J355" s="664">
        <v>233</v>
      </c>
      <c r="K355" s="664">
        <v>58949</v>
      </c>
      <c r="L355" s="664">
        <v>2.9871794871794872</v>
      </c>
      <c r="M355" s="664">
        <v>253</v>
      </c>
      <c r="N355" s="664">
        <v>200</v>
      </c>
      <c r="O355" s="664">
        <v>50600</v>
      </c>
      <c r="P355" s="677">
        <v>2.5641025641025643</v>
      </c>
      <c r="Q355" s="665">
        <v>253</v>
      </c>
    </row>
    <row r="356" spans="1:17" ht="14.4" customHeight="1" x14ac:dyDescent="0.3">
      <c r="A356" s="660" t="s">
        <v>6982</v>
      </c>
      <c r="B356" s="661" t="s">
        <v>6808</v>
      </c>
      <c r="C356" s="661" t="s">
        <v>6722</v>
      </c>
      <c r="D356" s="661" t="s">
        <v>6876</v>
      </c>
      <c r="E356" s="661" t="s">
        <v>6877</v>
      </c>
      <c r="F356" s="664">
        <v>1</v>
      </c>
      <c r="G356" s="664">
        <v>264</v>
      </c>
      <c r="H356" s="664">
        <v>1</v>
      </c>
      <c r="I356" s="664">
        <v>264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6982</v>
      </c>
      <c r="B357" s="661" t="s">
        <v>6808</v>
      </c>
      <c r="C357" s="661" t="s">
        <v>6722</v>
      </c>
      <c r="D357" s="661" t="s">
        <v>6878</v>
      </c>
      <c r="E357" s="661" t="s">
        <v>6879</v>
      </c>
      <c r="F357" s="664">
        <v>1</v>
      </c>
      <c r="G357" s="664">
        <v>189</v>
      </c>
      <c r="H357" s="664">
        <v>1</v>
      </c>
      <c r="I357" s="664">
        <v>189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6982</v>
      </c>
      <c r="B358" s="661" t="s">
        <v>6808</v>
      </c>
      <c r="C358" s="661" t="s">
        <v>6722</v>
      </c>
      <c r="D358" s="661" t="s">
        <v>6882</v>
      </c>
      <c r="E358" s="661" t="s">
        <v>6883</v>
      </c>
      <c r="F358" s="664">
        <v>103</v>
      </c>
      <c r="G358" s="664">
        <v>22248</v>
      </c>
      <c r="H358" s="664">
        <v>1</v>
      </c>
      <c r="I358" s="664">
        <v>216</v>
      </c>
      <c r="J358" s="664">
        <v>152</v>
      </c>
      <c r="K358" s="664">
        <v>32832</v>
      </c>
      <c r="L358" s="664">
        <v>1.4757281553398058</v>
      </c>
      <c r="M358" s="664">
        <v>216</v>
      </c>
      <c r="N358" s="664">
        <v>120</v>
      </c>
      <c r="O358" s="664">
        <v>25920</v>
      </c>
      <c r="P358" s="677">
        <v>1.1650485436893203</v>
      </c>
      <c r="Q358" s="665">
        <v>216</v>
      </c>
    </row>
    <row r="359" spans="1:17" ht="14.4" customHeight="1" x14ac:dyDescent="0.3">
      <c r="A359" s="660" t="s">
        <v>6982</v>
      </c>
      <c r="B359" s="661" t="s">
        <v>6808</v>
      </c>
      <c r="C359" s="661" t="s">
        <v>6722</v>
      </c>
      <c r="D359" s="661" t="s">
        <v>6884</v>
      </c>
      <c r="E359" s="661" t="s">
        <v>6885</v>
      </c>
      <c r="F359" s="664">
        <v>9</v>
      </c>
      <c r="G359" s="664">
        <v>315</v>
      </c>
      <c r="H359" s="664">
        <v>1</v>
      </c>
      <c r="I359" s="664">
        <v>35</v>
      </c>
      <c r="J359" s="664">
        <v>36</v>
      </c>
      <c r="K359" s="664">
        <v>1265</v>
      </c>
      <c r="L359" s="664">
        <v>4.0158730158730158</v>
      </c>
      <c r="M359" s="664">
        <v>35.138888888888886</v>
      </c>
      <c r="N359" s="664">
        <v>32</v>
      </c>
      <c r="O359" s="664">
        <v>1152</v>
      </c>
      <c r="P359" s="677">
        <v>3.657142857142857</v>
      </c>
      <c r="Q359" s="665">
        <v>36</v>
      </c>
    </row>
    <row r="360" spans="1:17" ht="14.4" customHeight="1" x14ac:dyDescent="0.3">
      <c r="A360" s="660" t="s">
        <v>6982</v>
      </c>
      <c r="B360" s="661" t="s">
        <v>6808</v>
      </c>
      <c r="C360" s="661" t="s">
        <v>6722</v>
      </c>
      <c r="D360" s="661" t="s">
        <v>6886</v>
      </c>
      <c r="E360" s="661" t="s">
        <v>6887</v>
      </c>
      <c r="F360" s="664">
        <v>2</v>
      </c>
      <c r="G360" s="664">
        <v>1180</v>
      </c>
      <c r="H360" s="664">
        <v>1</v>
      </c>
      <c r="I360" s="664">
        <v>590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6982</v>
      </c>
      <c r="B361" s="661" t="s">
        <v>6808</v>
      </c>
      <c r="C361" s="661" t="s">
        <v>6722</v>
      </c>
      <c r="D361" s="661" t="s">
        <v>6888</v>
      </c>
      <c r="E361" s="661" t="s">
        <v>6889</v>
      </c>
      <c r="F361" s="664">
        <v>1</v>
      </c>
      <c r="G361" s="664">
        <v>50</v>
      </c>
      <c r="H361" s="664">
        <v>1</v>
      </c>
      <c r="I361" s="664">
        <v>50</v>
      </c>
      <c r="J361" s="664">
        <v>2</v>
      </c>
      <c r="K361" s="664">
        <v>100</v>
      </c>
      <c r="L361" s="664">
        <v>2</v>
      </c>
      <c r="M361" s="664">
        <v>50</v>
      </c>
      <c r="N361" s="664"/>
      <c r="O361" s="664"/>
      <c r="P361" s="677"/>
      <c r="Q361" s="665"/>
    </row>
    <row r="362" spans="1:17" ht="14.4" customHeight="1" x14ac:dyDescent="0.3">
      <c r="A362" s="660" t="s">
        <v>6982</v>
      </c>
      <c r="B362" s="661" t="s">
        <v>6808</v>
      </c>
      <c r="C362" s="661" t="s">
        <v>6722</v>
      </c>
      <c r="D362" s="661" t="s">
        <v>6890</v>
      </c>
      <c r="E362" s="661" t="s">
        <v>6891</v>
      </c>
      <c r="F362" s="664">
        <v>1</v>
      </c>
      <c r="G362" s="664">
        <v>545</v>
      </c>
      <c r="H362" s="664">
        <v>1</v>
      </c>
      <c r="I362" s="664">
        <v>545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6982</v>
      </c>
      <c r="B363" s="661" t="s">
        <v>6808</v>
      </c>
      <c r="C363" s="661" t="s">
        <v>6722</v>
      </c>
      <c r="D363" s="661" t="s">
        <v>6894</v>
      </c>
      <c r="E363" s="661" t="s">
        <v>6895</v>
      </c>
      <c r="F363" s="664">
        <v>1</v>
      </c>
      <c r="G363" s="664">
        <v>734</v>
      </c>
      <c r="H363" s="664">
        <v>1</v>
      </c>
      <c r="I363" s="664">
        <v>734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6982</v>
      </c>
      <c r="B364" s="661" t="s">
        <v>6808</v>
      </c>
      <c r="C364" s="661" t="s">
        <v>6722</v>
      </c>
      <c r="D364" s="661" t="s">
        <v>6898</v>
      </c>
      <c r="E364" s="661" t="s">
        <v>6899</v>
      </c>
      <c r="F364" s="664">
        <v>1</v>
      </c>
      <c r="G364" s="664">
        <v>344</v>
      </c>
      <c r="H364" s="664">
        <v>1</v>
      </c>
      <c r="I364" s="664">
        <v>344</v>
      </c>
      <c r="J364" s="664"/>
      <c r="K364" s="664"/>
      <c r="L364" s="664"/>
      <c r="M364" s="664"/>
      <c r="N364" s="664"/>
      <c r="O364" s="664"/>
      <c r="P364" s="677"/>
      <c r="Q364" s="665"/>
    </row>
    <row r="365" spans="1:17" ht="14.4" customHeight="1" x14ac:dyDescent="0.3">
      <c r="A365" s="660" t="s">
        <v>6982</v>
      </c>
      <c r="B365" s="661" t="s">
        <v>6808</v>
      </c>
      <c r="C365" s="661" t="s">
        <v>6722</v>
      </c>
      <c r="D365" s="661" t="s">
        <v>6902</v>
      </c>
      <c r="E365" s="661" t="s">
        <v>6903</v>
      </c>
      <c r="F365" s="664"/>
      <c r="G365" s="664"/>
      <c r="H365" s="664"/>
      <c r="I365" s="664"/>
      <c r="J365" s="664"/>
      <c r="K365" s="664"/>
      <c r="L365" s="664"/>
      <c r="M365" s="664"/>
      <c r="N365" s="664">
        <v>1</v>
      </c>
      <c r="O365" s="664">
        <v>231</v>
      </c>
      <c r="P365" s="677"/>
      <c r="Q365" s="665">
        <v>231</v>
      </c>
    </row>
    <row r="366" spans="1:17" ht="14.4" customHeight="1" x14ac:dyDescent="0.3">
      <c r="A366" s="660" t="s">
        <v>6982</v>
      </c>
      <c r="B366" s="661" t="s">
        <v>6808</v>
      </c>
      <c r="C366" s="661" t="s">
        <v>6722</v>
      </c>
      <c r="D366" s="661" t="s">
        <v>6908</v>
      </c>
      <c r="E366" s="661" t="s">
        <v>6909</v>
      </c>
      <c r="F366" s="664"/>
      <c r="G366" s="664"/>
      <c r="H366" s="664"/>
      <c r="I366" s="664"/>
      <c r="J366" s="664"/>
      <c r="K366" s="664"/>
      <c r="L366" s="664"/>
      <c r="M366" s="664"/>
      <c r="N366" s="664">
        <v>2</v>
      </c>
      <c r="O366" s="664">
        <v>814</v>
      </c>
      <c r="P366" s="677"/>
      <c r="Q366" s="665">
        <v>407</v>
      </c>
    </row>
    <row r="367" spans="1:17" ht="14.4" customHeight="1" x14ac:dyDescent="0.3">
      <c r="A367" s="660" t="s">
        <v>6982</v>
      </c>
      <c r="B367" s="661" t="s">
        <v>6808</v>
      </c>
      <c r="C367" s="661" t="s">
        <v>6722</v>
      </c>
      <c r="D367" s="661" t="s">
        <v>6912</v>
      </c>
      <c r="E367" s="661" t="s">
        <v>6913</v>
      </c>
      <c r="F367" s="664"/>
      <c r="G367" s="664"/>
      <c r="H367" s="664"/>
      <c r="I367" s="664"/>
      <c r="J367" s="664"/>
      <c r="K367" s="664"/>
      <c r="L367" s="664"/>
      <c r="M367" s="664"/>
      <c r="N367" s="664">
        <v>2</v>
      </c>
      <c r="O367" s="664">
        <v>1174</v>
      </c>
      <c r="P367" s="677"/>
      <c r="Q367" s="665">
        <v>587</v>
      </c>
    </row>
    <row r="368" spans="1:17" ht="14.4" customHeight="1" x14ac:dyDescent="0.3">
      <c r="A368" s="660" t="s">
        <v>6982</v>
      </c>
      <c r="B368" s="661" t="s">
        <v>6808</v>
      </c>
      <c r="C368" s="661" t="s">
        <v>6722</v>
      </c>
      <c r="D368" s="661" t="s">
        <v>1152</v>
      </c>
      <c r="E368" s="661" t="s">
        <v>6922</v>
      </c>
      <c r="F368" s="664"/>
      <c r="G368" s="664"/>
      <c r="H368" s="664"/>
      <c r="I368" s="664"/>
      <c r="J368" s="664"/>
      <c r="K368" s="664"/>
      <c r="L368" s="664"/>
      <c r="M368" s="664"/>
      <c r="N368" s="664">
        <v>2</v>
      </c>
      <c r="O368" s="664">
        <v>1572</v>
      </c>
      <c r="P368" s="677"/>
      <c r="Q368" s="665">
        <v>786</v>
      </c>
    </row>
    <row r="369" spans="1:17" ht="14.4" customHeight="1" x14ac:dyDescent="0.3">
      <c r="A369" s="660" t="s">
        <v>6982</v>
      </c>
      <c r="B369" s="661" t="s">
        <v>6808</v>
      </c>
      <c r="C369" s="661" t="s">
        <v>6722</v>
      </c>
      <c r="D369" s="661" t="s">
        <v>6927</v>
      </c>
      <c r="E369" s="661" t="s">
        <v>6928</v>
      </c>
      <c r="F369" s="664">
        <v>1</v>
      </c>
      <c r="G369" s="664">
        <v>915</v>
      </c>
      <c r="H369" s="664">
        <v>1</v>
      </c>
      <c r="I369" s="664">
        <v>915</v>
      </c>
      <c r="J369" s="664"/>
      <c r="K369" s="664"/>
      <c r="L369" s="664"/>
      <c r="M369" s="664"/>
      <c r="N369" s="664">
        <v>1</v>
      </c>
      <c r="O369" s="664">
        <v>916</v>
      </c>
      <c r="P369" s="677">
        <v>1.0010928961748633</v>
      </c>
      <c r="Q369" s="665">
        <v>916</v>
      </c>
    </row>
    <row r="370" spans="1:17" ht="14.4" customHeight="1" x14ac:dyDescent="0.3">
      <c r="A370" s="660" t="s">
        <v>6982</v>
      </c>
      <c r="B370" s="661" t="s">
        <v>6808</v>
      </c>
      <c r="C370" s="661" t="s">
        <v>6722</v>
      </c>
      <c r="D370" s="661" t="s">
        <v>6929</v>
      </c>
      <c r="E370" s="661" t="s">
        <v>6930</v>
      </c>
      <c r="F370" s="664">
        <v>1</v>
      </c>
      <c r="G370" s="664">
        <v>892</v>
      </c>
      <c r="H370" s="664">
        <v>1</v>
      </c>
      <c r="I370" s="664">
        <v>892</v>
      </c>
      <c r="J370" s="664"/>
      <c r="K370" s="664"/>
      <c r="L370" s="664"/>
      <c r="M370" s="664"/>
      <c r="N370" s="664">
        <v>1</v>
      </c>
      <c r="O370" s="664">
        <v>893</v>
      </c>
      <c r="P370" s="677">
        <v>1.0011210762331839</v>
      </c>
      <c r="Q370" s="665">
        <v>893</v>
      </c>
    </row>
    <row r="371" spans="1:17" ht="14.4" customHeight="1" x14ac:dyDescent="0.3">
      <c r="A371" s="660" t="s">
        <v>6983</v>
      </c>
      <c r="B371" s="661" t="s">
        <v>6577</v>
      </c>
      <c r="C371" s="661" t="s">
        <v>6722</v>
      </c>
      <c r="D371" s="661" t="s">
        <v>6759</v>
      </c>
      <c r="E371" s="661" t="s">
        <v>6760</v>
      </c>
      <c r="F371" s="664"/>
      <c r="G371" s="664"/>
      <c r="H371" s="664"/>
      <c r="I371" s="664"/>
      <c r="J371" s="664"/>
      <c r="K371" s="664"/>
      <c r="L371" s="664"/>
      <c r="M371" s="664"/>
      <c r="N371" s="664">
        <v>1</v>
      </c>
      <c r="O371" s="664">
        <v>331</v>
      </c>
      <c r="P371" s="677"/>
      <c r="Q371" s="665">
        <v>331</v>
      </c>
    </row>
    <row r="372" spans="1:17" ht="14.4" customHeight="1" x14ac:dyDescent="0.3">
      <c r="A372" s="660" t="s">
        <v>6983</v>
      </c>
      <c r="B372" s="661" t="s">
        <v>6777</v>
      </c>
      <c r="C372" s="661" t="s">
        <v>6722</v>
      </c>
      <c r="D372" s="661" t="s">
        <v>6784</v>
      </c>
      <c r="E372" s="661" t="s">
        <v>6785</v>
      </c>
      <c r="F372" s="664">
        <v>4</v>
      </c>
      <c r="G372" s="664">
        <v>92</v>
      </c>
      <c r="H372" s="664">
        <v>1</v>
      </c>
      <c r="I372" s="664">
        <v>23</v>
      </c>
      <c r="J372" s="664">
        <v>3</v>
      </c>
      <c r="K372" s="664">
        <v>69</v>
      </c>
      <c r="L372" s="664">
        <v>0.75</v>
      </c>
      <c r="M372" s="664">
        <v>23</v>
      </c>
      <c r="N372" s="664"/>
      <c r="O372" s="664"/>
      <c r="P372" s="677"/>
      <c r="Q372" s="665"/>
    </row>
    <row r="373" spans="1:17" ht="14.4" customHeight="1" x14ac:dyDescent="0.3">
      <c r="A373" s="660" t="s">
        <v>6983</v>
      </c>
      <c r="B373" s="661" t="s">
        <v>6777</v>
      </c>
      <c r="C373" s="661" t="s">
        <v>6722</v>
      </c>
      <c r="D373" s="661" t="s">
        <v>6786</v>
      </c>
      <c r="E373" s="661" t="s">
        <v>6787</v>
      </c>
      <c r="F373" s="664">
        <v>2</v>
      </c>
      <c r="G373" s="664">
        <v>2490</v>
      </c>
      <c r="H373" s="664">
        <v>1</v>
      </c>
      <c r="I373" s="664">
        <v>1245</v>
      </c>
      <c r="J373" s="664">
        <v>1</v>
      </c>
      <c r="K373" s="664">
        <v>1245</v>
      </c>
      <c r="L373" s="664">
        <v>0.5</v>
      </c>
      <c r="M373" s="664">
        <v>1245</v>
      </c>
      <c r="N373" s="664"/>
      <c r="O373" s="664"/>
      <c r="P373" s="677"/>
      <c r="Q373" s="665"/>
    </row>
    <row r="374" spans="1:17" ht="14.4" customHeight="1" x14ac:dyDescent="0.3">
      <c r="A374" s="660" t="s">
        <v>6983</v>
      </c>
      <c r="B374" s="661" t="s">
        <v>6777</v>
      </c>
      <c r="C374" s="661" t="s">
        <v>6722</v>
      </c>
      <c r="D374" s="661" t="s">
        <v>6792</v>
      </c>
      <c r="E374" s="661" t="s">
        <v>6793</v>
      </c>
      <c r="F374" s="664">
        <v>3</v>
      </c>
      <c r="G374" s="664">
        <v>1272</v>
      </c>
      <c r="H374" s="664">
        <v>1</v>
      </c>
      <c r="I374" s="664">
        <v>424</v>
      </c>
      <c r="J374" s="664">
        <v>3</v>
      </c>
      <c r="K374" s="664">
        <v>1272</v>
      </c>
      <c r="L374" s="664">
        <v>1</v>
      </c>
      <c r="M374" s="664">
        <v>424</v>
      </c>
      <c r="N374" s="664"/>
      <c r="O374" s="664"/>
      <c r="P374" s="677"/>
      <c r="Q374" s="665"/>
    </row>
    <row r="375" spans="1:17" ht="14.4" customHeight="1" x14ac:dyDescent="0.3">
      <c r="A375" s="660" t="s">
        <v>6983</v>
      </c>
      <c r="B375" s="661" t="s">
        <v>6777</v>
      </c>
      <c r="C375" s="661" t="s">
        <v>6722</v>
      </c>
      <c r="D375" s="661" t="s">
        <v>6796</v>
      </c>
      <c r="E375" s="661" t="s">
        <v>6797</v>
      </c>
      <c r="F375" s="664">
        <v>3</v>
      </c>
      <c r="G375" s="664">
        <v>3006</v>
      </c>
      <c r="H375" s="664">
        <v>1</v>
      </c>
      <c r="I375" s="664">
        <v>1002</v>
      </c>
      <c r="J375" s="664">
        <v>3</v>
      </c>
      <c r="K375" s="664">
        <v>3006</v>
      </c>
      <c r="L375" s="664">
        <v>1</v>
      </c>
      <c r="M375" s="664">
        <v>1002</v>
      </c>
      <c r="N375" s="664"/>
      <c r="O375" s="664"/>
      <c r="P375" s="677"/>
      <c r="Q375" s="665"/>
    </row>
    <row r="376" spans="1:17" ht="14.4" customHeight="1" x14ac:dyDescent="0.3">
      <c r="A376" s="660" t="s">
        <v>6983</v>
      </c>
      <c r="B376" s="661" t="s">
        <v>6777</v>
      </c>
      <c r="C376" s="661" t="s">
        <v>6722</v>
      </c>
      <c r="D376" s="661" t="s">
        <v>6798</v>
      </c>
      <c r="E376" s="661" t="s">
        <v>6799</v>
      </c>
      <c r="F376" s="664">
        <v>1</v>
      </c>
      <c r="G376" s="664">
        <v>2233</v>
      </c>
      <c r="H376" s="664">
        <v>1</v>
      </c>
      <c r="I376" s="664">
        <v>2233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6983</v>
      </c>
      <c r="B377" s="661" t="s">
        <v>6808</v>
      </c>
      <c r="C377" s="661" t="s">
        <v>6722</v>
      </c>
      <c r="D377" s="661" t="s">
        <v>6817</v>
      </c>
      <c r="E377" s="661" t="s">
        <v>6818</v>
      </c>
      <c r="F377" s="664">
        <v>15</v>
      </c>
      <c r="G377" s="664">
        <v>5250</v>
      </c>
      <c r="H377" s="664">
        <v>1</v>
      </c>
      <c r="I377" s="664">
        <v>350</v>
      </c>
      <c r="J377" s="664">
        <v>7</v>
      </c>
      <c r="K377" s="664">
        <v>2450</v>
      </c>
      <c r="L377" s="664">
        <v>0.46666666666666667</v>
      </c>
      <c r="M377" s="664">
        <v>350</v>
      </c>
      <c r="N377" s="664"/>
      <c r="O377" s="664"/>
      <c r="P377" s="677"/>
      <c r="Q377" s="665"/>
    </row>
    <row r="378" spans="1:17" ht="14.4" customHeight="1" x14ac:dyDescent="0.3">
      <c r="A378" s="660" t="s">
        <v>6983</v>
      </c>
      <c r="B378" s="661" t="s">
        <v>6808</v>
      </c>
      <c r="C378" s="661" t="s">
        <v>6722</v>
      </c>
      <c r="D378" s="661" t="s">
        <v>6821</v>
      </c>
      <c r="E378" s="661" t="s">
        <v>6822</v>
      </c>
      <c r="F378" s="664">
        <v>4</v>
      </c>
      <c r="G378" s="664">
        <v>260</v>
      </c>
      <c r="H378" s="664">
        <v>1</v>
      </c>
      <c r="I378" s="664">
        <v>65</v>
      </c>
      <c r="J378" s="664">
        <v>7</v>
      </c>
      <c r="K378" s="664">
        <v>455</v>
      </c>
      <c r="L378" s="664">
        <v>1.75</v>
      </c>
      <c r="M378" s="664">
        <v>65</v>
      </c>
      <c r="N378" s="664">
        <v>807</v>
      </c>
      <c r="O378" s="664">
        <v>52455</v>
      </c>
      <c r="P378" s="677">
        <v>201.75</v>
      </c>
      <c r="Q378" s="665">
        <v>65</v>
      </c>
    </row>
    <row r="379" spans="1:17" ht="14.4" customHeight="1" x14ac:dyDescent="0.3">
      <c r="A379" s="660" t="s">
        <v>6983</v>
      </c>
      <c r="B379" s="661" t="s">
        <v>6808</v>
      </c>
      <c r="C379" s="661" t="s">
        <v>6722</v>
      </c>
      <c r="D379" s="661" t="s">
        <v>1097</v>
      </c>
      <c r="E379" s="661" t="s">
        <v>6825</v>
      </c>
      <c r="F379" s="664">
        <v>1</v>
      </c>
      <c r="G379" s="664">
        <v>590</v>
      </c>
      <c r="H379" s="664">
        <v>1</v>
      </c>
      <c r="I379" s="664">
        <v>590</v>
      </c>
      <c r="J379" s="664">
        <v>2</v>
      </c>
      <c r="K379" s="664">
        <v>1182</v>
      </c>
      <c r="L379" s="664">
        <v>2.0033898305084747</v>
      </c>
      <c r="M379" s="664">
        <v>591</v>
      </c>
      <c r="N379" s="664"/>
      <c r="O379" s="664"/>
      <c r="P379" s="677"/>
      <c r="Q379" s="665"/>
    </row>
    <row r="380" spans="1:17" ht="14.4" customHeight="1" x14ac:dyDescent="0.3">
      <c r="A380" s="660" t="s">
        <v>6983</v>
      </c>
      <c r="B380" s="661" t="s">
        <v>6808</v>
      </c>
      <c r="C380" s="661" t="s">
        <v>6722</v>
      </c>
      <c r="D380" s="661" t="s">
        <v>6826</v>
      </c>
      <c r="E380" s="661" t="s">
        <v>6827</v>
      </c>
      <c r="F380" s="664">
        <v>1</v>
      </c>
      <c r="G380" s="664">
        <v>615</v>
      </c>
      <c r="H380" s="664">
        <v>1</v>
      </c>
      <c r="I380" s="664">
        <v>615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6983</v>
      </c>
      <c r="B381" s="661" t="s">
        <v>6808</v>
      </c>
      <c r="C381" s="661" t="s">
        <v>6722</v>
      </c>
      <c r="D381" s="661" t="s">
        <v>6832</v>
      </c>
      <c r="E381" s="661" t="s">
        <v>6833</v>
      </c>
      <c r="F381" s="664">
        <v>35</v>
      </c>
      <c r="G381" s="664">
        <v>805</v>
      </c>
      <c r="H381" s="664">
        <v>1</v>
      </c>
      <c r="I381" s="664">
        <v>23</v>
      </c>
      <c r="J381" s="664">
        <v>39</v>
      </c>
      <c r="K381" s="664">
        <v>915</v>
      </c>
      <c r="L381" s="664">
        <v>1.1366459627329193</v>
      </c>
      <c r="M381" s="664">
        <v>23.46153846153846</v>
      </c>
      <c r="N381" s="664">
        <v>13</v>
      </c>
      <c r="O381" s="664">
        <v>312</v>
      </c>
      <c r="P381" s="677">
        <v>0.38757763975155279</v>
      </c>
      <c r="Q381" s="665">
        <v>24</v>
      </c>
    </row>
    <row r="382" spans="1:17" ht="14.4" customHeight="1" x14ac:dyDescent="0.3">
      <c r="A382" s="660" t="s">
        <v>6983</v>
      </c>
      <c r="B382" s="661" t="s">
        <v>6808</v>
      </c>
      <c r="C382" s="661" t="s">
        <v>6722</v>
      </c>
      <c r="D382" s="661" t="s">
        <v>6836</v>
      </c>
      <c r="E382" s="661" t="s">
        <v>6837</v>
      </c>
      <c r="F382" s="664">
        <v>3</v>
      </c>
      <c r="G382" s="664">
        <v>162</v>
      </c>
      <c r="H382" s="664">
        <v>1</v>
      </c>
      <c r="I382" s="664">
        <v>54</v>
      </c>
      <c r="J382" s="664">
        <v>14</v>
      </c>
      <c r="K382" s="664">
        <v>756</v>
      </c>
      <c r="L382" s="664">
        <v>4.666666666666667</v>
      </c>
      <c r="M382" s="664">
        <v>54</v>
      </c>
      <c r="N382" s="664">
        <v>2</v>
      </c>
      <c r="O382" s="664">
        <v>108</v>
      </c>
      <c r="P382" s="677">
        <v>0.66666666666666663</v>
      </c>
      <c r="Q382" s="665">
        <v>54</v>
      </c>
    </row>
    <row r="383" spans="1:17" ht="14.4" customHeight="1" x14ac:dyDescent="0.3">
      <c r="A383" s="660" t="s">
        <v>6983</v>
      </c>
      <c r="B383" s="661" t="s">
        <v>6808</v>
      </c>
      <c r="C383" s="661" t="s">
        <v>6722</v>
      </c>
      <c r="D383" s="661" t="s">
        <v>6838</v>
      </c>
      <c r="E383" s="661" t="s">
        <v>6839</v>
      </c>
      <c r="F383" s="664">
        <v>33</v>
      </c>
      <c r="G383" s="664">
        <v>2541</v>
      </c>
      <c r="H383" s="664">
        <v>1</v>
      </c>
      <c r="I383" s="664">
        <v>77</v>
      </c>
      <c r="J383" s="664">
        <v>47</v>
      </c>
      <c r="K383" s="664">
        <v>3619</v>
      </c>
      <c r="L383" s="664">
        <v>1.4242424242424243</v>
      </c>
      <c r="M383" s="664">
        <v>77</v>
      </c>
      <c r="N383" s="664">
        <v>40</v>
      </c>
      <c r="O383" s="664">
        <v>3080</v>
      </c>
      <c r="P383" s="677">
        <v>1.2121212121212122</v>
      </c>
      <c r="Q383" s="665">
        <v>77</v>
      </c>
    </row>
    <row r="384" spans="1:17" ht="14.4" customHeight="1" x14ac:dyDescent="0.3">
      <c r="A384" s="660" t="s">
        <v>6983</v>
      </c>
      <c r="B384" s="661" t="s">
        <v>6808</v>
      </c>
      <c r="C384" s="661" t="s">
        <v>6722</v>
      </c>
      <c r="D384" s="661" t="s">
        <v>6842</v>
      </c>
      <c r="E384" s="661" t="s">
        <v>6843</v>
      </c>
      <c r="F384" s="664">
        <v>716</v>
      </c>
      <c r="G384" s="664">
        <v>15752</v>
      </c>
      <c r="H384" s="664">
        <v>1</v>
      </c>
      <c r="I384" s="664">
        <v>22</v>
      </c>
      <c r="J384" s="664">
        <v>660</v>
      </c>
      <c r="K384" s="664">
        <v>14701</v>
      </c>
      <c r="L384" s="664">
        <v>0.93327831386490601</v>
      </c>
      <c r="M384" s="664">
        <v>22.274242424242424</v>
      </c>
      <c r="N384" s="664">
        <v>565</v>
      </c>
      <c r="O384" s="664">
        <v>12995</v>
      </c>
      <c r="P384" s="677">
        <v>0.8249746063991874</v>
      </c>
      <c r="Q384" s="665">
        <v>23</v>
      </c>
    </row>
    <row r="385" spans="1:17" ht="14.4" customHeight="1" x14ac:dyDescent="0.3">
      <c r="A385" s="660" t="s">
        <v>6983</v>
      </c>
      <c r="B385" s="661" t="s">
        <v>6808</v>
      </c>
      <c r="C385" s="661" t="s">
        <v>6722</v>
      </c>
      <c r="D385" s="661" t="s">
        <v>6850</v>
      </c>
      <c r="E385" s="661" t="s">
        <v>6851</v>
      </c>
      <c r="F385" s="664">
        <v>1</v>
      </c>
      <c r="G385" s="664">
        <v>627</v>
      </c>
      <c r="H385" s="664">
        <v>1</v>
      </c>
      <c r="I385" s="664">
        <v>627</v>
      </c>
      <c r="J385" s="664"/>
      <c r="K385" s="664"/>
      <c r="L385" s="664"/>
      <c r="M385" s="664"/>
      <c r="N385" s="664"/>
      <c r="O385" s="664"/>
      <c r="P385" s="677"/>
      <c r="Q385" s="665"/>
    </row>
    <row r="386" spans="1:17" ht="14.4" customHeight="1" x14ac:dyDescent="0.3">
      <c r="A386" s="660" t="s">
        <v>6983</v>
      </c>
      <c r="B386" s="661" t="s">
        <v>6808</v>
      </c>
      <c r="C386" s="661" t="s">
        <v>6722</v>
      </c>
      <c r="D386" s="661" t="s">
        <v>6852</v>
      </c>
      <c r="E386" s="661" t="s">
        <v>6853</v>
      </c>
      <c r="F386" s="664">
        <v>5</v>
      </c>
      <c r="G386" s="664">
        <v>1045</v>
      </c>
      <c r="H386" s="664">
        <v>1</v>
      </c>
      <c r="I386" s="664">
        <v>209</v>
      </c>
      <c r="J386" s="664"/>
      <c r="K386" s="664"/>
      <c r="L386" s="664"/>
      <c r="M386" s="664"/>
      <c r="N386" s="664">
        <v>1</v>
      </c>
      <c r="O386" s="664">
        <v>209</v>
      </c>
      <c r="P386" s="677">
        <v>0.2</v>
      </c>
      <c r="Q386" s="665">
        <v>209</v>
      </c>
    </row>
    <row r="387" spans="1:17" ht="14.4" customHeight="1" x14ac:dyDescent="0.3">
      <c r="A387" s="660" t="s">
        <v>6983</v>
      </c>
      <c r="B387" s="661" t="s">
        <v>6808</v>
      </c>
      <c r="C387" s="661" t="s">
        <v>6722</v>
      </c>
      <c r="D387" s="661" t="s">
        <v>6854</v>
      </c>
      <c r="E387" s="661" t="s">
        <v>6855</v>
      </c>
      <c r="F387" s="664">
        <v>47</v>
      </c>
      <c r="G387" s="664">
        <v>3102</v>
      </c>
      <c r="H387" s="664">
        <v>1</v>
      </c>
      <c r="I387" s="664">
        <v>66</v>
      </c>
      <c r="J387" s="664">
        <v>45</v>
      </c>
      <c r="K387" s="664">
        <v>2970</v>
      </c>
      <c r="L387" s="664">
        <v>0.95744680851063835</v>
      </c>
      <c r="M387" s="664">
        <v>66</v>
      </c>
      <c r="N387" s="664">
        <v>76</v>
      </c>
      <c r="O387" s="664">
        <v>5016</v>
      </c>
      <c r="P387" s="677">
        <v>1.6170212765957446</v>
      </c>
      <c r="Q387" s="665">
        <v>66</v>
      </c>
    </row>
    <row r="388" spans="1:17" ht="14.4" customHeight="1" x14ac:dyDescent="0.3">
      <c r="A388" s="660" t="s">
        <v>6983</v>
      </c>
      <c r="B388" s="661" t="s">
        <v>6808</v>
      </c>
      <c r="C388" s="661" t="s">
        <v>6722</v>
      </c>
      <c r="D388" s="661" t="s">
        <v>6858</v>
      </c>
      <c r="E388" s="661" t="s">
        <v>6859</v>
      </c>
      <c r="F388" s="664">
        <v>44</v>
      </c>
      <c r="G388" s="664">
        <v>704</v>
      </c>
      <c r="H388" s="664">
        <v>1</v>
      </c>
      <c r="I388" s="664">
        <v>16</v>
      </c>
      <c r="J388" s="664">
        <v>57</v>
      </c>
      <c r="K388" s="664">
        <v>912</v>
      </c>
      <c r="L388" s="664">
        <v>1.2954545454545454</v>
      </c>
      <c r="M388" s="664">
        <v>16</v>
      </c>
      <c r="N388" s="664">
        <v>35</v>
      </c>
      <c r="O388" s="664">
        <v>560</v>
      </c>
      <c r="P388" s="677">
        <v>0.79545454545454541</v>
      </c>
      <c r="Q388" s="665">
        <v>16</v>
      </c>
    </row>
    <row r="389" spans="1:17" ht="14.4" customHeight="1" x14ac:dyDescent="0.3">
      <c r="A389" s="660" t="s">
        <v>6983</v>
      </c>
      <c r="B389" s="661" t="s">
        <v>6808</v>
      </c>
      <c r="C389" s="661" t="s">
        <v>6722</v>
      </c>
      <c r="D389" s="661" t="s">
        <v>6864</v>
      </c>
      <c r="E389" s="661" t="s">
        <v>6865</v>
      </c>
      <c r="F389" s="664">
        <v>664</v>
      </c>
      <c r="G389" s="664">
        <v>15936</v>
      </c>
      <c r="H389" s="664">
        <v>1</v>
      </c>
      <c r="I389" s="664">
        <v>24</v>
      </c>
      <c r="J389" s="664">
        <v>610</v>
      </c>
      <c r="K389" s="664">
        <v>14640</v>
      </c>
      <c r="L389" s="664">
        <v>0.91867469879518071</v>
      </c>
      <c r="M389" s="664">
        <v>24</v>
      </c>
      <c r="N389" s="664">
        <v>532</v>
      </c>
      <c r="O389" s="664">
        <v>12768</v>
      </c>
      <c r="P389" s="677">
        <v>0.8012048192771084</v>
      </c>
      <c r="Q389" s="665">
        <v>24</v>
      </c>
    </row>
    <row r="390" spans="1:17" ht="14.4" customHeight="1" x14ac:dyDescent="0.3">
      <c r="A390" s="660" t="s">
        <v>6983</v>
      </c>
      <c r="B390" s="661" t="s">
        <v>6808</v>
      </c>
      <c r="C390" s="661" t="s">
        <v>6722</v>
      </c>
      <c r="D390" s="661" t="s">
        <v>6866</v>
      </c>
      <c r="E390" s="661" t="s">
        <v>6867</v>
      </c>
      <c r="F390" s="664">
        <v>1</v>
      </c>
      <c r="G390" s="664">
        <v>738</v>
      </c>
      <c r="H390" s="664">
        <v>1</v>
      </c>
      <c r="I390" s="664">
        <v>738</v>
      </c>
      <c r="J390" s="664">
        <v>1</v>
      </c>
      <c r="K390" s="664">
        <v>738</v>
      </c>
      <c r="L390" s="664">
        <v>1</v>
      </c>
      <c r="M390" s="664">
        <v>738</v>
      </c>
      <c r="N390" s="664">
        <v>1</v>
      </c>
      <c r="O390" s="664">
        <v>739</v>
      </c>
      <c r="P390" s="677">
        <v>1.0013550135501355</v>
      </c>
      <c r="Q390" s="665">
        <v>739</v>
      </c>
    </row>
    <row r="391" spans="1:17" ht="14.4" customHeight="1" x14ac:dyDescent="0.3">
      <c r="A391" s="660" t="s">
        <v>6983</v>
      </c>
      <c r="B391" s="661" t="s">
        <v>6808</v>
      </c>
      <c r="C391" s="661" t="s">
        <v>6722</v>
      </c>
      <c r="D391" s="661" t="s">
        <v>6868</v>
      </c>
      <c r="E391" s="661" t="s">
        <v>6869</v>
      </c>
      <c r="F391" s="664">
        <v>10</v>
      </c>
      <c r="G391" s="664">
        <v>1800</v>
      </c>
      <c r="H391" s="664">
        <v>1</v>
      </c>
      <c r="I391" s="664">
        <v>180</v>
      </c>
      <c r="J391" s="664">
        <v>13</v>
      </c>
      <c r="K391" s="664">
        <v>2340</v>
      </c>
      <c r="L391" s="664">
        <v>1.3</v>
      </c>
      <c r="M391" s="664">
        <v>180</v>
      </c>
      <c r="N391" s="664">
        <v>9</v>
      </c>
      <c r="O391" s="664">
        <v>1620</v>
      </c>
      <c r="P391" s="677">
        <v>0.9</v>
      </c>
      <c r="Q391" s="665">
        <v>180</v>
      </c>
    </row>
    <row r="392" spans="1:17" ht="14.4" customHeight="1" x14ac:dyDescent="0.3">
      <c r="A392" s="660" t="s">
        <v>6983</v>
      </c>
      <c r="B392" s="661" t="s">
        <v>6808</v>
      </c>
      <c r="C392" s="661" t="s">
        <v>6722</v>
      </c>
      <c r="D392" s="661" t="s">
        <v>6874</v>
      </c>
      <c r="E392" s="661" t="s">
        <v>6875</v>
      </c>
      <c r="F392" s="664">
        <v>4</v>
      </c>
      <c r="G392" s="664">
        <v>1012</v>
      </c>
      <c r="H392" s="664">
        <v>1</v>
      </c>
      <c r="I392" s="664">
        <v>253</v>
      </c>
      <c r="J392" s="664">
        <v>38</v>
      </c>
      <c r="K392" s="664">
        <v>9614</v>
      </c>
      <c r="L392" s="664">
        <v>9.5</v>
      </c>
      <c r="M392" s="664">
        <v>253</v>
      </c>
      <c r="N392" s="664">
        <v>12</v>
      </c>
      <c r="O392" s="664">
        <v>3036</v>
      </c>
      <c r="P392" s="677">
        <v>3</v>
      </c>
      <c r="Q392" s="665">
        <v>253</v>
      </c>
    </row>
    <row r="393" spans="1:17" ht="14.4" customHeight="1" x14ac:dyDescent="0.3">
      <c r="A393" s="660" t="s">
        <v>6983</v>
      </c>
      <c r="B393" s="661" t="s">
        <v>6808</v>
      </c>
      <c r="C393" s="661" t="s">
        <v>6722</v>
      </c>
      <c r="D393" s="661" t="s">
        <v>6876</v>
      </c>
      <c r="E393" s="661" t="s">
        <v>6877</v>
      </c>
      <c r="F393" s="664">
        <v>1</v>
      </c>
      <c r="G393" s="664">
        <v>264</v>
      </c>
      <c r="H393" s="664">
        <v>1</v>
      </c>
      <c r="I393" s="664">
        <v>264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6983</v>
      </c>
      <c r="B394" s="661" t="s">
        <v>6808</v>
      </c>
      <c r="C394" s="661" t="s">
        <v>6722</v>
      </c>
      <c r="D394" s="661" t="s">
        <v>6882</v>
      </c>
      <c r="E394" s="661" t="s">
        <v>6883</v>
      </c>
      <c r="F394" s="664">
        <v>16</v>
      </c>
      <c r="G394" s="664">
        <v>3456</v>
      </c>
      <c r="H394" s="664">
        <v>1</v>
      </c>
      <c r="I394" s="664">
        <v>216</v>
      </c>
      <c r="J394" s="664">
        <v>20</v>
      </c>
      <c r="K394" s="664">
        <v>4320</v>
      </c>
      <c r="L394" s="664">
        <v>1.25</v>
      </c>
      <c r="M394" s="664">
        <v>216</v>
      </c>
      <c r="N394" s="664">
        <v>10</v>
      </c>
      <c r="O394" s="664">
        <v>2160</v>
      </c>
      <c r="P394" s="677">
        <v>0.625</v>
      </c>
      <c r="Q394" s="665">
        <v>216</v>
      </c>
    </row>
    <row r="395" spans="1:17" ht="14.4" customHeight="1" x14ac:dyDescent="0.3">
      <c r="A395" s="660" t="s">
        <v>6983</v>
      </c>
      <c r="B395" s="661" t="s">
        <v>6808</v>
      </c>
      <c r="C395" s="661" t="s">
        <v>6722</v>
      </c>
      <c r="D395" s="661" t="s">
        <v>6884</v>
      </c>
      <c r="E395" s="661" t="s">
        <v>6885</v>
      </c>
      <c r="F395" s="664"/>
      <c r="G395" s="664"/>
      <c r="H395" s="664"/>
      <c r="I395" s="664"/>
      <c r="J395" s="664"/>
      <c r="K395" s="664"/>
      <c r="L395" s="664"/>
      <c r="M395" s="664"/>
      <c r="N395" s="664">
        <v>1</v>
      </c>
      <c r="O395" s="664">
        <v>36</v>
      </c>
      <c r="P395" s="677"/>
      <c r="Q395" s="665">
        <v>36</v>
      </c>
    </row>
    <row r="396" spans="1:17" ht="14.4" customHeight="1" x14ac:dyDescent="0.3">
      <c r="A396" s="660" t="s">
        <v>6983</v>
      </c>
      <c r="B396" s="661" t="s">
        <v>6808</v>
      </c>
      <c r="C396" s="661" t="s">
        <v>6722</v>
      </c>
      <c r="D396" s="661" t="s">
        <v>6886</v>
      </c>
      <c r="E396" s="661" t="s">
        <v>6887</v>
      </c>
      <c r="F396" s="664">
        <v>1</v>
      </c>
      <c r="G396" s="664">
        <v>590</v>
      </c>
      <c r="H396" s="664">
        <v>1</v>
      </c>
      <c r="I396" s="664">
        <v>590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x14ac:dyDescent="0.3">
      <c r="A397" s="660" t="s">
        <v>6983</v>
      </c>
      <c r="B397" s="661" t="s">
        <v>6808</v>
      </c>
      <c r="C397" s="661" t="s">
        <v>6722</v>
      </c>
      <c r="D397" s="661" t="s">
        <v>6888</v>
      </c>
      <c r="E397" s="661" t="s">
        <v>6889</v>
      </c>
      <c r="F397" s="664">
        <v>103</v>
      </c>
      <c r="G397" s="664">
        <v>5150</v>
      </c>
      <c r="H397" s="664">
        <v>1</v>
      </c>
      <c r="I397" s="664">
        <v>50</v>
      </c>
      <c r="J397" s="664">
        <v>126</v>
      </c>
      <c r="K397" s="664">
        <v>6300</v>
      </c>
      <c r="L397" s="664">
        <v>1.2233009708737863</v>
      </c>
      <c r="M397" s="664">
        <v>50</v>
      </c>
      <c r="N397" s="664">
        <v>120</v>
      </c>
      <c r="O397" s="664">
        <v>6000</v>
      </c>
      <c r="P397" s="677">
        <v>1.1650485436893203</v>
      </c>
      <c r="Q397" s="665">
        <v>50</v>
      </c>
    </row>
    <row r="398" spans="1:17" ht="14.4" customHeight="1" x14ac:dyDescent="0.3">
      <c r="A398" s="660" t="s">
        <v>6983</v>
      </c>
      <c r="B398" s="661" t="s">
        <v>6808</v>
      </c>
      <c r="C398" s="661" t="s">
        <v>6722</v>
      </c>
      <c r="D398" s="661" t="s">
        <v>6890</v>
      </c>
      <c r="E398" s="661" t="s">
        <v>6891</v>
      </c>
      <c r="F398" s="664">
        <v>1</v>
      </c>
      <c r="G398" s="664">
        <v>545</v>
      </c>
      <c r="H398" s="664">
        <v>1</v>
      </c>
      <c r="I398" s="664">
        <v>545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6983</v>
      </c>
      <c r="B399" s="661" t="s">
        <v>6808</v>
      </c>
      <c r="C399" s="661" t="s">
        <v>6722</v>
      </c>
      <c r="D399" s="661" t="s">
        <v>6894</v>
      </c>
      <c r="E399" s="661" t="s">
        <v>6895</v>
      </c>
      <c r="F399" s="664">
        <v>1</v>
      </c>
      <c r="G399" s="664">
        <v>734</v>
      </c>
      <c r="H399" s="664">
        <v>1</v>
      </c>
      <c r="I399" s="664">
        <v>734</v>
      </c>
      <c r="J399" s="664">
        <v>1</v>
      </c>
      <c r="K399" s="664">
        <v>734</v>
      </c>
      <c r="L399" s="664">
        <v>1</v>
      </c>
      <c r="M399" s="664">
        <v>734</v>
      </c>
      <c r="N399" s="664">
        <v>1</v>
      </c>
      <c r="O399" s="664">
        <v>735</v>
      </c>
      <c r="P399" s="677">
        <v>1.0013623978201636</v>
      </c>
      <c r="Q399" s="665">
        <v>735</v>
      </c>
    </row>
    <row r="400" spans="1:17" ht="14.4" customHeight="1" x14ac:dyDescent="0.3">
      <c r="A400" s="660" t="s">
        <v>6983</v>
      </c>
      <c r="B400" s="661" t="s">
        <v>6808</v>
      </c>
      <c r="C400" s="661" t="s">
        <v>6722</v>
      </c>
      <c r="D400" s="661" t="s">
        <v>6898</v>
      </c>
      <c r="E400" s="661" t="s">
        <v>6899</v>
      </c>
      <c r="F400" s="664">
        <v>1</v>
      </c>
      <c r="G400" s="664">
        <v>344</v>
      </c>
      <c r="H400" s="664">
        <v>1</v>
      </c>
      <c r="I400" s="664">
        <v>344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6983</v>
      </c>
      <c r="B401" s="661" t="s">
        <v>6808</v>
      </c>
      <c r="C401" s="661" t="s">
        <v>6722</v>
      </c>
      <c r="D401" s="661" t="s">
        <v>6902</v>
      </c>
      <c r="E401" s="661" t="s">
        <v>6903</v>
      </c>
      <c r="F401" s="664"/>
      <c r="G401" s="664"/>
      <c r="H401" s="664"/>
      <c r="I401" s="664"/>
      <c r="J401" s="664">
        <v>1</v>
      </c>
      <c r="K401" s="664">
        <v>231</v>
      </c>
      <c r="L401" s="664"/>
      <c r="M401" s="664">
        <v>231</v>
      </c>
      <c r="N401" s="664"/>
      <c r="O401" s="664"/>
      <c r="P401" s="677"/>
      <c r="Q401" s="665"/>
    </row>
    <row r="402" spans="1:17" ht="14.4" customHeight="1" x14ac:dyDescent="0.3">
      <c r="A402" s="660" t="s">
        <v>6984</v>
      </c>
      <c r="B402" s="661" t="s">
        <v>6777</v>
      </c>
      <c r="C402" s="661" t="s">
        <v>6722</v>
      </c>
      <c r="D402" s="661" t="s">
        <v>6778</v>
      </c>
      <c r="E402" s="661" t="s">
        <v>6779</v>
      </c>
      <c r="F402" s="664"/>
      <c r="G402" s="664"/>
      <c r="H402" s="664"/>
      <c r="I402" s="664"/>
      <c r="J402" s="664">
        <v>4</v>
      </c>
      <c r="K402" s="664">
        <v>3642</v>
      </c>
      <c r="L402" s="664"/>
      <c r="M402" s="664">
        <v>910.5</v>
      </c>
      <c r="N402" s="664">
        <v>8</v>
      </c>
      <c r="O402" s="664">
        <v>7376</v>
      </c>
      <c r="P402" s="677"/>
      <c r="Q402" s="665">
        <v>922</v>
      </c>
    </row>
    <row r="403" spans="1:17" ht="14.4" customHeight="1" x14ac:dyDescent="0.3">
      <c r="A403" s="660" t="s">
        <v>6984</v>
      </c>
      <c r="B403" s="661" t="s">
        <v>6777</v>
      </c>
      <c r="C403" s="661" t="s">
        <v>6722</v>
      </c>
      <c r="D403" s="661" t="s">
        <v>6780</v>
      </c>
      <c r="E403" s="661" t="s">
        <v>6781</v>
      </c>
      <c r="F403" s="664"/>
      <c r="G403" s="664"/>
      <c r="H403" s="664"/>
      <c r="I403" s="664"/>
      <c r="J403" s="664">
        <v>1</v>
      </c>
      <c r="K403" s="664">
        <v>10084</v>
      </c>
      <c r="L403" s="664"/>
      <c r="M403" s="664">
        <v>10084</v>
      </c>
      <c r="N403" s="664"/>
      <c r="O403" s="664"/>
      <c r="P403" s="677"/>
      <c r="Q403" s="665"/>
    </row>
    <row r="404" spans="1:17" ht="14.4" customHeight="1" x14ac:dyDescent="0.3">
      <c r="A404" s="660" t="s">
        <v>6984</v>
      </c>
      <c r="B404" s="661" t="s">
        <v>6777</v>
      </c>
      <c r="C404" s="661" t="s">
        <v>6722</v>
      </c>
      <c r="D404" s="661" t="s">
        <v>6782</v>
      </c>
      <c r="E404" s="661" t="s">
        <v>6783</v>
      </c>
      <c r="F404" s="664">
        <v>2</v>
      </c>
      <c r="G404" s="664">
        <v>594</v>
      </c>
      <c r="H404" s="664">
        <v>1</v>
      </c>
      <c r="I404" s="664">
        <v>297</v>
      </c>
      <c r="J404" s="664">
        <v>3</v>
      </c>
      <c r="K404" s="664">
        <v>891</v>
      </c>
      <c r="L404" s="664">
        <v>1.5</v>
      </c>
      <c r="M404" s="664">
        <v>297</v>
      </c>
      <c r="N404" s="664">
        <v>3</v>
      </c>
      <c r="O404" s="664">
        <v>909</v>
      </c>
      <c r="P404" s="677">
        <v>1.5303030303030303</v>
      </c>
      <c r="Q404" s="665">
        <v>303</v>
      </c>
    </row>
    <row r="405" spans="1:17" ht="14.4" customHeight="1" x14ac:dyDescent="0.3">
      <c r="A405" s="660" t="s">
        <v>6984</v>
      </c>
      <c r="B405" s="661" t="s">
        <v>6777</v>
      </c>
      <c r="C405" s="661" t="s">
        <v>6722</v>
      </c>
      <c r="D405" s="661" t="s">
        <v>6784</v>
      </c>
      <c r="E405" s="661" t="s">
        <v>6785</v>
      </c>
      <c r="F405" s="664">
        <v>18</v>
      </c>
      <c r="G405" s="664">
        <v>414</v>
      </c>
      <c r="H405" s="664">
        <v>1</v>
      </c>
      <c r="I405" s="664">
        <v>23</v>
      </c>
      <c r="J405" s="664">
        <v>35</v>
      </c>
      <c r="K405" s="664">
        <v>805</v>
      </c>
      <c r="L405" s="664">
        <v>1.9444444444444444</v>
      </c>
      <c r="M405" s="664">
        <v>23</v>
      </c>
      <c r="N405" s="664">
        <v>16</v>
      </c>
      <c r="O405" s="664">
        <v>368</v>
      </c>
      <c r="P405" s="677">
        <v>0.88888888888888884</v>
      </c>
      <c r="Q405" s="665">
        <v>23</v>
      </c>
    </row>
    <row r="406" spans="1:17" ht="14.4" customHeight="1" x14ac:dyDescent="0.3">
      <c r="A406" s="660" t="s">
        <v>6984</v>
      </c>
      <c r="B406" s="661" t="s">
        <v>6777</v>
      </c>
      <c r="C406" s="661" t="s">
        <v>6722</v>
      </c>
      <c r="D406" s="661" t="s">
        <v>6786</v>
      </c>
      <c r="E406" s="661" t="s">
        <v>6787</v>
      </c>
      <c r="F406" s="664">
        <v>22</v>
      </c>
      <c r="G406" s="664">
        <v>27390</v>
      </c>
      <c r="H406" s="664">
        <v>1</v>
      </c>
      <c r="I406" s="664">
        <v>1245</v>
      </c>
      <c r="J406" s="664">
        <v>37</v>
      </c>
      <c r="K406" s="664">
        <v>46321</v>
      </c>
      <c r="L406" s="664">
        <v>1.6911646586345381</v>
      </c>
      <c r="M406" s="664">
        <v>1251.918918918919</v>
      </c>
      <c r="N406" s="664">
        <v>20</v>
      </c>
      <c r="O406" s="664">
        <v>25360</v>
      </c>
      <c r="P406" s="677">
        <v>0.92588535962029939</v>
      </c>
      <c r="Q406" s="665">
        <v>1268</v>
      </c>
    </row>
    <row r="407" spans="1:17" ht="14.4" customHeight="1" x14ac:dyDescent="0.3">
      <c r="A407" s="660" t="s">
        <v>6984</v>
      </c>
      <c r="B407" s="661" t="s">
        <v>6777</v>
      </c>
      <c r="C407" s="661" t="s">
        <v>6722</v>
      </c>
      <c r="D407" s="661" t="s">
        <v>6788</v>
      </c>
      <c r="E407" s="661" t="s">
        <v>6789</v>
      </c>
      <c r="F407" s="664">
        <v>24</v>
      </c>
      <c r="G407" s="664">
        <v>224088</v>
      </c>
      <c r="H407" s="664">
        <v>1</v>
      </c>
      <c r="I407" s="664">
        <v>9337</v>
      </c>
      <c r="J407" s="664">
        <v>18</v>
      </c>
      <c r="K407" s="664">
        <v>168216</v>
      </c>
      <c r="L407" s="664">
        <v>0.7506693798864732</v>
      </c>
      <c r="M407" s="664">
        <v>9345.3333333333339</v>
      </c>
      <c r="N407" s="664">
        <v>45</v>
      </c>
      <c r="O407" s="664">
        <v>425070</v>
      </c>
      <c r="P407" s="677">
        <v>1.8968887222876727</v>
      </c>
      <c r="Q407" s="665">
        <v>9446</v>
      </c>
    </row>
    <row r="408" spans="1:17" ht="14.4" customHeight="1" x14ac:dyDescent="0.3">
      <c r="A408" s="660" t="s">
        <v>6984</v>
      </c>
      <c r="B408" s="661" t="s">
        <v>6777</v>
      </c>
      <c r="C408" s="661" t="s">
        <v>6722</v>
      </c>
      <c r="D408" s="661" t="s">
        <v>6790</v>
      </c>
      <c r="E408" s="661" t="s">
        <v>6791</v>
      </c>
      <c r="F408" s="664">
        <v>3</v>
      </c>
      <c r="G408" s="664">
        <v>29241</v>
      </c>
      <c r="H408" s="664">
        <v>1</v>
      </c>
      <c r="I408" s="664">
        <v>9747</v>
      </c>
      <c r="J408" s="664">
        <v>5</v>
      </c>
      <c r="K408" s="664">
        <v>48735</v>
      </c>
      <c r="L408" s="664">
        <v>1.6666666666666667</v>
      </c>
      <c r="M408" s="664">
        <v>9747</v>
      </c>
      <c r="N408" s="664">
        <v>2</v>
      </c>
      <c r="O408" s="664">
        <v>19728</v>
      </c>
      <c r="P408" s="677">
        <v>0.67466912896275777</v>
      </c>
      <c r="Q408" s="665">
        <v>9864</v>
      </c>
    </row>
    <row r="409" spans="1:17" ht="14.4" customHeight="1" x14ac:dyDescent="0.3">
      <c r="A409" s="660" t="s">
        <v>6984</v>
      </c>
      <c r="B409" s="661" t="s">
        <v>6777</v>
      </c>
      <c r="C409" s="661" t="s">
        <v>6722</v>
      </c>
      <c r="D409" s="661" t="s">
        <v>6792</v>
      </c>
      <c r="E409" s="661" t="s">
        <v>6793</v>
      </c>
      <c r="F409" s="664">
        <v>12</v>
      </c>
      <c r="G409" s="664">
        <v>5088</v>
      </c>
      <c r="H409" s="664">
        <v>1</v>
      </c>
      <c r="I409" s="664">
        <v>424</v>
      </c>
      <c r="J409" s="664">
        <v>27</v>
      </c>
      <c r="K409" s="664">
        <v>11538</v>
      </c>
      <c r="L409" s="664">
        <v>2.2676886792452828</v>
      </c>
      <c r="M409" s="664">
        <v>427.33333333333331</v>
      </c>
      <c r="N409" s="664">
        <v>12</v>
      </c>
      <c r="O409" s="664">
        <v>5184</v>
      </c>
      <c r="P409" s="677">
        <v>1.0188679245283019</v>
      </c>
      <c r="Q409" s="665">
        <v>432</v>
      </c>
    </row>
    <row r="410" spans="1:17" ht="14.4" customHeight="1" x14ac:dyDescent="0.3">
      <c r="A410" s="660" t="s">
        <v>6984</v>
      </c>
      <c r="B410" s="661" t="s">
        <v>6777</v>
      </c>
      <c r="C410" s="661" t="s">
        <v>6722</v>
      </c>
      <c r="D410" s="661" t="s">
        <v>6794</v>
      </c>
      <c r="E410" s="661" t="s">
        <v>6795</v>
      </c>
      <c r="F410" s="664"/>
      <c r="G410" s="664"/>
      <c r="H410" s="664"/>
      <c r="I410" s="664"/>
      <c r="J410" s="664"/>
      <c r="K410" s="664"/>
      <c r="L410" s="664"/>
      <c r="M410" s="664"/>
      <c r="N410" s="664">
        <v>6</v>
      </c>
      <c r="O410" s="664">
        <v>3432</v>
      </c>
      <c r="P410" s="677"/>
      <c r="Q410" s="665">
        <v>572</v>
      </c>
    </row>
    <row r="411" spans="1:17" ht="14.4" customHeight="1" x14ac:dyDescent="0.3">
      <c r="A411" s="660" t="s">
        <v>6984</v>
      </c>
      <c r="B411" s="661" t="s">
        <v>6777</v>
      </c>
      <c r="C411" s="661" t="s">
        <v>6722</v>
      </c>
      <c r="D411" s="661" t="s">
        <v>6796</v>
      </c>
      <c r="E411" s="661" t="s">
        <v>6797</v>
      </c>
      <c r="F411" s="664">
        <v>15</v>
      </c>
      <c r="G411" s="664">
        <v>15030</v>
      </c>
      <c r="H411" s="664">
        <v>1</v>
      </c>
      <c r="I411" s="664">
        <v>1002</v>
      </c>
      <c r="J411" s="664">
        <v>31</v>
      </c>
      <c r="K411" s="664">
        <v>31130</v>
      </c>
      <c r="L411" s="664">
        <v>2.0711909514304723</v>
      </c>
      <c r="M411" s="664">
        <v>1004.1935483870968</v>
      </c>
      <c r="N411" s="664">
        <v>20</v>
      </c>
      <c r="O411" s="664">
        <v>20160</v>
      </c>
      <c r="P411" s="677">
        <v>1.341317365269461</v>
      </c>
      <c r="Q411" s="665">
        <v>1008</v>
      </c>
    </row>
    <row r="412" spans="1:17" ht="14.4" customHeight="1" x14ac:dyDescent="0.3">
      <c r="A412" s="660" t="s">
        <v>6984</v>
      </c>
      <c r="B412" s="661" t="s">
        <v>6777</v>
      </c>
      <c r="C412" s="661" t="s">
        <v>6722</v>
      </c>
      <c r="D412" s="661" t="s">
        <v>6798</v>
      </c>
      <c r="E412" s="661" t="s">
        <v>6799</v>
      </c>
      <c r="F412" s="664">
        <v>21</v>
      </c>
      <c r="G412" s="664">
        <v>46893</v>
      </c>
      <c r="H412" s="664">
        <v>1</v>
      </c>
      <c r="I412" s="664">
        <v>2233</v>
      </c>
      <c r="J412" s="664">
        <v>13</v>
      </c>
      <c r="K412" s="664">
        <v>29176</v>
      </c>
      <c r="L412" s="664">
        <v>0.6221824152858636</v>
      </c>
      <c r="M412" s="664">
        <v>2244.3076923076924</v>
      </c>
      <c r="N412" s="664">
        <v>8</v>
      </c>
      <c r="O412" s="664">
        <v>18112</v>
      </c>
      <c r="P412" s="677">
        <v>0.38624101678288869</v>
      </c>
      <c r="Q412" s="665">
        <v>2264</v>
      </c>
    </row>
    <row r="413" spans="1:17" ht="14.4" customHeight="1" x14ac:dyDescent="0.3">
      <c r="A413" s="660" t="s">
        <v>6984</v>
      </c>
      <c r="B413" s="661" t="s">
        <v>6777</v>
      </c>
      <c r="C413" s="661" t="s">
        <v>6722</v>
      </c>
      <c r="D413" s="661" t="s">
        <v>6804</v>
      </c>
      <c r="E413" s="661" t="s">
        <v>6805</v>
      </c>
      <c r="F413" s="664">
        <v>2</v>
      </c>
      <c r="G413" s="664">
        <v>21458</v>
      </c>
      <c r="H413" s="664">
        <v>1</v>
      </c>
      <c r="I413" s="664">
        <v>10729</v>
      </c>
      <c r="J413" s="664">
        <v>2</v>
      </c>
      <c r="K413" s="664">
        <v>21548</v>
      </c>
      <c r="L413" s="664">
        <v>1.0041942399105228</v>
      </c>
      <c r="M413" s="664">
        <v>10774</v>
      </c>
      <c r="N413" s="664">
        <v>4</v>
      </c>
      <c r="O413" s="664">
        <v>43436</v>
      </c>
      <c r="P413" s="677">
        <v>2.024233386149688</v>
      </c>
      <c r="Q413" s="665">
        <v>10859</v>
      </c>
    </row>
    <row r="414" spans="1:17" ht="14.4" customHeight="1" x14ac:dyDescent="0.3">
      <c r="A414" s="660" t="s">
        <v>6984</v>
      </c>
      <c r="B414" s="661" t="s">
        <v>6808</v>
      </c>
      <c r="C414" s="661" t="s">
        <v>6722</v>
      </c>
      <c r="D414" s="661" t="s">
        <v>6811</v>
      </c>
      <c r="E414" s="661" t="s">
        <v>6812</v>
      </c>
      <c r="F414" s="664">
        <v>3</v>
      </c>
      <c r="G414" s="664">
        <v>651</v>
      </c>
      <c r="H414" s="664">
        <v>1</v>
      </c>
      <c r="I414" s="664">
        <v>217</v>
      </c>
      <c r="J414" s="664">
        <v>4</v>
      </c>
      <c r="K414" s="664">
        <v>868</v>
      </c>
      <c r="L414" s="664">
        <v>1.3333333333333333</v>
      </c>
      <c r="M414" s="664">
        <v>217</v>
      </c>
      <c r="N414" s="664">
        <v>8</v>
      </c>
      <c r="O414" s="664">
        <v>1752</v>
      </c>
      <c r="P414" s="677">
        <v>2.6912442396313363</v>
      </c>
      <c r="Q414" s="665">
        <v>219</v>
      </c>
    </row>
    <row r="415" spans="1:17" ht="14.4" customHeight="1" x14ac:dyDescent="0.3">
      <c r="A415" s="660" t="s">
        <v>6984</v>
      </c>
      <c r="B415" s="661" t="s">
        <v>6808</v>
      </c>
      <c r="C415" s="661" t="s">
        <v>6722</v>
      </c>
      <c r="D415" s="661" t="s">
        <v>6813</v>
      </c>
      <c r="E415" s="661" t="s">
        <v>6814</v>
      </c>
      <c r="F415" s="664">
        <v>4</v>
      </c>
      <c r="G415" s="664">
        <v>1988</v>
      </c>
      <c r="H415" s="664">
        <v>1</v>
      </c>
      <c r="I415" s="664">
        <v>497</v>
      </c>
      <c r="J415" s="664">
        <v>6</v>
      </c>
      <c r="K415" s="664">
        <v>2982</v>
      </c>
      <c r="L415" s="664">
        <v>1.5</v>
      </c>
      <c r="M415" s="664">
        <v>497</v>
      </c>
      <c r="N415" s="664">
        <v>8</v>
      </c>
      <c r="O415" s="664">
        <v>4024</v>
      </c>
      <c r="P415" s="677">
        <v>2.0241448692152919</v>
      </c>
      <c r="Q415" s="665">
        <v>503</v>
      </c>
    </row>
    <row r="416" spans="1:17" ht="14.4" customHeight="1" x14ac:dyDescent="0.3">
      <c r="A416" s="660" t="s">
        <v>6984</v>
      </c>
      <c r="B416" s="661" t="s">
        <v>6808</v>
      </c>
      <c r="C416" s="661" t="s">
        <v>6722</v>
      </c>
      <c r="D416" s="661" t="s">
        <v>6817</v>
      </c>
      <c r="E416" s="661" t="s">
        <v>6818</v>
      </c>
      <c r="F416" s="664">
        <v>11</v>
      </c>
      <c r="G416" s="664">
        <v>3850</v>
      </c>
      <c r="H416" s="664">
        <v>1</v>
      </c>
      <c r="I416" s="664">
        <v>350</v>
      </c>
      <c r="J416" s="664">
        <v>17</v>
      </c>
      <c r="K416" s="664">
        <v>5955</v>
      </c>
      <c r="L416" s="664">
        <v>1.5467532467532468</v>
      </c>
      <c r="M416" s="664">
        <v>350.29411764705884</v>
      </c>
      <c r="N416" s="664">
        <v>6</v>
      </c>
      <c r="O416" s="664">
        <v>2106</v>
      </c>
      <c r="P416" s="677">
        <v>0.54701298701298706</v>
      </c>
      <c r="Q416" s="665">
        <v>351</v>
      </c>
    </row>
    <row r="417" spans="1:17" ht="14.4" customHeight="1" x14ac:dyDescent="0.3">
      <c r="A417" s="660" t="s">
        <v>6984</v>
      </c>
      <c r="B417" s="661" t="s">
        <v>6808</v>
      </c>
      <c r="C417" s="661" t="s">
        <v>6722</v>
      </c>
      <c r="D417" s="661" t="s">
        <v>6819</v>
      </c>
      <c r="E417" s="661" t="s">
        <v>6820</v>
      </c>
      <c r="F417" s="664"/>
      <c r="G417" s="664"/>
      <c r="H417" s="664"/>
      <c r="I417" s="664"/>
      <c r="J417" s="664">
        <v>1</v>
      </c>
      <c r="K417" s="664">
        <v>31</v>
      </c>
      <c r="L417" s="664"/>
      <c r="M417" s="664">
        <v>31</v>
      </c>
      <c r="N417" s="664"/>
      <c r="O417" s="664"/>
      <c r="P417" s="677"/>
      <c r="Q417" s="665"/>
    </row>
    <row r="418" spans="1:17" ht="14.4" customHeight="1" x14ac:dyDescent="0.3">
      <c r="A418" s="660" t="s">
        <v>6984</v>
      </c>
      <c r="B418" s="661" t="s">
        <v>6808</v>
      </c>
      <c r="C418" s="661" t="s">
        <v>6722</v>
      </c>
      <c r="D418" s="661" t="s">
        <v>6821</v>
      </c>
      <c r="E418" s="661" t="s">
        <v>6822</v>
      </c>
      <c r="F418" s="664">
        <v>1952</v>
      </c>
      <c r="G418" s="664">
        <v>126880</v>
      </c>
      <c r="H418" s="664">
        <v>1</v>
      </c>
      <c r="I418" s="664">
        <v>65</v>
      </c>
      <c r="J418" s="664">
        <v>1746</v>
      </c>
      <c r="K418" s="664">
        <v>113490</v>
      </c>
      <c r="L418" s="664">
        <v>0.89446721311475408</v>
      </c>
      <c r="M418" s="664">
        <v>65</v>
      </c>
      <c r="N418" s="664">
        <v>1800</v>
      </c>
      <c r="O418" s="664">
        <v>117000</v>
      </c>
      <c r="P418" s="677">
        <v>0.92213114754098358</v>
      </c>
      <c r="Q418" s="665">
        <v>65</v>
      </c>
    </row>
    <row r="419" spans="1:17" ht="14.4" customHeight="1" x14ac:dyDescent="0.3">
      <c r="A419" s="660" t="s">
        <v>6984</v>
      </c>
      <c r="B419" s="661" t="s">
        <v>6808</v>
      </c>
      <c r="C419" s="661" t="s">
        <v>6722</v>
      </c>
      <c r="D419" s="661" t="s">
        <v>6823</v>
      </c>
      <c r="E419" s="661" t="s">
        <v>6824</v>
      </c>
      <c r="F419" s="664"/>
      <c r="G419" s="664"/>
      <c r="H419" s="664"/>
      <c r="I419" s="664"/>
      <c r="J419" s="664">
        <v>8</v>
      </c>
      <c r="K419" s="664">
        <v>4345</v>
      </c>
      <c r="L419" s="664"/>
      <c r="M419" s="664">
        <v>543.125</v>
      </c>
      <c r="N419" s="664">
        <v>3</v>
      </c>
      <c r="O419" s="664">
        <v>1632</v>
      </c>
      <c r="P419" s="677"/>
      <c r="Q419" s="665">
        <v>544</v>
      </c>
    </row>
    <row r="420" spans="1:17" ht="14.4" customHeight="1" x14ac:dyDescent="0.3">
      <c r="A420" s="660" t="s">
        <v>6984</v>
      </c>
      <c r="B420" s="661" t="s">
        <v>6808</v>
      </c>
      <c r="C420" s="661" t="s">
        <v>6722</v>
      </c>
      <c r="D420" s="661" t="s">
        <v>1097</v>
      </c>
      <c r="E420" s="661" t="s">
        <v>6825</v>
      </c>
      <c r="F420" s="664">
        <v>16</v>
      </c>
      <c r="G420" s="664">
        <v>9440</v>
      </c>
      <c r="H420" s="664">
        <v>1</v>
      </c>
      <c r="I420" s="664">
        <v>590</v>
      </c>
      <c r="J420" s="664">
        <v>32</v>
      </c>
      <c r="K420" s="664">
        <v>18885</v>
      </c>
      <c r="L420" s="664">
        <v>2.000529661016949</v>
      </c>
      <c r="M420" s="664">
        <v>590.15625</v>
      </c>
      <c r="N420" s="664">
        <v>24</v>
      </c>
      <c r="O420" s="664">
        <v>14184</v>
      </c>
      <c r="P420" s="677">
        <v>1.5025423728813558</v>
      </c>
      <c r="Q420" s="665">
        <v>591</v>
      </c>
    </row>
    <row r="421" spans="1:17" ht="14.4" customHeight="1" x14ac:dyDescent="0.3">
      <c r="A421" s="660" t="s">
        <v>6984</v>
      </c>
      <c r="B421" s="661" t="s">
        <v>6808</v>
      </c>
      <c r="C421" s="661" t="s">
        <v>6722</v>
      </c>
      <c r="D421" s="661" t="s">
        <v>6826</v>
      </c>
      <c r="E421" s="661" t="s">
        <v>6827</v>
      </c>
      <c r="F421" s="664">
        <v>14</v>
      </c>
      <c r="G421" s="664">
        <v>8610</v>
      </c>
      <c r="H421" s="664">
        <v>1</v>
      </c>
      <c r="I421" s="664">
        <v>615</v>
      </c>
      <c r="J421" s="664">
        <v>16</v>
      </c>
      <c r="K421" s="664">
        <v>9843</v>
      </c>
      <c r="L421" s="664">
        <v>1.143205574912892</v>
      </c>
      <c r="M421" s="664">
        <v>615.1875</v>
      </c>
      <c r="N421" s="664">
        <v>9</v>
      </c>
      <c r="O421" s="664">
        <v>5544</v>
      </c>
      <c r="P421" s="677">
        <v>0.64390243902439026</v>
      </c>
      <c r="Q421" s="665">
        <v>616</v>
      </c>
    </row>
    <row r="422" spans="1:17" ht="14.4" customHeight="1" x14ac:dyDescent="0.3">
      <c r="A422" s="660" t="s">
        <v>6984</v>
      </c>
      <c r="B422" s="661" t="s">
        <v>6808</v>
      </c>
      <c r="C422" s="661" t="s">
        <v>6722</v>
      </c>
      <c r="D422" s="661" t="s">
        <v>6828</v>
      </c>
      <c r="E422" s="661" t="s">
        <v>6829</v>
      </c>
      <c r="F422" s="664"/>
      <c r="G422" s="664"/>
      <c r="H422" s="664"/>
      <c r="I422" s="664"/>
      <c r="J422" s="664">
        <v>3</v>
      </c>
      <c r="K422" s="664">
        <v>447</v>
      </c>
      <c r="L422" s="664"/>
      <c r="M422" s="664">
        <v>149</v>
      </c>
      <c r="N422" s="664">
        <v>1</v>
      </c>
      <c r="O422" s="664">
        <v>150</v>
      </c>
      <c r="P422" s="677"/>
      <c r="Q422" s="665">
        <v>150</v>
      </c>
    </row>
    <row r="423" spans="1:17" ht="14.4" customHeight="1" x14ac:dyDescent="0.3">
      <c r="A423" s="660" t="s">
        <v>6984</v>
      </c>
      <c r="B423" s="661" t="s">
        <v>6808</v>
      </c>
      <c r="C423" s="661" t="s">
        <v>6722</v>
      </c>
      <c r="D423" s="661" t="s">
        <v>6830</v>
      </c>
      <c r="E423" s="661" t="s">
        <v>6831</v>
      </c>
      <c r="F423" s="664">
        <v>1</v>
      </c>
      <c r="G423" s="664">
        <v>675</v>
      </c>
      <c r="H423" s="664">
        <v>1</v>
      </c>
      <c r="I423" s="664">
        <v>675</v>
      </c>
      <c r="J423" s="664">
        <v>1</v>
      </c>
      <c r="K423" s="664">
        <v>675</v>
      </c>
      <c r="L423" s="664">
        <v>1</v>
      </c>
      <c r="M423" s="664">
        <v>675</v>
      </c>
      <c r="N423" s="664"/>
      <c r="O423" s="664"/>
      <c r="P423" s="677"/>
      <c r="Q423" s="665"/>
    </row>
    <row r="424" spans="1:17" ht="14.4" customHeight="1" x14ac:dyDescent="0.3">
      <c r="A424" s="660" t="s">
        <v>6984</v>
      </c>
      <c r="B424" s="661" t="s">
        <v>6808</v>
      </c>
      <c r="C424" s="661" t="s">
        <v>6722</v>
      </c>
      <c r="D424" s="661" t="s">
        <v>6832</v>
      </c>
      <c r="E424" s="661" t="s">
        <v>6833</v>
      </c>
      <c r="F424" s="664">
        <v>60</v>
      </c>
      <c r="G424" s="664">
        <v>1380</v>
      </c>
      <c r="H424" s="664">
        <v>1</v>
      </c>
      <c r="I424" s="664">
        <v>23</v>
      </c>
      <c r="J424" s="664">
        <v>43</v>
      </c>
      <c r="K424" s="664">
        <v>999</v>
      </c>
      <c r="L424" s="664">
        <v>0.72391304347826091</v>
      </c>
      <c r="M424" s="664">
        <v>23.232558139534884</v>
      </c>
      <c r="N424" s="664">
        <v>25</v>
      </c>
      <c r="O424" s="664">
        <v>600</v>
      </c>
      <c r="P424" s="677">
        <v>0.43478260869565216</v>
      </c>
      <c r="Q424" s="665">
        <v>24</v>
      </c>
    </row>
    <row r="425" spans="1:17" ht="14.4" customHeight="1" x14ac:dyDescent="0.3">
      <c r="A425" s="660" t="s">
        <v>6984</v>
      </c>
      <c r="B425" s="661" t="s">
        <v>6808</v>
      </c>
      <c r="C425" s="661" t="s">
        <v>6722</v>
      </c>
      <c r="D425" s="661" t="s">
        <v>6834</v>
      </c>
      <c r="E425" s="661" t="s">
        <v>6835</v>
      </c>
      <c r="F425" s="664">
        <v>2</v>
      </c>
      <c r="G425" s="664">
        <v>320</v>
      </c>
      <c r="H425" s="664">
        <v>1</v>
      </c>
      <c r="I425" s="664">
        <v>160</v>
      </c>
      <c r="J425" s="664">
        <v>2</v>
      </c>
      <c r="K425" s="664">
        <v>324</v>
      </c>
      <c r="L425" s="664">
        <v>1.0125</v>
      </c>
      <c r="M425" s="664">
        <v>162</v>
      </c>
      <c r="N425" s="664"/>
      <c r="O425" s="664"/>
      <c r="P425" s="677"/>
      <c r="Q425" s="665"/>
    </row>
    <row r="426" spans="1:17" ht="14.4" customHeight="1" x14ac:dyDescent="0.3">
      <c r="A426" s="660" t="s">
        <v>6984</v>
      </c>
      <c r="B426" s="661" t="s">
        <v>6808</v>
      </c>
      <c r="C426" s="661" t="s">
        <v>6722</v>
      </c>
      <c r="D426" s="661" t="s">
        <v>6836</v>
      </c>
      <c r="E426" s="661" t="s">
        <v>6837</v>
      </c>
      <c r="F426" s="664">
        <v>3</v>
      </c>
      <c r="G426" s="664">
        <v>162</v>
      </c>
      <c r="H426" s="664">
        <v>1</v>
      </c>
      <c r="I426" s="664">
        <v>54</v>
      </c>
      <c r="J426" s="664">
        <v>6</v>
      </c>
      <c r="K426" s="664">
        <v>324</v>
      </c>
      <c r="L426" s="664">
        <v>2</v>
      </c>
      <c r="M426" s="664">
        <v>54</v>
      </c>
      <c r="N426" s="664">
        <v>1</v>
      </c>
      <c r="O426" s="664">
        <v>54</v>
      </c>
      <c r="P426" s="677">
        <v>0.33333333333333331</v>
      </c>
      <c r="Q426" s="665">
        <v>54</v>
      </c>
    </row>
    <row r="427" spans="1:17" ht="14.4" customHeight="1" x14ac:dyDescent="0.3">
      <c r="A427" s="660" t="s">
        <v>6984</v>
      </c>
      <c r="B427" s="661" t="s">
        <v>6808</v>
      </c>
      <c r="C427" s="661" t="s">
        <v>6722</v>
      </c>
      <c r="D427" s="661" t="s">
        <v>6838</v>
      </c>
      <c r="E427" s="661" t="s">
        <v>6839</v>
      </c>
      <c r="F427" s="664">
        <v>541</v>
      </c>
      <c r="G427" s="664">
        <v>41657</v>
      </c>
      <c r="H427" s="664">
        <v>1</v>
      </c>
      <c r="I427" s="664">
        <v>77</v>
      </c>
      <c r="J427" s="664">
        <v>519</v>
      </c>
      <c r="K427" s="664">
        <v>39963</v>
      </c>
      <c r="L427" s="664">
        <v>0.9593345656192237</v>
      </c>
      <c r="M427" s="664">
        <v>77</v>
      </c>
      <c r="N427" s="664">
        <v>487</v>
      </c>
      <c r="O427" s="664">
        <v>37499</v>
      </c>
      <c r="P427" s="677">
        <v>0.90018484288354894</v>
      </c>
      <c r="Q427" s="665">
        <v>77</v>
      </c>
    </row>
    <row r="428" spans="1:17" ht="14.4" customHeight="1" x14ac:dyDescent="0.3">
      <c r="A428" s="660" t="s">
        <v>6984</v>
      </c>
      <c r="B428" s="661" t="s">
        <v>6808</v>
      </c>
      <c r="C428" s="661" t="s">
        <v>6722</v>
      </c>
      <c r="D428" s="661" t="s">
        <v>6840</v>
      </c>
      <c r="E428" s="661" t="s">
        <v>6841</v>
      </c>
      <c r="F428" s="664"/>
      <c r="G428" s="664"/>
      <c r="H428" s="664"/>
      <c r="I428" s="664"/>
      <c r="J428" s="664"/>
      <c r="K428" s="664"/>
      <c r="L428" s="664"/>
      <c r="M428" s="664"/>
      <c r="N428" s="664">
        <v>1</v>
      </c>
      <c r="O428" s="664">
        <v>1630</v>
      </c>
      <c r="P428" s="677"/>
      <c r="Q428" s="665">
        <v>1630</v>
      </c>
    </row>
    <row r="429" spans="1:17" ht="14.4" customHeight="1" x14ac:dyDescent="0.3">
      <c r="A429" s="660" t="s">
        <v>6984</v>
      </c>
      <c r="B429" s="661" t="s">
        <v>6808</v>
      </c>
      <c r="C429" s="661" t="s">
        <v>6722</v>
      </c>
      <c r="D429" s="661" t="s">
        <v>6842</v>
      </c>
      <c r="E429" s="661" t="s">
        <v>6843</v>
      </c>
      <c r="F429" s="664">
        <v>722</v>
      </c>
      <c r="G429" s="664">
        <v>15884</v>
      </c>
      <c r="H429" s="664">
        <v>1</v>
      </c>
      <c r="I429" s="664">
        <v>22</v>
      </c>
      <c r="J429" s="664">
        <v>711</v>
      </c>
      <c r="K429" s="664">
        <v>15802</v>
      </c>
      <c r="L429" s="664">
        <v>0.99483757239989923</v>
      </c>
      <c r="M429" s="664">
        <v>22.225035161744021</v>
      </c>
      <c r="N429" s="664">
        <v>587</v>
      </c>
      <c r="O429" s="664">
        <v>13501</v>
      </c>
      <c r="P429" s="677">
        <v>0.84997481742634096</v>
      </c>
      <c r="Q429" s="665">
        <v>23</v>
      </c>
    </row>
    <row r="430" spans="1:17" ht="14.4" customHeight="1" x14ac:dyDescent="0.3">
      <c r="A430" s="660" t="s">
        <v>6984</v>
      </c>
      <c r="B430" s="661" t="s">
        <v>6808</v>
      </c>
      <c r="C430" s="661" t="s">
        <v>6722</v>
      </c>
      <c r="D430" s="661" t="s">
        <v>6844</v>
      </c>
      <c r="E430" s="661" t="s">
        <v>6845</v>
      </c>
      <c r="F430" s="664">
        <v>14</v>
      </c>
      <c r="G430" s="664">
        <v>1344</v>
      </c>
      <c r="H430" s="664">
        <v>1</v>
      </c>
      <c r="I430" s="664">
        <v>96</v>
      </c>
      <c r="J430" s="664">
        <v>4</v>
      </c>
      <c r="K430" s="664">
        <v>386</v>
      </c>
      <c r="L430" s="664">
        <v>0.28720238095238093</v>
      </c>
      <c r="M430" s="664">
        <v>96.5</v>
      </c>
      <c r="N430" s="664">
        <v>4</v>
      </c>
      <c r="O430" s="664">
        <v>392</v>
      </c>
      <c r="P430" s="677">
        <v>0.29166666666666669</v>
      </c>
      <c r="Q430" s="665">
        <v>98</v>
      </c>
    </row>
    <row r="431" spans="1:17" ht="14.4" customHeight="1" x14ac:dyDescent="0.3">
      <c r="A431" s="660" t="s">
        <v>6984</v>
      </c>
      <c r="B431" s="661" t="s">
        <v>6808</v>
      </c>
      <c r="C431" s="661" t="s">
        <v>6722</v>
      </c>
      <c r="D431" s="661" t="s">
        <v>6848</v>
      </c>
      <c r="E431" s="661" t="s">
        <v>6849</v>
      </c>
      <c r="F431" s="664"/>
      <c r="G431" s="664"/>
      <c r="H431" s="664"/>
      <c r="I431" s="664"/>
      <c r="J431" s="664"/>
      <c r="K431" s="664"/>
      <c r="L431" s="664"/>
      <c r="M431" s="664"/>
      <c r="N431" s="664">
        <v>1</v>
      </c>
      <c r="O431" s="664">
        <v>406</v>
      </c>
      <c r="P431" s="677"/>
      <c r="Q431" s="665">
        <v>406</v>
      </c>
    </row>
    <row r="432" spans="1:17" ht="14.4" customHeight="1" x14ac:dyDescent="0.3">
      <c r="A432" s="660" t="s">
        <v>6984</v>
      </c>
      <c r="B432" s="661" t="s">
        <v>6808</v>
      </c>
      <c r="C432" s="661" t="s">
        <v>6722</v>
      </c>
      <c r="D432" s="661" t="s">
        <v>6850</v>
      </c>
      <c r="E432" s="661" t="s">
        <v>6851</v>
      </c>
      <c r="F432" s="664">
        <v>6</v>
      </c>
      <c r="G432" s="664">
        <v>3762</v>
      </c>
      <c r="H432" s="664">
        <v>1</v>
      </c>
      <c r="I432" s="664">
        <v>627</v>
      </c>
      <c r="J432" s="664">
        <v>5</v>
      </c>
      <c r="K432" s="664">
        <v>3136</v>
      </c>
      <c r="L432" s="664">
        <v>0.83359914938862312</v>
      </c>
      <c r="M432" s="664">
        <v>627.20000000000005</v>
      </c>
      <c r="N432" s="664">
        <v>1</v>
      </c>
      <c r="O432" s="664">
        <v>628</v>
      </c>
      <c r="P432" s="677">
        <v>0.1669324827219564</v>
      </c>
      <c r="Q432" s="665">
        <v>628</v>
      </c>
    </row>
    <row r="433" spans="1:17" ht="14.4" customHeight="1" x14ac:dyDescent="0.3">
      <c r="A433" s="660" t="s">
        <v>6984</v>
      </c>
      <c r="B433" s="661" t="s">
        <v>6808</v>
      </c>
      <c r="C433" s="661" t="s">
        <v>6722</v>
      </c>
      <c r="D433" s="661" t="s">
        <v>6852</v>
      </c>
      <c r="E433" s="661" t="s">
        <v>6853</v>
      </c>
      <c r="F433" s="664">
        <v>104</v>
      </c>
      <c r="G433" s="664">
        <v>21736</v>
      </c>
      <c r="H433" s="664">
        <v>1</v>
      </c>
      <c r="I433" s="664">
        <v>209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6984</v>
      </c>
      <c r="B434" s="661" t="s">
        <v>6808</v>
      </c>
      <c r="C434" s="661" t="s">
        <v>6722</v>
      </c>
      <c r="D434" s="661" t="s">
        <v>6854</v>
      </c>
      <c r="E434" s="661" t="s">
        <v>6855</v>
      </c>
      <c r="F434" s="664">
        <v>153</v>
      </c>
      <c r="G434" s="664">
        <v>10098</v>
      </c>
      <c r="H434" s="664">
        <v>1</v>
      </c>
      <c r="I434" s="664">
        <v>66</v>
      </c>
      <c r="J434" s="664">
        <v>121</v>
      </c>
      <c r="K434" s="664">
        <v>7986</v>
      </c>
      <c r="L434" s="664">
        <v>0.79084967320261434</v>
      </c>
      <c r="M434" s="664">
        <v>66</v>
      </c>
      <c r="N434" s="664">
        <v>132</v>
      </c>
      <c r="O434" s="664">
        <v>8712</v>
      </c>
      <c r="P434" s="677">
        <v>0.86274509803921573</v>
      </c>
      <c r="Q434" s="665">
        <v>66</v>
      </c>
    </row>
    <row r="435" spans="1:17" ht="14.4" customHeight="1" x14ac:dyDescent="0.3">
      <c r="A435" s="660" t="s">
        <v>6984</v>
      </c>
      <c r="B435" s="661" t="s">
        <v>6808</v>
      </c>
      <c r="C435" s="661" t="s">
        <v>6722</v>
      </c>
      <c r="D435" s="661" t="s">
        <v>6858</v>
      </c>
      <c r="E435" s="661" t="s">
        <v>6859</v>
      </c>
      <c r="F435" s="664">
        <v>617</v>
      </c>
      <c r="G435" s="664">
        <v>9872</v>
      </c>
      <c r="H435" s="664">
        <v>1</v>
      </c>
      <c r="I435" s="664">
        <v>16</v>
      </c>
      <c r="J435" s="664">
        <v>602</v>
      </c>
      <c r="K435" s="664">
        <v>9632</v>
      </c>
      <c r="L435" s="664">
        <v>0.97568881685575359</v>
      </c>
      <c r="M435" s="664">
        <v>16</v>
      </c>
      <c r="N435" s="664">
        <v>558</v>
      </c>
      <c r="O435" s="664">
        <v>8928</v>
      </c>
      <c r="P435" s="677">
        <v>0.90437601296596437</v>
      </c>
      <c r="Q435" s="665">
        <v>16</v>
      </c>
    </row>
    <row r="436" spans="1:17" ht="14.4" customHeight="1" x14ac:dyDescent="0.3">
      <c r="A436" s="660" t="s">
        <v>6984</v>
      </c>
      <c r="B436" s="661" t="s">
        <v>6808</v>
      </c>
      <c r="C436" s="661" t="s">
        <v>6722</v>
      </c>
      <c r="D436" s="661" t="s">
        <v>6860</v>
      </c>
      <c r="E436" s="661" t="s">
        <v>6861</v>
      </c>
      <c r="F436" s="664"/>
      <c r="G436" s="664"/>
      <c r="H436" s="664"/>
      <c r="I436" s="664"/>
      <c r="J436" s="664">
        <v>1</v>
      </c>
      <c r="K436" s="664">
        <v>99</v>
      </c>
      <c r="L436" s="664"/>
      <c r="M436" s="664">
        <v>99</v>
      </c>
      <c r="N436" s="664"/>
      <c r="O436" s="664"/>
      <c r="P436" s="677"/>
      <c r="Q436" s="665"/>
    </row>
    <row r="437" spans="1:17" ht="14.4" customHeight="1" x14ac:dyDescent="0.3">
      <c r="A437" s="660" t="s">
        <v>6984</v>
      </c>
      <c r="B437" s="661" t="s">
        <v>6808</v>
      </c>
      <c r="C437" s="661" t="s">
        <v>6722</v>
      </c>
      <c r="D437" s="661" t="s">
        <v>6862</v>
      </c>
      <c r="E437" s="661" t="s">
        <v>6863</v>
      </c>
      <c r="F437" s="664">
        <v>105</v>
      </c>
      <c r="G437" s="664">
        <v>36540</v>
      </c>
      <c r="H437" s="664">
        <v>1</v>
      </c>
      <c r="I437" s="664">
        <v>348</v>
      </c>
      <c r="J437" s="664">
        <v>176</v>
      </c>
      <c r="K437" s="664">
        <v>61248</v>
      </c>
      <c r="L437" s="664">
        <v>1.6761904761904762</v>
      </c>
      <c r="M437" s="664">
        <v>348</v>
      </c>
      <c r="N437" s="664">
        <v>347</v>
      </c>
      <c r="O437" s="664">
        <v>121103</v>
      </c>
      <c r="P437" s="677">
        <v>3.3142583470169678</v>
      </c>
      <c r="Q437" s="665">
        <v>349</v>
      </c>
    </row>
    <row r="438" spans="1:17" ht="14.4" customHeight="1" x14ac:dyDescent="0.3">
      <c r="A438" s="660" t="s">
        <v>6984</v>
      </c>
      <c r="B438" s="661" t="s">
        <v>6808</v>
      </c>
      <c r="C438" s="661" t="s">
        <v>6722</v>
      </c>
      <c r="D438" s="661" t="s">
        <v>6864</v>
      </c>
      <c r="E438" s="661" t="s">
        <v>6865</v>
      </c>
      <c r="F438" s="664">
        <v>642</v>
      </c>
      <c r="G438" s="664">
        <v>15408</v>
      </c>
      <c r="H438" s="664">
        <v>1</v>
      </c>
      <c r="I438" s="664">
        <v>24</v>
      </c>
      <c r="J438" s="664">
        <v>642</v>
      </c>
      <c r="K438" s="664">
        <v>15408</v>
      </c>
      <c r="L438" s="664">
        <v>1</v>
      </c>
      <c r="M438" s="664">
        <v>24</v>
      </c>
      <c r="N438" s="664">
        <v>546</v>
      </c>
      <c r="O438" s="664">
        <v>13104</v>
      </c>
      <c r="P438" s="677">
        <v>0.85046728971962615</v>
      </c>
      <c r="Q438" s="665">
        <v>24</v>
      </c>
    </row>
    <row r="439" spans="1:17" ht="14.4" customHeight="1" x14ac:dyDescent="0.3">
      <c r="A439" s="660" t="s">
        <v>6984</v>
      </c>
      <c r="B439" s="661" t="s">
        <v>6808</v>
      </c>
      <c r="C439" s="661" t="s">
        <v>6722</v>
      </c>
      <c r="D439" s="661" t="s">
        <v>6866</v>
      </c>
      <c r="E439" s="661" t="s">
        <v>6867</v>
      </c>
      <c r="F439" s="664">
        <v>6</v>
      </c>
      <c r="G439" s="664">
        <v>4428</v>
      </c>
      <c r="H439" s="664">
        <v>1</v>
      </c>
      <c r="I439" s="664">
        <v>738</v>
      </c>
      <c r="J439" s="664">
        <v>11</v>
      </c>
      <c r="K439" s="664">
        <v>8122</v>
      </c>
      <c r="L439" s="664">
        <v>1.8342366757000903</v>
      </c>
      <c r="M439" s="664">
        <v>738.36363636363637</v>
      </c>
      <c r="N439" s="664">
        <v>6</v>
      </c>
      <c r="O439" s="664">
        <v>4434</v>
      </c>
      <c r="P439" s="677">
        <v>1.0013550135501355</v>
      </c>
      <c r="Q439" s="665">
        <v>739</v>
      </c>
    </row>
    <row r="440" spans="1:17" ht="14.4" customHeight="1" x14ac:dyDescent="0.3">
      <c r="A440" s="660" t="s">
        <v>6984</v>
      </c>
      <c r="B440" s="661" t="s">
        <v>6808</v>
      </c>
      <c r="C440" s="661" t="s">
        <v>6722</v>
      </c>
      <c r="D440" s="661" t="s">
        <v>6868</v>
      </c>
      <c r="E440" s="661" t="s">
        <v>6869</v>
      </c>
      <c r="F440" s="664">
        <v>140</v>
      </c>
      <c r="G440" s="664">
        <v>25200</v>
      </c>
      <c r="H440" s="664">
        <v>1</v>
      </c>
      <c r="I440" s="664">
        <v>180</v>
      </c>
      <c r="J440" s="664">
        <v>161</v>
      </c>
      <c r="K440" s="664">
        <v>28980</v>
      </c>
      <c r="L440" s="664">
        <v>1.1499999999999999</v>
      </c>
      <c r="M440" s="664">
        <v>180</v>
      </c>
      <c r="N440" s="664">
        <v>170</v>
      </c>
      <c r="O440" s="664">
        <v>30600</v>
      </c>
      <c r="P440" s="677">
        <v>1.2142857142857142</v>
      </c>
      <c r="Q440" s="665">
        <v>180</v>
      </c>
    </row>
    <row r="441" spans="1:17" ht="14.4" customHeight="1" x14ac:dyDescent="0.3">
      <c r="A441" s="660" t="s">
        <v>6984</v>
      </c>
      <c r="B441" s="661" t="s">
        <v>6808</v>
      </c>
      <c r="C441" s="661" t="s">
        <v>6722</v>
      </c>
      <c r="D441" s="661" t="s">
        <v>6874</v>
      </c>
      <c r="E441" s="661" t="s">
        <v>6875</v>
      </c>
      <c r="F441" s="664">
        <v>50</v>
      </c>
      <c r="G441" s="664">
        <v>12650</v>
      </c>
      <c r="H441" s="664">
        <v>1</v>
      </c>
      <c r="I441" s="664">
        <v>253</v>
      </c>
      <c r="J441" s="664">
        <v>162</v>
      </c>
      <c r="K441" s="664">
        <v>40986</v>
      </c>
      <c r="L441" s="664">
        <v>3.24</v>
      </c>
      <c r="M441" s="664">
        <v>253</v>
      </c>
      <c r="N441" s="664">
        <v>153</v>
      </c>
      <c r="O441" s="664">
        <v>38709</v>
      </c>
      <c r="P441" s="677">
        <v>3.06</v>
      </c>
      <c r="Q441" s="665">
        <v>253</v>
      </c>
    </row>
    <row r="442" spans="1:17" ht="14.4" customHeight="1" x14ac:dyDescent="0.3">
      <c r="A442" s="660" t="s">
        <v>6984</v>
      </c>
      <c r="B442" s="661" t="s">
        <v>6808</v>
      </c>
      <c r="C442" s="661" t="s">
        <v>6722</v>
      </c>
      <c r="D442" s="661" t="s">
        <v>6876</v>
      </c>
      <c r="E442" s="661" t="s">
        <v>6877</v>
      </c>
      <c r="F442" s="664">
        <v>6</v>
      </c>
      <c r="G442" s="664">
        <v>1584</v>
      </c>
      <c r="H442" s="664">
        <v>1</v>
      </c>
      <c r="I442" s="664">
        <v>264</v>
      </c>
      <c r="J442" s="664">
        <v>10</v>
      </c>
      <c r="K442" s="664">
        <v>2643</v>
      </c>
      <c r="L442" s="664">
        <v>1.668560606060606</v>
      </c>
      <c r="M442" s="664">
        <v>264.3</v>
      </c>
      <c r="N442" s="664">
        <v>6</v>
      </c>
      <c r="O442" s="664">
        <v>1590</v>
      </c>
      <c r="P442" s="677">
        <v>1.0037878787878789</v>
      </c>
      <c r="Q442" s="665">
        <v>265</v>
      </c>
    </row>
    <row r="443" spans="1:17" ht="14.4" customHeight="1" x14ac:dyDescent="0.3">
      <c r="A443" s="660" t="s">
        <v>6984</v>
      </c>
      <c r="B443" s="661" t="s">
        <v>6808</v>
      </c>
      <c r="C443" s="661" t="s">
        <v>6722</v>
      </c>
      <c r="D443" s="661" t="s">
        <v>6878</v>
      </c>
      <c r="E443" s="661" t="s">
        <v>6879</v>
      </c>
      <c r="F443" s="664">
        <v>14</v>
      </c>
      <c r="G443" s="664">
        <v>2646</v>
      </c>
      <c r="H443" s="664">
        <v>1</v>
      </c>
      <c r="I443" s="664">
        <v>189</v>
      </c>
      <c r="J443" s="664"/>
      <c r="K443" s="664"/>
      <c r="L443" s="664"/>
      <c r="M443" s="664"/>
      <c r="N443" s="664"/>
      <c r="O443" s="664"/>
      <c r="P443" s="677"/>
      <c r="Q443" s="665"/>
    </row>
    <row r="444" spans="1:17" ht="14.4" customHeight="1" x14ac:dyDescent="0.3">
      <c r="A444" s="660" t="s">
        <v>6984</v>
      </c>
      <c r="B444" s="661" t="s">
        <v>6808</v>
      </c>
      <c r="C444" s="661" t="s">
        <v>6722</v>
      </c>
      <c r="D444" s="661" t="s">
        <v>6882</v>
      </c>
      <c r="E444" s="661" t="s">
        <v>6883</v>
      </c>
      <c r="F444" s="664">
        <v>139</v>
      </c>
      <c r="G444" s="664">
        <v>30024</v>
      </c>
      <c r="H444" s="664">
        <v>1</v>
      </c>
      <c r="I444" s="664">
        <v>216</v>
      </c>
      <c r="J444" s="664">
        <v>125</v>
      </c>
      <c r="K444" s="664">
        <v>27000</v>
      </c>
      <c r="L444" s="664">
        <v>0.89928057553956831</v>
      </c>
      <c r="M444" s="664">
        <v>216</v>
      </c>
      <c r="N444" s="664">
        <v>168</v>
      </c>
      <c r="O444" s="664">
        <v>36288</v>
      </c>
      <c r="P444" s="677">
        <v>1.2086330935251799</v>
      </c>
      <c r="Q444" s="665">
        <v>216</v>
      </c>
    </row>
    <row r="445" spans="1:17" ht="14.4" customHeight="1" x14ac:dyDescent="0.3">
      <c r="A445" s="660" t="s">
        <v>6984</v>
      </c>
      <c r="B445" s="661" t="s">
        <v>6808</v>
      </c>
      <c r="C445" s="661" t="s">
        <v>6722</v>
      </c>
      <c r="D445" s="661" t="s">
        <v>6884</v>
      </c>
      <c r="E445" s="661" t="s">
        <v>6885</v>
      </c>
      <c r="F445" s="664">
        <v>7</v>
      </c>
      <c r="G445" s="664">
        <v>245</v>
      </c>
      <c r="H445" s="664">
        <v>1</v>
      </c>
      <c r="I445" s="664">
        <v>35</v>
      </c>
      <c r="J445" s="664"/>
      <c r="K445" s="664"/>
      <c r="L445" s="664"/>
      <c r="M445" s="664"/>
      <c r="N445" s="664">
        <v>5</v>
      </c>
      <c r="O445" s="664">
        <v>180</v>
      </c>
      <c r="P445" s="677">
        <v>0.73469387755102045</v>
      </c>
      <c r="Q445" s="665">
        <v>36</v>
      </c>
    </row>
    <row r="446" spans="1:17" ht="14.4" customHeight="1" x14ac:dyDescent="0.3">
      <c r="A446" s="660" t="s">
        <v>6984</v>
      </c>
      <c r="B446" s="661" t="s">
        <v>6808</v>
      </c>
      <c r="C446" s="661" t="s">
        <v>6722</v>
      </c>
      <c r="D446" s="661" t="s">
        <v>6886</v>
      </c>
      <c r="E446" s="661" t="s">
        <v>6887</v>
      </c>
      <c r="F446" s="664">
        <v>14</v>
      </c>
      <c r="G446" s="664">
        <v>8260</v>
      </c>
      <c r="H446" s="664">
        <v>1</v>
      </c>
      <c r="I446" s="664">
        <v>590</v>
      </c>
      <c r="J446" s="664">
        <v>16</v>
      </c>
      <c r="K446" s="664">
        <v>9443</v>
      </c>
      <c r="L446" s="664">
        <v>1.1432203389830509</v>
      </c>
      <c r="M446" s="664">
        <v>590.1875</v>
      </c>
      <c r="N446" s="664">
        <v>10</v>
      </c>
      <c r="O446" s="664">
        <v>5910</v>
      </c>
      <c r="P446" s="677">
        <v>0.71549636803874095</v>
      </c>
      <c r="Q446" s="665">
        <v>591</v>
      </c>
    </row>
    <row r="447" spans="1:17" ht="14.4" customHeight="1" x14ac:dyDescent="0.3">
      <c r="A447" s="660" t="s">
        <v>6984</v>
      </c>
      <c r="B447" s="661" t="s">
        <v>6808</v>
      </c>
      <c r="C447" s="661" t="s">
        <v>6722</v>
      </c>
      <c r="D447" s="661" t="s">
        <v>6888</v>
      </c>
      <c r="E447" s="661" t="s">
        <v>6889</v>
      </c>
      <c r="F447" s="664">
        <v>22</v>
      </c>
      <c r="G447" s="664">
        <v>1100</v>
      </c>
      <c r="H447" s="664">
        <v>1</v>
      </c>
      <c r="I447" s="664">
        <v>50</v>
      </c>
      <c r="J447" s="664">
        <v>5</v>
      </c>
      <c r="K447" s="664">
        <v>250</v>
      </c>
      <c r="L447" s="664">
        <v>0.22727272727272727</v>
      </c>
      <c r="M447" s="664">
        <v>50</v>
      </c>
      <c r="N447" s="664">
        <v>10</v>
      </c>
      <c r="O447" s="664">
        <v>500</v>
      </c>
      <c r="P447" s="677">
        <v>0.45454545454545453</v>
      </c>
      <c r="Q447" s="665">
        <v>50</v>
      </c>
    </row>
    <row r="448" spans="1:17" ht="14.4" customHeight="1" x14ac:dyDescent="0.3">
      <c r="A448" s="660" t="s">
        <v>6984</v>
      </c>
      <c r="B448" s="661" t="s">
        <v>6808</v>
      </c>
      <c r="C448" s="661" t="s">
        <v>6722</v>
      </c>
      <c r="D448" s="661" t="s">
        <v>6890</v>
      </c>
      <c r="E448" s="661" t="s">
        <v>6891</v>
      </c>
      <c r="F448" s="664">
        <v>6</v>
      </c>
      <c r="G448" s="664">
        <v>3270</v>
      </c>
      <c r="H448" s="664">
        <v>1</v>
      </c>
      <c r="I448" s="664">
        <v>545</v>
      </c>
      <c r="J448" s="664">
        <v>18</v>
      </c>
      <c r="K448" s="664">
        <v>9814</v>
      </c>
      <c r="L448" s="664">
        <v>3.001223241590214</v>
      </c>
      <c r="M448" s="664">
        <v>545.22222222222217</v>
      </c>
      <c r="N448" s="664">
        <v>9</v>
      </c>
      <c r="O448" s="664">
        <v>4914</v>
      </c>
      <c r="P448" s="677">
        <v>1.5027522935779816</v>
      </c>
      <c r="Q448" s="665">
        <v>546</v>
      </c>
    </row>
    <row r="449" spans="1:17" ht="14.4" customHeight="1" x14ac:dyDescent="0.3">
      <c r="A449" s="660" t="s">
        <v>6984</v>
      </c>
      <c r="B449" s="661" t="s">
        <v>6808</v>
      </c>
      <c r="C449" s="661" t="s">
        <v>6722</v>
      </c>
      <c r="D449" s="661" t="s">
        <v>6892</v>
      </c>
      <c r="E449" s="661" t="s">
        <v>6893</v>
      </c>
      <c r="F449" s="664">
        <v>24</v>
      </c>
      <c r="G449" s="664">
        <v>11496</v>
      </c>
      <c r="H449" s="664">
        <v>1</v>
      </c>
      <c r="I449" s="664">
        <v>479</v>
      </c>
      <c r="J449" s="664">
        <v>20</v>
      </c>
      <c r="K449" s="664">
        <v>9592</v>
      </c>
      <c r="L449" s="664">
        <v>0.83437717466945027</v>
      </c>
      <c r="M449" s="664">
        <v>479.6</v>
      </c>
      <c r="N449" s="664">
        <v>20</v>
      </c>
      <c r="O449" s="664">
        <v>9700</v>
      </c>
      <c r="P449" s="677">
        <v>0.84377174669450239</v>
      </c>
      <c r="Q449" s="665">
        <v>485</v>
      </c>
    </row>
    <row r="450" spans="1:17" ht="14.4" customHeight="1" x14ac:dyDescent="0.3">
      <c r="A450" s="660" t="s">
        <v>6984</v>
      </c>
      <c r="B450" s="661" t="s">
        <v>6808</v>
      </c>
      <c r="C450" s="661" t="s">
        <v>6722</v>
      </c>
      <c r="D450" s="661" t="s">
        <v>6894</v>
      </c>
      <c r="E450" s="661" t="s">
        <v>6895</v>
      </c>
      <c r="F450" s="664">
        <v>6</v>
      </c>
      <c r="G450" s="664">
        <v>4404</v>
      </c>
      <c r="H450" s="664">
        <v>1</v>
      </c>
      <c r="I450" s="664">
        <v>734</v>
      </c>
      <c r="J450" s="664">
        <v>11</v>
      </c>
      <c r="K450" s="664">
        <v>8078</v>
      </c>
      <c r="L450" s="664">
        <v>1.8342415985467757</v>
      </c>
      <c r="M450" s="664">
        <v>734.36363636363637</v>
      </c>
      <c r="N450" s="664">
        <v>7</v>
      </c>
      <c r="O450" s="664">
        <v>5145</v>
      </c>
      <c r="P450" s="677">
        <v>1.1682561307901906</v>
      </c>
      <c r="Q450" s="665">
        <v>735</v>
      </c>
    </row>
    <row r="451" spans="1:17" ht="14.4" customHeight="1" x14ac:dyDescent="0.3">
      <c r="A451" s="660" t="s">
        <v>6984</v>
      </c>
      <c r="B451" s="661" t="s">
        <v>6808</v>
      </c>
      <c r="C451" s="661" t="s">
        <v>6722</v>
      </c>
      <c r="D451" s="661" t="s">
        <v>6896</v>
      </c>
      <c r="E451" s="661" t="s">
        <v>6897</v>
      </c>
      <c r="F451" s="664">
        <v>3</v>
      </c>
      <c r="G451" s="664">
        <v>978</v>
      </c>
      <c r="H451" s="664">
        <v>1</v>
      </c>
      <c r="I451" s="664">
        <v>326</v>
      </c>
      <c r="J451" s="664">
        <v>5</v>
      </c>
      <c r="K451" s="664">
        <v>1631</v>
      </c>
      <c r="L451" s="664">
        <v>1.6676891615541922</v>
      </c>
      <c r="M451" s="664">
        <v>326.2</v>
      </c>
      <c r="N451" s="664">
        <v>2</v>
      </c>
      <c r="O451" s="664">
        <v>654</v>
      </c>
      <c r="P451" s="677">
        <v>0.66871165644171782</v>
      </c>
      <c r="Q451" s="665">
        <v>327</v>
      </c>
    </row>
    <row r="452" spans="1:17" ht="14.4" customHeight="1" x14ac:dyDescent="0.3">
      <c r="A452" s="660" t="s">
        <v>6984</v>
      </c>
      <c r="B452" s="661" t="s">
        <v>6808</v>
      </c>
      <c r="C452" s="661" t="s">
        <v>6722</v>
      </c>
      <c r="D452" s="661" t="s">
        <v>6898</v>
      </c>
      <c r="E452" s="661" t="s">
        <v>6899</v>
      </c>
      <c r="F452" s="664">
        <v>6</v>
      </c>
      <c r="G452" s="664">
        <v>2064</v>
      </c>
      <c r="H452" s="664">
        <v>1</v>
      </c>
      <c r="I452" s="664">
        <v>344</v>
      </c>
      <c r="J452" s="664">
        <v>10</v>
      </c>
      <c r="K452" s="664">
        <v>3443</v>
      </c>
      <c r="L452" s="664">
        <v>1.6681201550387597</v>
      </c>
      <c r="M452" s="664">
        <v>344.3</v>
      </c>
      <c r="N452" s="664">
        <v>6</v>
      </c>
      <c r="O452" s="664">
        <v>2070</v>
      </c>
      <c r="P452" s="677">
        <v>1.0029069767441861</v>
      </c>
      <c r="Q452" s="665">
        <v>345</v>
      </c>
    </row>
    <row r="453" spans="1:17" ht="14.4" customHeight="1" x14ac:dyDescent="0.3">
      <c r="A453" s="660" t="s">
        <v>6984</v>
      </c>
      <c r="B453" s="661" t="s">
        <v>6808</v>
      </c>
      <c r="C453" s="661" t="s">
        <v>6722</v>
      </c>
      <c r="D453" s="661" t="s">
        <v>6900</v>
      </c>
      <c r="E453" s="661" t="s">
        <v>6901</v>
      </c>
      <c r="F453" s="664">
        <v>8</v>
      </c>
      <c r="G453" s="664">
        <v>6008</v>
      </c>
      <c r="H453" s="664">
        <v>1</v>
      </c>
      <c r="I453" s="664">
        <v>751</v>
      </c>
      <c r="J453" s="664">
        <v>6</v>
      </c>
      <c r="K453" s="664">
        <v>4506</v>
      </c>
      <c r="L453" s="664">
        <v>0.75</v>
      </c>
      <c r="M453" s="664">
        <v>751</v>
      </c>
      <c r="N453" s="664">
        <v>3</v>
      </c>
      <c r="O453" s="664">
        <v>2256</v>
      </c>
      <c r="P453" s="677">
        <v>0.37549933422103859</v>
      </c>
      <c r="Q453" s="665">
        <v>752</v>
      </c>
    </row>
    <row r="454" spans="1:17" ht="14.4" customHeight="1" x14ac:dyDescent="0.3">
      <c r="A454" s="660" t="s">
        <v>6984</v>
      </c>
      <c r="B454" s="661" t="s">
        <v>6808</v>
      </c>
      <c r="C454" s="661" t="s">
        <v>6722</v>
      </c>
      <c r="D454" s="661" t="s">
        <v>6902</v>
      </c>
      <c r="E454" s="661" t="s">
        <v>6903</v>
      </c>
      <c r="F454" s="664"/>
      <c r="G454" s="664"/>
      <c r="H454" s="664"/>
      <c r="I454" s="664"/>
      <c r="J454" s="664">
        <v>12</v>
      </c>
      <c r="K454" s="664">
        <v>2762</v>
      </c>
      <c r="L454" s="664"/>
      <c r="M454" s="664">
        <v>230.16666666666666</v>
      </c>
      <c r="N454" s="664">
        <v>10</v>
      </c>
      <c r="O454" s="664">
        <v>2310</v>
      </c>
      <c r="P454" s="677"/>
      <c r="Q454" s="665">
        <v>231</v>
      </c>
    </row>
    <row r="455" spans="1:17" ht="14.4" customHeight="1" x14ac:dyDescent="0.3">
      <c r="A455" s="660" t="s">
        <v>6984</v>
      </c>
      <c r="B455" s="661" t="s">
        <v>6808</v>
      </c>
      <c r="C455" s="661" t="s">
        <v>6722</v>
      </c>
      <c r="D455" s="661" t="s">
        <v>6906</v>
      </c>
      <c r="E455" s="661" t="s">
        <v>6907</v>
      </c>
      <c r="F455" s="664"/>
      <c r="G455" s="664"/>
      <c r="H455" s="664"/>
      <c r="I455" s="664"/>
      <c r="J455" s="664">
        <v>3</v>
      </c>
      <c r="K455" s="664">
        <v>687</v>
      </c>
      <c r="L455" s="664"/>
      <c r="M455" s="664">
        <v>229</v>
      </c>
      <c r="N455" s="664">
        <v>1</v>
      </c>
      <c r="O455" s="664">
        <v>230</v>
      </c>
      <c r="P455" s="677"/>
      <c r="Q455" s="665">
        <v>230</v>
      </c>
    </row>
    <row r="456" spans="1:17" ht="14.4" customHeight="1" x14ac:dyDescent="0.3">
      <c r="A456" s="660" t="s">
        <v>6984</v>
      </c>
      <c r="B456" s="661" t="s">
        <v>6808</v>
      </c>
      <c r="C456" s="661" t="s">
        <v>6722</v>
      </c>
      <c r="D456" s="661" t="s">
        <v>6908</v>
      </c>
      <c r="E456" s="661" t="s">
        <v>6909</v>
      </c>
      <c r="F456" s="664"/>
      <c r="G456" s="664"/>
      <c r="H456" s="664"/>
      <c r="I456" s="664"/>
      <c r="J456" s="664">
        <v>7</v>
      </c>
      <c r="K456" s="664">
        <v>2842</v>
      </c>
      <c r="L456" s="664"/>
      <c r="M456" s="664">
        <v>406</v>
      </c>
      <c r="N456" s="664">
        <v>4</v>
      </c>
      <c r="O456" s="664">
        <v>1628</v>
      </c>
      <c r="P456" s="677"/>
      <c r="Q456" s="665">
        <v>407</v>
      </c>
    </row>
    <row r="457" spans="1:17" ht="14.4" customHeight="1" x14ac:dyDescent="0.3">
      <c r="A457" s="660" t="s">
        <v>6984</v>
      </c>
      <c r="B457" s="661" t="s">
        <v>6808</v>
      </c>
      <c r="C457" s="661" t="s">
        <v>6722</v>
      </c>
      <c r="D457" s="661" t="s">
        <v>6910</v>
      </c>
      <c r="E457" s="661" t="s">
        <v>6911</v>
      </c>
      <c r="F457" s="664"/>
      <c r="G457" s="664"/>
      <c r="H457" s="664"/>
      <c r="I457" s="664"/>
      <c r="J457" s="664">
        <v>11</v>
      </c>
      <c r="K457" s="664">
        <v>7151</v>
      </c>
      <c r="L457" s="664"/>
      <c r="M457" s="664">
        <v>650.09090909090912</v>
      </c>
      <c r="N457" s="664">
        <v>3</v>
      </c>
      <c r="O457" s="664">
        <v>1953</v>
      </c>
      <c r="P457" s="677"/>
      <c r="Q457" s="665">
        <v>651</v>
      </c>
    </row>
    <row r="458" spans="1:17" ht="14.4" customHeight="1" x14ac:dyDescent="0.3">
      <c r="A458" s="660" t="s">
        <v>6984</v>
      </c>
      <c r="B458" s="661" t="s">
        <v>6808</v>
      </c>
      <c r="C458" s="661" t="s">
        <v>6722</v>
      </c>
      <c r="D458" s="661" t="s">
        <v>6912</v>
      </c>
      <c r="E458" s="661" t="s">
        <v>6913</v>
      </c>
      <c r="F458" s="664"/>
      <c r="G458" s="664"/>
      <c r="H458" s="664"/>
      <c r="I458" s="664"/>
      <c r="J458" s="664">
        <v>6</v>
      </c>
      <c r="K458" s="664">
        <v>3516</v>
      </c>
      <c r="L458" s="664"/>
      <c r="M458" s="664">
        <v>586</v>
      </c>
      <c r="N458" s="664">
        <v>5</v>
      </c>
      <c r="O458" s="664">
        <v>2935</v>
      </c>
      <c r="P458" s="677"/>
      <c r="Q458" s="665">
        <v>587</v>
      </c>
    </row>
    <row r="459" spans="1:17" ht="14.4" customHeight="1" x14ac:dyDescent="0.3">
      <c r="A459" s="660" t="s">
        <v>6984</v>
      </c>
      <c r="B459" s="661" t="s">
        <v>6808</v>
      </c>
      <c r="C459" s="661" t="s">
        <v>6722</v>
      </c>
      <c r="D459" s="661" t="s">
        <v>6918</v>
      </c>
      <c r="E459" s="661" t="s">
        <v>6919</v>
      </c>
      <c r="F459" s="664">
        <v>2</v>
      </c>
      <c r="G459" s="664">
        <v>830</v>
      </c>
      <c r="H459" s="664">
        <v>1</v>
      </c>
      <c r="I459" s="664">
        <v>415</v>
      </c>
      <c r="J459" s="664">
        <v>3</v>
      </c>
      <c r="K459" s="664">
        <v>1246</v>
      </c>
      <c r="L459" s="664">
        <v>1.5012048192771084</v>
      </c>
      <c r="M459" s="664">
        <v>415.33333333333331</v>
      </c>
      <c r="N459" s="664">
        <v>5</v>
      </c>
      <c r="O459" s="664">
        <v>2080</v>
      </c>
      <c r="P459" s="677">
        <v>2.5060240963855422</v>
      </c>
      <c r="Q459" s="665">
        <v>416</v>
      </c>
    </row>
    <row r="460" spans="1:17" ht="14.4" customHeight="1" x14ac:dyDescent="0.3">
      <c r="A460" s="660" t="s">
        <v>6984</v>
      </c>
      <c r="B460" s="661" t="s">
        <v>6808</v>
      </c>
      <c r="C460" s="661" t="s">
        <v>6722</v>
      </c>
      <c r="D460" s="661" t="s">
        <v>6920</v>
      </c>
      <c r="E460" s="661" t="s">
        <v>6921</v>
      </c>
      <c r="F460" s="664">
        <v>3</v>
      </c>
      <c r="G460" s="664">
        <v>492</v>
      </c>
      <c r="H460" s="664">
        <v>1</v>
      </c>
      <c r="I460" s="664">
        <v>164</v>
      </c>
      <c r="J460" s="664"/>
      <c r="K460" s="664"/>
      <c r="L460" s="664"/>
      <c r="M460" s="664"/>
      <c r="N460" s="664">
        <v>1</v>
      </c>
      <c r="O460" s="664">
        <v>166</v>
      </c>
      <c r="P460" s="677">
        <v>0.33739837398373984</v>
      </c>
      <c r="Q460" s="665">
        <v>166</v>
      </c>
    </row>
    <row r="461" spans="1:17" ht="14.4" customHeight="1" x14ac:dyDescent="0.3">
      <c r="A461" s="660" t="s">
        <v>6984</v>
      </c>
      <c r="B461" s="661" t="s">
        <v>6808</v>
      </c>
      <c r="C461" s="661" t="s">
        <v>6722</v>
      </c>
      <c r="D461" s="661" t="s">
        <v>1152</v>
      </c>
      <c r="E461" s="661" t="s">
        <v>6922</v>
      </c>
      <c r="F461" s="664"/>
      <c r="G461" s="664"/>
      <c r="H461" s="664"/>
      <c r="I461" s="664"/>
      <c r="J461" s="664">
        <v>6</v>
      </c>
      <c r="K461" s="664">
        <v>4712</v>
      </c>
      <c r="L461" s="664"/>
      <c r="M461" s="664">
        <v>785.33333333333337</v>
      </c>
      <c r="N461" s="664">
        <v>4</v>
      </c>
      <c r="O461" s="664">
        <v>3144</v>
      </c>
      <c r="P461" s="677"/>
      <c r="Q461" s="665">
        <v>786</v>
      </c>
    </row>
    <row r="462" spans="1:17" ht="14.4" customHeight="1" x14ac:dyDescent="0.3">
      <c r="A462" s="660" t="s">
        <v>6984</v>
      </c>
      <c r="B462" s="661" t="s">
        <v>6808</v>
      </c>
      <c r="C462" s="661" t="s">
        <v>6722</v>
      </c>
      <c r="D462" s="661" t="s">
        <v>6923</v>
      </c>
      <c r="E462" s="661" t="s">
        <v>6924</v>
      </c>
      <c r="F462" s="664"/>
      <c r="G462" s="664"/>
      <c r="H462" s="664"/>
      <c r="I462" s="664"/>
      <c r="J462" s="664">
        <v>5</v>
      </c>
      <c r="K462" s="664">
        <v>1106</v>
      </c>
      <c r="L462" s="664"/>
      <c r="M462" s="664">
        <v>221.2</v>
      </c>
      <c r="N462" s="664">
        <v>2</v>
      </c>
      <c r="O462" s="664">
        <v>444</v>
      </c>
      <c r="P462" s="677"/>
      <c r="Q462" s="665">
        <v>222</v>
      </c>
    </row>
    <row r="463" spans="1:17" ht="14.4" customHeight="1" x14ac:dyDescent="0.3">
      <c r="A463" s="660" t="s">
        <v>6984</v>
      </c>
      <c r="B463" s="661" t="s">
        <v>6808</v>
      </c>
      <c r="C463" s="661" t="s">
        <v>6722</v>
      </c>
      <c r="D463" s="661" t="s">
        <v>6925</v>
      </c>
      <c r="E463" s="661" t="s">
        <v>6926</v>
      </c>
      <c r="F463" s="664"/>
      <c r="G463" s="664"/>
      <c r="H463" s="664"/>
      <c r="I463" s="664"/>
      <c r="J463" s="664">
        <v>8</v>
      </c>
      <c r="K463" s="664">
        <v>4513</v>
      </c>
      <c r="L463" s="664"/>
      <c r="M463" s="664">
        <v>564.125</v>
      </c>
      <c r="N463" s="664">
        <v>3</v>
      </c>
      <c r="O463" s="664">
        <v>1695</v>
      </c>
      <c r="P463" s="677"/>
      <c r="Q463" s="665">
        <v>565</v>
      </c>
    </row>
    <row r="464" spans="1:17" ht="14.4" customHeight="1" x14ac:dyDescent="0.3">
      <c r="A464" s="660" t="s">
        <v>6984</v>
      </c>
      <c r="B464" s="661" t="s">
        <v>6808</v>
      </c>
      <c r="C464" s="661" t="s">
        <v>6722</v>
      </c>
      <c r="D464" s="661" t="s">
        <v>6927</v>
      </c>
      <c r="E464" s="661" t="s">
        <v>6928</v>
      </c>
      <c r="F464" s="664">
        <v>2</v>
      </c>
      <c r="G464" s="664">
        <v>1830</v>
      </c>
      <c r="H464" s="664">
        <v>1</v>
      </c>
      <c r="I464" s="664">
        <v>915</v>
      </c>
      <c r="J464" s="664">
        <v>8</v>
      </c>
      <c r="K464" s="664">
        <v>7323</v>
      </c>
      <c r="L464" s="664">
        <v>4.0016393442622951</v>
      </c>
      <c r="M464" s="664">
        <v>915.375</v>
      </c>
      <c r="N464" s="664">
        <v>3</v>
      </c>
      <c r="O464" s="664">
        <v>2748</v>
      </c>
      <c r="P464" s="677">
        <v>1.5016393442622951</v>
      </c>
      <c r="Q464" s="665">
        <v>916</v>
      </c>
    </row>
    <row r="465" spans="1:17" ht="14.4" customHeight="1" x14ac:dyDescent="0.3">
      <c r="A465" s="660" t="s">
        <v>6984</v>
      </c>
      <c r="B465" s="661" t="s">
        <v>6808</v>
      </c>
      <c r="C465" s="661" t="s">
        <v>6722</v>
      </c>
      <c r="D465" s="661" t="s">
        <v>6929</v>
      </c>
      <c r="E465" s="661" t="s">
        <v>6930</v>
      </c>
      <c r="F465" s="664">
        <v>2</v>
      </c>
      <c r="G465" s="664">
        <v>1784</v>
      </c>
      <c r="H465" s="664">
        <v>1</v>
      </c>
      <c r="I465" s="664">
        <v>892</v>
      </c>
      <c r="J465" s="664">
        <v>8</v>
      </c>
      <c r="K465" s="664">
        <v>7139</v>
      </c>
      <c r="L465" s="664">
        <v>4.001681614349776</v>
      </c>
      <c r="M465" s="664">
        <v>892.375</v>
      </c>
      <c r="N465" s="664">
        <v>3</v>
      </c>
      <c r="O465" s="664">
        <v>2679</v>
      </c>
      <c r="P465" s="677">
        <v>1.5016816143497758</v>
      </c>
      <c r="Q465" s="665">
        <v>893</v>
      </c>
    </row>
    <row r="466" spans="1:17" ht="14.4" customHeight="1" x14ac:dyDescent="0.3">
      <c r="A466" s="660" t="s">
        <v>6984</v>
      </c>
      <c r="B466" s="661" t="s">
        <v>6808</v>
      </c>
      <c r="C466" s="661" t="s">
        <v>6722</v>
      </c>
      <c r="D466" s="661" t="s">
        <v>6933</v>
      </c>
      <c r="E466" s="661" t="s">
        <v>6934</v>
      </c>
      <c r="F466" s="664"/>
      <c r="G466" s="664"/>
      <c r="H466" s="664"/>
      <c r="I466" s="664"/>
      <c r="J466" s="664">
        <v>2</v>
      </c>
      <c r="K466" s="664">
        <v>689</v>
      </c>
      <c r="L466" s="664"/>
      <c r="M466" s="664">
        <v>344.5</v>
      </c>
      <c r="N466" s="664">
        <v>1</v>
      </c>
      <c r="O466" s="664">
        <v>345</v>
      </c>
      <c r="P466" s="677"/>
      <c r="Q466" s="665">
        <v>345</v>
      </c>
    </row>
    <row r="467" spans="1:17" ht="14.4" customHeight="1" x14ac:dyDescent="0.3">
      <c r="A467" s="660" t="s">
        <v>6984</v>
      </c>
      <c r="B467" s="661" t="s">
        <v>6808</v>
      </c>
      <c r="C467" s="661" t="s">
        <v>6722</v>
      </c>
      <c r="D467" s="661" t="s">
        <v>6937</v>
      </c>
      <c r="E467" s="661" t="s">
        <v>6938</v>
      </c>
      <c r="F467" s="664"/>
      <c r="G467" s="664"/>
      <c r="H467" s="664"/>
      <c r="I467" s="664"/>
      <c r="J467" s="664">
        <v>2</v>
      </c>
      <c r="K467" s="664">
        <v>832</v>
      </c>
      <c r="L467" s="664"/>
      <c r="M467" s="664">
        <v>416</v>
      </c>
      <c r="N467" s="664">
        <v>1</v>
      </c>
      <c r="O467" s="664">
        <v>418</v>
      </c>
      <c r="P467" s="677"/>
      <c r="Q467" s="665">
        <v>418</v>
      </c>
    </row>
    <row r="468" spans="1:17" ht="14.4" customHeight="1" x14ac:dyDescent="0.3">
      <c r="A468" s="660" t="s">
        <v>6984</v>
      </c>
      <c r="B468" s="661" t="s">
        <v>6808</v>
      </c>
      <c r="C468" s="661" t="s">
        <v>6722</v>
      </c>
      <c r="D468" s="661" t="s">
        <v>6939</v>
      </c>
      <c r="E468" s="661" t="s">
        <v>6940</v>
      </c>
      <c r="F468" s="664"/>
      <c r="G468" s="664"/>
      <c r="H468" s="664"/>
      <c r="I468" s="664"/>
      <c r="J468" s="664">
        <v>2</v>
      </c>
      <c r="K468" s="664">
        <v>106</v>
      </c>
      <c r="L468" s="664"/>
      <c r="M468" s="664">
        <v>53</v>
      </c>
      <c r="N468" s="664"/>
      <c r="O468" s="664"/>
      <c r="P468" s="677"/>
      <c r="Q468" s="665"/>
    </row>
    <row r="469" spans="1:17" ht="14.4" customHeight="1" x14ac:dyDescent="0.3">
      <c r="A469" s="660" t="s">
        <v>6985</v>
      </c>
      <c r="B469" s="661" t="s">
        <v>6577</v>
      </c>
      <c r="C469" s="661" t="s">
        <v>6722</v>
      </c>
      <c r="D469" s="661" t="s">
        <v>6727</v>
      </c>
      <c r="E469" s="661" t="s">
        <v>6728</v>
      </c>
      <c r="F469" s="664"/>
      <c r="G469" s="664"/>
      <c r="H469" s="664"/>
      <c r="I469" s="664"/>
      <c r="J469" s="664"/>
      <c r="K469" s="664"/>
      <c r="L469" s="664"/>
      <c r="M469" s="664"/>
      <c r="N469" s="664">
        <v>1</v>
      </c>
      <c r="O469" s="664">
        <v>35</v>
      </c>
      <c r="P469" s="677"/>
      <c r="Q469" s="665">
        <v>35</v>
      </c>
    </row>
    <row r="470" spans="1:17" ht="14.4" customHeight="1" x14ac:dyDescent="0.3">
      <c r="A470" s="660" t="s">
        <v>6985</v>
      </c>
      <c r="B470" s="661" t="s">
        <v>6577</v>
      </c>
      <c r="C470" s="661" t="s">
        <v>6722</v>
      </c>
      <c r="D470" s="661" t="s">
        <v>6767</v>
      </c>
      <c r="E470" s="661" t="s">
        <v>6768</v>
      </c>
      <c r="F470" s="664"/>
      <c r="G470" s="664"/>
      <c r="H470" s="664"/>
      <c r="I470" s="664"/>
      <c r="J470" s="664"/>
      <c r="K470" s="664"/>
      <c r="L470" s="664"/>
      <c r="M470" s="664"/>
      <c r="N470" s="664">
        <v>5</v>
      </c>
      <c r="O470" s="664">
        <v>805</v>
      </c>
      <c r="P470" s="677"/>
      <c r="Q470" s="665">
        <v>161</v>
      </c>
    </row>
    <row r="471" spans="1:17" ht="14.4" customHeight="1" x14ac:dyDescent="0.3">
      <c r="A471" s="660" t="s">
        <v>6985</v>
      </c>
      <c r="B471" s="661" t="s">
        <v>6808</v>
      </c>
      <c r="C471" s="661" t="s">
        <v>6722</v>
      </c>
      <c r="D471" s="661" t="s">
        <v>6817</v>
      </c>
      <c r="E471" s="661" t="s">
        <v>6818</v>
      </c>
      <c r="F471" s="664">
        <v>2</v>
      </c>
      <c r="G471" s="664">
        <v>700</v>
      </c>
      <c r="H471" s="664">
        <v>1</v>
      </c>
      <c r="I471" s="664">
        <v>350</v>
      </c>
      <c r="J471" s="664">
        <v>7</v>
      </c>
      <c r="K471" s="664">
        <v>2450</v>
      </c>
      <c r="L471" s="664">
        <v>3.5</v>
      </c>
      <c r="M471" s="664">
        <v>350</v>
      </c>
      <c r="N471" s="664">
        <v>4</v>
      </c>
      <c r="O471" s="664">
        <v>1404</v>
      </c>
      <c r="P471" s="677">
        <v>2.0057142857142858</v>
      </c>
      <c r="Q471" s="665">
        <v>351</v>
      </c>
    </row>
    <row r="472" spans="1:17" ht="14.4" customHeight="1" x14ac:dyDescent="0.3">
      <c r="A472" s="660" t="s">
        <v>6985</v>
      </c>
      <c r="B472" s="661" t="s">
        <v>6808</v>
      </c>
      <c r="C472" s="661" t="s">
        <v>6722</v>
      </c>
      <c r="D472" s="661" t="s">
        <v>6821</v>
      </c>
      <c r="E472" s="661" t="s">
        <v>6822</v>
      </c>
      <c r="F472" s="664">
        <v>71</v>
      </c>
      <c r="G472" s="664">
        <v>4615</v>
      </c>
      <c r="H472" s="664">
        <v>1</v>
      </c>
      <c r="I472" s="664">
        <v>65</v>
      </c>
      <c r="J472" s="664">
        <v>49</v>
      </c>
      <c r="K472" s="664">
        <v>3185</v>
      </c>
      <c r="L472" s="664">
        <v>0.6901408450704225</v>
      </c>
      <c r="M472" s="664">
        <v>65</v>
      </c>
      <c r="N472" s="664">
        <v>66</v>
      </c>
      <c r="O472" s="664">
        <v>4290</v>
      </c>
      <c r="P472" s="677">
        <v>0.92957746478873238</v>
      </c>
      <c r="Q472" s="665">
        <v>65</v>
      </c>
    </row>
    <row r="473" spans="1:17" ht="14.4" customHeight="1" x14ac:dyDescent="0.3">
      <c r="A473" s="660" t="s">
        <v>6985</v>
      </c>
      <c r="B473" s="661" t="s">
        <v>6808</v>
      </c>
      <c r="C473" s="661" t="s">
        <v>6722</v>
      </c>
      <c r="D473" s="661" t="s">
        <v>1097</v>
      </c>
      <c r="E473" s="661" t="s">
        <v>6825</v>
      </c>
      <c r="F473" s="664"/>
      <c r="G473" s="664"/>
      <c r="H473" s="664"/>
      <c r="I473" s="664"/>
      <c r="J473" s="664">
        <v>1</v>
      </c>
      <c r="K473" s="664">
        <v>590</v>
      </c>
      <c r="L473" s="664"/>
      <c r="M473" s="664">
        <v>590</v>
      </c>
      <c r="N473" s="664"/>
      <c r="O473" s="664"/>
      <c r="P473" s="677"/>
      <c r="Q473" s="665"/>
    </row>
    <row r="474" spans="1:17" ht="14.4" customHeight="1" x14ac:dyDescent="0.3">
      <c r="A474" s="660" t="s">
        <v>6985</v>
      </c>
      <c r="B474" s="661" t="s">
        <v>6808</v>
      </c>
      <c r="C474" s="661" t="s">
        <v>6722</v>
      </c>
      <c r="D474" s="661" t="s">
        <v>6832</v>
      </c>
      <c r="E474" s="661" t="s">
        <v>6833</v>
      </c>
      <c r="F474" s="664">
        <v>2</v>
      </c>
      <c r="G474" s="664">
        <v>46</v>
      </c>
      <c r="H474" s="664">
        <v>1</v>
      </c>
      <c r="I474" s="664">
        <v>23</v>
      </c>
      <c r="J474" s="664">
        <v>6</v>
      </c>
      <c r="K474" s="664">
        <v>138</v>
      </c>
      <c r="L474" s="664">
        <v>3</v>
      </c>
      <c r="M474" s="664">
        <v>23</v>
      </c>
      <c r="N474" s="664">
        <v>4</v>
      </c>
      <c r="O474" s="664">
        <v>96</v>
      </c>
      <c r="P474" s="677">
        <v>2.0869565217391304</v>
      </c>
      <c r="Q474" s="665">
        <v>24</v>
      </c>
    </row>
    <row r="475" spans="1:17" ht="14.4" customHeight="1" x14ac:dyDescent="0.3">
      <c r="A475" s="660" t="s">
        <v>6985</v>
      </c>
      <c r="B475" s="661" t="s">
        <v>6808</v>
      </c>
      <c r="C475" s="661" t="s">
        <v>6722</v>
      </c>
      <c r="D475" s="661" t="s">
        <v>6836</v>
      </c>
      <c r="E475" s="661" t="s">
        <v>6837</v>
      </c>
      <c r="F475" s="664">
        <v>2</v>
      </c>
      <c r="G475" s="664">
        <v>108</v>
      </c>
      <c r="H475" s="664">
        <v>1</v>
      </c>
      <c r="I475" s="664">
        <v>54</v>
      </c>
      <c r="J475" s="664">
        <v>2</v>
      </c>
      <c r="K475" s="664">
        <v>108</v>
      </c>
      <c r="L475" s="664">
        <v>1</v>
      </c>
      <c r="M475" s="664">
        <v>54</v>
      </c>
      <c r="N475" s="664">
        <v>3</v>
      </c>
      <c r="O475" s="664">
        <v>162</v>
      </c>
      <c r="P475" s="677">
        <v>1.5</v>
      </c>
      <c r="Q475" s="665">
        <v>54</v>
      </c>
    </row>
    <row r="476" spans="1:17" ht="14.4" customHeight="1" x14ac:dyDescent="0.3">
      <c r="A476" s="660" t="s">
        <v>6985</v>
      </c>
      <c r="B476" s="661" t="s">
        <v>6808</v>
      </c>
      <c r="C476" s="661" t="s">
        <v>6722</v>
      </c>
      <c r="D476" s="661" t="s">
        <v>6838</v>
      </c>
      <c r="E476" s="661" t="s">
        <v>6839</v>
      </c>
      <c r="F476" s="664">
        <v>469</v>
      </c>
      <c r="G476" s="664">
        <v>36113</v>
      </c>
      <c r="H476" s="664">
        <v>1</v>
      </c>
      <c r="I476" s="664">
        <v>77</v>
      </c>
      <c r="J476" s="664">
        <v>253</v>
      </c>
      <c r="K476" s="664">
        <v>19481</v>
      </c>
      <c r="L476" s="664">
        <v>0.53944562899786785</v>
      </c>
      <c r="M476" s="664">
        <v>77</v>
      </c>
      <c r="N476" s="664">
        <v>253</v>
      </c>
      <c r="O476" s="664">
        <v>19481</v>
      </c>
      <c r="P476" s="677">
        <v>0.53944562899786785</v>
      </c>
      <c r="Q476" s="665">
        <v>77</v>
      </c>
    </row>
    <row r="477" spans="1:17" ht="14.4" customHeight="1" x14ac:dyDescent="0.3">
      <c r="A477" s="660" t="s">
        <v>6985</v>
      </c>
      <c r="B477" s="661" t="s">
        <v>6808</v>
      </c>
      <c r="C477" s="661" t="s">
        <v>6722</v>
      </c>
      <c r="D477" s="661" t="s">
        <v>6842</v>
      </c>
      <c r="E477" s="661" t="s">
        <v>6843</v>
      </c>
      <c r="F477" s="664">
        <v>29</v>
      </c>
      <c r="G477" s="664">
        <v>638</v>
      </c>
      <c r="H477" s="664">
        <v>1</v>
      </c>
      <c r="I477" s="664">
        <v>22</v>
      </c>
      <c r="J477" s="664">
        <v>14</v>
      </c>
      <c r="K477" s="664">
        <v>308</v>
      </c>
      <c r="L477" s="664">
        <v>0.48275862068965519</v>
      </c>
      <c r="M477" s="664">
        <v>22</v>
      </c>
      <c r="N477" s="664">
        <v>11</v>
      </c>
      <c r="O477" s="664">
        <v>253</v>
      </c>
      <c r="P477" s="677">
        <v>0.39655172413793105</v>
      </c>
      <c r="Q477" s="665">
        <v>23</v>
      </c>
    </row>
    <row r="478" spans="1:17" ht="14.4" customHeight="1" x14ac:dyDescent="0.3">
      <c r="A478" s="660" t="s">
        <v>6985</v>
      </c>
      <c r="B478" s="661" t="s">
        <v>6808</v>
      </c>
      <c r="C478" s="661" t="s">
        <v>6722</v>
      </c>
      <c r="D478" s="661" t="s">
        <v>6852</v>
      </c>
      <c r="E478" s="661" t="s">
        <v>6853</v>
      </c>
      <c r="F478" s="664">
        <v>17</v>
      </c>
      <c r="G478" s="664">
        <v>3553</v>
      </c>
      <c r="H478" s="664">
        <v>1</v>
      </c>
      <c r="I478" s="664">
        <v>209</v>
      </c>
      <c r="J478" s="664"/>
      <c r="K478" s="664"/>
      <c r="L478" s="664"/>
      <c r="M478" s="664"/>
      <c r="N478" s="664"/>
      <c r="O478" s="664"/>
      <c r="P478" s="677"/>
      <c r="Q478" s="665"/>
    </row>
    <row r="479" spans="1:17" ht="14.4" customHeight="1" x14ac:dyDescent="0.3">
      <c r="A479" s="660" t="s">
        <v>6985</v>
      </c>
      <c r="B479" s="661" t="s">
        <v>6808</v>
      </c>
      <c r="C479" s="661" t="s">
        <v>6722</v>
      </c>
      <c r="D479" s="661" t="s">
        <v>6854</v>
      </c>
      <c r="E479" s="661" t="s">
        <v>6855</v>
      </c>
      <c r="F479" s="664">
        <v>2</v>
      </c>
      <c r="G479" s="664">
        <v>132</v>
      </c>
      <c r="H479" s="664">
        <v>1</v>
      </c>
      <c r="I479" s="664">
        <v>66</v>
      </c>
      <c r="J479" s="664"/>
      <c r="K479" s="664"/>
      <c r="L479" s="664"/>
      <c r="M479" s="664"/>
      <c r="N479" s="664">
        <v>8</v>
      </c>
      <c r="O479" s="664">
        <v>528</v>
      </c>
      <c r="P479" s="677">
        <v>4</v>
      </c>
      <c r="Q479" s="665">
        <v>66</v>
      </c>
    </row>
    <row r="480" spans="1:17" ht="14.4" customHeight="1" x14ac:dyDescent="0.3">
      <c r="A480" s="660" t="s">
        <v>6985</v>
      </c>
      <c r="B480" s="661" t="s">
        <v>6808</v>
      </c>
      <c r="C480" s="661" t="s">
        <v>6722</v>
      </c>
      <c r="D480" s="661" t="s">
        <v>6858</v>
      </c>
      <c r="E480" s="661" t="s">
        <v>6859</v>
      </c>
      <c r="F480" s="664">
        <v>479</v>
      </c>
      <c r="G480" s="664">
        <v>7664</v>
      </c>
      <c r="H480" s="664">
        <v>1</v>
      </c>
      <c r="I480" s="664">
        <v>16</v>
      </c>
      <c r="J480" s="664">
        <v>258</v>
      </c>
      <c r="K480" s="664">
        <v>4128</v>
      </c>
      <c r="L480" s="664">
        <v>0.5386221294363257</v>
      </c>
      <c r="M480" s="664">
        <v>16</v>
      </c>
      <c r="N480" s="664">
        <v>266</v>
      </c>
      <c r="O480" s="664">
        <v>4256</v>
      </c>
      <c r="P480" s="677">
        <v>0.55532359081419624</v>
      </c>
      <c r="Q480" s="665">
        <v>16</v>
      </c>
    </row>
    <row r="481" spans="1:17" ht="14.4" customHeight="1" x14ac:dyDescent="0.3">
      <c r="A481" s="660" t="s">
        <v>6985</v>
      </c>
      <c r="B481" s="661" t="s">
        <v>6808</v>
      </c>
      <c r="C481" s="661" t="s">
        <v>6722</v>
      </c>
      <c r="D481" s="661" t="s">
        <v>6864</v>
      </c>
      <c r="E481" s="661" t="s">
        <v>6865</v>
      </c>
      <c r="F481" s="664">
        <v>27</v>
      </c>
      <c r="G481" s="664">
        <v>648</v>
      </c>
      <c r="H481" s="664">
        <v>1</v>
      </c>
      <c r="I481" s="664">
        <v>24</v>
      </c>
      <c r="J481" s="664">
        <v>5</v>
      </c>
      <c r="K481" s="664">
        <v>120</v>
      </c>
      <c r="L481" s="664">
        <v>0.18518518518518517</v>
      </c>
      <c r="M481" s="664">
        <v>24</v>
      </c>
      <c r="N481" s="664">
        <v>6</v>
      </c>
      <c r="O481" s="664">
        <v>144</v>
      </c>
      <c r="P481" s="677">
        <v>0.22222222222222221</v>
      </c>
      <c r="Q481" s="665">
        <v>24</v>
      </c>
    </row>
    <row r="482" spans="1:17" ht="14.4" customHeight="1" x14ac:dyDescent="0.3">
      <c r="A482" s="660" t="s">
        <v>6985</v>
      </c>
      <c r="B482" s="661" t="s">
        <v>6808</v>
      </c>
      <c r="C482" s="661" t="s">
        <v>6722</v>
      </c>
      <c r="D482" s="661" t="s">
        <v>6868</v>
      </c>
      <c r="E482" s="661" t="s">
        <v>6869</v>
      </c>
      <c r="F482" s="664">
        <v>10</v>
      </c>
      <c r="G482" s="664">
        <v>1800</v>
      </c>
      <c r="H482" s="664">
        <v>1</v>
      </c>
      <c r="I482" s="664">
        <v>180</v>
      </c>
      <c r="J482" s="664">
        <v>4</v>
      </c>
      <c r="K482" s="664">
        <v>720</v>
      </c>
      <c r="L482" s="664">
        <v>0.4</v>
      </c>
      <c r="M482" s="664">
        <v>180</v>
      </c>
      <c r="N482" s="664">
        <v>7</v>
      </c>
      <c r="O482" s="664">
        <v>1260</v>
      </c>
      <c r="P482" s="677">
        <v>0.7</v>
      </c>
      <c r="Q482" s="665">
        <v>180</v>
      </c>
    </row>
    <row r="483" spans="1:17" ht="14.4" customHeight="1" x14ac:dyDescent="0.3">
      <c r="A483" s="660" t="s">
        <v>6985</v>
      </c>
      <c r="B483" s="661" t="s">
        <v>6808</v>
      </c>
      <c r="C483" s="661" t="s">
        <v>6722</v>
      </c>
      <c r="D483" s="661" t="s">
        <v>6874</v>
      </c>
      <c r="E483" s="661" t="s">
        <v>6875</v>
      </c>
      <c r="F483" s="664">
        <v>3</v>
      </c>
      <c r="G483" s="664">
        <v>759</v>
      </c>
      <c r="H483" s="664">
        <v>1</v>
      </c>
      <c r="I483" s="664">
        <v>253</v>
      </c>
      <c r="J483" s="664">
        <v>11</v>
      </c>
      <c r="K483" s="664">
        <v>2783</v>
      </c>
      <c r="L483" s="664">
        <v>3.6666666666666665</v>
      </c>
      <c r="M483" s="664">
        <v>253</v>
      </c>
      <c r="N483" s="664">
        <v>13</v>
      </c>
      <c r="O483" s="664">
        <v>3289</v>
      </c>
      <c r="P483" s="677">
        <v>4.333333333333333</v>
      </c>
      <c r="Q483" s="665">
        <v>253</v>
      </c>
    </row>
    <row r="484" spans="1:17" ht="14.4" customHeight="1" x14ac:dyDescent="0.3">
      <c r="A484" s="660" t="s">
        <v>6985</v>
      </c>
      <c r="B484" s="661" t="s">
        <v>6808</v>
      </c>
      <c r="C484" s="661" t="s">
        <v>6722</v>
      </c>
      <c r="D484" s="661" t="s">
        <v>6882</v>
      </c>
      <c r="E484" s="661" t="s">
        <v>6883</v>
      </c>
      <c r="F484" s="664">
        <v>9</v>
      </c>
      <c r="G484" s="664">
        <v>1944</v>
      </c>
      <c r="H484" s="664">
        <v>1</v>
      </c>
      <c r="I484" s="664">
        <v>216</v>
      </c>
      <c r="J484" s="664">
        <v>3</v>
      </c>
      <c r="K484" s="664">
        <v>648</v>
      </c>
      <c r="L484" s="664">
        <v>0.33333333333333331</v>
      </c>
      <c r="M484" s="664">
        <v>216</v>
      </c>
      <c r="N484" s="664">
        <v>7</v>
      </c>
      <c r="O484" s="664">
        <v>1512</v>
      </c>
      <c r="P484" s="677">
        <v>0.77777777777777779</v>
      </c>
      <c r="Q484" s="665">
        <v>216</v>
      </c>
    </row>
    <row r="485" spans="1:17" ht="14.4" customHeight="1" x14ac:dyDescent="0.3">
      <c r="A485" s="660" t="s">
        <v>6985</v>
      </c>
      <c r="B485" s="661" t="s">
        <v>6808</v>
      </c>
      <c r="C485" s="661" t="s">
        <v>6722</v>
      </c>
      <c r="D485" s="661" t="s">
        <v>6884</v>
      </c>
      <c r="E485" s="661" t="s">
        <v>6885</v>
      </c>
      <c r="F485" s="664"/>
      <c r="G485" s="664"/>
      <c r="H485" s="664"/>
      <c r="I485" s="664"/>
      <c r="J485" s="664"/>
      <c r="K485" s="664"/>
      <c r="L485" s="664"/>
      <c r="M485" s="664"/>
      <c r="N485" s="664">
        <v>1</v>
      </c>
      <c r="O485" s="664">
        <v>36</v>
      </c>
      <c r="P485" s="677"/>
      <c r="Q485" s="665">
        <v>36</v>
      </c>
    </row>
    <row r="486" spans="1:17" ht="14.4" customHeight="1" x14ac:dyDescent="0.3">
      <c r="A486" s="660" t="s">
        <v>6985</v>
      </c>
      <c r="B486" s="661" t="s">
        <v>6808</v>
      </c>
      <c r="C486" s="661" t="s">
        <v>6722</v>
      </c>
      <c r="D486" s="661" t="s">
        <v>6888</v>
      </c>
      <c r="E486" s="661" t="s">
        <v>6889</v>
      </c>
      <c r="F486" s="664"/>
      <c r="G486" s="664"/>
      <c r="H486" s="664"/>
      <c r="I486" s="664"/>
      <c r="J486" s="664"/>
      <c r="K486" s="664"/>
      <c r="L486" s="664"/>
      <c r="M486" s="664"/>
      <c r="N486" s="664">
        <v>6</v>
      </c>
      <c r="O486" s="664">
        <v>300</v>
      </c>
      <c r="P486" s="677"/>
      <c r="Q486" s="665">
        <v>50</v>
      </c>
    </row>
    <row r="487" spans="1:17" ht="14.4" customHeight="1" x14ac:dyDescent="0.3">
      <c r="A487" s="660" t="s">
        <v>6985</v>
      </c>
      <c r="B487" s="661" t="s">
        <v>6808</v>
      </c>
      <c r="C487" s="661" t="s">
        <v>6722</v>
      </c>
      <c r="D487" s="661" t="s">
        <v>6902</v>
      </c>
      <c r="E487" s="661" t="s">
        <v>6903</v>
      </c>
      <c r="F487" s="664"/>
      <c r="G487" s="664"/>
      <c r="H487" s="664"/>
      <c r="I487" s="664"/>
      <c r="J487" s="664"/>
      <c r="K487" s="664"/>
      <c r="L487" s="664"/>
      <c r="M487" s="664"/>
      <c r="N487" s="664">
        <v>1</v>
      </c>
      <c r="O487" s="664">
        <v>231</v>
      </c>
      <c r="P487" s="677"/>
      <c r="Q487" s="665">
        <v>231</v>
      </c>
    </row>
    <row r="488" spans="1:17" ht="14.4" customHeight="1" x14ac:dyDescent="0.3">
      <c r="A488" s="660" t="s">
        <v>6985</v>
      </c>
      <c r="B488" s="661" t="s">
        <v>6808</v>
      </c>
      <c r="C488" s="661" t="s">
        <v>6722</v>
      </c>
      <c r="D488" s="661" t="s">
        <v>6908</v>
      </c>
      <c r="E488" s="661" t="s">
        <v>6909</v>
      </c>
      <c r="F488" s="664">
        <v>1</v>
      </c>
      <c r="G488" s="664">
        <v>406</v>
      </c>
      <c r="H488" s="664">
        <v>1</v>
      </c>
      <c r="I488" s="664">
        <v>406</v>
      </c>
      <c r="J488" s="664">
        <v>1</v>
      </c>
      <c r="K488" s="664">
        <v>406</v>
      </c>
      <c r="L488" s="664">
        <v>1</v>
      </c>
      <c r="M488" s="664">
        <v>406</v>
      </c>
      <c r="N488" s="664"/>
      <c r="O488" s="664"/>
      <c r="P488" s="677"/>
      <c r="Q488" s="665"/>
    </row>
    <row r="489" spans="1:17" ht="14.4" customHeight="1" x14ac:dyDescent="0.3">
      <c r="A489" s="660" t="s">
        <v>6985</v>
      </c>
      <c r="B489" s="661" t="s">
        <v>6808</v>
      </c>
      <c r="C489" s="661" t="s">
        <v>6722</v>
      </c>
      <c r="D489" s="661" t="s">
        <v>6912</v>
      </c>
      <c r="E489" s="661" t="s">
        <v>6913</v>
      </c>
      <c r="F489" s="664">
        <v>1</v>
      </c>
      <c r="G489" s="664">
        <v>586</v>
      </c>
      <c r="H489" s="664">
        <v>1</v>
      </c>
      <c r="I489" s="664">
        <v>586</v>
      </c>
      <c r="J489" s="664">
        <v>1</v>
      </c>
      <c r="K489" s="664">
        <v>586</v>
      </c>
      <c r="L489" s="664">
        <v>1</v>
      </c>
      <c r="M489" s="664">
        <v>586</v>
      </c>
      <c r="N489" s="664"/>
      <c r="O489" s="664"/>
      <c r="P489" s="677"/>
      <c r="Q489" s="665"/>
    </row>
    <row r="490" spans="1:17" ht="14.4" customHeight="1" x14ac:dyDescent="0.3">
      <c r="A490" s="660" t="s">
        <v>6986</v>
      </c>
      <c r="B490" s="661" t="s">
        <v>6577</v>
      </c>
      <c r="C490" s="661" t="s">
        <v>6722</v>
      </c>
      <c r="D490" s="661" t="s">
        <v>6727</v>
      </c>
      <c r="E490" s="661" t="s">
        <v>6728</v>
      </c>
      <c r="F490" s="664"/>
      <c r="G490" s="664"/>
      <c r="H490" s="664"/>
      <c r="I490" s="664"/>
      <c r="J490" s="664">
        <v>2</v>
      </c>
      <c r="K490" s="664">
        <v>68</v>
      </c>
      <c r="L490" s="664"/>
      <c r="M490" s="664">
        <v>34</v>
      </c>
      <c r="N490" s="664">
        <v>1</v>
      </c>
      <c r="O490" s="664">
        <v>35</v>
      </c>
      <c r="P490" s="677"/>
      <c r="Q490" s="665">
        <v>35</v>
      </c>
    </row>
    <row r="491" spans="1:17" ht="14.4" customHeight="1" x14ac:dyDescent="0.3">
      <c r="A491" s="660" t="s">
        <v>6986</v>
      </c>
      <c r="B491" s="661" t="s">
        <v>6577</v>
      </c>
      <c r="C491" s="661" t="s">
        <v>6722</v>
      </c>
      <c r="D491" s="661" t="s">
        <v>6767</v>
      </c>
      <c r="E491" s="661" t="s">
        <v>6768</v>
      </c>
      <c r="F491" s="664">
        <v>1</v>
      </c>
      <c r="G491" s="664">
        <v>159</v>
      </c>
      <c r="H491" s="664">
        <v>1</v>
      </c>
      <c r="I491" s="664">
        <v>159</v>
      </c>
      <c r="J491" s="664">
        <v>6</v>
      </c>
      <c r="K491" s="664">
        <v>954</v>
      </c>
      <c r="L491" s="664">
        <v>6</v>
      </c>
      <c r="M491" s="664">
        <v>159</v>
      </c>
      <c r="N491" s="664">
        <v>2</v>
      </c>
      <c r="O491" s="664">
        <v>322</v>
      </c>
      <c r="P491" s="677">
        <v>2.0251572327044025</v>
      </c>
      <c r="Q491" s="665">
        <v>161</v>
      </c>
    </row>
    <row r="492" spans="1:17" ht="14.4" customHeight="1" x14ac:dyDescent="0.3">
      <c r="A492" s="660" t="s">
        <v>6986</v>
      </c>
      <c r="B492" s="661" t="s">
        <v>6577</v>
      </c>
      <c r="C492" s="661" t="s">
        <v>6722</v>
      </c>
      <c r="D492" s="661" t="s">
        <v>6775</v>
      </c>
      <c r="E492" s="661" t="s">
        <v>6776</v>
      </c>
      <c r="F492" s="664"/>
      <c r="G492" s="664"/>
      <c r="H492" s="664"/>
      <c r="I492" s="664"/>
      <c r="J492" s="664"/>
      <c r="K492" s="664"/>
      <c r="L492" s="664"/>
      <c r="M492" s="664"/>
      <c r="N492" s="664">
        <v>1</v>
      </c>
      <c r="O492" s="664">
        <v>653</v>
      </c>
      <c r="P492" s="677"/>
      <c r="Q492" s="665">
        <v>653</v>
      </c>
    </row>
    <row r="493" spans="1:17" ht="14.4" customHeight="1" x14ac:dyDescent="0.3">
      <c r="A493" s="660" t="s">
        <v>6986</v>
      </c>
      <c r="B493" s="661" t="s">
        <v>6777</v>
      </c>
      <c r="C493" s="661" t="s">
        <v>6722</v>
      </c>
      <c r="D493" s="661" t="s">
        <v>6786</v>
      </c>
      <c r="E493" s="661" t="s">
        <v>6787</v>
      </c>
      <c r="F493" s="664"/>
      <c r="G493" s="664"/>
      <c r="H493" s="664"/>
      <c r="I493" s="664"/>
      <c r="J493" s="664"/>
      <c r="K493" s="664"/>
      <c r="L493" s="664"/>
      <c r="M493" s="664"/>
      <c r="N493" s="664">
        <v>2</v>
      </c>
      <c r="O493" s="664">
        <v>2536</v>
      </c>
      <c r="P493" s="677"/>
      <c r="Q493" s="665">
        <v>1268</v>
      </c>
    </row>
    <row r="494" spans="1:17" ht="14.4" customHeight="1" x14ac:dyDescent="0.3">
      <c r="A494" s="660" t="s">
        <v>6986</v>
      </c>
      <c r="B494" s="661" t="s">
        <v>6777</v>
      </c>
      <c r="C494" s="661" t="s">
        <v>6722</v>
      </c>
      <c r="D494" s="661" t="s">
        <v>6788</v>
      </c>
      <c r="E494" s="661" t="s">
        <v>6789</v>
      </c>
      <c r="F494" s="664"/>
      <c r="G494" s="664"/>
      <c r="H494" s="664"/>
      <c r="I494" s="664"/>
      <c r="J494" s="664"/>
      <c r="K494" s="664"/>
      <c r="L494" s="664"/>
      <c r="M494" s="664"/>
      <c r="N494" s="664">
        <v>1</v>
      </c>
      <c r="O494" s="664">
        <v>9446</v>
      </c>
      <c r="P494" s="677"/>
      <c r="Q494" s="665">
        <v>9446</v>
      </c>
    </row>
    <row r="495" spans="1:17" ht="14.4" customHeight="1" x14ac:dyDescent="0.3">
      <c r="A495" s="660" t="s">
        <v>6986</v>
      </c>
      <c r="B495" s="661" t="s">
        <v>6777</v>
      </c>
      <c r="C495" s="661" t="s">
        <v>6722</v>
      </c>
      <c r="D495" s="661" t="s">
        <v>6790</v>
      </c>
      <c r="E495" s="661" t="s">
        <v>6791</v>
      </c>
      <c r="F495" s="664"/>
      <c r="G495" s="664"/>
      <c r="H495" s="664"/>
      <c r="I495" s="664"/>
      <c r="J495" s="664"/>
      <c r="K495" s="664"/>
      <c r="L495" s="664"/>
      <c r="M495" s="664"/>
      <c r="N495" s="664">
        <v>1</v>
      </c>
      <c r="O495" s="664">
        <v>9864</v>
      </c>
      <c r="P495" s="677"/>
      <c r="Q495" s="665">
        <v>9864</v>
      </c>
    </row>
    <row r="496" spans="1:17" ht="14.4" customHeight="1" x14ac:dyDescent="0.3">
      <c r="A496" s="660" t="s">
        <v>6986</v>
      </c>
      <c r="B496" s="661" t="s">
        <v>6777</v>
      </c>
      <c r="C496" s="661" t="s">
        <v>6722</v>
      </c>
      <c r="D496" s="661" t="s">
        <v>6798</v>
      </c>
      <c r="E496" s="661" t="s">
        <v>6799</v>
      </c>
      <c r="F496" s="664"/>
      <c r="G496" s="664"/>
      <c r="H496" s="664"/>
      <c r="I496" s="664"/>
      <c r="J496" s="664"/>
      <c r="K496" s="664"/>
      <c r="L496" s="664"/>
      <c r="M496" s="664"/>
      <c r="N496" s="664">
        <v>2</v>
      </c>
      <c r="O496" s="664">
        <v>4528</v>
      </c>
      <c r="P496" s="677"/>
      <c r="Q496" s="665">
        <v>2264</v>
      </c>
    </row>
    <row r="497" spans="1:17" ht="14.4" customHeight="1" x14ac:dyDescent="0.3">
      <c r="A497" s="660" t="s">
        <v>6986</v>
      </c>
      <c r="B497" s="661" t="s">
        <v>6777</v>
      </c>
      <c r="C497" s="661" t="s">
        <v>6722</v>
      </c>
      <c r="D497" s="661" t="s">
        <v>6800</v>
      </c>
      <c r="E497" s="661" t="s">
        <v>6801</v>
      </c>
      <c r="F497" s="664"/>
      <c r="G497" s="664"/>
      <c r="H497" s="664"/>
      <c r="I497" s="664"/>
      <c r="J497" s="664"/>
      <c r="K497" s="664"/>
      <c r="L497" s="664"/>
      <c r="M497" s="664"/>
      <c r="N497" s="664">
        <v>1</v>
      </c>
      <c r="O497" s="664">
        <v>371</v>
      </c>
      <c r="P497" s="677"/>
      <c r="Q497" s="665">
        <v>371</v>
      </c>
    </row>
    <row r="498" spans="1:17" ht="14.4" customHeight="1" x14ac:dyDescent="0.3">
      <c r="A498" s="660" t="s">
        <v>6986</v>
      </c>
      <c r="B498" s="661" t="s">
        <v>6808</v>
      </c>
      <c r="C498" s="661" t="s">
        <v>6722</v>
      </c>
      <c r="D498" s="661" t="s">
        <v>6817</v>
      </c>
      <c r="E498" s="661" t="s">
        <v>6818</v>
      </c>
      <c r="F498" s="664">
        <v>9</v>
      </c>
      <c r="G498" s="664">
        <v>3150</v>
      </c>
      <c r="H498" s="664">
        <v>1</v>
      </c>
      <c r="I498" s="664">
        <v>350</v>
      </c>
      <c r="J498" s="664">
        <v>1</v>
      </c>
      <c r="K498" s="664">
        <v>351</v>
      </c>
      <c r="L498" s="664">
        <v>0.11142857142857143</v>
      </c>
      <c r="M498" s="664">
        <v>351</v>
      </c>
      <c r="N498" s="664">
        <v>3</v>
      </c>
      <c r="O498" s="664">
        <v>1053</v>
      </c>
      <c r="P498" s="677">
        <v>0.3342857142857143</v>
      </c>
      <c r="Q498" s="665">
        <v>351</v>
      </c>
    </row>
    <row r="499" spans="1:17" ht="14.4" customHeight="1" x14ac:dyDescent="0.3">
      <c r="A499" s="660" t="s">
        <v>6986</v>
      </c>
      <c r="B499" s="661" t="s">
        <v>6808</v>
      </c>
      <c r="C499" s="661" t="s">
        <v>6722</v>
      </c>
      <c r="D499" s="661" t="s">
        <v>6821</v>
      </c>
      <c r="E499" s="661" t="s">
        <v>6822</v>
      </c>
      <c r="F499" s="664">
        <v>301</v>
      </c>
      <c r="G499" s="664">
        <v>19565</v>
      </c>
      <c r="H499" s="664">
        <v>1</v>
      </c>
      <c r="I499" s="664">
        <v>65</v>
      </c>
      <c r="J499" s="664">
        <v>97</v>
      </c>
      <c r="K499" s="664">
        <v>6305</v>
      </c>
      <c r="L499" s="664">
        <v>0.32225913621262459</v>
      </c>
      <c r="M499" s="664">
        <v>65</v>
      </c>
      <c r="N499" s="664">
        <v>138</v>
      </c>
      <c r="O499" s="664">
        <v>8970</v>
      </c>
      <c r="P499" s="677">
        <v>0.4584717607973422</v>
      </c>
      <c r="Q499" s="665">
        <v>65</v>
      </c>
    </row>
    <row r="500" spans="1:17" ht="14.4" customHeight="1" x14ac:dyDescent="0.3">
      <c r="A500" s="660" t="s">
        <v>6986</v>
      </c>
      <c r="B500" s="661" t="s">
        <v>6808</v>
      </c>
      <c r="C500" s="661" t="s">
        <v>6722</v>
      </c>
      <c r="D500" s="661" t="s">
        <v>1097</v>
      </c>
      <c r="E500" s="661" t="s">
        <v>6825</v>
      </c>
      <c r="F500" s="664"/>
      <c r="G500" s="664"/>
      <c r="H500" s="664"/>
      <c r="I500" s="664"/>
      <c r="J500" s="664">
        <v>6</v>
      </c>
      <c r="K500" s="664">
        <v>3540</v>
      </c>
      <c r="L500" s="664"/>
      <c r="M500" s="664">
        <v>590</v>
      </c>
      <c r="N500" s="664">
        <v>4</v>
      </c>
      <c r="O500" s="664">
        <v>2364</v>
      </c>
      <c r="P500" s="677"/>
      <c r="Q500" s="665">
        <v>591</v>
      </c>
    </row>
    <row r="501" spans="1:17" ht="14.4" customHeight="1" x14ac:dyDescent="0.3">
      <c r="A501" s="660" t="s">
        <v>6986</v>
      </c>
      <c r="B501" s="661" t="s">
        <v>6808</v>
      </c>
      <c r="C501" s="661" t="s">
        <v>6722</v>
      </c>
      <c r="D501" s="661" t="s">
        <v>6828</v>
      </c>
      <c r="E501" s="661" t="s">
        <v>6829</v>
      </c>
      <c r="F501" s="664"/>
      <c r="G501" s="664"/>
      <c r="H501" s="664"/>
      <c r="I501" s="664"/>
      <c r="J501" s="664">
        <v>2</v>
      </c>
      <c r="K501" s="664">
        <v>298</v>
      </c>
      <c r="L501" s="664"/>
      <c r="M501" s="664">
        <v>149</v>
      </c>
      <c r="N501" s="664"/>
      <c r="O501" s="664"/>
      <c r="P501" s="677"/>
      <c r="Q501" s="665"/>
    </row>
    <row r="502" spans="1:17" ht="14.4" customHeight="1" x14ac:dyDescent="0.3">
      <c r="A502" s="660" t="s">
        <v>6986</v>
      </c>
      <c r="B502" s="661" t="s">
        <v>6808</v>
      </c>
      <c r="C502" s="661" t="s">
        <v>6722</v>
      </c>
      <c r="D502" s="661" t="s">
        <v>6832</v>
      </c>
      <c r="E502" s="661" t="s">
        <v>6833</v>
      </c>
      <c r="F502" s="664">
        <v>4</v>
      </c>
      <c r="G502" s="664">
        <v>92</v>
      </c>
      <c r="H502" s="664">
        <v>1</v>
      </c>
      <c r="I502" s="664">
        <v>23</v>
      </c>
      <c r="J502" s="664">
        <v>4</v>
      </c>
      <c r="K502" s="664">
        <v>94</v>
      </c>
      <c r="L502" s="664">
        <v>1.0217391304347827</v>
      </c>
      <c r="M502" s="664">
        <v>23.5</v>
      </c>
      <c r="N502" s="664">
        <v>5</v>
      </c>
      <c r="O502" s="664">
        <v>120</v>
      </c>
      <c r="P502" s="677">
        <v>1.3043478260869565</v>
      </c>
      <c r="Q502" s="665">
        <v>24</v>
      </c>
    </row>
    <row r="503" spans="1:17" ht="14.4" customHeight="1" x14ac:dyDescent="0.3">
      <c r="A503" s="660" t="s">
        <v>6986</v>
      </c>
      <c r="B503" s="661" t="s">
        <v>6808</v>
      </c>
      <c r="C503" s="661" t="s">
        <v>6722</v>
      </c>
      <c r="D503" s="661" t="s">
        <v>6836</v>
      </c>
      <c r="E503" s="661" t="s">
        <v>6837</v>
      </c>
      <c r="F503" s="664">
        <v>8</v>
      </c>
      <c r="G503" s="664">
        <v>432</v>
      </c>
      <c r="H503" s="664">
        <v>1</v>
      </c>
      <c r="I503" s="664">
        <v>54</v>
      </c>
      <c r="J503" s="664">
        <v>6</v>
      </c>
      <c r="K503" s="664">
        <v>324</v>
      </c>
      <c r="L503" s="664">
        <v>0.75</v>
      </c>
      <c r="M503" s="664">
        <v>54</v>
      </c>
      <c r="N503" s="664">
        <v>2</v>
      </c>
      <c r="O503" s="664">
        <v>108</v>
      </c>
      <c r="P503" s="677">
        <v>0.25</v>
      </c>
      <c r="Q503" s="665">
        <v>54</v>
      </c>
    </row>
    <row r="504" spans="1:17" ht="14.4" customHeight="1" x14ac:dyDescent="0.3">
      <c r="A504" s="660" t="s">
        <v>6986</v>
      </c>
      <c r="B504" s="661" t="s">
        <v>6808</v>
      </c>
      <c r="C504" s="661" t="s">
        <v>6722</v>
      </c>
      <c r="D504" s="661" t="s">
        <v>6838</v>
      </c>
      <c r="E504" s="661" t="s">
        <v>6839</v>
      </c>
      <c r="F504" s="664">
        <v>190</v>
      </c>
      <c r="G504" s="664">
        <v>14630</v>
      </c>
      <c r="H504" s="664">
        <v>1</v>
      </c>
      <c r="I504" s="664">
        <v>77</v>
      </c>
      <c r="J504" s="664">
        <v>163</v>
      </c>
      <c r="K504" s="664">
        <v>12551</v>
      </c>
      <c r="L504" s="664">
        <v>0.85789473684210527</v>
      </c>
      <c r="M504" s="664">
        <v>77</v>
      </c>
      <c r="N504" s="664">
        <v>225</v>
      </c>
      <c r="O504" s="664">
        <v>17325</v>
      </c>
      <c r="P504" s="677">
        <v>1.1842105263157894</v>
      </c>
      <c r="Q504" s="665">
        <v>77</v>
      </c>
    </row>
    <row r="505" spans="1:17" ht="14.4" customHeight="1" x14ac:dyDescent="0.3">
      <c r="A505" s="660" t="s">
        <v>6986</v>
      </c>
      <c r="B505" s="661" t="s">
        <v>6808</v>
      </c>
      <c r="C505" s="661" t="s">
        <v>6722</v>
      </c>
      <c r="D505" s="661" t="s">
        <v>6842</v>
      </c>
      <c r="E505" s="661" t="s">
        <v>6843</v>
      </c>
      <c r="F505" s="664">
        <v>27</v>
      </c>
      <c r="G505" s="664">
        <v>594</v>
      </c>
      <c r="H505" s="664">
        <v>1</v>
      </c>
      <c r="I505" s="664">
        <v>22</v>
      </c>
      <c r="J505" s="664">
        <v>8</v>
      </c>
      <c r="K505" s="664">
        <v>179</v>
      </c>
      <c r="L505" s="664">
        <v>0.30134680134680136</v>
      </c>
      <c r="M505" s="664">
        <v>22.375</v>
      </c>
      <c r="N505" s="664">
        <v>13</v>
      </c>
      <c r="O505" s="664">
        <v>299</v>
      </c>
      <c r="P505" s="677">
        <v>0.50336700336700335</v>
      </c>
      <c r="Q505" s="665">
        <v>23</v>
      </c>
    </row>
    <row r="506" spans="1:17" ht="14.4" customHeight="1" x14ac:dyDescent="0.3">
      <c r="A506" s="660" t="s">
        <v>6986</v>
      </c>
      <c r="B506" s="661" t="s">
        <v>6808</v>
      </c>
      <c r="C506" s="661" t="s">
        <v>6722</v>
      </c>
      <c r="D506" s="661" t="s">
        <v>6852</v>
      </c>
      <c r="E506" s="661" t="s">
        <v>6853</v>
      </c>
      <c r="F506" s="664">
        <v>7</v>
      </c>
      <c r="G506" s="664">
        <v>1463</v>
      </c>
      <c r="H506" s="664">
        <v>1</v>
      </c>
      <c r="I506" s="664">
        <v>209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6986</v>
      </c>
      <c r="B507" s="661" t="s">
        <v>6808</v>
      </c>
      <c r="C507" s="661" t="s">
        <v>6722</v>
      </c>
      <c r="D507" s="661" t="s">
        <v>6854</v>
      </c>
      <c r="E507" s="661" t="s">
        <v>6855</v>
      </c>
      <c r="F507" s="664">
        <v>9</v>
      </c>
      <c r="G507" s="664">
        <v>594</v>
      </c>
      <c r="H507" s="664">
        <v>1</v>
      </c>
      <c r="I507" s="664">
        <v>66</v>
      </c>
      <c r="J507" s="664">
        <v>3</v>
      </c>
      <c r="K507" s="664">
        <v>198</v>
      </c>
      <c r="L507" s="664">
        <v>0.33333333333333331</v>
      </c>
      <c r="M507" s="664">
        <v>66</v>
      </c>
      <c r="N507" s="664">
        <v>1</v>
      </c>
      <c r="O507" s="664">
        <v>66</v>
      </c>
      <c r="P507" s="677">
        <v>0.1111111111111111</v>
      </c>
      <c r="Q507" s="665">
        <v>66</v>
      </c>
    </row>
    <row r="508" spans="1:17" ht="14.4" customHeight="1" x14ac:dyDescent="0.3">
      <c r="A508" s="660" t="s">
        <v>6986</v>
      </c>
      <c r="B508" s="661" t="s">
        <v>6808</v>
      </c>
      <c r="C508" s="661" t="s">
        <v>6722</v>
      </c>
      <c r="D508" s="661" t="s">
        <v>6858</v>
      </c>
      <c r="E508" s="661" t="s">
        <v>6859</v>
      </c>
      <c r="F508" s="664">
        <v>199</v>
      </c>
      <c r="G508" s="664">
        <v>3184</v>
      </c>
      <c r="H508" s="664">
        <v>1</v>
      </c>
      <c r="I508" s="664">
        <v>16</v>
      </c>
      <c r="J508" s="664">
        <v>162</v>
      </c>
      <c r="K508" s="664">
        <v>2592</v>
      </c>
      <c r="L508" s="664">
        <v>0.81407035175879394</v>
      </c>
      <c r="M508" s="664">
        <v>16</v>
      </c>
      <c r="N508" s="664">
        <v>221</v>
      </c>
      <c r="O508" s="664">
        <v>3536</v>
      </c>
      <c r="P508" s="677">
        <v>1.1105527638190955</v>
      </c>
      <c r="Q508" s="665">
        <v>16</v>
      </c>
    </row>
    <row r="509" spans="1:17" ht="14.4" customHeight="1" x14ac:dyDescent="0.3">
      <c r="A509" s="660" t="s">
        <v>6986</v>
      </c>
      <c r="B509" s="661" t="s">
        <v>6808</v>
      </c>
      <c r="C509" s="661" t="s">
        <v>6722</v>
      </c>
      <c r="D509" s="661" t="s">
        <v>6862</v>
      </c>
      <c r="E509" s="661" t="s">
        <v>6863</v>
      </c>
      <c r="F509" s="664"/>
      <c r="G509" s="664"/>
      <c r="H509" s="664"/>
      <c r="I509" s="664"/>
      <c r="J509" s="664"/>
      <c r="K509" s="664"/>
      <c r="L509" s="664"/>
      <c r="M509" s="664"/>
      <c r="N509" s="664">
        <v>15</v>
      </c>
      <c r="O509" s="664">
        <v>5235</v>
      </c>
      <c r="P509" s="677"/>
      <c r="Q509" s="665">
        <v>349</v>
      </c>
    </row>
    <row r="510" spans="1:17" ht="14.4" customHeight="1" x14ac:dyDescent="0.3">
      <c r="A510" s="660" t="s">
        <v>6986</v>
      </c>
      <c r="B510" s="661" t="s">
        <v>6808</v>
      </c>
      <c r="C510" s="661" t="s">
        <v>6722</v>
      </c>
      <c r="D510" s="661" t="s">
        <v>6864</v>
      </c>
      <c r="E510" s="661" t="s">
        <v>6865</v>
      </c>
      <c r="F510" s="664">
        <v>23</v>
      </c>
      <c r="G510" s="664">
        <v>552</v>
      </c>
      <c r="H510" s="664">
        <v>1</v>
      </c>
      <c r="I510" s="664">
        <v>24</v>
      </c>
      <c r="J510" s="664">
        <v>4</v>
      </c>
      <c r="K510" s="664">
        <v>96</v>
      </c>
      <c r="L510" s="664">
        <v>0.17391304347826086</v>
      </c>
      <c r="M510" s="664">
        <v>24</v>
      </c>
      <c r="N510" s="664">
        <v>8</v>
      </c>
      <c r="O510" s="664">
        <v>192</v>
      </c>
      <c r="P510" s="677">
        <v>0.34782608695652173</v>
      </c>
      <c r="Q510" s="665">
        <v>24</v>
      </c>
    </row>
    <row r="511" spans="1:17" ht="14.4" customHeight="1" x14ac:dyDescent="0.3">
      <c r="A511" s="660" t="s">
        <v>6986</v>
      </c>
      <c r="B511" s="661" t="s">
        <v>6808</v>
      </c>
      <c r="C511" s="661" t="s">
        <v>6722</v>
      </c>
      <c r="D511" s="661" t="s">
        <v>6868</v>
      </c>
      <c r="E511" s="661" t="s">
        <v>6869</v>
      </c>
      <c r="F511" s="664">
        <v>1</v>
      </c>
      <c r="G511" s="664">
        <v>180</v>
      </c>
      <c r="H511" s="664">
        <v>1</v>
      </c>
      <c r="I511" s="664">
        <v>180</v>
      </c>
      <c r="J511" s="664">
        <v>1</v>
      </c>
      <c r="K511" s="664">
        <v>180</v>
      </c>
      <c r="L511" s="664">
        <v>1</v>
      </c>
      <c r="M511" s="664">
        <v>180</v>
      </c>
      <c r="N511" s="664"/>
      <c r="O511" s="664"/>
      <c r="P511" s="677"/>
      <c r="Q511" s="665"/>
    </row>
    <row r="512" spans="1:17" ht="14.4" customHeight="1" x14ac:dyDescent="0.3">
      <c r="A512" s="660" t="s">
        <v>6986</v>
      </c>
      <c r="B512" s="661" t="s">
        <v>6808</v>
      </c>
      <c r="C512" s="661" t="s">
        <v>6722</v>
      </c>
      <c r="D512" s="661" t="s">
        <v>6874</v>
      </c>
      <c r="E512" s="661" t="s">
        <v>6875</v>
      </c>
      <c r="F512" s="664"/>
      <c r="G512" s="664"/>
      <c r="H512" s="664"/>
      <c r="I512" s="664"/>
      <c r="J512" s="664">
        <v>10</v>
      </c>
      <c r="K512" s="664">
        <v>2530</v>
      </c>
      <c r="L512" s="664"/>
      <c r="M512" s="664">
        <v>253</v>
      </c>
      <c r="N512" s="664">
        <v>11</v>
      </c>
      <c r="O512" s="664">
        <v>2783</v>
      </c>
      <c r="P512" s="677"/>
      <c r="Q512" s="665">
        <v>253</v>
      </c>
    </row>
    <row r="513" spans="1:17" ht="14.4" customHeight="1" x14ac:dyDescent="0.3">
      <c r="A513" s="660" t="s">
        <v>6986</v>
      </c>
      <c r="B513" s="661" t="s">
        <v>6808</v>
      </c>
      <c r="C513" s="661" t="s">
        <v>6722</v>
      </c>
      <c r="D513" s="661" t="s">
        <v>6878</v>
      </c>
      <c r="E513" s="661" t="s">
        <v>6879</v>
      </c>
      <c r="F513" s="664">
        <v>1</v>
      </c>
      <c r="G513" s="664">
        <v>189</v>
      </c>
      <c r="H513" s="664">
        <v>1</v>
      </c>
      <c r="I513" s="664">
        <v>189</v>
      </c>
      <c r="J513" s="664"/>
      <c r="K513" s="664"/>
      <c r="L513" s="664"/>
      <c r="M513" s="664"/>
      <c r="N513" s="664"/>
      <c r="O513" s="664"/>
      <c r="P513" s="677"/>
      <c r="Q513" s="665"/>
    </row>
    <row r="514" spans="1:17" ht="14.4" customHeight="1" x14ac:dyDescent="0.3">
      <c r="A514" s="660" t="s">
        <v>6986</v>
      </c>
      <c r="B514" s="661" t="s">
        <v>6808</v>
      </c>
      <c r="C514" s="661" t="s">
        <v>6722</v>
      </c>
      <c r="D514" s="661" t="s">
        <v>6882</v>
      </c>
      <c r="E514" s="661" t="s">
        <v>6883</v>
      </c>
      <c r="F514" s="664">
        <v>2</v>
      </c>
      <c r="G514" s="664">
        <v>432</v>
      </c>
      <c r="H514" s="664">
        <v>1</v>
      </c>
      <c r="I514" s="664">
        <v>216</v>
      </c>
      <c r="J514" s="664">
        <v>4</v>
      </c>
      <c r="K514" s="664">
        <v>864</v>
      </c>
      <c r="L514" s="664">
        <v>2</v>
      </c>
      <c r="M514" s="664">
        <v>216</v>
      </c>
      <c r="N514" s="664">
        <v>5</v>
      </c>
      <c r="O514" s="664">
        <v>1080</v>
      </c>
      <c r="P514" s="677">
        <v>2.5</v>
      </c>
      <c r="Q514" s="665">
        <v>216</v>
      </c>
    </row>
    <row r="515" spans="1:17" ht="14.4" customHeight="1" x14ac:dyDescent="0.3">
      <c r="A515" s="660" t="s">
        <v>6986</v>
      </c>
      <c r="B515" s="661" t="s">
        <v>6808</v>
      </c>
      <c r="C515" s="661" t="s">
        <v>6722</v>
      </c>
      <c r="D515" s="661" t="s">
        <v>6896</v>
      </c>
      <c r="E515" s="661" t="s">
        <v>6897</v>
      </c>
      <c r="F515" s="664">
        <v>1</v>
      </c>
      <c r="G515" s="664">
        <v>326</v>
      </c>
      <c r="H515" s="664">
        <v>1</v>
      </c>
      <c r="I515" s="664">
        <v>326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6986</v>
      </c>
      <c r="B516" s="661" t="s">
        <v>6808</v>
      </c>
      <c r="C516" s="661" t="s">
        <v>6722</v>
      </c>
      <c r="D516" s="661" t="s">
        <v>6900</v>
      </c>
      <c r="E516" s="661" t="s">
        <v>6901</v>
      </c>
      <c r="F516" s="664"/>
      <c r="G516" s="664"/>
      <c r="H516" s="664"/>
      <c r="I516" s="664"/>
      <c r="J516" s="664">
        <v>1</v>
      </c>
      <c r="K516" s="664">
        <v>751</v>
      </c>
      <c r="L516" s="664"/>
      <c r="M516" s="664">
        <v>751</v>
      </c>
      <c r="N516" s="664"/>
      <c r="O516" s="664"/>
      <c r="P516" s="677"/>
      <c r="Q516" s="665"/>
    </row>
    <row r="517" spans="1:17" ht="14.4" customHeight="1" x14ac:dyDescent="0.3">
      <c r="A517" s="660" t="s">
        <v>6986</v>
      </c>
      <c r="B517" s="661" t="s">
        <v>6808</v>
      </c>
      <c r="C517" s="661" t="s">
        <v>6722</v>
      </c>
      <c r="D517" s="661" t="s">
        <v>6906</v>
      </c>
      <c r="E517" s="661" t="s">
        <v>6907</v>
      </c>
      <c r="F517" s="664"/>
      <c r="G517" s="664"/>
      <c r="H517" s="664"/>
      <c r="I517" s="664"/>
      <c r="J517" s="664">
        <v>2</v>
      </c>
      <c r="K517" s="664">
        <v>458</v>
      </c>
      <c r="L517" s="664"/>
      <c r="M517" s="664">
        <v>229</v>
      </c>
      <c r="N517" s="664"/>
      <c r="O517" s="664"/>
      <c r="P517" s="677"/>
      <c r="Q517" s="665"/>
    </row>
    <row r="518" spans="1:17" ht="14.4" customHeight="1" x14ac:dyDescent="0.3">
      <c r="A518" s="660" t="s">
        <v>6986</v>
      </c>
      <c r="B518" s="661" t="s">
        <v>6808</v>
      </c>
      <c r="C518" s="661" t="s">
        <v>6722</v>
      </c>
      <c r="D518" s="661" t="s">
        <v>6908</v>
      </c>
      <c r="E518" s="661" t="s">
        <v>6909</v>
      </c>
      <c r="F518" s="664"/>
      <c r="G518" s="664"/>
      <c r="H518" s="664"/>
      <c r="I518" s="664"/>
      <c r="J518" s="664">
        <v>8</v>
      </c>
      <c r="K518" s="664">
        <v>3248</v>
      </c>
      <c r="L518" s="664"/>
      <c r="M518" s="664">
        <v>406</v>
      </c>
      <c r="N518" s="664">
        <v>4</v>
      </c>
      <c r="O518" s="664">
        <v>1628</v>
      </c>
      <c r="P518" s="677"/>
      <c r="Q518" s="665">
        <v>407</v>
      </c>
    </row>
    <row r="519" spans="1:17" ht="14.4" customHeight="1" x14ac:dyDescent="0.3">
      <c r="A519" s="660" t="s">
        <v>6986</v>
      </c>
      <c r="B519" s="661" t="s">
        <v>6808</v>
      </c>
      <c r="C519" s="661" t="s">
        <v>6722</v>
      </c>
      <c r="D519" s="661" t="s">
        <v>6912</v>
      </c>
      <c r="E519" s="661" t="s">
        <v>6913</v>
      </c>
      <c r="F519" s="664"/>
      <c r="G519" s="664"/>
      <c r="H519" s="664"/>
      <c r="I519" s="664"/>
      <c r="J519" s="664">
        <v>8</v>
      </c>
      <c r="K519" s="664">
        <v>4688</v>
      </c>
      <c r="L519" s="664"/>
      <c r="M519" s="664">
        <v>586</v>
      </c>
      <c r="N519" s="664">
        <v>4</v>
      </c>
      <c r="O519" s="664">
        <v>2348</v>
      </c>
      <c r="P519" s="677"/>
      <c r="Q519" s="665">
        <v>587</v>
      </c>
    </row>
    <row r="520" spans="1:17" ht="14.4" customHeight="1" x14ac:dyDescent="0.3">
      <c r="A520" s="660" t="s">
        <v>6987</v>
      </c>
      <c r="B520" s="661" t="s">
        <v>6577</v>
      </c>
      <c r="C520" s="661" t="s">
        <v>6722</v>
      </c>
      <c r="D520" s="661" t="s">
        <v>6727</v>
      </c>
      <c r="E520" s="661" t="s">
        <v>6728</v>
      </c>
      <c r="F520" s="664"/>
      <c r="G520" s="664"/>
      <c r="H520" s="664"/>
      <c r="I520" s="664"/>
      <c r="J520" s="664">
        <v>1</v>
      </c>
      <c r="K520" s="664">
        <v>35</v>
      </c>
      <c r="L520" s="664"/>
      <c r="M520" s="664">
        <v>35</v>
      </c>
      <c r="N520" s="664">
        <v>2</v>
      </c>
      <c r="O520" s="664">
        <v>70</v>
      </c>
      <c r="P520" s="677"/>
      <c r="Q520" s="665">
        <v>35</v>
      </c>
    </row>
    <row r="521" spans="1:17" ht="14.4" customHeight="1" x14ac:dyDescent="0.3">
      <c r="A521" s="660" t="s">
        <v>6987</v>
      </c>
      <c r="B521" s="661" t="s">
        <v>6577</v>
      </c>
      <c r="C521" s="661" t="s">
        <v>6722</v>
      </c>
      <c r="D521" s="661" t="s">
        <v>6767</v>
      </c>
      <c r="E521" s="661" t="s">
        <v>6768</v>
      </c>
      <c r="F521" s="664"/>
      <c r="G521" s="664"/>
      <c r="H521" s="664"/>
      <c r="I521" s="664"/>
      <c r="J521" s="664">
        <v>1</v>
      </c>
      <c r="K521" s="664">
        <v>159</v>
      </c>
      <c r="L521" s="664"/>
      <c r="M521" s="664">
        <v>159</v>
      </c>
      <c r="N521" s="664">
        <v>1</v>
      </c>
      <c r="O521" s="664">
        <v>161</v>
      </c>
      <c r="P521" s="677"/>
      <c r="Q521" s="665">
        <v>161</v>
      </c>
    </row>
    <row r="522" spans="1:17" ht="14.4" customHeight="1" x14ac:dyDescent="0.3">
      <c r="A522" s="660" t="s">
        <v>6987</v>
      </c>
      <c r="B522" s="661" t="s">
        <v>6577</v>
      </c>
      <c r="C522" s="661" t="s">
        <v>6722</v>
      </c>
      <c r="D522" s="661" t="s">
        <v>6773</v>
      </c>
      <c r="E522" s="661" t="s">
        <v>6774</v>
      </c>
      <c r="F522" s="664"/>
      <c r="G522" s="664"/>
      <c r="H522" s="664"/>
      <c r="I522" s="664"/>
      <c r="J522" s="664">
        <v>2</v>
      </c>
      <c r="K522" s="664">
        <v>327</v>
      </c>
      <c r="L522" s="664"/>
      <c r="M522" s="664">
        <v>163.5</v>
      </c>
      <c r="N522" s="664"/>
      <c r="O522" s="664"/>
      <c r="P522" s="677"/>
      <c r="Q522" s="665"/>
    </row>
    <row r="523" spans="1:17" ht="14.4" customHeight="1" x14ac:dyDescent="0.3">
      <c r="A523" s="660" t="s">
        <v>6987</v>
      </c>
      <c r="B523" s="661" t="s">
        <v>6577</v>
      </c>
      <c r="C523" s="661" t="s">
        <v>6722</v>
      </c>
      <c r="D523" s="661" t="s">
        <v>6775</v>
      </c>
      <c r="E523" s="661" t="s">
        <v>6776</v>
      </c>
      <c r="F523" s="664"/>
      <c r="G523" s="664"/>
      <c r="H523" s="664"/>
      <c r="I523" s="664"/>
      <c r="J523" s="664"/>
      <c r="K523" s="664"/>
      <c r="L523" s="664"/>
      <c r="M523" s="664"/>
      <c r="N523" s="664">
        <v>1</v>
      </c>
      <c r="O523" s="664">
        <v>653</v>
      </c>
      <c r="P523" s="677"/>
      <c r="Q523" s="665">
        <v>653</v>
      </c>
    </row>
    <row r="524" spans="1:17" ht="14.4" customHeight="1" x14ac:dyDescent="0.3">
      <c r="A524" s="660" t="s">
        <v>6987</v>
      </c>
      <c r="B524" s="661" t="s">
        <v>6777</v>
      </c>
      <c r="C524" s="661" t="s">
        <v>6722</v>
      </c>
      <c r="D524" s="661" t="s">
        <v>6782</v>
      </c>
      <c r="E524" s="661" t="s">
        <v>6783</v>
      </c>
      <c r="F524" s="664"/>
      <c r="G524" s="664"/>
      <c r="H524" s="664"/>
      <c r="I524" s="664"/>
      <c r="J524" s="664">
        <v>1</v>
      </c>
      <c r="K524" s="664">
        <v>301</v>
      </c>
      <c r="L524" s="664"/>
      <c r="M524" s="664">
        <v>301</v>
      </c>
      <c r="N524" s="664"/>
      <c r="O524" s="664"/>
      <c r="P524" s="677"/>
      <c r="Q524" s="665"/>
    </row>
    <row r="525" spans="1:17" ht="14.4" customHeight="1" x14ac:dyDescent="0.3">
      <c r="A525" s="660" t="s">
        <v>6987</v>
      </c>
      <c r="B525" s="661" t="s">
        <v>6777</v>
      </c>
      <c r="C525" s="661" t="s">
        <v>6722</v>
      </c>
      <c r="D525" s="661" t="s">
        <v>6786</v>
      </c>
      <c r="E525" s="661" t="s">
        <v>6787</v>
      </c>
      <c r="F525" s="664">
        <v>2</v>
      </c>
      <c r="G525" s="664">
        <v>2490</v>
      </c>
      <c r="H525" s="664">
        <v>1</v>
      </c>
      <c r="I525" s="664">
        <v>1245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6987</v>
      </c>
      <c r="B526" s="661" t="s">
        <v>6777</v>
      </c>
      <c r="C526" s="661" t="s">
        <v>6722</v>
      </c>
      <c r="D526" s="661" t="s">
        <v>6790</v>
      </c>
      <c r="E526" s="661" t="s">
        <v>6791</v>
      </c>
      <c r="F526" s="664"/>
      <c r="G526" s="664"/>
      <c r="H526" s="664"/>
      <c r="I526" s="664"/>
      <c r="J526" s="664">
        <v>1</v>
      </c>
      <c r="K526" s="664">
        <v>9828</v>
      </c>
      <c r="L526" s="664"/>
      <c r="M526" s="664">
        <v>9828</v>
      </c>
      <c r="N526" s="664"/>
      <c r="O526" s="664"/>
      <c r="P526" s="677"/>
      <c r="Q526" s="665"/>
    </row>
    <row r="527" spans="1:17" ht="14.4" customHeight="1" x14ac:dyDescent="0.3">
      <c r="A527" s="660" t="s">
        <v>6987</v>
      </c>
      <c r="B527" s="661" t="s">
        <v>6808</v>
      </c>
      <c r="C527" s="661" t="s">
        <v>6722</v>
      </c>
      <c r="D527" s="661" t="s">
        <v>6817</v>
      </c>
      <c r="E527" s="661" t="s">
        <v>6818</v>
      </c>
      <c r="F527" s="664"/>
      <c r="G527" s="664"/>
      <c r="H527" s="664"/>
      <c r="I527" s="664"/>
      <c r="J527" s="664"/>
      <c r="K527" s="664"/>
      <c r="L527" s="664"/>
      <c r="M527" s="664"/>
      <c r="N527" s="664">
        <v>1</v>
      </c>
      <c r="O527" s="664">
        <v>351</v>
      </c>
      <c r="P527" s="677"/>
      <c r="Q527" s="665">
        <v>351</v>
      </c>
    </row>
    <row r="528" spans="1:17" ht="14.4" customHeight="1" x14ac:dyDescent="0.3">
      <c r="A528" s="660" t="s">
        <v>6987</v>
      </c>
      <c r="B528" s="661" t="s">
        <v>6808</v>
      </c>
      <c r="C528" s="661" t="s">
        <v>6722</v>
      </c>
      <c r="D528" s="661" t="s">
        <v>6821</v>
      </c>
      <c r="E528" s="661" t="s">
        <v>6822</v>
      </c>
      <c r="F528" s="664">
        <v>139</v>
      </c>
      <c r="G528" s="664">
        <v>9035</v>
      </c>
      <c r="H528" s="664">
        <v>1</v>
      </c>
      <c r="I528" s="664">
        <v>65</v>
      </c>
      <c r="J528" s="664">
        <v>116</v>
      </c>
      <c r="K528" s="664">
        <v>7540</v>
      </c>
      <c r="L528" s="664">
        <v>0.83453237410071945</v>
      </c>
      <c r="M528" s="664">
        <v>65</v>
      </c>
      <c r="N528" s="664">
        <v>150</v>
      </c>
      <c r="O528" s="664">
        <v>9750</v>
      </c>
      <c r="P528" s="677">
        <v>1.079136690647482</v>
      </c>
      <c r="Q528" s="665">
        <v>65</v>
      </c>
    </row>
    <row r="529" spans="1:17" ht="14.4" customHeight="1" x14ac:dyDescent="0.3">
      <c r="A529" s="660" t="s">
        <v>6987</v>
      </c>
      <c r="B529" s="661" t="s">
        <v>6808</v>
      </c>
      <c r="C529" s="661" t="s">
        <v>6722</v>
      </c>
      <c r="D529" s="661" t="s">
        <v>1097</v>
      </c>
      <c r="E529" s="661" t="s">
        <v>6825</v>
      </c>
      <c r="F529" s="664"/>
      <c r="G529" s="664"/>
      <c r="H529" s="664"/>
      <c r="I529" s="664"/>
      <c r="J529" s="664"/>
      <c r="K529" s="664"/>
      <c r="L529" s="664"/>
      <c r="M529" s="664"/>
      <c r="N529" s="664">
        <v>1</v>
      </c>
      <c r="O529" s="664">
        <v>591</v>
      </c>
      <c r="P529" s="677"/>
      <c r="Q529" s="665">
        <v>591</v>
      </c>
    </row>
    <row r="530" spans="1:17" ht="14.4" customHeight="1" x14ac:dyDescent="0.3">
      <c r="A530" s="660" t="s">
        <v>6987</v>
      </c>
      <c r="B530" s="661" t="s">
        <v>6808</v>
      </c>
      <c r="C530" s="661" t="s">
        <v>6722</v>
      </c>
      <c r="D530" s="661" t="s">
        <v>6826</v>
      </c>
      <c r="E530" s="661" t="s">
        <v>6827</v>
      </c>
      <c r="F530" s="664"/>
      <c r="G530" s="664"/>
      <c r="H530" s="664"/>
      <c r="I530" s="664"/>
      <c r="J530" s="664"/>
      <c r="K530" s="664"/>
      <c r="L530" s="664"/>
      <c r="M530" s="664"/>
      <c r="N530" s="664">
        <v>1</v>
      </c>
      <c r="O530" s="664">
        <v>616</v>
      </c>
      <c r="P530" s="677"/>
      <c r="Q530" s="665">
        <v>616</v>
      </c>
    </row>
    <row r="531" spans="1:17" ht="14.4" customHeight="1" x14ac:dyDescent="0.3">
      <c r="A531" s="660" t="s">
        <v>6987</v>
      </c>
      <c r="B531" s="661" t="s">
        <v>6808</v>
      </c>
      <c r="C531" s="661" t="s">
        <v>6722</v>
      </c>
      <c r="D531" s="661" t="s">
        <v>6832</v>
      </c>
      <c r="E531" s="661" t="s">
        <v>6833</v>
      </c>
      <c r="F531" s="664">
        <v>1</v>
      </c>
      <c r="G531" s="664">
        <v>23</v>
      </c>
      <c r="H531" s="664">
        <v>1</v>
      </c>
      <c r="I531" s="664">
        <v>23</v>
      </c>
      <c r="J531" s="664">
        <v>1</v>
      </c>
      <c r="K531" s="664">
        <v>23</v>
      </c>
      <c r="L531" s="664">
        <v>1</v>
      </c>
      <c r="M531" s="664">
        <v>23</v>
      </c>
      <c r="N531" s="664">
        <v>1</v>
      </c>
      <c r="O531" s="664">
        <v>24</v>
      </c>
      <c r="P531" s="677">
        <v>1.0434782608695652</v>
      </c>
      <c r="Q531" s="665">
        <v>24</v>
      </c>
    </row>
    <row r="532" spans="1:17" ht="14.4" customHeight="1" x14ac:dyDescent="0.3">
      <c r="A532" s="660" t="s">
        <v>6987</v>
      </c>
      <c r="B532" s="661" t="s">
        <v>6808</v>
      </c>
      <c r="C532" s="661" t="s">
        <v>6722</v>
      </c>
      <c r="D532" s="661" t="s">
        <v>6836</v>
      </c>
      <c r="E532" s="661" t="s">
        <v>6837</v>
      </c>
      <c r="F532" s="664">
        <v>1</v>
      </c>
      <c r="G532" s="664">
        <v>54</v>
      </c>
      <c r="H532" s="664">
        <v>1</v>
      </c>
      <c r="I532" s="664">
        <v>54</v>
      </c>
      <c r="J532" s="664">
        <v>1</v>
      </c>
      <c r="K532" s="664">
        <v>54</v>
      </c>
      <c r="L532" s="664">
        <v>1</v>
      </c>
      <c r="M532" s="664">
        <v>54</v>
      </c>
      <c r="N532" s="664">
        <v>3</v>
      </c>
      <c r="O532" s="664">
        <v>162</v>
      </c>
      <c r="P532" s="677">
        <v>3</v>
      </c>
      <c r="Q532" s="665">
        <v>54</v>
      </c>
    </row>
    <row r="533" spans="1:17" ht="14.4" customHeight="1" x14ac:dyDescent="0.3">
      <c r="A533" s="660" t="s">
        <v>6987</v>
      </c>
      <c r="B533" s="661" t="s">
        <v>6808</v>
      </c>
      <c r="C533" s="661" t="s">
        <v>6722</v>
      </c>
      <c r="D533" s="661" t="s">
        <v>6838</v>
      </c>
      <c r="E533" s="661" t="s">
        <v>6839</v>
      </c>
      <c r="F533" s="664">
        <v>114</v>
      </c>
      <c r="G533" s="664">
        <v>8778</v>
      </c>
      <c r="H533" s="664">
        <v>1</v>
      </c>
      <c r="I533" s="664">
        <v>77</v>
      </c>
      <c r="J533" s="664">
        <v>96</v>
      </c>
      <c r="K533" s="664">
        <v>7392</v>
      </c>
      <c r="L533" s="664">
        <v>0.84210526315789469</v>
      </c>
      <c r="M533" s="664">
        <v>77</v>
      </c>
      <c r="N533" s="664">
        <v>100</v>
      </c>
      <c r="O533" s="664">
        <v>7700</v>
      </c>
      <c r="P533" s="677">
        <v>0.8771929824561403</v>
      </c>
      <c r="Q533" s="665">
        <v>77</v>
      </c>
    </row>
    <row r="534" spans="1:17" ht="14.4" customHeight="1" x14ac:dyDescent="0.3">
      <c r="A534" s="660" t="s">
        <v>6987</v>
      </c>
      <c r="B534" s="661" t="s">
        <v>6808</v>
      </c>
      <c r="C534" s="661" t="s">
        <v>6722</v>
      </c>
      <c r="D534" s="661" t="s">
        <v>6842</v>
      </c>
      <c r="E534" s="661" t="s">
        <v>6843</v>
      </c>
      <c r="F534" s="664">
        <v>21</v>
      </c>
      <c r="G534" s="664">
        <v>462</v>
      </c>
      <c r="H534" s="664">
        <v>1</v>
      </c>
      <c r="I534" s="664">
        <v>22</v>
      </c>
      <c r="J534" s="664">
        <v>15</v>
      </c>
      <c r="K534" s="664">
        <v>334</v>
      </c>
      <c r="L534" s="664">
        <v>0.72294372294372289</v>
      </c>
      <c r="M534" s="664">
        <v>22.266666666666666</v>
      </c>
      <c r="N534" s="664">
        <v>14</v>
      </c>
      <c r="O534" s="664">
        <v>322</v>
      </c>
      <c r="P534" s="677">
        <v>0.69696969696969702</v>
      </c>
      <c r="Q534" s="665">
        <v>23</v>
      </c>
    </row>
    <row r="535" spans="1:17" ht="14.4" customHeight="1" x14ac:dyDescent="0.3">
      <c r="A535" s="660" t="s">
        <v>6987</v>
      </c>
      <c r="B535" s="661" t="s">
        <v>6808</v>
      </c>
      <c r="C535" s="661" t="s">
        <v>6722</v>
      </c>
      <c r="D535" s="661" t="s">
        <v>6852</v>
      </c>
      <c r="E535" s="661" t="s">
        <v>6853</v>
      </c>
      <c r="F535" s="664">
        <v>9</v>
      </c>
      <c r="G535" s="664">
        <v>1881</v>
      </c>
      <c r="H535" s="664">
        <v>1</v>
      </c>
      <c r="I535" s="664">
        <v>209</v>
      </c>
      <c r="J535" s="664"/>
      <c r="K535" s="664"/>
      <c r="L535" s="664"/>
      <c r="M535" s="664"/>
      <c r="N535" s="664"/>
      <c r="O535" s="664"/>
      <c r="P535" s="677"/>
      <c r="Q535" s="665"/>
    </row>
    <row r="536" spans="1:17" ht="14.4" customHeight="1" x14ac:dyDescent="0.3">
      <c r="A536" s="660" t="s">
        <v>6987</v>
      </c>
      <c r="B536" s="661" t="s">
        <v>6808</v>
      </c>
      <c r="C536" s="661" t="s">
        <v>6722</v>
      </c>
      <c r="D536" s="661" t="s">
        <v>6854</v>
      </c>
      <c r="E536" s="661" t="s">
        <v>6855</v>
      </c>
      <c r="F536" s="664"/>
      <c r="G536" s="664"/>
      <c r="H536" s="664"/>
      <c r="I536" s="664"/>
      <c r="J536" s="664">
        <v>4</v>
      </c>
      <c r="K536" s="664">
        <v>264</v>
      </c>
      <c r="L536" s="664"/>
      <c r="M536" s="664">
        <v>66</v>
      </c>
      <c r="N536" s="664">
        <v>3</v>
      </c>
      <c r="O536" s="664">
        <v>198</v>
      </c>
      <c r="P536" s="677"/>
      <c r="Q536" s="665">
        <v>66</v>
      </c>
    </row>
    <row r="537" spans="1:17" ht="14.4" customHeight="1" x14ac:dyDescent="0.3">
      <c r="A537" s="660" t="s">
        <v>6987</v>
      </c>
      <c r="B537" s="661" t="s">
        <v>6808</v>
      </c>
      <c r="C537" s="661" t="s">
        <v>6722</v>
      </c>
      <c r="D537" s="661" t="s">
        <v>6858</v>
      </c>
      <c r="E537" s="661" t="s">
        <v>6859</v>
      </c>
      <c r="F537" s="664">
        <v>115</v>
      </c>
      <c r="G537" s="664">
        <v>1840</v>
      </c>
      <c r="H537" s="664">
        <v>1</v>
      </c>
      <c r="I537" s="664">
        <v>16</v>
      </c>
      <c r="J537" s="664">
        <v>94</v>
      </c>
      <c r="K537" s="664">
        <v>1504</v>
      </c>
      <c r="L537" s="664">
        <v>0.81739130434782614</v>
      </c>
      <c r="M537" s="664">
        <v>16</v>
      </c>
      <c r="N537" s="664">
        <v>104</v>
      </c>
      <c r="O537" s="664">
        <v>1664</v>
      </c>
      <c r="P537" s="677">
        <v>0.90434782608695652</v>
      </c>
      <c r="Q537" s="665">
        <v>16</v>
      </c>
    </row>
    <row r="538" spans="1:17" ht="14.4" customHeight="1" x14ac:dyDescent="0.3">
      <c r="A538" s="660" t="s">
        <v>6987</v>
      </c>
      <c r="B538" s="661" t="s">
        <v>6808</v>
      </c>
      <c r="C538" s="661" t="s">
        <v>6722</v>
      </c>
      <c r="D538" s="661" t="s">
        <v>6864</v>
      </c>
      <c r="E538" s="661" t="s">
        <v>6865</v>
      </c>
      <c r="F538" s="664">
        <v>20</v>
      </c>
      <c r="G538" s="664">
        <v>480</v>
      </c>
      <c r="H538" s="664">
        <v>1</v>
      </c>
      <c r="I538" s="664">
        <v>24</v>
      </c>
      <c r="J538" s="664">
        <v>14</v>
      </c>
      <c r="K538" s="664">
        <v>336</v>
      </c>
      <c r="L538" s="664">
        <v>0.7</v>
      </c>
      <c r="M538" s="664">
        <v>24</v>
      </c>
      <c r="N538" s="664">
        <v>13</v>
      </c>
      <c r="O538" s="664">
        <v>312</v>
      </c>
      <c r="P538" s="677">
        <v>0.65</v>
      </c>
      <c r="Q538" s="665">
        <v>24</v>
      </c>
    </row>
    <row r="539" spans="1:17" ht="14.4" customHeight="1" x14ac:dyDescent="0.3">
      <c r="A539" s="660" t="s">
        <v>6987</v>
      </c>
      <c r="B539" s="661" t="s">
        <v>6808</v>
      </c>
      <c r="C539" s="661" t="s">
        <v>6722</v>
      </c>
      <c r="D539" s="661" t="s">
        <v>6868</v>
      </c>
      <c r="E539" s="661" t="s">
        <v>6869</v>
      </c>
      <c r="F539" s="664"/>
      <c r="G539" s="664"/>
      <c r="H539" s="664"/>
      <c r="I539" s="664"/>
      <c r="J539" s="664"/>
      <c r="K539" s="664"/>
      <c r="L539" s="664"/>
      <c r="M539" s="664"/>
      <c r="N539" s="664">
        <v>2</v>
      </c>
      <c r="O539" s="664">
        <v>360</v>
      </c>
      <c r="P539" s="677"/>
      <c r="Q539" s="665">
        <v>180</v>
      </c>
    </row>
    <row r="540" spans="1:17" ht="14.4" customHeight="1" x14ac:dyDescent="0.3">
      <c r="A540" s="660" t="s">
        <v>6987</v>
      </c>
      <c r="B540" s="661" t="s">
        <v>6808</v>
      </c>
      <c r="C540" s="661" t="s">
        <v>6722</v>
      </c>
      <c r="D540" s="661" t="s">
        <v>6874</v>
      </c>
      <c r="E540" s="661" t="s">
        <v>6875</v>
      </c>
      <c r="F540" s="664"/>
      <c r="G540" s="664"/>
      <c r="H540" s="664"/>
      <c r="I540" s="664"/>
      <c r="J540" s="664">
        <v>5</v>
      </c>
      <c r="K540" s="664">
        <v>1265</v>
      </c>
      <c r="L540" s="664"/>
      <c r="M540" s="664">
        <v>253</v>
      </c>
      <c r="N540" s="664">
        <v>6</v>
      </c>
      <c r="O540" s="664">
        <v>1518</v>
      </c>
      <c r="P540" s="677"/>
      <c r="Q540" s="665">
        <v>253</v>
      </c>
    </row>
    <row r="541" spans="1:17" ht="14.4" customHeight="1" x14ac:dyDescent="0.3">
      <c r="A541" s="660" t="s">
        <v>6987</v>
      </c>
      <c r="B541" s="661" t="s">
        <v>6808</v>
      </c>
      <c r="C541" s="661" t="s">
        <v>6722</v>
      </c>
      <c r="D541" s="661" t="s">
        <v>6882</v>
      </c>
      <c r="E541" s="661" t="s">
        <v>6883</v>
      </c>
      <c r="F541" s="664"/>
      <c r="G541" s="664"/>
      <c r="H541" s="664"/>
      <c r="I541" s="664"/>
      <c r="J541" s="664">
        <v>1</v>
      </c>
      <c r="K541" s="664">
        <v>216</v>
      </c>
      <c r="L541" s="664"/>
      <c r="M541" s="664">
        <v>216</v>
      </c>
      <c r="N541" s="664">
        <v>3</v>
      </c>
      <c r="O541" s="664">
        <v>648</v>
      </c>
      <c r="P541" s="677"/>
      <c r="Q541" s="665">
        <v>216</v>
      </c>
    </row>
    <row r="542" spans="1:17" ht="14.4" customHeight="1" x14ac:dyDescent="0.3">
      <c r="A542" s="660" t="s">
        <v>6987</v>
      </c>
      <c r="B542" s="661" t="s">
        <v>6808</v>
      </c>
      <c r="C542" s="661" t="s">
        <v>6722</v>
      </c>
      <c r="D542" s="661" t="s">
        <v>6886</v>
      </c>
      <c r="E542" s="661" t="s">
        <v>6887</v>
      </c>
      <c r="F542" s="664"/>
      <c r="G542" s="664"/>
      <c r="H542" s="664"/>
      <c r="I542" s="664"/>
      <c r="J542" s="664"/>
      <c r="K542" s="664"/>
      <c r="L542" s="664"/>
      <c r="M542" s="664"/>
      <c r="N542" s="664">
        <v>1</v>
      </c>
      <c r="O542" s="664">
        <v>591</v>
      </c>
      <c r="P542" s="677"/>
      <c r="Q542" s="665">
        <v>591</v>
      </c>
    </row>
    <row r="543" spans="1:17" ht="14.4" customHeight="1" x14ac:dyDescent="0.3">
      <c r="A543" s="660" t="s">
        <v>6987</v>
      </c>
      <c r="B543" s="661" t="s">
        <v>6808</v>
      </c>
      <c r="C543" s="661" t="s">
        <v>6722</v>
      </c>
      <c r="D543" s="661" t="s">
        <v>6900</v>
      </c>
      <c r="E543" s="661" t="s">
        <v>6901</v>
      </c>
      <c r="F543" s="664"/>
      <c r="G543" s="664"/>
      <c r="H543" s="664"/>
      <c r="I543" s="664"/>
      <c r="J543" s="664"/>
      <c r="K543" s="664"/>
      <c r="L543" s="664"/>
      <c r="M543" s="664"/>
      <c r="N543" s="664">
        <v>1</v>
      </c>
      <c r="O543" s="664">
        <v>752</v>
      </c>
      <c r="P543" s="677"/>
      <c r="Q543" s="665">
        <v>752</v>
      </c>
    </row>
    <row r="544" spans="1:17" ht="14.4" customHeight="1" x14ac:dyDescent="0.3">
      <c r="A544" s="660" t="s">
        <v>6988</v>
      </c>
      <c r="B544" s="661" t="s">
        <v>6577</v>
      </c>
      <c r="C544" s="661" t="s">
        <v>6722</v>
      </c>
      <c r="D544" s="661" t="s">
        <v>6727</v>
      </c>
      <c r="E544" s="661" t="s">
        <v>6728</v>
      </c>
      <c r="F544" s="664">
        <v>1</v>
      </c>
      <c r="G544" s="664">
        <v>34</v>
      </c>
      <c r="H544" s="664">
        <v>1</v>
      </c>
      <c r="I544" s="664">
        <v>34</v>
      </c>
      <c r="J544" s="664"/>
      <c r="K544" s="664"/>
      <c r="L544" s="664"/>
      <c r="M544" s="664"/>
      <c r="N544" s="664">
        <v>1</v>
      </c>
      <c r="O544" s="664">
        <v>35</v>
      </c>
      <c r="P544" s="677">
        <v>1.0294117647058822</v>
      </c>
      <c r="Q544" s="665">
        <v>35</v>
      </c>
    </row>
    <row r="545" spans="1:17" ht="14.4" customHeight="1" x14ac:dyDescent="0.3">
      <c r="A545" s="660" t="s">
        <v>6988</v>
      </c>
      <c r="B545" s="661" t="s">
        <v>6577</v>
      </c>
      <c r="C545" s="661" t="s">
        <v>6722</v>
      </c>
      <c r="D545" s="661" t="s">
        <v>6773</v>
      </c>
      <c r="E545" s="661" t="s">
        <v>6774</v>
      </c>
      <c r="F545" s="664">
        <v>1</v>
      </c>
      <c r="G545" s="664">
        <v>163</v>
      </c>
      <c r="H545" s="664">
        <v>1</v>
      </c>
      <c r="I545" s="664">
        <v>163</v>
      </c>
      <c r="J545" s="664"/>
      <c r="K545" s="664"/>
      <c r="L545" s="664"/>
      <c r="M545" s="664"/>
      <c r="N545" s="664"/>
      <c r="O545" s="664"/>
      <c r="P545" s="677"/>
      <c r="Q545" s="665"/>
    </row>
    <row r="546" spans="1:17" ht="14.4" customHeight="1" x14ac:dyDescent="0.3">
      <c r="A546" s="660" t="s">
        <v>6988</v>
      </c>
      <c r="B546" s="661" t="s">
        <v>6777</v>
      </c>
      <c r="C546" s="661" t="s">
        <v>6722</v>
      </c>
      <c r="D546" s="661" t="s">
        <v>6778</v>
      </c>
      <c r="E546" s="661" t="s">
        <v>6779</v>
      </c>
      <c r="F546" s="664">
        <v>2</v>
      </c>
      <c r="G546" s="664">
        <v>1808</v>
      </c>
      <c r="H546" s="664">
        <v>1</v>
      </c>
      <c r="I546" s="664">
        <v>904</v>
      </c>
      <c r="J546" s="664"/>
      <c r="K546" s="664"/>
      <c r="L546" s="664"/>
      <c r="M546" s="664"/>
      <c r="N546" s="664">
        <v>1</v>
      </c>
      <c r="O546" s="664">
        <v>922</v>
      </c>
      <c r="P546" s="677">
        <v>0.50995575221238942</v>
      </c>
      <c r="Q546" s="665">
        <v>922</v>
      </c>
    </row>
    <row r="547" spans="1:17" ht="14.4" customHeight="1" x14ac:dyDescent="0.3">
      <c r="A547" s="660" t="s">
        <v>6988</v>
      </c>
      <c r="B547" s="661" t="s">
        <v>6777</v>
      </c>
      <c r="C547" s="661" t="s">
        <v>6722</v>
      </c>
      <c r="D547" s="661" t="s">
        <v>6784</v>
      </c>
      <c r="E547" s="661" t="s">
        <v>6785</v>
      </c>
      <c r="F547" s="664"/>
      <c r="G547" s="664"/>
      <c r="H547" s="664"/>
      <c r="I547" s="664"/>
      <c r="J547" s="664"/>
      <c r="K547" s="664"/>
      <c r="L547" s="664"/>
      <c r="M547" s="664"/>
      <c r="N547" s="664">
        <v>3</v>
      </c>
      <c r="O547" s="664">
        <v>69</v>
      </c>
      <c r="P547" s="677"/>
      <c r="Q547" s="665">
        <v>23</v>
      </c>
    </row>
    <row r="548" spans="1:17" ht="14.4" customHeight="1" x14ac:dyDescent="0.3">
      <c r="A548" s="660" t="s">
        <v>6988</v>
      </c>
      <c r="B548" s="661" t="s">
        <v>6777</v>
      </c>
      <c r="C548" s="661" t="s">
        <v>6722</v>
      </c>
      <c r="D548" s="661" t="s">
        <v>6786</v>
      </c>
      <c r="E548" s="661" t="s">
        <v>6787</v>
      </c>
      <c r="F548" s="664">
        <v>3</v>
      </c>
      <c r="G548" s="664">
        <v>3735</v>
      </c>
      <c r="H548" s="664">
        <v>1</v>
      </c>
      <c r="I548" s="664">
        <v>1245</v>
      </c>
      <c r="J548" s="664">
        <v>2</v>
      </c>
      <c r="K548" s="664">
        <v>2522</v>
      </c>
      <c r="L548" s="664">
        <v>0.67523427041499329</v>
      </c>
      <c r="M548" s="664">
        <v>1261</v>
      </c>
      <c r="N548" s="664">
        <v>3</v>
      </c>
      <c r="O548" s="664">
        <v>3804</v>
      </c>
      <c r="P548" s="677">
        <v>1.0184738955823294</v>
      </c>
      <c r="Q548" s="665">
        <v>1268</v>
      </c>
    </row>
    <row r="549" spans="1:17" ht="14.4" customHeight="1" x14ac:dyDescent="0.3">
      <c r="A549" s="660" t="s">
        <v>6988</v>
      </c>
      <c r="B549" s="661" t="s">
        <v>6777</v>
      </c>
      <c r="C549" s="661" t="s">
        <v>6722</v>
      </c>
      <c r="D549" s="661" t="s">
        <v>6796</v>
      </c>
      <c r="E549" s="661" t="s">
        <v>6797</v>
      </c>
      <c r="F549" s="664">
        <v>2</v>
      </c>
      <c r="G549" s="664">
        <v>2004</v>
      </c>
      <c r="H549" s="664">
        <v>1</v>
      </c>
      <c r="I549" s="664">
        <v>1002</v>
      </c>
      <c r="J549" s="664"/>
      <c r="K549" s="664"/>
      <c r="L549" s="664"/>
      <c r="M549" s="664"/>
      <c r="N549" s="664">
        <v>7</v>
      </c>
      <c r="O549" s="664">
        <v>7056</v>
      </c>
      <c r="P549" s="677">
        <v>3.5209580838323356</v>
      </c>
      <c r="Q549" s="665">
        <v>1008</v>
      </c>
    </row>
    <row r="550" spans="1:17" ht="14.4" customHeight="1" x14ac:dyDescent="0.3">
      <c r="A550" s="660" t="s">
        <v>6988</v>
      </c>
      <c r="B550" s="661" t="s">
        <v>6777</v>
      </c>
      <c r="C550" s="661" t="s">
        <v>6722</v>
      </c>
      <c r="D550" s="661" t="s">
        <v>6798</v>
      </c>
      <c r="E550" s="661" t="s">
        <v>6799</v>
      </c>
      <c r="F550" s="664">
        <v>4</v>
      </c>
      <c r="G550" s="664">
        <v>8932</v>
      </c>
      <c r="H550" s="664">
        <v>1</v>
      </c>
      <c r="I550" s="664">
        <v>2233</v>
      </c>
      <c r="J550" s="664">
        <v>2</v>
      </c>
      <c r="K550" s="664">
        <v>4508</v>
      </c>
      <c r="L550" s="664">
        <v>0.50470219435736674</v>
      </c>
      <c r="M550" s="664">
        <v>2254</v>
      </c>
      <c r="N550" s="664">
        <v>9</v>
      </c>
      <c r="O550" s="664">
        <v>20376</v>
      </c>
      <c r="P550" s="677">
        <v>2.2812360053739362</v>
      </c>
      <c r="Q550" s="665">
        <v>2264</v>
      </c>
    </row>
    <row r="551" spans="1:17" ht="14.4" customHeight="1" x14ac:dyDescent="0.3">
      <c r="A551" s="660" t="s">
        <v>6988</v>
      </c>
      <c r="B551" s="661" t="s">
        <v>6777</v>
      </c>
      <c r="C551" s="661" t="s">
        <v>6722</v>
      </c>
      <c r="D551" s="661" t="s">
        <v>6800</v>
      </c>
      <c r="E551" s="661" t="s">
        <v>6801</v>
      </c>
      <c r="F551" s="664">
        <v>2</v>
      </c>
      <c r="G551" s="664">
        <v>732</v>
      </c>
      <c r="H551" s="664">
        <v>1</v>
      </c>
      <c r="I551" s="664">
        <v>366</v>
      </c>
      <c r="J551" s="664">
        <v>1</v>
      </c>
      <c r="K551" s="664">
        <v>370</v>
      </c>
      <c r="L551" s="664">
        <v>0.50546448087431695</v>
      </c>
      <c r="M551" s="664">
        <v>370</v>
      </c>
      <c r="N551" s="664">
        <v>2</v>
      </c>
      <c r="O551" s="664">
        <v>742</v>
      </c>
      <c r="P551" s="677">
        <v>1.0136612021857923</v>
      </c>
      <c r="Q551" s="665">
        <v>371</v>
      </c>
    </row>
    <row r="552" spans="1:17" ht="14.4" customHeight="1" x14ac:dyDescent="0.3">
      <c r="A552" s="660" t="s">
        <v>6988</v>
      </c>
      <c r="B552" s="661" t="s">
        <v>6808</v>
      </c>
      <c r="C552" s="661" t="s">
        <v>6722</v>
      </c>
      <c r="D552" s="661" t="s">
        <v>6811</v>
      </c>
      <c r="E552" s="661" t="s">
        <v>6812</v>
      </c>
      <c r="F552" s="664">
        <v>1</v>
      </c>
      <c r="G552" s="664">
        <v>217</v>
      </c>
      <c r="H552" s="664">
        <v>1</v>
      </c>
      <c r="I552" s="664">
        <v>217</v>
      </c>
      <c r="J552" s="664"/>
      <c r="K552" s="664"/>
      <c r="L552" s="664"/>
      <c r="M552" s="664"/>
      <c r="N552" s="664"/>
      <c r="O552" s="664"/>
      <c r="P552" s="677"/>
      <c r="Q552" s="665"/>
    </row>
    <row r="553" spans="1:17" ht="14.4" customHeight="1" x14ac:dyDescent="0.3">
      <c r="A553" s="660" t="s">
        <v>6988</v>
      </c>
      <c r="B553" s="661" t="s">
        <v>6808</v>
      </c>
      <c r="C553" s="661" t="s">
        <v>6722</v>
      </c>
      <c r="D553" s="661" t="s">
        <v>6813</v>
      </c>
      <c r="E553" s="661" t="s">
        <v>6814</v>
      </c>
      <c r="F553" s="664">
        <v>1</v>
      </c>
      <c r="G553" s="664">
        <v>497</v>
      </c>
      <c r="H553" s="664">
        <v>1</v>
      </c>
      <c r="I553" s="664">
        <v>497</v>
      </c>
      <c r="J553" s="664"/>
      <c r="K553" s="664"/>
      <c r="L553" s="664"/>
      <c r="M553" s="664"/>
      <c r="N553" s="664"/>
      <c r="O553" s="664"/>
      <c r="P553" s="677"/>
      <c r="Q553" s="665"/>
    </row>
    <row r="554" spans="1:17" ht="14.4" customHeight="1" x14ac:dyDescent="0.3">
      <c r="A554" s="660" t="s">
        <v>6988</v>
      </c>
      <c r="B554" s="661" t="s">
        <v>6808</v>
      </c>
      <c r="C554" s="661" t="s">
        <v>6722</v>
      </c>
      <c r="D554" s="661" t="s">
        <v>6817</v>
      </c>
      <c r="E554" s="661" t="s">
        <v>6818</v>
      </c>
      <c r="F554" s="664"/>
      <c r="G554" s="664"/>
      <c r="H554" s="664"/>
      <c r="I554" s="664"/>
      <c r="J554" s="664"/>
      <c r="K554" s="664"/>
      <c r="L554" s="664"/>
      <c r="M554" s="664"/>
      <c r="N554" s="664">
        <v>2</v>
      </c>
      <c r="O554" s="664">
        <v>702</v>
      </c>
      <c r="P554" s="677"/>
      <c r="Q554" s="665">
        <v>351</v>
      </c>
    </row>
    <row r="555" spans="1:17" ht="14.4" customHeight="1" x14ac:dyDescent="0.3">
      <c r="A555" s="660" t="s">
        <v>6988</v>
      </c>
      <c r="B555" s="661" t="s">
        <v>6808</v>
      </c>
      <c r="C555" s="661" t="s">
        <v>6722</v>
      </c>
      <c r="D555" s="661" t="s">
        <v>6821</v>
      </c>
      <c r="E555" s="661" t="s">
        <v>6822</v>
      </c>
      <c r="F555" s="664">
        <v>46</v>
      </c>
      <c r="G555" s="664">
        <v>2990</v>
      </c>
      <c r="H555" s="664">
        <v>1</v>
      </c>
      <c r="I555" s="664">
        <v>65</v>
      </c>
      <c r="J555" s="664">
        <v>45</v>
      </c>
      <c r="K555" s="664">
        <v>2925</v>
      </c>
      <c r="L555" s="664">
        <v>0.97826086956521741</v>
      </c>
      <c r="M555" s="664">
        <v>65</v>
      </c>
      <c r="N555" s="664">
        <v>60</v>
      </c>
      <c r="O555" s="664">
        <v>3900</v>
      </c>
      <c r="P555" s="677">
        <v>1.3043478260869565</v>
      </c>
      <c r="Q555" s="665">
        <v>65</v>
      </c>
    </row>
    <row r="556" spans="1:17" ht="14.4" customHeight="1" x14ac:dyDescent="0.3">
      <c r="A556" s="660" t="s">
        <v>6988</v>
      </c>
      <c r="B556" s="661" t="s">
        <v>6808</v>
      </c>
      <c r="C556" s="661" t="s">
        <v>6722</v>
      </c>
      <c r="D556" s="661" t="s">
        <v>1097</v>
      </c>
      <c r="E556" s="661" t="s">
        <v>6825</v>
      </c>
      <c r="F556" s="664"/>
      <c r="G556" s="664"/>
      <c r="H556" s="664"/>
      <c r="I556" s="664"/>
      <c r="J556" s="664">
        <v>1</v>
      </c>
      <c r="K556" s="664">
        <v>590</v>
      </c>
      <c r="L556" s="664"/>
      <c r="M556" s="664">
        <v>590</v>
      </c>
      <c r="N556" s="664">
        <v>2</v>
      </c>
      <c r="O556" s="664">
        <v>1182</v>
      </c>
      <c r="P556" s="677"/>
      <c r="Q556" s="665">
        <v>591</v>
      </c>
    </row>
    <row r="557" spans="1:17" ht="14.4" customHeight="1" x14ac:dyDescent="0.3">
      <c r="A557" s="660" t="s">
        <v>6988</v>
      </c>
      <c r="B557" s="661" t="s">
        <v>6808</v>
      </c>
      <c r="C557" s="661" t="s">
        <v>6722</v>
      </c>
      <c r="D557" s="661" t="s">
        <v>6826</v>
      </c>
      <c r="E557" s="661" t="s">
        <v>6827</v>
      </c>
      <c r="F557" s="664"/>
      <c r="G557" s="664"/>
      <c r="H557" s="664"/>
      <c r="I557" s="664"/>
      <c r="J557" s="664">
        <v>1</v>
      </c>
      <c r="K557" s="664">
        <v>615</v>
      </c>
      <c r="L557" s="664"/>
      <c r="M557" s="664">
        <v>615</v>
      </c>
      <c r="N557" s="664">
        <v>2</v>
      </c>
      <c r="O557" s="664">
        <v>1232</v>
      </c>
      <c r="P557" s="677"/>
      <c r="Q557" s="665">
        <v>616</v>
      </c>
    </row>
    <row r="558" spans="1:17" ht="14.4" customHeight="1" x14ac:dyDescent="0.3">
      <c r="A558" s="660" t="s">
        <v>6988</v>
      </c>
      <c r="B558" s="661" t="s">
        <v>6808</v>
      </c>
      <c r="C558" s="661" t="s">
        <v>6722</v>
      </c>
      <c r="D558" s="661" t="s">
        <v>6828</v>
      </c>
      <c r="E558" s="661" t="s">
        <v>6829</v>
      </c>
      <c r="F558" s="664"/>
      <c r="G558" s="664"/>
      <c r="H558" s="664"/>
      <c r="I558" s="664"/>
      <c r="J558" s="664">
        <v>1</v>
      </c>
      <c r="K558" s="664">
        <v>149</v>
      </c>
      <c r="L558" s="664"/>
      <c r="M558" s="664">
        <v>149</v>
      </c>
      <c r="N558" s="664">
        <v>2</v>
      </c>
      <c r="O558" s="664">
        <v>300</v>
      </c>
      <c r="P558" s="677"/>
      <c r="Q558" s="665">
        <v>150</v>
      </c>
    </row>
    <row r="559" spans="1:17" ht="14.4" customHeight="1" x14ac:dyDescent="0.3">
      <c r="A559" s="660" t="s">
        <v>6988</v>
      </c>
      <c r="B559" s="661" t="s">
        <v>6808</v>
      </c>
      <c r="C559" s="661" t="s">
        <v>6722</v>
      </c>
      <c r="D559" s="661" t="s">
        <v>6832</v>
      </c>
      <c r="E559" s="661" t="s">
        <v>6833</v>
      </c>
      <c r="F559" s="664"/>
      <c r="G559" s="664"/>
      <c r="H559" s="664"/>
      <c r="I559" s="664"/>
      <c r="J559" s="664"/>
      <c r="K559" s="664"/>
      <c r="L559" s="664"/>
      <c r="M559" s="664"/>
      <c r="N559" s="664">
        <v>1</v>
      </c>
      <c r="O559" s="664">
        <v>24</v>
      </c>
      <c r="P559" s="677"/>
      <c r="Q559" s="665">
        <v>24</v>
      </c>
    </row>
    <row r="560" spans="1:17" ht="14.4" customHeight="1" x14ac:dyDescent="0.3">
      <c r="A560" s="660" t="s">
        <v>6988</v>
      </c>
      <c r="B560" s="661" t="s">
        <v>6808</v>
      </c>
      <c r="C560" s="661" t="s">
        <v>6722</v>
      </c>
      <c r="D560" s="661" t="s">
        <v>6836</v>
      </c>
      <c r="E560" s="661" t="s">
        <v>6837</v>
      </c>
      <c r="F560" s="664">
        <v>5</v>
      </c>
      <c r="G560" s="664">
        <v>270</v>
      </c>
      <c r="H560" s="664">
        <v>1</v>
      </c>
      <c r="I560" s="664">
        <v>54</v>
      </c>
      <c r="J560" s="664">
        <v>7</v>
      </c>
      <c r="K560" s="664">
        <v>378</v>
      </c>
      <c r="L560" s="664">
        <v>1.4</v>
      </c>
      <c r="M560" s="664">
        <v>54</v>
      </c>
      <c r="N560" s="664">
        <v>15</v>
      </c>
      <c r="O560" s="664">
        <v>810</v>
      </c>
      <c r="P560" s="677">
        <v>3</v>
      </c>
      <c r="Q560" s="665">
        <v>54</v>
      </c>
    </row>
    <row r="561" spans="1:17" ht="14.4" customHeight="1" x14ac:dyDescent="0.3">
      <c r="A561" s="660" t="s">
        <v>6988</v>
      </c>
      <c r="B561" s="661" t="s">
        <v>6808</v>
      </c>
      <c r="C561" s="661" t="s">
        <v>6722</v>
      </c>
      <c r="D561" s="661" t="s">
        <v>6838</v>
      </c>
      <c r="E561" s="661" t="s">
        <v>6839</v>
      </c>
      <c r="F561" s="664">
        <v>66</v>
      </c>
      <c r="G561" s="664">
        <v>5082</v>
      </c>
      <c r="H561" s="664">
        <v>1</v>
      </c>
      <c r="I561" s="664">
        <v>77</v>
      </c>
      <c r="J561" s="664">
        <v>64</v>
      </c>
      <c r="K561" s="664">
        <v>4928</v>
      </c>
      <c r="L561" s="664">
        <v>0.96969696969696972</v>
      </c>
      <c r="M561" s="664">
        <v>77</v>
      </c>
      <c r="N561" s="664">
        <v>74</v>
      </c>
      <c r="O561" s="664">
        <v>5698</v>
      </c>
      <c r="P561" s="677">
        <v>1.1212121212121211</v>
      </c>
      <c r="Q561" s="665">
        <v>77</v>
      </c>
    </row>
    <row r="562" spans="1:17" ht="14.4" customHeight="1" x14ac:dyDescent="0.3">
      <c r="A562" s="660" t="s">
        <v>6988</v>
      </c>
      <c r="B562" s="661" t="s">
        <v>6808</v>
      </c>
      <c r="C562" s="661" t="s">
        <v>6722</v>
      </c>
      <c r="D562" s="661" t="s">
        <v>6842</v>
      </c>
      <c r="E562" s="661" t="s">
        <v>6843</v>
      </c>
      <c r="F562" s="664"/>
      <c r="G562" s="664"/>
      <c r="H562" s="664"/>
      <c r="I562" s="664"/>
      <c r="J562" s="664">
        <v>1</v>
      </c>
      <c r="K562" s="664">
        <v>22</v>
      </c>
      <c r="L562" s="664"/>
      <c r="M562" s="664">
        <v>22</v>
      </c>
      <c r="N562" s="664">
        <v>4</v>
      </c>
      <c r="O562" s="664">
        <v>92</v>
      </c>
      <c r="P562" s="677"/>
      <c r="Q562" s="665">
        <v>23</v>
      </c>
    </row>
    <row r="563" spans="1:17" ht="14.4" customHeight="1" x14ac:dyDescent="0.3">
      <c r="A563" s="660" t="s">
        <v>6988</v>
      </c>
      <c r="B563" s="661" t="s">
        <v>6808</v>
      </c>
      <c r="C563" s="661" t="s">
        <v>6722</v>
      </c>
      <c r="D563" s="661" t="s">
        <v>6852</v>
      </c>
      <c r="E563" s="661" t="s">
        <v>6853</v>
      </c>
      <c r="F563" s="664">
        <v>2</v>
      </c>
      <c r="G563" s="664">
        <v>418</v>
      </c>
      <c r="H563" s="664">
        <v>1</v>
      </c>
      <c r="I563" s="664">
        <v>209</v>
      </c>
      <c r="J563" s="664"/>
      <c r="K563" s="664"/>
      <c r="L563" s="664"/>
      <c r="M563" s="664"/>
      <c r="N563" s="664"/>
      <c r="O563" s="664"/>
      <c r="P563" s="677"/>
      <c r="Q563" s="665"/>
    </row>
    <row r="564" spans="1:17" ht="14.4" customHeight="1" x14ac:dyDescent="0.3">
      <c r="A564" s="660" t="s">
        <v>6988</v>
      </c>
      <c r="B564" s="661" t="s">
        <v>6808</v>
      </c>
      <c r="C564" s="661" t="s">
        <v>6722</v>
      </c>
      <c r="D564" s="661" t="s">
        <v>6854</v>
      </c>
      <c r="E564" s="661" t="s">
        <v>6855</v>
      </c>
      <c r="F564" s="664"/>
      <c r="G564" s="664"/>
      <c r="H564" s="664"/>
      <c r="I564" s="664"/>
      <c r="J564" s="664">
        <v>2</v>
      </c>
      <c r="K564" s="664">
        <v>132</v>
      </c>
      <c r="L564" s="664"/>
      <c r="M564" s="664">
        <v>66</v>
      </c>
      <c r="N564" s="664">
        <v>2</v>
      </c>
      <c r="O564" s="664">
        <v>132</v>
      </c>
      <c r="P564" s="677"/>
      <c r="Q564" s="665">
        <v>66</v>
      </c>
    </row>
    <row r="565" spans="1:17" ht="14.4" customHeight="1" x14ac:dyDescent="0.3">
      <c r="A565" s="660" t="s">
        <v>6988</v>
      </c>
      <c r="B565" s="661" t="s">
        <v>6808</v>
      </c>
      <c r="C565" s="661" t="s">
        <v>6722</v>
      </c>
      <c r="D565" s="661" t="s">
        <v>6858</v>
      </c>
      <c r="E565" s="661" t="s">
        <v>6859</v>
      </c>
      <c r="F565" s="664">
        <v>66</v>
      </c>
      <c r="G565" s="664">
        <v>1056</v>
      </c>
      <c r="H565" s="664">
        <v>1</v>
      </c>
      <c r="I565" s="664">
        <v>16</v>
      </c>
      <c r="J565" s="664">
        <v>66</v>
      </c>
      <c r="K565" s="664">
        <v>1056</v>
      </c>
      <c r="L565" s="664">
        <v>1</v>
      </c>
      <c r="M565" s="664">
        <v>16</v>
      </c>
      <c r="N565" s="664">
        <v>78</v>
      </c>
      <c r="O565" s="664">
        <v>1248</v>
      </c>
      <c r="P565" s="677">
        <v>1.1818181818181819</v>
      </c>
      <c r="Q565" s="665">
        <v>16</v>
      </c>
    </row>
    <row r="566" spans="1:17" ht="14.4" customHeight="1" x14ac:dyDescent="0.3">
      <c r="A566" s="660" t="s">
        <v>6988</v>
      </c>
      <c r="B566" s="661" t="s">
        <v>6808</v>
      </c>
      <c r="C566" s="661" t="s">
        <v>6722</v>
      </c>
      <c r="D566" s="661" t="s">
        <v>6862</v>
      </c>
      <c r="E566" s="661" t="s">
        <v>6863</v>
      </c>
      <c r="F566" s="664">
        <v>11</v>
      </c>
      <c r="G566" s="664">
        <v>3828</v>
      </c>
      <c r="H566" s="664">
        <v>1</v>
      </c>
      <c r="I566" s="664">
        <v>348</v>
      </c>
      <c r="J566" s="664">
        <v>10</v>
      </c>
      <c r="K566" s="664">
        <v>3490</v>
      </c>
      <c r="L566" s="664">
        <v>0.91170323928944619</v>
      </c>
      <c r="M566" s="664">
        <v>349</v>
      </c>
      <c r="N566" s="664"/>
      <c r="O566" s="664"/>
      <c r="P566" s="677"/>
      <c r="Q566" s="665"/>
    </row>
    <row r="567" spans="1:17" ht="14.4" customHeight="1" x14ac:dyDescent="0.3">
      <c r="A567" s="660" t="s">
        <v>6988</v>
      </c>
      <c r="B567" s="661" t="s">
        <v>6808</v>
      </c>
      <c r="C567" s="661" t="s">
        <v>6722</v>
      </c>
      <c r="D567" s="661" t="s">
        <v>6864</v>
      </c>
      <c r="E567" s="661" t="s">
        <v>6865</v>
      </c>
      <c r="F567" s="664"/>
      <c r="G567" s="664"/>
      <c r="H567" s="664"/>
      <c r="I567" s="664"/>
      <c r="J567" s="664">
        <v>1</v>
      </c>
      <c r="K567" s="664">
        <v>24</v>
      </c>
      <c r="L567" s="664"/>
      <c r="M567" s="664">
        <v>24</v>
      </c>
      <c r="N567" s="664">
        <v>2</v>
      </c>
      <c r="O567" s="664">
        <v>48</v>
      </c>
      <c r="P567" s="677"/>
      <c r="Q567" s="665">
        <v>24</v>
      </c>
    </row>
    <row r="568" spans="1:17" ht="14.4" customHeight="1" x14ac:dyDescent="0.3">
      <c r="A568" s="660" t="s">
        <v>6988</v>
      </c>
      <c r="B568" s="661" t="s">
        <v>6808</v>
      </c>
      <c r="C568" s="661" t="s">
        <v>6722</v>
      </c>
      <c r="D568" s="661" t="s">
        <v>6866</v>
      </c>
      <c r="E568" s="661" t="s">
        <v>6867</v>
      </c>
      <c r="F568" s="664"/>
      <c r="G568" s="664"/>
      <c r="H568" s="664"/>
      <c r="I568" s="664"/>
      <c r="J568" s="664">
        <v>1</v>
      </c>
      <c r="K568" s="664">
        <v>738</v>
      </c>
      <c r="L568" s="664"/>
      <c r="M568" s="664">
        <v>738</v>
      </c>
      <c r="N568" s="664">
        <v>2</v>
      </c>
      <c r="O568" s="664">
        <v>1478</v>
      </c>
      <c r="P568" s="677"/>
      <c r="Q568" s="665">
        <v>739</v>
      </c>
    </row>
    <row r="569" spans="1:17" ht="14.4" customHeight="1" x14ac:dyDescent="0.3">
      <c r="A569" s="660" t="s">
        <v>6988</v>
      </c>
      <c r="B569" s="661" t="s">
        <v>6808</v>
      </c>
      <c r="C569" s="661" t="s">
        <v>6722</v>
      </c>
      <c r="D569" s="661" t="s">
        <v>6868</v>
      </c>
      <c r="E569" s="661" t="s">
        <v>6869</v>
      </c>
      <c r="F569" s="664"/>
      <c r="G569" s="664"/>
      <c r="H569" s="664"/>
      <c r="I569" s="664"/>
      <c r="J569" s="664">
        <v>2</v>
      </c>
      <c r="K569" s="664">
        <v>360</v>
      </c>
      <c r="L569" s="664"/>
      <c r="M569" s="664">
        <v>180</v>
      </c>
      <c r="N569" s="664">
        <v>3</v>
      </c>
      <c r="O569" s="664">
        <v>540</v>
      </c>
      <c r="P569" s="677"/>
      <c r="Q569" s="665">
        <v>180</v>
      </c>
    </row>
    <row r="570" spans="1:17" ht="14.4" customHeight="1" x14ac:dyDescent="0.3">
      <c r="A570" s="660" t="s">
        <v>6988</v>
      </c>
      <c r="B570" s="661" t="s">
        <v>6808</v>
      </c>
      <c r="C570" s="661" t="s">
        <v>6722</v>
      </c>
      <c r="D570" s="661" t="s">
        <v>6874</v>
      </c>
      <c r="E570" s="661" t="s">
        <v>6875</v>
      </c>
      <c r="F570" s="664"/>
      <c r="G570" s="664"/>
      <c r="H570" s="664"/>
      <c r="I570" s="664"/>
      <c r="J570" s="664">
        <v>1</v>
      </c>
      <c r="K570" s="664">
        <v>253</v>
      </c>
      <c r="L570" s="664"/>
      <c r="M570" s="664">
        <v>253</v>
      </c>
      <c r="N570" s="664">
        <v>2</v>
      </c>
      <c r="O570" s="664">
        <v>506</v>
      </c>
      <c r="P570" s="677"/>
      <c r="Q570" s="665">
        <v>253</v>
      </c>
    </row>
    <row r="571" spans="1:17" ht="14.4" customHeight="1" x14ac:dyDescent="0.3">
      <c r="A571" s="660" t="s">
        <v>6988</v>
      </c>
      <c r="B571" s="661" t="s">
        <v>6808</v>
      </c>
      <c r="C571" s="661" t="s">
        <v>6722</v>
      </c>
      <c r="D571" s="661" t="s">
        <v>6876</v>
      </c>
      <c r="E571" s="661" t="s">
        <v>6877</v>
      </c>
      <c r="F571" s="664"/>
      <c r="G571" s="664"/>
      <c r="H571" s="664"/>
      <c r="I571" s="664"/>
      <c r="J571" s="664">
        <v>1</v>
      </c>
      <c r="K571" s="664">
        <v>264</v>
      </c>
      <c r="L571" s="664"/>
      <c r="M571" s="664">
        <v>264</v>
      </c>
      <c r="N571" s="664">
        <v>2</v>
      </c>
      <c r="O571" s="664">
        <v>530</v>
      </c>
      <c r="P571" s="677"/>
      <c r="Q571" s="665">
        <v>265</v>
      </c>
    </row>
    <row r="572" spans="1:17" ht="14.4" customHeight="1" x14ac:dyDescent="0.3">
      <c r="A572" s="660" t="s">
        <v>6988</v>
      </c>
      <c r="B572" s="661" t="s">
        <v>6808</v>
      </c>
      <c r="C572" s="661" t="s">
        <v>6722</v>
      </c>
      <c r="D572" s="661" t="s">
        <v>6882</v>
      </c>
      <c r="E572" s="661" t="s">
        <v>6883</v>
      </c>
      <c r="F572" s="664">
        <v>3</v>
      </c>
      <c r="G572" s="664">
        <v>648</v>
      </c>
      <c r="H572" s="664">
        <v>1</v>
      </c>
      <c r="I572" s="664">
        <v>216</v>
      </c>
      <c r="J572" s="664">
        <v>3</v>
      </c>
      <c r="K572" s="664">
        <v>648</v>
      </c>
      <c r="L572" s="664">
        <v>1</v>
      </c>
      <c r="M572" s="664">
        <v>216</v>
      </c>
      <c r="N572" s="664">
        <v>5</v>
      </c>
      <c r="O572" s="664">
        <v>1080</v>
      </c>
      <c r="P572" s="677">
        <v>1.6666666666666667</v>
      </c>
      <c r="Q572" s="665">
        <v>216</v>
      </c>
    </row>
    <row r="573" spans="1:17" ht="14.4" customHeight="1" x14ac:dyDescent="0.3">
      <c r="A573" s="660" t="s">
        <v>6988</v>
      </c>
      <c r="B573" s="661" t="s">
        <v>6808</v>
      </c>
      <c r="C573" s="661" t="s">
        <v>6722</v>
      </c>
      <c r="D573" s="661" t="s">
        <v>6886</v>
      </c>
      <c r="E573" s="661" t="s">
        <v>6887</v>
      </c>
      <c r="F573" s="664"/>
      <c r="G573" s="664"/>
      <c r="H573" s="664"/>
      <c r="I573" s="664"/>
      <c r="J573" s="664">
        <v>1</v>
      </c>
      <c r="K573" s="664">
        <v>590</v>
      </c>
      <c r="L573" s="664"/>
      <c r="M573" s="664">
        <v>590</v>
      </c>
      <c r="N573" s="664">
        <v>2</v>
      </c>
      <c r="O573" s="664">
        <v>1182</v>
      </c>
      <c r="P573" s="677"/>
      <c r="Q573" s="665">
        <v>591</v>
      </c>
    </row>
    <row r="574" spans="1:17" ht="14.4" customHeight="1" x14ac:dyDescent="0.3">
      <c r="A574" s="660" t="s">
        <v>6988</v>
      </c>
      <c r="B574" s="661" t="s">
        <v>6808</v>
      </c>
      <c r="C574" s="661" t="s">
        <v>6722</v>
      </c>
      <c r="D574" s="661" t="s">
        <v>6890</v>
      </c>
      <c r="E574" s="661" t="s">
        <v>6891</v>
      </c>
      <c r="F574" s="664"/>
      <c r="G574" s="664"/>
      <c r="H574" s="664"/>
      <c r="I574" s="664"/>
      <c r="J574" s="664">
        <v>1</v>
      </c>
      <c r="K574" s="664">
        <v>545</v>
      </c>
      <c r="L574" s="664"/>
      <c r="M574" s="664">
        <v>545</v>
      </c>
      <c r="N574" s="664">
        <v>2</v>
      </c>
      <c r="O574" s="664">
        <v>1092</v>
      </c>
      <c r="P574" s="677"/>
      <c r="Q574" s="665">
        <v>546</v>
      </c>
    </row>
    <row r="575" spans="1:17" ht="14.4" customHeight="1" x14ac:dyDescent="0.3">
      <c r="A575" s="660" t="s">
        <v>6988</v>
      </c>
      <c r="B575" s="661" t="s">
        <v>6808</v>
      </c>
      <c r="C575" s="661" t="s">
        <v>6722</v>
      </c>
      <c r="D575" s="661" t="s">
        <v>6894</v>
      </c>
      <c r="E575" s="661" t="s">
        <v>6895</v>
      </c>
      <c r="F575" s="664"/>
      <c r="G575" s="664"/>
      <c r="H575" s="664"/>
      <c r="I575" s="664"/>
      <c r="J575" s="664">
        <v>1</v>
      </c>
      <c r="K575" s="664">
        <v>734</v>
      </c>
      <c r="L575" s="664"/>
      <c r="M575" s="664">
        <v>734</v>
      </c>
      <c r="N575" s="664">
        <v>2</v>
      </c>
      <c r="O575" s="664">
        <v>1470</v>
      </c>
      <c r="P575" s="677"/>
      <c r="Q575" s="665">
        <v>735</v>
      </c>
    </row>
    <row r="576" spans="1:17" ht="14.4" customHeight="1" x14ac:dyDescent="0.3">
      <c r="A576" s="660" t="s">
        <v>6988</v>
      </c>
      <c r="B576" s="661" t="s">
        <v>6808</v>
      </c>
      <c r="C576" s="661" t="s">
        <v>6722</v>
      </c>
      <c r="D576" s="661" t="s">
        <v>6896</v>
      </c>
      <c r="E576" s="661" t="s">
        <v>6897</v>
      </c>
      <c r="F576" s="664"/>
      <c r="G576" s="664"/>
      <c r="H576" s="664"/>
      <c r="I576" s="664"/>
      <c r="J576" s="664"/>
      <c r="K576" s="664"/>
      <c r="L576" s="664"/>
      <c r="M576" s="664"/>
      <c r="N576" s="664">
        <v>1</v>
      </c>
      <c r="O576" s="664">
        <v>327</v>
      </c>
      <c r="P576" s="677"/>
      <c r="Q576" s="665">
        <v>327</v>
      </c>
    </row>
    <row r="577" spans="1:17" ht="14.4" customHeight="1" x14ac:dyDescent="0.3">
      <c r="A577" s="660" t="s">
        <v>6988</v>
      </c>
      <c r="B577" s="661" t="s">
        <v>6808</v>
      </c>
      <c r="C577" s="661" t="s">
        <v>6722</v>
      </c>
      <c r="D577" s="661" t="s">
        <v>6898</v>
      </c>
      <c r="E577" s="661" t="s">
        <v>6899</v>
      </c>
      <c r="F577" s="664"/>
      <c r="G577" s="664"/>
      <c r="H577" s="664"/>
      <c r="I577" s="664"/>
      <c r="J577" s="664">
        <v>1</v>
      </c>
      <c r="K577" s="664">
        <v>344</v>
      </c>
      <c r="L577" s="664"/>
      <c r="M577" s="664">
        <v>344</v>
      </c>
      <c r="N577" s="664">
        <v>2</v>
      </c>
      <c r="O577" s="664">
        <v>690</v>
      </c>
      <c r="P577" s="677"/>
      <c r="Q577" s="665">
        <v>345</v>
      </c>
    </row>
    <row r="578" spans="1:17" ht="14.4" customHeight="1" x14ac:dyDescent="0.3">
      <c r="A578" s="660" t="s">
        <v>6988</v>
      </c>
      <c r="B578" s="661" t="s">
        <v>6808</v>
      </c>
      <c r="C578" s="661" t="s">
        <v>6722</v>
      </c>
      <c r="D578" s="661" t="s">
        <v>6900</v>
      </c>
      <c r="E578" s="661" t="s">
        <v>6901</v>
      </c>
      <c r="F578" s="664">
        <v>1</v>
      </c>
      <c r="G578" s="664">
        <v>751</v>
      </c>
      <c r="H578" s="664">
        <v>1</v>
      </c>
      <c r="I578" s="664">
        <v>751</v>
      </c>
      <c r="J578" s="664"/>
      <c r="K578" s="664"/>
      <c r="L578" s="664"/>
      <c r="M578" s="664"/>
      <c r="N578" s="664"/>
      <c r="O578" s="664"/>
      <c r="P578" s="677"/>
      <c r="Q578" s="665"/>
    </row>
    <row r="579" spans="1:17" ht="14.4" customHeight="1" x14ac:dyDescent="0.3">
      <c r="A579" s="660" t="s">
        <v>6988</v>
      </c>
      <c r="B579" s="661" t="s">
        <v>6808</v>
      </c>
      <c r="C579" s="661" t="s">
        <v>6722</v>
      </c>
      <c r="D579" s="661" t="s">
        <v>6902</v>
      </c>
      <c r="E579" s="661" t="s">
        <v>6903</v>
      </c>
      <c r="F579" s="664"/>
      <c r="G579" s="664"/>
      <c r="H579" s="664"/>
      <c r="I579" s="664"/>
      <c r="J579" s="664">
        <v>1</v>
      </c>
      <c r="K579" s="664">
        <v>230</v>
      </c>
      <c r="L579" s="664"/>
      <c r="M579" s="664">
        <v>230</v>
      </c>
      <c r="N579" s="664">
        <v>2</v>
      </c>
      <c r="O579" s="664">
        <v>462</v>
      </c>
      <c r="P579" s="677"/>
      <c r="Q579" s="665">
        <v>231</v>
      </c>
    </row>
    <row r="580" spans="1:17" ht="14.4" customHeight="1" x14ac:dyDescent="0.3">
      <c r="A580" s="660" t="s">
        <v>6988</v>
      </c>
      <c r="B580" s="661" t="s">
        <v>6808</v>
      </c>
      <c r="C580" s="661" t="s">
        <v>6722</v>
      </c>
      <c r="D580" s="661" t="s">
        <v>6906</v>
      </c>
      <c r="E580" s="661" t="s">
        <v>6907</v>
      </c>
      <c r="F580" s="664"/>
      <c r="G580" s="664"/>
      <c r="H580" s="664"/>
      <c r="I580" s="664"/>
      <c r="J580" s="664">
        <v>1</v>
      </c>
      <c r="K580" s="664">
        <v>229</v>
      </c>
      <c r="L580" s="664"/>
      <c r="M580" s="664">
        <v>229</v>
      </c>
      <c r="N580" s="664">
        <v>2</v>
      </c>
      <c r="O580" s="664">
        <v>460</v>
      </c>
      <c r="P580" s="677"/>
      <c r="Q580" s="665">
        <v>230</v>
      </c>
    </row>
    <row r="581" spans="1:17" ht="14.4" customHeight="1" x14ac:dyDescent="0.3">
      <c r="A581" s="660" t="s">
        <v>6988</v>
      </c>
      <c r="B581" s="661" t="s">
        <v>6808</v>
      </c>
      <c r="C581" s="661" t="s">
        <v>6722</v>
      </c>
      <c r="D581" s="661" t="s">
        <v>1152</v>
      </c>
      <c r="E581" s="661" t="s">
        <v>6922</v>
      </c>
      <c r="F581" s="664"/>
      <c r="G581" s="664"/>
      <c r="H581" s="664"/>
      <c r="I581" s="664"/>
      <c r="J581" s="664">
        <v>2</v>
      </c>
      <c r="K581" s="664">
        <v>1570</v>
      </c>
      <c r="L581" s="664"/>
      <c r="M581" s="664">
        <v>785</v>
      </c>
      <c r="N581" s="664">
        <v>2</v>
      </c>
      <c r="O581" s="664">
        <v>1572</v>
      </c>
      <c r="P581" s="677"/>
      <c r="Q581" s="665">
        <v>786</v>
      </c>
    </row>
    <row r="582" spans="1:17" ht="14.4" customHeight="1" x14ac:dyDescent="0.3">
      <c r="A582" s="660" t="s">
        <v>6988</v>
      </c>
      <c r="B582" s="661" t="s">
        <v>6808</v>
      </c>
      <c r="C582" s="661" t="s">
        <v>6722</v>
      </c>
      <c r="D582" s="661" t="s">
        <v>6923</v>
      </c>
      <c r="E582" s="661" t="s">
        <v>6924</v>
      </c>
      <c r="F582" s="664"/>
      <c r="G582" s="664"/>
      <c r="H582" s="664"/>
      <c r="I582" s="664"/>
      <c r="J582" s="664"/>
      <c r="K582" s="664"/>
      <c r="L582" s="664"/>
      <c r="M582" s="664"/>
      <c r="N582" s="664">
        <v>1</v>
      </c>
      <c r="O582" s="664">
        <v>222</v>
      </c>
      <c r="P582" s="677"/>
      <c r="Q582" s="665">
        <v>222</v>
      </c>
    </row>
    <row r="583" spans="1:17" ht="14.4" customHeight="1" x14ac:dyDescent="0.3">
      <c r="A583" s="660" t="s">
        <v>6989</v>
      </c>
      <c r="B583" s="661" t="s">
        <v>6577</v>
      </c>
      <c r="C583" s="661" t="s">
        <v>6715</v>
      </c>
      <c r="D583" s="661" t="s">
        <v>6716</v>
      </c>
      <c r="E583" s="661" t="s">
        <v>6717</v>
      </c>
      <c r="F583" s="664"/>
      <c r="G583" s="664"/>
      <c r="H583" s="664"/>
      <c r="I583" s="664"/>
      <c r="J583" s="664">
        <v>2</v>
      </c>
      <c r="K583" s="664">
        <v>1130.2</v>
      </c>
      <c r="L583" s="664"/>
      <c r="M583" s="664">
        <v>565.1</v>
      </c>
      <c r="N583" s="664"/>
      <c r="O583" s="664"/>
      <c r="P583" s="677"/>
      <c r="Q583" s="665"/>
    </row>
    <row r="584" spans="1:17" ht="14.4" customHeight="1" x14ac:dyDescent="0.3">
      <c r="A584" s="660" t="s">
        <v>6989</v>
      </c>
      <c r="B584" s="661" t="s">
        <v>6577</v>
      </c>
      <c r="C584" s="661" t="s">
        <v>6715</v>
      </c>
      <c r="D584" s="661" t="s">
        <v>6718</v>
      </c>
      <c r="E584" s="661" t="s">
        <v>6719</v>
      </c>
      <c r="F584" s="664"/>
      <c r="G584" s="664"/>
      <c r="H584" s="664"/>
      <c r="I584" s="664"/>
      <c r="J584" s="664">
        <v>1</v>
      </c>
      <c r="K584" s="664">
        <v>1049</v>
      </c>
      <c r="L584" s="664"/>
      <c r="M584" s="664">
        <v>1049</v>
      </c>
      <c r="N584" s="664"/>
      <c r="O584" s="664"/>
      <c r="P584" s="677"/>
      <c r="Q584" s="665"/>
    </row>
    <row r="585" spans="1:17" ht="14.4" customHeight="1" x14ac:dyDescent="0.3">
      <c r="A585" s="660" t="s">
        <v>6989</v>
      </c>
      <c r="B585" s="661" t="s">
        <v>6577</v>
      </c>
      <c r="C585" s="661" t="s">
        <v>6722</v>
      </c>
      <c r="D585" s="661" t="s">
        <v>6727</v>
      </c>
      <c r="E585" s="661" t="s">
        <v>6728</v>
      </c>
      <c r="F585" s="664">
        <v>1</v>
      </c>
      <c r="G585" s="664">
        <v>34</v>
      </c>
      <c r="H585" s="664">
        <v>1</v>
      </c>
      <c r="I585" s="664">
        <v>34</v>
      </c>
      <c r="J585" s="664">
        <v>4</v>
      </c>
      <c r="K585" s="664">
        <v>136</v>
      </c>
      <c r="L585" s="664">
        <v>4</v>
      </c>
      <c r="M585" s="664">
        <v>34</v>
      </c>
      <c r="N585" s="664">
        <v>3</v>
      </c>
      <c r="O585" s="664">
        <v>105</v>
      </c>
      <c r="P585" s="677">
        <v>3.0882352941176472</v>
      </c>
      <c r="Q585" s="665">
        <v>35</v>
      </c>
    </row>
    <row r="586" spans="1:17" ht="14.4" customHeight="1" x14ac:dyDescent="0.3">
      <c r="A586" s="660" t="s">
        <v>6989</v>
      </c>
      <c r="B586" s="661" t="s">
        <v>6577</v>
      </c>
      <c r="C586" s="661" t="s">
        <v>6722</v>
      </c>
      <c r="D586" s="661" t="s">
        <v>6731</v>
      </c>
      <c r="E586" s="661" t="s">
        <v>6732</v>
      </c>
      <c r="F586" s="664"/>
      <c r="G586" s="664"/>
      <c r="H586" s="664"/>
      <c r="I586" s="664"/>
      <c r="J586" s="664">
        <v>2</v>
      </c>
      <c r="K586" s="664">
        <v>326</v>
      </c>
      <c r="L586" s="664"/>
      <c r="M586" s="664">
        <v>163</v>
      </c>
      <c r="N586" s="664"/>
      <c r="O586" s="664"/>
      <c r="P586" s="677"/>
      <c r="Q586" s="665"/>
    </row>
    <row r="587" spans="1:17" ht="14.4" customHeight="1" x14ac:dyDescent="0.3">
      <c r="A587" s="660" t="s">
        <v>6989</v>
      </c>
      <c r="B587" s="661" t="s">
        <v>6577</v>
      </c>
      <c r="C587" s="661" t="s">
        <v>6722</v>
      </c>
      <c r="D587" s="661" t="s">
        <v>6733</v>
      </c>
      <c r="E587" s="661" t="s">
        <v>6734</v>
      </c>
      <c r="F587" s="664"/>
      <c r="G587" s="664"/>
      <c r="H587" s="664"/>
      <c r="I587" s="664"/>
      <c r="J587" s="664">
        <v>2</v>
      </c>
      <c r="K587" s="664">
        <v>92</v>
      </c>
      <c r="L587" s="664"/>
      <c r="M587" s="664">
        <v>46</v>
      </c>
      <c r="N587" s="664"/>
      <c r="O587" s="664"/>
      <c r="P587" s="677"/>
      <c r="Q587" s="665"/>
    </row>
    <row r="588" spans="1:17" ht="14.4" customHeight="1" x14ac:dyDescent="0.3">
      <c r="A588" s="660" t="s">
        <v>6989</v>
      </c>
      <c r="B588" s="661" t="s">
        <v>6577</v>
      </c>
      <c r="C588" s="661" t="s">
        <v>6722</v>
      </c>
      <c r="D588" s="661" t="s">
        <v>6745</v>
      </c>
      <c r="E588" s="661" t="s">
        <v>6746</v>
      </c>
      <c r="F588" s="664">
        <v>1</v>
      </c>
      <c r="G588" s="664">
        <v>0</v>
      </c>
      <c r="H588" s="664"/>
      <c r="I588" s="664">
        <v>0</v>
      </c>
      <c r="J588" s="664"/>
      <c r="K588" s="664"/>
      <c r="L588" s="664"/>
      <c r="M588" s="664"/>
      <c r="N588" s="664">
        <v>1</v>
      </c>
      <c r="O588" s="664">
        <v>0</v>
      </c>
      <c r="P588" s="677"/>
      <c r="Q588" s="665">
        <v>0</v>
      </c>
    </row>
    <row r="589" spans="1:17" ht="14.4" customHeight="1" x14ac:dyDescent="0.3">
      <c r="A589" s="660" t="s">
        <v>6989</v>
      </c>
      <c r="B589" s="661" t="s">
        <v>6577</v>
      </c>
      <c r="C589" s="661" t="s">
        <v>6722</v>
      </c>
      <c r="D589" s="661" t="s">
        <v>6749</v>
      </c>
      <c r="E589" s="661" t="s">
        <v>6750</v>
      </c>
      <c r="F589" s="664"/>
      <c r="G589" s="664"/>
      <c r="H589" s="664"/>
      <c r="I589" s="664"/>
      <c r="J589" s="664">
        <v>2</v>
      </c>
      <c r="K589" s="664">
        <v>162</v>
      </c>
      <c r="L589" s="664"/>
      <c r="M589" s="664">
        <v>81</v>
      </c>
      <c r="N589" s="664"/>
      <c r="O589" s="664"/>
      <c r="P589" s="677"/>
      <c r="Q589" s="665"/>
    </row>
    <row r="590" spans="1:17" ht="14.4" customHeight="1" x14ac:dyDescent="0.3">
      <c r="A590" s="660" t="s">
        <v>6989</v>
      </c>
      <c r="B590" s="661" t="s">
        <v>6577</v>
      </c>
      <c r="C590" s="661" t="s">
        <v>6722</v>
      </c>
      <c r="D590" s="661" t="s">
        <v>6759</v>
      </c>
      <c r="E590" s="661" t="s">
        <v>6760</v>
      </c>
      <c r="F590" s="664"/>
      <c r="G590" s="664"/>
      <c r="H590" s="664"/>
      <c r="I590" s="664"/>
      <c r="J590" s="664">
        <v>1</v>
      </c>
      <c r="K590" s="664">
        <v>327</v>
      </c>
      <c r="L590" s="664"/>
      <c r="M590" s="664">
        <v>327</v>
      </c>
      <c r="N590" s="664">
        <v>2</v>
      </c>
      <c r="O590" s="664">
        <v>662</v>
      </c>
      <c r="P590" s="677"/>
      <c r="Q590" s="665">
        <v>331</v>
      </c>
    </row>
    <row r="591" spans="1:17" ht="14.4" customHeight="1" x14ac:dyDescent="0.3">
      <c r="A591" s="660" t="s">
        <v>6989</v>
      </c>
      <c r="B591" s="661" t="s">
        <v>6577</v>
      </c>
      <c r="C591" s="661" t="s">
        <v>6722</v>
      </c>
      <c r="D591" s="661" t="s">
        <v>6765</v>
      </c>
      <c r="E591" s="661" t="s">
        <v>6766</v>
      </c>
      <c r="F591" s="664"/>
      <c r="G591" s="664"/>
      <c r="H591" s="664"/>
      <c r="I591" s="664"/>
      <c r="J591" s="664">
        <v>1</v>
      </c>
      <c r="K591" s="664">
        <v>438</v>
      </c>
      <c r="L591" s="664"/>
      <c r="M591" s="664">
        <v>438</v>
      </c>
      <c r="N591" s="664"/>
      <c r="O591" s="664"/>
      <c r="P591" s="677"/>
      <c r="Q591" s="665"/>
    </row>
    <row r="592" spans="1:17" ht="14.4" customHeight="1" x14ac:dyDescent="0.3">
      <c r="A592" s="660" t="s">
        <v>6989</v>
      </c>
      <c r="B592" s="661" t="s">
        <v>6577</v>
      </c>
      <c r="C592" s="661" t="s">
        <v>6722</v>
      </c>
      <c r="D592" s="661" t="s">
        <v>6767</v>
      </c>
      <c r="E592" s="661" t="s">
        <v>6768</v>
      </c>
      <c r="F592" s="664">
        <v>1</v>
      </c>
      <c r="G592" s="664">
        <v>159</v>
      </c>
      <c r="H592" s="664">
        <v>1</v>
      </c>
      <c r="I592" s="664">
        <v>159</v>
      </c>
      <c r="J592" s="664">
        <v>1</v>
      </c>
      <c r="K592" s="664">
        <v>159</v>
      </c>
      <c r="L592" s="664">
        <v>1</v>
      </c>
      <c r="M592" s="664">
        <v>159</v>
      </c>
      <c r="N592" s="664">
        <v>6</v>
      </c>
      <c r="O592" s="664">
        <v>966</v>
      </c>
      <c r="P592" s="677">
        <v>6.0754716981132075</v>
      </c>
      <c r="Q592" s="665">
        <v>161</v>
      </c>
    </row>
    <row r="593" spans="1:17" ht="14.4" customHeight="1" x14ac:dyDescent="0.3">
      <c r="A593" s="660" t="s">
        <v>6989</v>
      </c>
      <c r="B593" s="661" t="s">
        <v>6577</v>
      </c>
      <c r="C593" s="661" t="s">
        <v>6722</v>
      </c>
      <c r="D593" s="661" t="s">
        <v>6773</v>
      </c>
      <c r="E593" s="661" t="s">
        <v>6774</v>
      </c>
      <c r="F593" s="664">
        <v>1</v>
      </c>
      <c r="G593" s="664">
        <v>163</v>
      </c>
      <c r="H593" s="664">
        <v>1</v>
      </c>
      <c r="I593" s="664">
        <v>163</v>
      </c>
      <c r="J593" s="664"/>
      <c r="K593" s="664"/>
      <c r="L593" s="664"/>
      <c r="M593" s="664"/>
      <c r="N593" s="664">
        <v>3</v>
      </c>
      <c r="O593" s="664">
        <v>495</v>
      </c>
      <c r="P593" s="677">
        <v>3.03680981595092</v>
      </c>
      <c r="Q593" s="665">
        <v>165</v>
      </c>
    </row>
    <row r="594" spans="1:17" ht="14.4" customHeight="1" x14ac:dyDescent="0.3">
      <c r="A594" s="660" t="s">
        <v>6989</v>
      </c>
      <c r="B594" s="661" t="s">
        <v>6577</v>
      </c>
      <c r="C594" s="661" t="s">
        <v>6722</v>
      </c>
      <c r="D594" s="661" t="s">
        <v>6775</v>
      </c>
      <c r="E594" s="661" t="s">
        <v>6776</v>
      </c>
      <c r="F594" s="664"/>
      <c r="G594" s="664"/>
      <c r="H594" s="664"/>
      <c r="I594" s="664"/>
      <c r="J594" s="664">
        <v>2</v>
      </c>
      <c r="K594" s="664">
        <v>1296</v>
      </c>
      <c r="L594" s="664"/>
      <c r="M594" s="664">
        <v>648</v>
      </c>
      <c r="N594" s="664"/>
      <c r="O594" s="664"/>
      <c r="P594" s="677"/>
      <c r="Q594" s="665"/>
    </row>
    <row r="595" spans="1:17" ht="14.4" customHeight="1" x14ac:dyDescent="0.3">
      <c r="A595" s="660" t="s">
        <v>6989</v>
      </c>
      <c r="B595" s="661" t="s">
        <v>6777</v>
      </c>
      <c r="C595" s="661" t="s">
        <v>6722</v>
      </c>
      <c r="D595" s="661" t="s">
        <v>6778</v>
      </c>
      <c r="E595" s="661" t="s">
        <v>6779</v>
      </c>
      <c r="F595" s="664">
        <v>2</v>
      </c>
      <c r="G595" s="664">
        <v>1808</v>
      </c>
      <c r="H595" s="664">
        <v>1</v>
      </c>
      <c r="I595" s="664">
        <v>904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6989</v>
      </c>
      <c r="B596" s="661" t="s">
        <v>6777</v>
      </c>
      <c r="C596" s="661" t="s">
        <v>6722</v>
      </c>
      <c r="D596" s="661" t="s">
        <v>6782</v>
      </c>
      <c r="E596" s="661" t="s">
        <v>6783</v>
      </c>
      <c r="F596" s="664"/>
      <c r="G596" s="664"/>
      <c r="H596" s="664"/>
      <c r="I596" s="664"/>
      <c r="J596" s="664">
        <v>3</v>
      </c>
      <c r="K596" s="664">
        <v>891</v>
      </c>
      <c r="L596" s="664"/>
      <c r="M596" s="664">
        <v>297</v>
      </c>
      <c r="N596" s="664"/>
      <c r="O596" s="664"/>
      <c r="P596" s="677"/>
      <c r="Q596" s="665"/>
    </row>
    <row r="597" spans="1:17" ht="14.4" customHeight="1" x14ac:dyDescent="0.3">
      <c r="A597" s="660" t="s">
        <v>6989</v>
      </c>
      <c r="B597" s="661" t="s">
        <v>6777</v>
      </c>
      <c r="C597" s="661" t="s">
        <v>6722</v>
      </c>
      <c r="D597" s="661" t="s">
        <v>6784</v>
      </c>
      <c r="E597" s="661" t="s">
        <v>6785</v>
      </c>
      <c r="F597" s="664"/>
      <c r="G597" s="664"/>
      <c r="H597" s="664"/>
      <c r="I597" s="664"/>
      <c r="J597" s="664"/>
      <c r="K597" s="664"/>
      <c r="L597" s="664"/>
      <c r="M597" s="664"/>
      <c r="N597" s="664">
        <v>3</v>
      </c>
      <c r="O597" s="664">
        <v>69</v>
      </c>
      <c r="P597" s="677"/>
      <c r="Q597" s="665">
        <v>23</v>
      </c>
    </row>
    <row r="598" spans="1:17" ht="14.4" customHeight="1" x14ac:dyDescent="0.3">
      <c r="A598" s="660" t="s">
        <v>6989</v>
      </c>
      <c r="B598" s="661" t="s">
        <v>6777</v>
      </c>
      <c r="C598" s="661" t="s">
        <v>6722</v>
      </c>
      <c r="D598" s="661" t="s">
        <v>6786</v>
      </c>
      <c r="E598" s="661" t="s">
        <v>6787</v>
      </c>
      <c r="F598" s="664">
        <v>1</v>
      </c>
      <c r="G598" s="664">
        <v>1245</v>
      </c>
      <c r="H598" s="664">
        <v>1</v>
      </c>
      <c r="I598" s="664">
        <v>1245</v>
      </c>
      <c r="J598" s="664">
        <v>8</v>
      </c>
      <c r="K598" s="664">
        <v>9960</v>
      </c>
      <c r="L598" s="664">
        <v>8</v>
      </c>
      <c r="M598" s="664">
        <v>1245</v>
      </c>
      <c r="N598" s="664">
        <v>1</v>
      </c>
      <c r="O598" s="664">
        <v>1268</v>
      </c>
      <c r="P598" s="677">
        <v>1.0184738955823294</v>
      </c>
      <c r="Q598" s="665">
        <v>1268</v>
      </c>
    </row>
    <row r="599" spans="1:17" ht="14.4" customHeight="1" x14ac:dyDescent="0.3">
      <c r="A599" s="660" t="s">
        <v>6989</v>
      </c>
      <c r="B599" s="661" t="s">
        <v>6777</v>
      </c>
      <c r="C599" s="661" t="s">
        <v>6722</v>
      </c>
      <c r="D599" s="661" t="s">
        <v>6788</v>
      </c>
      <c r="E599" s="661" t="s">
        <v>6789</v>
      </c>
      <c r="F599" s="664"/>
      <c r="G599" s="664"/>
      <c r="H599" s="664"/>
      <c r="I599" s="664"/>
      <c r="J599" s="664">
        <v>4</v>
      </c>
      <c r="K599" s="664">
        <v>37348</v>
      </c>
      <c r="L599" s="664"/>
      <c r="M599" s="664">
        <v>9337</v>
      </c>
      <c r="N599" s="664"/>
      <c r="O599" s="664"/>
      <c r="P599" s="677"/>
      <c r="Q599" s="665"/>
    </row>
    <row r="600" spans="1:17" ht="14.4" customHeight="1" x14ac:dyDescent="0.3">
      <c r="A600" s="660" t="s">
        <v>6989</v>
      </c>
      <c r="B600" s="661" t="s">
        <v>6777</v>
      </c>
      <c r="C600" s="661" t="s">
        <v>6722</v>
      </c>
      <c r="D600" s="661" t="s">
        <v>6790</v>
      </c>
      <c r="E600" s="661" t="s">
        <v>6791</v>
      </c>
      <c r="F600" s="664"/>
      <c r="G600" s="664"/>
      <c r="H600" s="664"/>
      <c r="I600" s="664"/>
      <c r="J600" s="664">
        <v>3</v>
      </c>
      <c r="K600" s="664">
        <v>29241</v>
      </c>
      <c r="L600" s="664"/>
      <c r="M600" s="664">
        <v>9747</v>
      </c>
      <c r="N600" s="664"/>
      <c r="O600" s="664"/>
      <c r="P600" s="677"/>
      <c r="Q600" s="665"/>
    </row>
    <row r="601" spans="1:17" ht="14.4" customHeight="1" x14ac:dyDescent="0.3">
      <c r="A601" s="660" t="s">
        <v>6989</v>
      </c>
      <c r="B601" s="661" t="s">
        <v>6777</v>
      </c>
      <c r="C601" s="661" t="s">
        <v>6722</v>
      </c>
      <c r="D601" s="661" t="s">
        <v>6792</v>
      </c>
      <c r="E601" s="661" t="s">
        <v>6793</v>
      </c>
      <c r="F601" s="664"/>
      <c r="G601" s="664"/>
      <c r="H601" s="664"/>
      <c r="I601" s="664"/>
      <c r="J601" s="664"/>
      <c r="K601" s="664"/>
      <c r="L601" s="664"/>
      <c r="M601" s="664"/>
      <c r="N601" s="664">
        <v>3</v>
      </c>
      <c r="O601" s="664">
        <v>1296</v>
      </c>
      <c r="P601" s="677"/>
      <c r="Q601" s="665">
        <v>432</v>
      </c>
    </row>
    <row r="602" spans="1:17" ht="14.4" customHeight="1" x14ac:dyDescent="0.3">
      <c r="A602" s="660" t="s">
        <v>6989</v>
      </c>
      <c r="B602" s="661" t="s">
        <v>6777</v>
      </c>
      <c r="C602" s="661" t="s">
        <v>6722</v>
      </c>
      <c r="D602" s="661" t="s">
        <v>6796</v>
      </c>
      <c r="E602" s="661" t="s">
        <v>6797</v>
      </c>
      <c r="F602" s="664">
        <v>2</v>
      </c>
      <c r="G602" s="664">
        <v>2004</v>
      </c>
      <c r="H602" s="664">
        <v>1</v>
      </c>
      <c r="I602" s="664">
        <v>1002</v>
      </c>
      <c r="J602" s="664">
        <v>8</v>
      </c>
      <c r="K602" s="664">
        <v>8016</v>
      </c>
      <c r="L602" s="664">
        <v>4</v>
      </c>
      <c r="M602" s="664">
        <v>1002</v>
      </c>
      <c r="N602" s="664">
        <v>3</v>
      </c>
      <c r="O602" s="664">
        <v>3024</v>
      </c>
      <c r="P602" s="677">
        <v>1.5089820359281436</v>
      </c>
      <c r="Q602" s="665">
        <v>1008</v>
      </c>
    </row>
    <row r="603" spans="1:17" ht="14.4" customHeight="1" x14ac:dyDescent="0.3">
      <c r="A603" s="660" t="s">
        <v>6989</v>
      </c>
      <c r="B603" s="661" t="s">
        <v>6777</v>
      </c>
      <c r="C603" s="661" t="s">
        <v>6722</v>
      </c>
      <c r="D603" s="661" t="s">
        <v>6798</v>
      </c>
      <c r="E603" s="661" t="s">
        <v>6799</v>
      </c>
      <c r="F603" s="664">
        <v>4</v>
      </c>
      <c r="G603" s="664">
        <v>8932</v>
      </c>
      <c r="H603" s="664">
        <v>1</v>
      </c>
      <c r="I603" s="664">
        <v>2233</v>
      </c>
      <c r="J603" s="664">
        <v>30</v>
      </c>
      <c r="K603" s="664">
        <v>66990</v>
      </c>
      <c r="L603" s="664">
        <v>7.5</v>
      </c>
      <c r="M603" s="664">
        <v>2233</v>
      </c>
      <c r="N603" s="664"/>
      <c r="O603" s="664"/>
      <c r="P603" s="677"/>
      <c r="Q603" s="665"/>
    </row>
    <row r="604" spans="1:17" ht="14.4" customHeight="1" x14ac:dyDescent="0.3">
      <c r="A604" s="660" t="s">
        <v>6989</v>
      </c>
      <c r="B604" s="661" t="s">
        <v>6777</v>
      </c>
      <c r="C604" s="661" t="s">
        <v>6722</v>
      </c>
      <c r="D604" s="661" t="s">
        <v>6800</v>
      </c>
      <c r="E604" s="661" t="s">
        <v>6801</v>
      </c>
      <c r="F604" s="664">
        <v>2</v>
      </c>
      <c r="G604" s="664">
        <v>732</v>
      </c>
      <c r="H604" s="664">
        <v>1</v>
      </c>
      <c r="I604" s="664">
        <v>366</v>
      </c>
      <c r="J604" s="664">
        <v>4</v>
      </c>
      <c r="K604" s="664">
        <v>1464</v>
      </c>
      <c r="L604" s="664">
        <v>2</v>
      </c>
      <c r="M604" s="664">
        <v>366</v>
      </c>
      <c r="N604" s="664"/>
      <c r="O604" s="664"/>
      <c r="P604" s="677"/>
      <c r="Q604" s="665"/>
    </row>
    <row r="605" spans="1:17" ht="14.4" customHeight="1" x14ac:dyDescent="0.3">
      <c r="A605" s="660" t="s">
        <v>6989</v>
      </c>
      <c r="B605" s="661" t="s">
        <v>6808</v>
      </c>
      <c r="C605" s="661" t="s">
        <v>6722</v>
      </c>
      <c r="D605" s="661" t="s">
        <v>6811</v>
      </c>
      <c r="E605" s="661" t="s">
        <v>6812</v>
      </c>
      <c r="F605" s="664"/>
      <c r="G605" s="664"/>
      <c r="H605" s="664"/>
      <c r="I605" s="664"/>
      <c r="J605" s="664"/>
      <c r="K605" s="664"/>
      <c r="L605" s="664"/>
      <c r="M605" s="664"/>
      <c r="N605" s="664">
        <v>3</v>
      </c>
      <c r="O605" s="664">
        <v>657</v>
      </c>
      <c r="P605" s="677"/>
      <c r="Q605" s="665">
        <v>219</v>
      </c>
    </row>
    <row r="606" spans="1:17" ht="14.4" customHeight="1" x14ac:dyDescent="0.3">
      <c r="A606" s="660" t="s">
        <v>6989</v>
      </c>
      <c r="B606" s="661" t="s">
        <v>6808</v>
      </c>
      <c r="C606" s="661" t="s">
        <v>6722</v>
      </c>
      <c r="D606" s="661" t="s">
        <v>6813</v>
      </c>
      <c r="E606" s="661" t="s">
        <v>6814</v>
      </c>
      <c r="F606" s="664"/>
      <c r="G606" s="664"/>
      <c r="H606" s="664"/>
      <c r="I606" s="664"/>
      <c r="J606" s="664">
        <v>3</v>
      </c>
      <c r="K606" s="664">
        <v>1491</v>
      </c>
      <c r="L606" s="664"/>
      <c r="M606" s="664">
        <v>497</v>
      </c>
      <c r="N606" s="664">
        <v>3</v>
      </c>
      <c r="O606" s="664">
        <v>1509</v>
      </c>
      <c r="P606" s="677"/>
      <c r="Q606" s="665">
        <v>503</v>
      </c>
    </row>
    <row r="607" spans="1:17" ht="14.4" customHeight="1" x14ac:dyDescent="0.3">
      <c r="A607" s="660" t="s">
        <v>6989</v>
      </c>
      <c r="B607" s="661" t="s">
        <v>6808</v>
      </c>
      <c r="C607" s="661" t="s">
        <v>6722</v>
      </c>
      <c r="D607" s="661" t="s">
        <v>6817</v>
      </c>
      <c r="E607" s="661" t="s">
        <v>6818</v>
      </c>
      <c r="F607" s="664">
        <v>39</v>
      </c>
      <c r="G607" s="664">
        <v>13650</v>
      </c>
      <c r="H607" s="664">
        <v>1</v>
      </c>
      <c r="I607" s="664">
        <v>350</v>
      </c>
      <c r="J607" s="664">
        <v>24</v>
      </c>
      <c r="K607" s="664">
        <v>8409</v>
      </c>
      <c r="L607" s="664">
        <v>0.61604395604395601</v>
      </c>
      <c r="M607" s="664">
        <v>350.375</v>
      </c>
      <c r="N607" s="664">
        <v>44</v>
      </c>
      <c r="O607" s="664">
        <v>15444</v>
      </c>
      <c r="P607" s="677">
        <v>1.1314285714285715</v>
      </c>
      <c r="Q607" s="665">
        <v>351</v>
      </c>
    </row>
    <row r="608" spans="1:17" ht="14.4" customHeight="1" x14ac:dyDescent="0.3">
      <c r="A608" s="660" t="s">
        <v>6989</v>
      </c>
      <c r="B608" s="661" t="s">
        <v>6808</v>
      </c>
      <c r="C608" s="661" t="s">
        <v>6722</v>
      </c>
      <c r="D608" s="661" t="s">
        <v>6821</v>
      </c>
      <c r="E608" s="661" t="s">
        <v>6822</v>
      </c>
      <c r="F608" s="664">
        <v>1107</v>
      </c>
      <c r="G608" s="664">
        <v>71955</v>
      </c>
      <c r="H608" s="664">
        <v>1</v>
      </c>
      <c r="I608" s="664">
        <v>65</v>
      </c>
      <c r="J608" s="664">
        <v>1200</v>
      </c>
      <c r="K608" s="664">
        <v>78000</v>
      </c>
      <c r="L608" s="664">
        <v>1.084010840108401</v>
      </c>
      <c r="M608" s="664">
        <v>65</v>
      </c>
      <c r="N608" s="664">
        <v>1365</v>
      </c>
      <c r="O608" s="664">
        <v>88725</v>
      </c>
      <c r="P608" s="677">
        <v>1.2330623306233062</v>
      </c>
      <c r="Q608" s="665">
        <v>65</v>
      </c>
    </row>
    <row r="609" spans="1:17" ht="14.4" customHeight="1" x14ac:dyDescent="0.3">
      <c r="A609" s="660" t="s">
        <v>6989</v>
      </c>
      <c r="B609" s="661" t="s">
        <v>6808</v>
      </c>
      <c r="C609" s="661" t="s">
        <v>6722</v>
      </c>
      <c r="D609" s="661" t="s">
        <v>1097</v>
      </c>
      <c r="E609" s="661" t="s">
        <v>6825</v>
      </c>
      <c r="F609" s="664">
        <v>1</v>
      </c>
      <c r="G609" s="664">
        <v>590</v>
      </c>
      <c r="H609" s="664">
        <v>1</v>
      </c>
      <c r="I609" s="664">
        <v>590</v>
      </c>
      <c r="J609" s="664">
        <v>3</v>
      </c>
      <c r="K609" s="664">
        <v>1771</v>
      </c>
      <c r="L609" s="664">
        <v>3.0016949152542374</v>
      </c>
      <c r="M609" s="664">
        <v>590.33333333333337</v>
      </c>
      <c r="N609" s="664">
        <v>4</v>
      </c>
      <c r="O609" s="664">
        <v>2364</v>
      </c>
      <c r="P609" s="677">
        <v>4.0067796610169495</v>
      </c>
      <c r="Q609" s="665">
        <v>591</v>
      </c>
    </row>
    <row r="610" spans="1:17" ht="14.4" customHeight="1" x14ac:dyDescent="0.3">
      <c r="A610" s="660" t="s">
        <v>6989</v>
      </c>
      <c r="B610" s="661" t="s">
        <v>6808</v>
      </c>
      <c r="C610" s="661" t="s">
        <v>6722</v>
      </c>
      <c r="D610" s="661" t="s">
        <v>6826</v>
      </c>
      <c r="E610" s="661" t="s">
        <v>6827</v>
      </c>
      <c r="F610" s="664">
        <v>1</v>
      </c>
      <c r="G610" s="664">
        <v>615</v>
      </c>
      <c r="H610" s="664">
        <v>1</v>
      </c>
      <c r="I610" s="664">
        <v>615</v>
      </c>
      <c r="J610" s="664">
        <v>2</v>
      </c>
      <c r="K610" s="664">
        <v>1230</v>
      </c>
      <c r="L610" s="664">
        <v>2</v>
      </c>
      <c r="M610" s="664">
        <v>615</v>
      </c>
      <c r="N610" s="664">
        <v>4</v>
      </c>
      <c r="O610" s="664">
        <v>2464</v>
      </c>
      <c r="P610" s="677">
        <v>4.0065040650406507</v>
      </c>
      <c r="Q610" s="665">
        <v>616</v>
      </c>
    </row>
    <row r="611" spans="1:17" ht="14.4" customHeight="1" x14ac:dyDescent="0.3">
      <c r="A611" s="660" t="s">
        <v>6989</v>
      </c>
      <c r="B611" s="661" t="s">
        <v>6808</v>
      </c>
      <c r="C611" s="661" t="s">
        <v>6722</v>
      </c>
      <c r="D611" s="661" t="s">
        <v>6828</v>
      </c>
      <c r="E611" s="661" t="s">
        <v>6829</v>
      </c>
      <c r="F611" s="664">
        <v>1</v>
      </c>
      <c r="G611" s="664">
        <v>149</v>
      </c>
      <c r="H611" s="664">
        <v>1</v>
      </c>
      <c r="I611" s="664">
        <v>149</v>
      </c>
      <c r="J611" s="664"/>
      <c r="K611" s="664"/>
      <c r="L611" s="664"/>
      <c r="M611" s="664"/>
      <c r="N611" s="664"/>
      <c r="O611" s="664"/>
      <c r="P611" s="677"/>
      <c r="Q611" s="665"/>
    </row>
    <row r="612" spans="1:17" ht="14.4" customHeight="1" x14ac:dyDescent="0.3">
      <c r="A612" s="660" t="s">
        <v>6989</v>
      </c>
      <c r="B612" s="661" t="s">
        <v>6808</v>
      </c>
      <c r="C612" s="661" t="s">
        <v>6722</v>
      </c>
      <c r="D612" s="661" t="s">
        <v>6830</v>
      </c>
      <c r="E612" s="661" t="s">
        <v>6831</v>
      </c>
      <c r="F612" s="664"/>
      <c r="G612" s="664"/>
      <c r="H612" s="664"/>
      <c r="I612" s="664"/>
      <c r="J612" s="664"/>
      <c r="K612" s="664"/>
      <c r="L612" s="664"/>
      <c r="M612" s="664"/>
      <c r="N612" s="664">
        <v>1</v>
      </c>
      <c r="O612" s="664">
        <v>676</v>
      </c>
      <c r="P612" s="677"/>
      <c r="Q612" s="665">
        <v>676</v>
      </c>
    </row>
    <row r="613" spans="1:17" ht="14.4" customHeight="1" x14ac:dyDescent="0.3">
      <c r="A613" s="660" t="s">
        <v>6989</v>
      </c>
      <c r="B613" s="661" t="s">
        <v>6808</v>
      </c>
      <c r="C613" s="661" t="s">
        <v>6722</v>
      </c>
      <c r="D613" s="661" t="s">
        <v>6832</v>
      </c>
      <c r="E613" s="661" t="s">
        <v>6833</v>
      </c>
      <c r="F613" s="664">
        <v>17</v>
      </c>
      <c r="G613" s="664">
        <v>391</v>
      </c>
      <c r="H613" s="664">
        <v>1</v>
      </c>
      <c r="I613" s="664">
        <v>23</v>
      </c>
      <c r="J613" s="664">
        <v>21</v>
      </c>
      <c r="K613" s="664">
        <v>491</v>
      </c>
      <c r="L613" s="664">
        <v>1.2557544757033248</v>
      </c>
      <c r="M613" s="664">
        <v>23.38095238095238</v>
      </c>
      <c r="N613" s="664">
        <v>24</v>
      </c>
      <c r="O613" s="664">
        <v>576</v>
      </c>
      <c r="P613" s="677">
        <v>1.4731457800511509</v>
      </c>
      <c r="Q613" s="665">
        <v>24</v>
      </c>
    </row>
    <row r="614" spans="1:17" ht="14.4" customHeight="1" x14ac:dyDescent="0.3">
      <c r="A614" s="660" t="s">
        <v>6989</v>
      </c>
      <c r="B614" s="661" t="s">
        <v>6808</v>
      </c>
      <c r="C614" s="661" t="s">
        <v>6722</v>
      </c>
      <c r="D614" s="661" t="s">
        <v>6836</v>
      </c>
      <c r="E614" s="661" t="s">
        <v>6837</v>
      </c>
      <c r="F614" s="664">
        <v>2</v>
      </c>
      <c r="G614" s="664">
        <v>108</v>
      </c>
      <c r="H614" s="664">
        <v>1</v>
      </c>
      <c r="I614" s="664">
        <v>54</v>
      </c>
      <c r="J614" s="664">
        <v>5</v>
      </c>
      <c r="K614" s="664">
        <v>270</v>
      </c>
      <c r="L614" s="664">
        <v>2.5</v>
      </c>
      <c r="M614" s="664">
        <v>54</v>
      </c>
      <c r="N614" s="664">
        <v>3</v>
      </c>
      <c r="O614" s="664">
        <v>162</v>
      </c>
      <c r="P614" s="677">
        <v>1.5</v>
      </c>
      <c r="Q614" s="665">
        <v>54</v>
      </c>
    </row>
    <row r="615" spans="1:17" ht="14.4" customHeight="1" x14ac:dyDescent="0.3">
      <c r="A615" s="660" t="s">
        <v>6989</v>
      </c>
      <c r="B615" s="661" t="s">
        <v>6808</v>
      </c>
      <c r="C615" s="661" t="s">
        <v>6722</v>
      </c>
      <c r="D615" s="661" t="s">
        <v>6838</v>
      </c>
      <c r="E615" s="661" t="s">
        <v>6839</v>
      </c>
      <c r="F615" s="664">
        <v>655</v>
      </c>
      <c r="G615" s="664">
        <v>50435</v>
      </c>
      <c r="H615" s="664">
        <v>1</v>
      </c>
      <c r="I615" s="664">
        <v>77</v>
      </c>
      <c r="J615" s="664">
        <v>728</v>
      </c>
      <c r="K615" s="664">
        <v>56056</v>
      </c>
      <c r="L615" s="664">
        <v>1.1114503816793893</v>
      </c>
      <c r="M615" s="664">
        <v>77</v>
      </c>
      <c r="N615" s="664">
        <v>772</v>
      </c>
      <c r="O615" s="664">
        <v>59444</v>
      </c>
      <c r="P615" s="677">
        <v>1.1786259541984734</v>
      </c>
      <c r="Q615" s="665">
        <v>77</v>
      </c>
    </row>
    <row r="616" spans="1:17" ht="14.4" customHeight="1" x14ac:dyDescent="0.3">
      <c r="A616" s="660" t="s">
        <v>6989</v>
      </c>
      <c r="B616" s="661" t="s">
        <v>6808</v>
      </c>
      <c r="C616" s="661" t="s">
        <v>6722</v>
      </c>
      <c r="D616" s="661" t="s">
        <v>6842</v>
      </c>
      <c r="E616" s="661" t="s">
        <v>6843</v>
      </c>
      <c r="F616" s="664">
        <v>171</v>
      </c>
      <c r="G616" s="664">
        <v>3762</v>
      </c>
      <c r="H616" s="664">
        <v>1</v>
      </c>
      <c r="I616" s="664">
        <v>22</v>
      </c>
      <c r="J616" s="664">
        <v>227</v>
      </c>
      <c r="K616" s="664">
        <v>5056</v>
      </c>
      <c r="L616" s="664">
        <v>1.3439659755449229</v>
      </c>
      <c r="M616" s="664">
        <v>22.273127753303964</v>
      </c>
      <c r="N616" s="664">
        <v>233</v>
      </c>
      <c r="O616" s="664">
        <v>5359</v>
      </c>
      <c r="P616" s="677">
        <v>1.4245082402977141</v>
      </c>
      <c r="Q616" s="665">
        <v>23</v>
      </c>
    </row>
    <row r="617" spans="1:17" ht="14.4" customHeight="1" x14ac:dyDescent="0.3">
      <c r="A617" s="660" t="s">
        <v>6989</v>
      </c>
      <c r="B617" s="661" t="s">
        <v>6808</v>
      </c>
      <c r="C617" s="661" t="s">
        <v>6722</v>
      </c>
      <c r="D617" s="661" t="s">
        <v>6850</v>
      </c>
      <c r="E617" s="661" t="s">
        <v>6851</v>
      </c>
      <c r="F617" s="664">
        <v>1</v>
      </c>
      <c r="G617" s="664">
        <v>627</v>
      </c>
      <c r="H617" s="664">
        <v>1</v>
      </c>
      <c r="I617" s="664">
        <v>627</v>
      </c>
      <c r="J617" s="664">
        <v>1</v>
      </c>
      <c r="K617" s="664">
        <v>627</v>
      </c>
      <c r="L617" s="664">
        <v>1</v>
      </c>
      <c r="M617" s="664">
        <v>627</v>
      </c>
      <c r="N617" s="664">
        <v>1</v>
      </c>
      <c r="O617" s="664">
        <v>628</v>
      </c>
      <c r="P617" s="677">
        <v>1.0015948963317385</v>
      </c>
      <c r="Q617" s="665">
        <v>628</v>
      </c>
    </row>
    <row r="618" spans="1:17" ht="14.4" customHeight="1" x14ac:dyDescent="0.3">
      <c r="A618" s="660" t="s">
        <v>6989</v>
      </c>
      <c r="B618" s="661" t="s">
        <v>6808</v>
      </c>
      <c r="C618" s="661" t="s">
        <v>6722</v>
      </c>
      <c r="D618" s="661" t="s">
        <v>6852</v>
      </c>
      <c r="E618" s="661" t="s">
        <v>6853</v>
      </c>
      <c r="F618" s="664">
        <v>128</v>
      </c>
      <c r="G618" s="664">
        <v>26752</v>
      </c>
      <c r="H618" s="664">
        <v>1</v>
      </c>
      <c r="I618" s="664">
        <v>209</v>
      </c>
      <c r="J618" s="664">
        <v>1</v>
      </c>
      <c r="K618" s="664">
        <v>209</v>
      </c>
      <c r="L618" s="664">
        <v>7.8125E-3</v>
      </c>
      <c r="M618" s="664">
        <v>209</v>
      </c>
      <c r="N618" s="664"/>
      <c r="O618" s="664"/>
      <c r="P618" s="677"/>
      <c r="Q618" s="665"/>
    </row>
    <row r="619" spans="1:17" ht="14.4" customHeight="1" x14ac:dyDescent="0.3">
      <c r="A619" s="660" t="s">
        <v>6989</v>
      </c>
      <c r="B619" s="661" t="s">
        <v>6808</v>
      </c>
      <c r="C619" s="661" t="s">
        <v>6722</v>
      </c>
      <c r="D619" s="661" t="s">
        <v>6854</v>
      </c>
      <c r="E619" s="661" t="s">
        <v>6855</v>
      </c>
      <c r="F619" s="664">
        <v>36</v>
      </c>
      <c r="G619" s="664">
        <v>2376</v>
      </c>
      <c r="H619" s="664">
        <v>1</v>
      </c>
      <c r="I619" s="664">
        <v>66</v>
      </c>
      <c r="J619" s="664">
        <v>47</v>
      </c>
      <c r="K619" s="664">
        <v>3102</v>
      </c>
      <c r="L619" s="664">
        <v>1.3055555555555556</v>
      </c>
      <c r="M619" s="664">
        <v>66</v>
      </c>
      <c r="N619" s="664">
        <v>43</v>
      </c>
      <c r="O619" s="664">
        <v>2838</v>
      </c>
      <c r="P619" s="677">
        <v>1.1944444444444444</v>
      </c>
      <c r="Q619" s="665">
        <v>66</v>
      </c>
    </row>
    <row r="620" spans="1:17" ht="14.4" customHeight="1" x14ac:dyDescent="0.3">
      <c r="A620" s="660" t="s">
        <v>6989</v>
      </c>
      <c r="B620" s="661" t="s">
        <v>6808</v>
      </c>
      <c r="C620" s="661" t="s">
        <v>6722</v>
      </c>
      <c r="D620" s="661" t="s">
        <v>6856</v>
      </c>
      <c r="E620" s="661" t="s">
        <v>6857</v>
      </c>
      <c r="F620" s="664"/>
      <c r="G620" s="664"/>
      <c r="H620" s="664"/>
      <c r="I620" s="664"/>
      <c r="J620" s="664">
        <v>1</v>
      </c>
      <c r="K620" s="664">
        <v>295</v>
      </c>
      <c r="L620" s="664"/>
      <c r="M620" s="664">
        <v>295</v>
      </c>
      <c r="N620" s="664">
        <v>2</v>
      </c>
      <c r="O620" s="664">
        <v>592</v>
      </c>
      <c r="P620" s="677"/>
      <c r="Q620" s="665">
        <v>296</v>
      </c>
    </row>
    <row r="621" spans="1:17" ht="14.4" customHeight="1" x14ac:dyDescent="0.3">
      <c r="A621" s="660" t="s">
        <v>6989</v>
      </c>
      <c r="B621" s="661" t="s">
        <v>6808</v>
      </c>
      <c r="C621" s="661" t="s">
        <v>6722</v>
      </c>
      <c r="D621" s="661" t="s">
        <v>6858</v>
      </c>
      <c r="E621" s="661" t="s">
        <v>6859</v>
      </c>
      <c r="F621" s="664">
        <v>803</v>
      </c>
      <c r="G621" s="664">
        <v>12848</v>
      </c>
      <c r="H621" s="664">
        <v>1</v>
      </c>
      <c r="I621" s="664">
        <v>16</v>
      </c>
      <c r="J621" s="664">
        <v>872</v>
      </c>
      <c r="K621" s="664">
        <v>13952</v>
      </c>
      <c r="L621" s="664">
        <v>1.0859277708592776</v>
      </c>
      <c r="M621" s="664">
        <v>16</v>
      </c>
      <c r="N621" s="664">
        <v>890</v>
      </c>
      <c r="O621" s="664">
        <v>14240</v>
      </c>
      <c r="P621" s="677">
        <v>1.1083437110834371</v>
      </c>
      <c r="Q621" s="665">
        <v>16</v>
      </c>
    </row>
    <row r="622" spans="1:17" ht="14.4" customHeight="1" x14ac:dyDescent="0.3">
      <c r="A622" s="660" t="s">
        <v>6989</v>
      </c>
      <c r="B622" s="661" t="s">
        <v>6808</v>
      </c>
      <c r="C622" s="661" t="s">
        <v>6722</v>
      </c>
      <c r="D622" s="661" t="s">
        <v>6862</v>
      </c>
      <c r="E622" s="661" t="s">
        <v>6863</v>
      </c>
      <c r="F622" s="664"/>
      <c r="G622" s="664"/>
      <c r="H622" s="664"/>
      <c r="I622" s="664"/>
      <c r="J622" s="664">
        <v>85</v>
      </c>
      <c r="K622" s="664">
        <v>29580</v>
      </c>
      <c r="L622" s="664"/>
      <c r="M622" s="664">
        <v>348</v>
      </c>
      <c r="N622" s="664">
        <v>61</v>
      </c>
      <c r="O622" s="664">
        <v>21289</v>
      </c>
      <c r="P622" s="677"/>
      <c r="Q622" s="665">
        <v>349</v>
      </c>
    </row>
    <row r="623" spans="1:17" ht="14.4" customHeight="1" x14ac:dyDescent="0.3">
      <c r="A623" s="660" t="s">
        <v>6989</v>
      </c>
      <c r="B623" s="661" t="s">
        <v>6808</v>
      </c>
      <c r="C623" s="661" t="s">
        <v>6722</v>
      </c>
      <c r="D623" s="661" t="s">
        <v>6864</v>
      </c>
      <c r="E623" s="661" t="s">
        <v>6865</v>
      </c>
      <c r="F623" s="664">
        <v>152</v>
      </c>
      <c r="G623" s="664">
        <v>3648</v>
      </c>
      <c r="H623" s="664">
        <v>1</v>
      </c>
      <c r="I623" s="664">
        <v>24</v>
      </c>
      <c r="J623" s="664">
        <v>201</v>
      </c>
      <c r="K623" s="664">
        <v>4824</v>
      </c>
      <c r="L623" s="664">
        <v>1.3223684210526316</v>
      </c>
      <c r="M623" s="664">
        <v>24</v>
      </c>
      <c r="N623" s="664">
        <v>206</v>
      </c>
      <c r="O623" s="664">
        <v>4944</v>
      </c>
      <c r="P623" s="677">
        <v>1.3552631578947369</v>
      </c>
      <c r="Q623" s="665">
        <v>24</v>
      </c>
    </row>
    <row r="624" spans="1:17" ht="14.4" customHeight="1" x14ac:dyDescent="0.3">
      <c r="A624" s="660" t="s">
        <v>6989</v>
      </c>
      <c r="B624" s="661" t="s">
        <v>6808</v>
      </c>
      <c r="C624" s="661" t="s">
        <v>6722</v>
      </c>
      <c r="D624" s="661" t="s">
        <v>6866</v>
      </c>
      <c r="E624" s="661" t="s">
        <v>6867</v>
      </c>
      <c r="F624" s="664">
        <v>1</v>
      </c>
      <c r="G624" s="664">
        <v>738</v>
      </c>
      <c r="H624" s="664">
        <v>1</v>
      </c>
      <c r="I624" s="664">
        <v>738</v>
      </c>
      <c r="J624" s="664">
        <v>2</v>
      </c>
      <c r="K624" s="664">
        <v>1476</v>
      </c>
      <c r="L624" s="664">
        <v>2</v>
      </c>
      <c r="M624" s="664">
        <v>738</v>
      </c>
      <c r="N624" s="664">
        <v>4</v>
      </c>
      <c r="O624" s="664">
        <v>2956</v>
      </c>
      <c r="P624" s="677">
        <v>4.0054200542005418</v>
      </c>
      <c r="Q624" s="665">
        <v>739</v>
      </c>
    </row>
    <row r="625" spans="1:17" ht="14.4" customHeight="1" x14ac:dyDescent="0.3">
      <c r="A625" s="660" t="s">
        <v>6989</v>
      </c>
      <c r="B625" s="661" t="s">
        <v>6808</v>
      </c>
      <c r="C625" s="661" t="s">
        <v>6722</v>
      </c>
      <c r="D625" s="661" t="s">
        <v>6868</v>
      </c>
      <c r="E625" s="661" t="s">
        <v>6869</v>
      </c>
      <c r="F625" s="664">
        <v>4</v>
      </c>
      <c r="G625" s="664">
        <v>720</v>
      </c>
      <c r="H625" s="664">
        <v>1</v>
      </c>
      <c r="I625" s="664">
        <v>180</v>
      </c>
      <c r="J625" s="664">
        <v>5</v>
      </c>
      <c r="K625" s="664">
        <v>900</v>
      </c>
      <c r="L625" s="664">
        <v>1.25</v>
      </c>
      <c r="M625" s="664">
        <v>180</v>
      </c>
      <c r="N625" s="664">
        <v>9</v>
      </c>
      <c r="O625" s="664">
        <v>1620</v>
      </c>
      <c r="P625" s="677">
        <v>2.25</v>
      </c>
      <c r="Q625" s="665">
        <v>180</v>
      </c>
    </row>
    <row r="626" spans="1:17" ht="14.4" customHeight="1" x14ac:dyDescent="0.3">
      <c r="A626" s="660" t="s">
        <v>6989</v>
      </c>
      <c r="B626" s="661" t="s">
        <v>6808</v>
      </c>
      <c r="C626" s="661" t="s">
        <v>6722</v>
      </c>
      <c r="D626" s="661" t="s">
        <v>6874</v>
      </c>
      <c r="E626" s="661" t="s">
        <v>6875</v>
      </c>
      <c r="F626" s="664">
        <v>3</v>
      </c>
      <c r="G626" s="664">
        <v>759</v>
      </c>
      <c r="H626" s="664">
        <v>1</v>
      </c>
      <c r="I626" s="664">
        <v>253</v>
      </c>
      <c r="J626" s="664">
        <v>129</v>
      </c>
      <c r="K626" s="664">
        <v>32637</v>
      </c>
      <c r="L626" s="664">
        <v>43</v>
      </c>
      <c r="M626" s="664">
        <v>253</v>
      </c>
      <c r="N626" s="664">
        <v>156</v>
      </c>
      <c r="O626" s="664">
        <v>39468</v>
      </c>
      <c r="P626" s="677">
        <v>52</v>
      </c>
      <c r="Q626" s="665">
        <v>253</v>
      </c>
    </row>
    <row r="627" spans="1:17" ht="14.4" customHeight="1" x14ac:dyDescent="0.3">
      <c r="A627" s="660" t="s">
        <v>6989</v>
      </c>
      <c r="B627" s="661" t="s">
        <v>6808</v>
      </c>
      <c r="C627" s="661" t="s">
        <v>6722</v>
      </c>
      <c r="D627" s="661" t="s">
        <v>6876</v>
      </c>
      <c r="E627" s="661" t="s">
        <v>6877</v>
      </c>
      <c r="F627" s="664">
        <v>1</v>
      </c>
      <c r="G627" s="664">
        <v>264</v>
      </c>
      <c r="H627" s="664">
        <v>1</v>
      </c>
      <c r="I627" s="664">
        <v>264</v>
      </c>
      <c r="J627" s="664">
        <v>2</v>
      </c>
      <c r="K627" s="664">
        <v>528</v>
      </c>
      <c r="L627" s="664">
        <v>2</v>
      </c>
      <c r="M627" s="664">
        <v>264</v>
      </c>
      <c r="N627" s="664">
        <v>4</v>
      </c>
      <c r="O627" s="664">
        <v>1060</v>
      </c>
      <c r="P627" s="677">
        <v>4.0151515151515156</v>
      </c>
      <c r="Q627" s="665">
        <v>265</v>
      </c>
    </row>
    <row r="628" spans="1:17" ht="14.4" customHeight="1" x14ac:dyDescent="0.3">
      <c r="A628" s="660" t="s">
        <v>6989</v>
      </c>
      <c r="B628" s="661" t="s">
        <v>6808</v>
      </c>
      <c r="C628" s="661" t="s">
        <v>6722</v>
      </c>
      <c r="D628" s="661" t="s">
        <v>6878</v>
      </c>
      <c r="E628" s="661" t="s">
        <v>6879</v>
      </c>
      <c r="F628" s="664">
        <v>2</v>
      </c>
      <c r="G628" s="664">
        <v>378</v>
      </c>
      <c r="H628" s="664">
        <v>1</v>
      </c>
      <c r="I628" s="664">
        <v>189</v>
      </c>
      <c r="J628" s="664"/>
      <c r="K628" s="664"/>
      <c r="L628" s="664"/>
      <c r="M628" s="664"/>
      <c r="N628" s="664"/>
      <c r="O628" s="664"/>
      <c r="P628" s="677"/>
      <c r="Q628" s="665"/>
    </row>
    <row r="629" spans="1:17" ht="14.4" customHeight="1" x14ac:dyDescent="0.3">
      <c r="A629" s="660" t="s">
        <v>6989</v>
      </c>
      <c r="B629" s="661" t="s">
        <v>6808</v>
      </c>
      <c r="C629" s="661" t="s">
        <v>6722</v>
      </c>
      <c r="D629" s="661" t="s">
        <v>6882</v>
      </c>
      <c r="E629" s="661" t="s">
        <v>6883</v>
      </c>
      <c r="F629" s="664">
        <v>3</v>
      </c>
      <c r="G629" s="664">
        <v>648</v>
      </c>
      <c r="H629" s="664">
        <v>1</v>
      </c>
      <c r="I629" s="664">
        <v>216</v>
      </c>
      <c r="J629" s="664">
        <v>6</v>
      </c>
      <c r="K629" s="664">
        <v>1296</v>
      </c>
      <c r="L629" s="664">
        <v>2</v>
      </c>
      <c r="M629" s="664">
        <v>216</v>
      </c>
      <c r="N629" s="664">
        <v>5</v>
      </c>
      <c r="O629" s="664">
        <v>1080</v>
      </c>
      <c r="P629" s="677">
        <v>1.6666666666666667</v>
      </c>
      <c r="Q629" s="665">
        <v>216</v>
      </c>
    </row>
    <row r="630" spans="1:17" ht="14.4" customHeight="1" x14ac:dyDescent="0.3">
      <c r="A630" s="660" t="s">
        <v>6989</v>
      </c>
      <c r="B630" s="661" t="s">
        <v>6808</v>
      </c>
      <c r="C630" s="661" t="s">
        <v>6722</v>
      </c>
      <c r="D630" s="661" t="s">
        <v>6884</v>
      </c>
      <c r="E630" s="661" t="s">
        <v>6885</v>
      </c>
      <c r="F630" s="664">
        <v>2</v>
      </c>
      <c r="G630" s="664">
        <v>70</v>
      </c>
      <c r="H630" s="664">
        <v>1</v>
      </c>
      <c r="I630" s="664">
        <v>35</v>
      </c>
      <c r="J630" s="664">
        <v>2</v>
      </c>
      <c r="K630" s="664">
        <v>72</v>
      </c>
      <c r="L630" s="664">
        <v>1.0285714285714285</v>
      </c>
      <c r="M630" s="664">
        <v>36</v>
      </c>
      <c r="N630" s="664">
        <v>3</v>
      </c>
      <c r="O630" s="664">
        <v>108</v>
      </c>
      <c r="P630" s="677">
        <v>1.5428571428571429</v>
      </c>
      <c r="Q630" s="665">
        <v>36</v>
      </c>
    </row>
    <row r="631" spans="1:17" ht="14.4" customHeight="1" x14ac:dyDescent="0.3">
      <c r="A631" s="660" t="s">
        <v>6989</v>
      </c>
      <c r="B631" s="661" t="s">
        <v>6808</v>
      </c>
      <c r="C631" s="661" t="s">
        <v>6722</v>
      </c>
      <c r="D631" s="661" t="s">
        <v>6886</v>
      </c>
      <c r="E631" s="661" t="s">
        <v>6887</v>
      </c>
      <c r="F631" s="664">
        <v>1</v>
      </c>
      <c r="G631" s="664">
        <v>590</v>
      </c>
      <c r="H631" s="664">
        <v>1</v>
      </c>
      <c r="I631" s="664">
        <v>590</v>
      </c>
      <c r="J631" s="664">
        <v>2</v>
      </c>
      <c r="K631" s="664">
        <v>1180</v>
      </c>
      <c r="L631" s="664">
        <v>2</v>
      </c>
      <c r="M631" s="664">
        <v>590</v>
      </c>
      <c r="N631" s="664">
        <v>4</v>
      </c>
      <c r="O631" s="664">
        <v>2364</v>
      </c>
      <c r="P631" s="677">
        <v>4.0067796610169495</v>
      </c>
      <c r="Q631" s="665">
        <v>591</v>
      </c>
    </row>
    <row r="632" spans="1:17" ht="14.4" customHeight="1" x14ac:dyDescent="0.3">
      <c r="A632" s="660" t="s">
        <v>6989</v>
      </c>
      <c r="B632" s="661" t="s">
        <v>6808</v>
      </c>
      <c r="C632" s="661" t="s">
        <v>6722</v>
      </c>
      <c r="D632" s="661" t="s">
        <v>6888</v>
      </c>
      <c r="E632" s="661" t="s">
        <v>6889</v>
      </c>
      <c r="F632" s="664">
        <v>1</v>
      </c>
      <c r="G632" s="664">
        <v>50</v>
      </c>
      <c r="H632" s="664">
        <v>1</v>
      </c>
      <c r="I632" s="664">
        <v>50</v>
      </c>
      <c r="J632" s="664">
        <v>8</v>
      </c>
      <c r="K632" s="664">
        <v>400</v>
      </c>
      <c r="L632" s="664">
        <v>8</v>
      </c>
      <c r="M632" s="664">
        <v>50</v>
      </c>
      <c r="N632" s="664">
        <v>3</v>
      </c>
      <c r="O632" s="664">
        <v>150</v>
      </c>
      <c r="P632" s="677">
        <v>3</v>
      </c>
      <c r="Q632" s="665">
        <v>50</v>
      </c>
    </row>
    <row r="633" spans="1:17" ht="14.4" customHeight="1" x14ac:dyDescent="0.3">
      <c r="A633" s="660" t="s">
        <v>6989</v>
      </c>
      <c r="B633" s="661" t="s">
        <v>6808</v>
      </c>
      <c r="C633" s="661" t="s">
        <v>6722</v>
      </c>
      <c r="D633" s="661" t="s">
        <v>6890</v>
      </c>
      <c r="E633" s="661" t="s">
        <v>6891</v>
      </c>
      <c r="F633" s="664">
        <v>1</v>
      </c>
      <c r="G633" s="664">
        <v>545</v>
      </c>
      <c r="H633" s="664">
        <v>1</v>
      </c>
      <c r="I633" s="664">
        <v>545</v>
      </c>
      <c r="J633" s="664">
        <v>2</v>
      </c>
      <c r="K633" s="664">
        <v>1090</v>
      </c>
      <c r="L633" s="664">
        <v>2</v>
      </c>
      <c r="M633" s="664">
        <v>545</v>
      </c>
      <c r="N633" s="664">
        <v>4</v>
      </c>
      <c r="O633" s="664">
        <v>2184</v>
      </c>
      <c r="P633" s="677">
        <v>4.0073394495412842</v>
      </c>
      <c r="Q633" s="665">
        <v>546</v>
      </c>
    </row>
    <row r="634" spans="1:17" ht="14.4" customHeight="1" x14ac:dyDescent="0.3">
      <c r="A634" s="660" t="s">
        <v>6989</v>
      </c>
      <c r="B634" s="661" t="s">
        <v>6808</v>
      </c>
      <c r="C634" s="661" t="s">
        <v>6722</v>
      </c>
      <c r="D634" s="661" t="s">
        <v>6892</v>
      </c>
      <c r="E634" s="661" t="s">
        <v>6893</v>
      </c>
      <c r="F634" s="664"/>
      <c r="G634" s="664"/>
      <c r="H634" s="664"/>
      <c r="I634" s="664"/>
      <c r="J634" s="664">
        <v>3</v>
      </c>
      <c r="K634" s="664">
        <v>1437</v>
      </c>
      <c r="L634" s="664"/>
      <c r="M634" s="664">
        <v>479</v>
      </c>
      <c r="N634" s="664"/>
      <c r="O634" s="664"/>
      <c r="P634" s="677"/>
      <c r="Q634" s="665"/>
    </row>
    <row r="635" spans="1:17" ht="14.4" customHeight="1" x14ac:dyDescent="0.3">
      <c r="A635" s="660" t="s">
        <v>6989</v>
      </c>
      <c r="B635" s="661" t="s">
        <v>6808</v>
      </c>
      <c r="C635" s="661" t="s">
        <v>6722</v>
      </c>
      <c r="D635" s="661" t="s">
        <v>6894</v>
      </c>
      <c r="E635" s="661" t="s">
        <v>6895</v>
      </c>
      <c r="F635" s="664">
        <v>1</v>
      </c>
      <c r="G635" s="664">
        <v>734</v>
      </c>
      <c r="H635" s="664">
        <v>1</v>
      </c>
      <c r="I635" s="664">
        <v>734</v>
      </c>
      <c r="J635" s="664">
        <v>2</v>
      </c>
      <c r="K635" s="664">
        <v>1468</v>
      </c>
      <c r="L635" s="664">
        <v>2</v>
      </c>
      <c r="M635" s="664">
        <v>734</v>
      </c>
      <c r="N635" s="664">
        <v>4</v>
      </c>
      <c r="O635" s="664">
        <v>2940</v>
      </c>
      <c r="P635" s="677">
        <v>4.0054495912806543</v>
      </c>
      <c r="Q635" s="665">
        <v>735</v>
      </c>
    </row>
    <row r="636" spans="1:17" ht="14.4" customHeight="1" x14ac:dyDescent="0.3">
      <c r="A636" s="660" t="s">
        <v>6989</v>
      </c>
      <c r="B636" s="661" t="s">
        <v>6808</v>
      </c>
      <c r="C636" s="661" t="s">
        <v>6722</v>
      </c>
      <c r="D636" s="661" t="s">
        <v>6896</v>
      </c>
      <c r="E636" s="661" t="s">
        <v>6897</v>
      </c>
      <c r="F636" s="664">
        <v>2</v>
      </c>
      <c r="G636" s="664">
        <v>652</v>
      </c>
      <c r="H636" s="664">
        <v>1</v>
      </c>
      <c r="I636" s="664">
        <v>326</v>
      </c>
      <c r="J636" s="664"/>
      <c r="K636" s="664"/>
      <c r="L636" s="664"/>
      <c r="M636" s="664"/>
      <c r="N636" s="664">
        <v>1</v>
      </c>
      <c r="O636" s="664">
        <v>327</v>
      </c>
      <c r="P636" s="677">
        <v>0.50153374233128833</v>
      </c>
      <c r="Q636" s="665">
        <v>327</v>
      </c>
    </row>
    <row r="637" spans="1:17" ht="14.4" customHeight="1" x14ac:dyDescent="0.3">
      <c r="A637" s="660" t="s">
        <v>6989</v>
      </c>
      <c r="B637" s="661" t="s">
        <v>6808</v>
      </c>
      <c r="C637" s="661" t="s">
        <v>6722</v>
      </c>
      <c r="D637" s="661" t="s">
        <v>6898</v>
      </c>
      <c r="E637" s="661" t="s">
        <v>6899</v>
      </c>
      <c r="F637" s="664">
        <v>1</v>
      </c>
      <c r="G637" s="664">
        <v>344</v>
      </c>
      <c r="H637" s="664">
        <v>1</v>
      </c>
      <c r="I637" s="664">
        <v>344</v>
      </c>
      <c r="J637" s="664">
        <v>2</v>
      </c>
      <c r="K637" s="664">
        <v>688</v>
      </c>
      <c r="L637" s="664">
        <v>2</v>
      </c>
      <c r="M637" s="664">
        <v>344</v>
      </c>
      <c r="N637" s="664">
        <v>4</v>
      </c>
      <c r="O637" s="664">
        <v>1380</v>
      </c>
      <c r="P637" s="677">
        <v>4.0116279069767442</v>
      </c>
      <c r="Q637" s="665">
        <v>345</v>
      </c>
    </row>
    <row r="638" spans="1:17" ht="14.4" customHeight="1" x14ac:dyDescent="0.3">
      <c r="A638" s="660" t="s">
        <v>6989</v>
      </c>
      <c r="B638" s="661" t="s">
        <v>6808</v>
      </c>
      <c r="C638" s="661" t="s">
        <v>6722</v>
      </c>
      <c r="D638" s="661" t="s">
        <v>6902</v>
      </c>
      <c r="E638" s="661" t="s">
        <v>6903</v>
      </c>
      <c r="F638" s="664"/>
      <c r="G638" s="664"/>
      <c r="H638" s="664"/>
      <c r="I638" s="664"/>
      <c r="J638" s="664">
        <v>2</v>
      </c>
      <c r="K638" s="664">
        <v>460</v>
      </c>
      <c r="L638" s="664"/>
      <c r="M638" s="664">
        <v>230</v>
      </c>
      <c r="N638" s="664">
        <v>6</v>
      </c>
      <c r="O638" s="664">
        <v>1386</v>
      </c>
      <c r="P638" s="677"/>
      <c r="Q638" s="665">
        <v>231</v>
      </c>
    </row>
    <row r="639" spans="1:17" ht="14.4" customHeight="1" x14ac:dyDescent="0.3">
      <c r="A639" s="660" t="s">
        <v>6989</v>
      </c>
      <c r="B639" s="661" t="s">
        <v>6808</v>
      </c>
      <c r="C639" s="661" t="s">
        <v>6722</v>
      </c>
      <c r="D639" s="661" t="s">
        <v>6906</v>
      </c>
      <c r="E639" s="661" t="s">
        <v>6907</v>
      </c>
      <c r="F639" s="664">
        <v>1</v>
      </c>
      <c r="G639" s="664">
        <v>229</v>
      </c>
      <c r="H639" s="664">
        <v>1</v>
      </c>
      <c r="I639" s="664">
        <v>229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6989</v>
      </c>
      <c r="B640" s="661" t="s">
        <v>6808</v>
      </c>
      <c r="C640" s="661" t="s">
        <v>6722</v>
      </c>
      <c r="D640" s="661" t="s">
        <v>6910</v>
      </c>
      <c r="E640" s="661" t="s">
        <v>6911</v>
      </c>
      <c r="F640" s="664">
        <v>1</v>
      </c>
      <c r="G640" s="664">
        <v>650</v>
      </c>
      <c r="H640" s="664">
        <v>1</v>
      </c>
      <c r="I640" s="664">
        <v>650</v>
      </c>
      <c r="J640" s="664"/>
      <c r="K640" s="664"/>
      <c r="L640" s="664"/>
      <c r="M640" s="664"/>
      <c r="N640" s="664">
        <v>1</v>
      </c>
      <c r="O640" s="664">
        <v>651</v>
      </c>
      <c r="P640" s="677">
        <v>1.0015384615384615</v>
      </c>
      <c r="Q640" s="665">
        <v>651</v>
      </c>
    </row>
    <row r="641" spans="1:17" ht="14.4" customHeight="1" x14ac:dyDescent="0.3">
      <c r="A641" s="660" t="s">
        <v>6989</v>
      </c>
      <c r="B641" s="661" t="s">
        <v>6808</v>
      </c>
      <c r="C641" s="661" t="s">
        <v>6722</v>
      </c>
      <c r="D641" s="661" t="s">
        <v>1152</v>
      </c>
      <c r="E641" s="661" t="s">
        <v>6922</v>
      </c>
      <c r="F641" s="664"/>
      <c r="G641" s="664"/>
      <c r="H641" s="664"/>
      <c r="I641" s="664"/>
      <c r="J641" s="664">
        <v>4</v>
      </c>
      <c r="K641" s="664">
        <v>3140</v>
      </c>
      <c r="L641" s="664"/>
      <c r="M641" s="664">
        <v>785</v>
      </c>
      <c r="N641" s="664">
        <v>10</v>
      </c>
      <c r="O641" s="664">
        <v>7860</v>
      </c>
      <c r="P641" s="677"/>
      <c r="Q641" s="665">
        <v>786</v>
      </c>
    </row>
    <row r="642" spans="1:17" ht="14.4" customHeight="1" x14ac:dyDescent="0.3">
      <c r="A642" s="660" t="s">
        <v>6989</v>
      </c>
      <c r="B642" s="661" t="s">
        <v>6808</v>
      </c>
      <c r="C642" s="661" t="s">
        <v>6722</v>
      </c>
      <c r="D642" s="661" t="s">
        <v>6923</v>
      </c>
      <c r="E642" s="661" t="s">
        <v>6924</v>
      </c>
      <c r="F642" s="664"/>
      <c r="G642" s="664"/>
      <c r="H642" s="664"/>
      <c r="I642" s="664"/>
      <c r="J642" s="664"/>
      <c r="K642" s="664"/>
      <c r="L642" s="664"/>
      <c r="M642" s="664"/>
      <c r="N642" s="664">
        <v>1</v>
      </c>
      <c r="O642" s="664">
        <v>222</v>
      </c>
      <c r="P642" s="677"/>
      <c r="Q642" s="665">
        <v>222</v>
      </c>
    </row>
    <row r="643" spans="1:17" ht="14.4" customHeight="1" x14ac:dyDescent="0.3">
      <c r="A643" s="660" t="s">
        <v>6990</v>
      </c>
      <c r="B643" s="661" t="s">
        <v>6577</v>
      </c>
      <c r="C643" s="661" t="s">
        <v>6702</v>
      </c>
      <c r="D643" s="661" t="s">
        <v>6703</v>
      </c>
      <c r="E643" s="661" t="s">
        <v>6704</v>
      </c>
      <c r="F643" s="664"/>
      <c r="G643" s="664"/>
      <c r="H643" s="664"/>
      <c r="I643" s="664"/>
      <c r="J643" s="664"/>
      <c r="K643" s="664"/>
      <c r="L643" s="664"/>
      <c r="M643" s="664"/>
      <c r="N643" s="664">
        <v>1</v>
      </c>
      <c r="O643" s="664">
        <v>1865.58</v>
      </c>
      <c r="P643" s="677"/>
      <c r="Q643" s="665">
        <v>1865.58</v>
      </c>
    </row>
    <row r="644" spans="1:17" ht="14.4" customHeight="1" x14ac:dyDescent="0.3">
      <c r="A644" s="660" t="s">
        <v>6990</v>
      </c>
      <c r="B644" s="661" t="s">
        <v>6577</v>
      </c>
      <c r="C644" s="661" t="s">
        <v>6702</v>
      </c>
      <c r="D644" s="661" t="s">
        <v>6713</v>
      </c>
      <c r="E644" s="661" t="s">
        <v>6714</v>
      </c>
      <c r="F644" s="664"/>
      <c r="G644" s="664"/>
      <c r="H644" s="664"/>
      <c r="I644" s="664"/>
      <c r="J644" s="664"/>
      <c r="K644" s="664"/>
      <c r="L644" s="664"/>
      <c r="M644" s="664"/>
      <c r="N644" s="664">
        <v>1</v>
      </c>
      <c r="O644" s="664">
        <v>238.68</v>
      </c>
      <c r="P644" s="677"/>
      <c r="Q644" s="665">
        <v>238.68</v>
      </c>
    </row>
    <row r="645" spans="1:17" ht="14.4" customHeight="1" x14ac:dyDescent="0.3">
      <c r="A645" s="660" t="s">
        <v>6990</v>
      </c>
      <c r="B645" s="661" t="s">
        <v>6577</v>
      </c>
      <c r="C645" s="661" t="s">
        <v>6715</v>
      </c>
      <c r="D645" s="661" t="s">
        <v>6716</v>
      </c>
      <c r="E645" s="661" t="s">
        <v>6717</v>
      </c>
      <c r="F645" s="664"/>
      <c r="G645" s="664"/>
      <c r="H645" s="664"/>
      <c r="I645" s="664"/>
      <c r="J645" s="664">
        <v>1</v>
      </c>
      <c r="K645" s="664">
        <v>565.1</v>
      </c>
      <c r="L645" s="664"/>
      <c r="M645" s="664">
        <v>565.1</v>
      </c>
      <c r="N645" s="664"/>
      <c r="O645" s="664"/>
      <c r="P645" s="677"/>
      <c r="Q645" s="665"/>
    </row>
    <row r="646" spans="1:17" ht="14.4" customHeight="1" x14ac:dyDescent="0.3">
      <c r="A646" s="660" t="s">
        <v>6990</v>
      </c>
      <c r="B646" s="661" t="s">
        <v>6577</v>
      </c>
      <c r="C646" s="661" t="s">
        <v>6722</v>
      </c>
      <c r="D646" s="661" t="s">
        <v>6725</v>
      </c>
      <c r="E646" s="661" t="s">
        <v>6726</v>
      </c>
      <c r="F646" s="664"/>
      <c r="G646" s="664"/>
      <c r="H646" s="664"/>
      <c r="I646" s="664"/>
      <c r="J646" s="664"/>
      <c r="K646" s="664"/>
      <c r="L646" s="664"/>
      <c r="M646" s="664"/>
      <c r="N646" s="664">
        <v>1</v>
      </c>
      <c r="O646" s="664">
        <v>189</v>
      </c>
      <c r="P646" s="677"/>
      <c r="Q646" s="665">
        <v>189</v>
      </c>
    </row>
    <row r="647" spans="1:17" ht="14.4" customHeight="1" x14ac:dyDescent="0.3">
      <c r="A647" s="660" t="s">
        <v>6990</v>
      </c>
      <c r="B647" s="661" t="s">
        <v>6577</v>
      </c>
      <c r="C647" s="661" t="s">
        <v>6722</v>
      </c>
      <c r="D647" s="661" t="s">
        <v>6727</v>
      </c>
      <c r="E647" s="661" t="s">
        <v>6728</v>
      </c>
      <c r="F647" s="664">
        <v>4</v>
      </c>
      <c r="G647" s="664">
        <v>136</v>
      </c>
      <c r="H647" s="664">
        <v>1</v>
      </c>
      <c r="I647" s="664">
        <v>34</v>
      </c>
      <c r="J647" s="664">
        <v>1</v>
      </c>
      <c r="K647" s="664">
        <v>35</v>
      </c>
      <c r="L647" s="664">
        <v>0.25735294117647056</v>
      </c>
      <c r="M647" s="664">
        <v>35</v>
      </c>
      <c r="N647" s="664"/>
      <c r="O647" s="664"/>
      <c r="P647" s="677"/>
      <c r="Q647" s="665"/>
    </row>
    <row r="648" spans="1:17" ht="14.4" customHeight="1" x14ac:dyDescent="0.3">
      <c r="A648" s="660" t="s">
        <v>6990</v>
      </c>
      <c r="B648" s="661" t="s">
        <v>6577</v>
      </c>
      <c r="C648" s="661" t="s">
        <v>6722</v>
      </c>
      <c r="D648" s="661" t="s">
        <v>6729</v>
      </c>
      <c r="E648" s="661" t="s">
        <v>6730</v>
      </c>
      <c r="F648" s="664"/>
      <c r="G648" s="664"/>
      <c r="H648" s="664"/>
      <c r="I648" s="664"/>
      <c r="J648" s="664"/>
      <c r="K648" s="664"/>
      <c r="L648" s="664"/>
      <c r="M648" s="664"/>
      <c r="N648" s="664">
        <v>1</v>
      </c>
      <c r="O648" s="664">
        <v>143</v>
      </c>
      <c r="P648" s="677"/>
      <c r="Q648" s="665">
        <v>143</v>
      </c>
    </row>
    <row r="649" spans="1:17" ht="14.4" customHeight="1" x14ac:dyDescent="0.3">
      <c r="A649" s="660" t="s">
        <v>6990</v>
      </c>
      <c r="B649" s="661" t="s">
        <v>6577</v>
      </c>
      <c r="C649" s="661" t="s">
        <v>6722</v>
      </c>
      <c r="D649" s="661" t="s">
        <v>6731</v>
      </c>
      <c r="E649" s="661" t="s">
        <v>6732</v>
      </c>
      <c r="F649" s="664"/>
      <c r="G649" s="664"/>
      <c r="H649" s="664"/>
      <c r="I649" s="664"/>
      <c r="J649" s="664">
        <v>1</v>
      </c>
      <c r="K649" s="664">
        <v>164</v>
      </c>
      <c r="L649" s="664"/>
      <c r="M649" s="664">
        <v>164</v>
      </c>
      <c r="N649" s="664"/>
      <c r="O649" s="664"/>
      <c r="P649" s="677"/>
      <c r="Q649" s="665"/>
    </row>
    <row r="650" spans="1:17" ht="14.4" customHeight="1" x14ac:dyDescent="0.3">
      <c r="A650" s="660" t="s">
        <v>6990</v>
      </c>
      <c r="B650" s="661" t="s">
        <v>6577</v>
      </c>
      <c r="C650" s="661" t="s">
        <v>6722</v>
      </c>
      <c r="D650" s="661" t="s">
        <v>6733</v>
      </c>
      <c r="E650" s="661" t="s">
        <v>6734</v>
      </c>
      <c r="F650" s="664"/>
      <c r="G650" s="664"/>
      <c r="H650" s="664"/>
      <c r="I650" s="664"/>
      <c r="J650" s="664">
        <v>1</v>
      </c>
      <c r="K650" s="664">
        <v>47</v>
      </c>
      <c r="L650" s="664"/>
      <c r="M650" s="664">
        <v>47</v>
      </c>
      <c r="N650" s="664"/>
      <c r="O650" s="664"/>
      <c r="P650" s="677"/>
      <c r="Q650" s="665"/>
    </row>
    <row r="651" spans="1:17" ht="14.4" customHeight="1" x14ac:dyDescent="0.3">
      <c r="A651" s="660" t="s">
        <v>6990</v>
      </c>
      <c r="B651" s="661" t="s">
        <v>6577</v>
      </c>
      <c r="C651" s="661" t="s">
        <v>6722</v>
      </c>
      <c r="D651" s="661" t="s">
        <v>6745</v>
      </c>
      <c r="E651" s="661" t="s">
        <v>6746</v>
      </c>
      <c r="F651" s="664"/>
      <c r="G651" s="664"/>
      <c r="H651" s="664"/>
      <c r="I651" s="664"/>
      <c r="J651" s="664"/>
      <c r="K651" s="664"/>
      <c r="L651" s="664"/>
      <c r="M651" s="664"/>
      <c r="N651" s="664">
        <v>2</v>
      </c>
      <c r="O651" s="664">
        <v>0</v>
      </c>
      <c r="P651" s="677"/>
      <c r="Q651" s="665">
        <v>0</v>
      </c>
    </row>
    <row r="652" spans="1:17" ht="14.4" customHeight="1" x14ac:dyDescent="0.3">
      <c r="A652" s="660" t="s">
        <v>6990</v>
      </c>
      <c r="B652" s="661" t="s">
        <v>6577</v>
      </c>
      <c r="C652" s="661" t="s">
        <v>6722</v>
      </c>
      <c r="D652" s="661" t="s">
        <v>6749</v>
      </c>
      <c r="E652" s="661" t="s">
        <v>6750</v>
      </c>
      <c r="F652" s="664"/>
      <c r="G652" s="664"/>
      <c r="H652" s="664"/>
      <c r="I652" s="664"/>
      <c r="J652" s="664">
        <v>1</v>
      </c>
      <c r="K652" s="664">
        <v>82</v>
      </c>
      <c r="L652" s="664"/>
      <c r="M652" s="664">
        <v>82</v>
      </c>
      <c r="N652" s="664"/>
      <c r="O652" s="664"/>
      <c r="P652" s="677"/>
      <c r="Q652" s="665"/>
    </row>
    <row r="653" spans="1:17" ht="14.4" customHeight="1" x14ac:dyDescent="0.3">
      <c r="A653" s="660" t="s">
        <v>6990</v>
      </c>
      <c r="B653" s="661" t="s">
        <v>6577</v>
      </c>
      <c r="C653" s="661" t="s">
        <v>6722</v>
      </c>
      <c r="D653" s="661" t="s">
        <v>6759</v>
      </c>
      <c r="E653" s="661" t="s">
        <v>6760</v>
      </c>
      <c r="F653" s="664"/>
      <c r="G653" s="664"/>
      <c r="H653" s="664"/>
      <c r="I653" s="664"/>
      <c r="J653" s="664"/>
      <c r="K653" s="664"/>
      <c r="L653" s="664"/>
      <c r="M653" s="664"/>
      <c r="N653" s="664">
        <v>1</v>
      </c>
      <c r="O653" s="664">
        <v>331</v>
      </c>
      <c r="P653" s="677"/>
      <c r="Q653" s="665">
        <v>331</v>
      </c>
    </row>
    <row r="654" spans="1:17" ht="14.4" customHeight="1" x14ac:dyDescent="0.3">
      <c r="A654" s="660" t="s">
        <v>6990</v>
      </c>
      <c r="B654" s="661" t="s">
        <v>6577</v>
      </c>
      <c r="C654" s="661" t="s">
        <v>6722</v>
      </c>
      <c r="D654" s="661" t="s">
        <v>6767</v>
      </c>
      <c r="E654" s="661" t="s">
        <v>6768</v>
      </c>
      <c r="F654" s="664">
        <v>1</v>
      </c>
      <c r="G654" s="664">
        <v>159</v>
      </c>
      <c r="H654" s="664">
        <v>1</v>
      </c>
      <c r="I654" s="664">
        <v>159</v>
      </c>
      <c r="J654" s="664">
        <v>1</v>
      </c>
      <c r="K654" s="664">
        <v>159</v>
      </c>
      <c r="L654" s="664">
        <v>1</v>
      </c>
      <c r="M654" s="664">
        <v>159</v>
      </c>
      <c r="N654" s="664">
        <v>2</v>
      </c>
      <c r="O654" s="664">
        <v>322</v>
      </c>
      <c r="P654" s="677">
        <v>2.0251572327044025</v>
      </c>
      <c r="Q654" s="665">
        <v>161</v>
      </c>
    </row>
    <row r="655" spans="1:17" ht="14.4" customHeight="1" x14ac:dyDescent="0.3">
      <c r="A655" s="660" t="s">
        <v>6990</v>
      </c>
      <c r="B655" s="661" t="s">
        <v>6577</v>
      </c>
      <c r="C655" s="661" t="s">
        <v>6722</v>
      </c>
      <c r="D655" s="661" t="s">
        <v>6773</v>
      </c>
      <c r="E655" s="661" t="s">
        <v>6774</v>
      </c>
      <c r="F655" s="664"/>
      <c r="G655" s="664"/>
      <c r="H655" s="664"/>
      <c r="I655" s="664"/>
      <c r="J655" s="664"/>
      <c r="K655" s="664"/>
      <c r="L655" s="664"/>
      <c r="M655" s="664"/>
      <c r="N655" s="664">
        <v>4</v>
      </c>
      <c r="O655" s="664">
        <v>660</v>
      </c>
      <c r="P655" s="677"/>
      <c r="Q655" s="665">
        <v>165</v>
      </c>
    </row>
    <row r="656" spans="1:17" ht="14.4" customHeight="1" x14ac:dyDescent="0.3">
      <c r="A656" s="660" t="s">
        <v>6990</v>
      </c>
      <c r="B656" s="661" t="s">
        <v>6577</v>
      </c>
      <c r="C656" s="661" t="s">
        <v>6722</v>
      </c>
      <c r="D656" s="661" t="s">
        <v>6775</v>
      </c>
      <c r="E656" s="661" t="s">
        <v>6776</v>
      </c>
      <c r="F656" s="664">
        <v>9</v>
      </c>
      <c r="G656" s="664">
        <v>5805</v>
      </c>
      <c r="H656" s="664">
        <v>1</v>
      </c>
      <c r="I656" s="664">
        <v>645</v>
      </c>
      <c r="J656" s="664">
        <v>2</v>
      </c>
      <c r="K656" s="664">
        <v>1290</v>
      </c>
      <c r="L656" s="664">
        <v>0.22222222222222221</v>
      </c>
      <c r="M656" s="664">
        <v>645</v>
      </c>
      <c r="N656" s="664">
        <v>3</v>
      </c>
      <c r="O656" s="664">
        <v>1959</v>
      </c>
      <c r="P656" s="677">
        <v>0.33746770025839795</v>
      </c>
      <c r="Q656" s="665">
        <v>653</v>
      </c>
    </row>
    <row r="657" spans="1:17" ht="14.4" customHeight="1" x14ac:dyDescent="0.3">
      <c r="A657" s="660" t="s">
        <v>6990</v>
      </c>
      <c r="B657" s="661" t="s">
        <v>6777</v>
      </c>
      <c r="C657" s="661" t="s">
        <v>6722</v>
      </c>
      <c r="D657" s="661" t="s">
        <v>6778</v>
      </c>
      <c r="E657" s="661" t="s">
        <v>6779</v>
      </c>
      <c r="F657" s="664">
        <v>2</v>
      </c>
      <c r="G657" s="664">
        <v>1808</v>
      </c>
      <c r="H657" s="664">
        <v>1</v>
      </c>
      <c r="I657" s="664">
        <v>904</v>
      </c>
      <c r="J657" s="664"/>
      <c r="K657" s="664"/>
      <c r="L657" s="664"/>
      <c r="M657" s="664"/>
      <c r="N657" s="664"/>
      <c r="O657" s="664"/>
      <c r="P657" s="677"/>
      <c r="Q657" s="665"/>
    </row>
    <row r="658" spans="1:17" ht="14.4" customHeight="1" x14ac:dyDescent="0.3">
      <c r="A658" s="660" t="s">
        <v>6990</v>
      </c>
      <c r="B658" s="661" t="s">
        <v>6777</v>
      </c>
      <c r="C658" s="661" t="s">
        <v>6722</v>
      </c>
      <c r="D658" s="661" t="s">
        <v>6784</v>
      </c>
      <c r="E658" s="661" t="s">
        <v>6785</v>
      </c>
      <c r="F658" s="664">
        <v>187</v>
      </c>
      <c r="G658" s="664">
        <v>4301</v>
      </c>
      <c r="H658" s="664">
        <v>1</v>
      </c>
      <c r="I658" s="664">
        <v>23</v>
      </c>
      <c r="J658" s="664">
        <v>265</v>
      </c>
      <c r="K658" s="664">
        <v>6095</v>
      </c>
      <c r="L658" s="664">
        <v>1.4171122994652405</v>
      </c>
      <c r="M658" s="664">
        <v>23</v>
      </c>
      <c r="N658" s="664">
        <v>131</v>
      </c>
      <c r="O658" s="664">
        <v>3013</v>
      </c>
      <c r="P658" s="677">
        <v>0.70053475935828879</v>
      </c>
      <c r="Q658" s="665">
        <v>23</v>
      </c>
    </row>
    <row r="659" spans="1:17" ht="14.4" customHeight="1" x14ac:dyDescent="0.3">
      <c r="A659" s="660" t="s">
        <v>6990</v>
      </c>
      <c r="B659" s="661" t="s">
        <v>6777</v>
      </c>
      <c r="C659" s="661" t="s">
        <v>6722</v>
      </c>
      <c r="D659" s="661" t="s">
        <v>6786</v>
      </c>
      <c r="E659" s="661" t="s">
        <v>6787</v>
      </c>
      <c r="F659" s="664">
        <v>96</v>
      </c>
      <c r="G659" s="664">
        <v>119520</v>
      </c>
      <c r="H659" s="664">
        <v>1</v>
      </c>
      <c r="I659" s="664">
        <v>1245</v>
      </c>
      <c r="J659" s="664">
        <v>131</v>
      </c>
      <c r="K659" s="664">
        <v>163831</v>
      </c>
      <c r="L659" s="664">
        <v>1.3707412985274432</v>
      </c>
      <c r="M659" s="664">
        <v>1250.6183206106871</v>
      </c>
      <c r="N659" s="664">
        <v>65</v>
      </c>
      <c r="O659" s="664">
        <v>82420</v>
      </c>
      <c r="P659" s="677">
        <v>0.68959170013386883</v>
      </c>
      <c r="Q659" s="665">
        <v>1268</v>
      </c>
    </row>
    <row r="660" spans="1:17" ht="14.4" customHeight="1" x14ac:dyDescent="0.3">
      <c r="A660" s="660" t="s">
        <v>6990</v>
      </c>
      <c r="B660" s="661" t="s">
        <v>6777</v>
      </c>
      <c r="C660" s="661" t="s">
        <v>6722</v>
      </c>
      <c r="D660" s="661" t="s">
        <v>6788</v>
      </c>
      <c r="E660" s="661" t="s">
        <v>6789</v>
      </c>
      <c r="F660" s="664"/>
      <c r="G660" s="664"/>
      <c r="H660" s="664"/>
      <c r="I660" s="664"/>
      <c r="J660" s="664">
        <v>5</v>
      </c>
      <c r="K660" s="664">
        <v>46685</v>
      </c>
      <c r="L660" s="664"/>
      <c r="M660" s="664">
        <v>9337</v>
      </c>
      <c r="N660" s="664"/>
      <c r="O660" s="664"/>
      <c r="P660" s="677"/>
      <c r="Q660" s="665"/>
    </row>
    <row r="661" spans="1:17" ht="14.4" customHeight="1" x14ac:dyDescent="0.3">
      <c r="A661" s="660" t="s">
        <v>6990</v>
      </c>
      <c r="B661" s="661" t="s">
        <v>6777</v>
      </c>
      <c r="C661" s="661" t="s">
        <v>6722</v>
      </c>
      <c r="D661" s="661" t="s">
        <v>6792</v>
      </c>
      <c r="E661" s="661" t="s">
        <v>6793</v>
      </c>
      <c r="F661" s="664">
        <v>135</v>
      </c>
      <c r="G661" s="664">
        <v>57240</v>
      </c>
      <c r="H661" s="664">
        <v>1</v>
      </c>
      <c r="I661" s="664">
        <v>424</v>
      </c>
      <c r="J661" s="664">
        <v>194</v>
      </c>
      <c r="K661" s="664">
        <v>82670</v>
      </c>
      <c r="L661" s="664">
        <v>1.4442697414395527</v>
      </c>
      <c r="M661" s="664">
        <v>426.13402061855669</v>
      </c>
      <c r="N661" s="664">
        <v>97</v>
      </c>
      <c r="O661" s="664">
        <v>41904</v>
      </c>
      <c r="P661" s="677">
        <v>0.73207547169811316</v>
      </c>
      <c r="Q661" s="665">
        <v>432</v>
      </c>
    </row>
    <row r="662" spans="1:17" ht="14.4" customHeight="1" x14ac:dyDescent="0.3">
      <c r="A662" s="660" t="s">
        <v>6990</v>
      </c>
      <c r="B662" s="661" t="s">
        <v>6777</v>
      </c>
      <c r="C662" s="661" t="s">
        <v>6722</v>
      </c>
      <c r="D662" s="661" t="s">
        <v>6796</v>
      </c>
      <c r="E662" s="661" t="s">
        <v>6797</v>
      </c>
      <c r="F662" s="664">
        <v>143</v>
      </c>
      <c r="G662" s="664">
        <v>143286</v>
      </c>
      <c r="H662" s="664">
        <v>1</v>
      </c>
      <c r="I662" s="664">
        <v>1002</v>
      </c>
      <c r="J662" s="664">
        <v>201</v>
      </c>
      <c r="K662" s="664">
        <v>201678</v>
      </c>
      <c r="L662" s="664">
        <v>1.4075206230894854</v>
      </c>
      <c r="M662" s="664">
        <v>1003.3731343283582</v>
      </c>
      <c r="N662" s="664">
        <v>99</v>
      </c>
      <c r="O662" s="664">
        <v>99792</v>
      </c>
      <c r="P662" s="677">
        <v>0.69645324735145098</v>
      </c>
      <c r="Q662" s="665">
        <v>1008</v>
      </c>
    </row>
    <row r="663" spans="1:17" ht="14.4" customHeight="1" x14ac:dyDescent="0.3">
      <c r="A663" s="660" t="s">
        <v>6990</v>
      </c>
      <c r="B663" s="661" t="s">
        <v>6777</v>
      </c>
      <c r="C663" s="661" t="s">
        <v>6722</v>
      </c>
      <c r="D663" s="661" t="s">
        <v>6798</v>
      </c>
      <c r="E663" s="661" t="s">
        <v>6799</v>
      </c>
      <c r="F663" s="664">
        <v>50</v>
      </c>
      <c r="G663" s="664">
        <v>111650</v>
      </c>
      <c r="H663" s="664">
        <v>1</v>
      </c>
      <c r="I663" s="664">
        <v>2233</v>
      </c>
      <c r="J663" s="664">
        <v>64</v>
      </c>
      <c r="K663" s="664">
        <v>143395</v>
      </c>
      <c r="L663" s="664">
        <v>1.2843260188087775</v>
      </c>
      <c r="M663" s="664">
        <v>2240.546875</v>
      </c>
      <c r="N663" s="664">
        <v>32</v>
      </c>
      <c r="O663" s="664">
        <v>72448</v>
      </c>
      <c r="P663" s="677">
        <v>0.64888490819525302</v>
      </c>
      <c r="Q663" s="665">
        <v>2264</v>
      </c>
    </row>
    <row r="664" spans="1:17" ht="14.4" customHeight="1" x14ac:dyDescent="0.3">
      <c r="A664" s="660" t="s">
        <v>6990</v>
      </c>
      <c r="B664" s="661" t="s">
        <v>6808</v>
      </c>
      <c r="C664" s="661" t="s">
        <v>6722</v>
      </c>
      <c r="D664" s="661" t="s">
        <v>6811</v>
      </c>
      <c r="E664" s="661" t="s">
        <v>6812</v>
      </c>
      <c r="F664" s="664"/>
      <c r="G664" s="664"/>
      <c r="H664" s="664"/>
      <c r="I664" s="664"/>
      <c r="J664" s="664">
        <v>1</v>
      </c>
      <c r="K664" s="664">
        <v>217</v>
      </c>
      <c r="L664" s="664"/>
      <c r="M664" s="664">
        <v>217</v>
      </c>
      <c r="N664" s="664"/>
      <c r="O664" s="664"/>
      <c r="P664" s="677"/>
      <c r="Q664" s="665"/>
    </row>
    <row r="665" spans="1:17" ht="14.4" customHeight="1" x14ac:dyDescent="0.3">
      <c r="A665" s="660" t="s">
        <v>6990</v>
      </c>
      <c r="B665" s="661" t="s">
        <v>6808</v>
      </c>
      <c r="C665" s="661" t="s">
        <v>6722</v>
      </c>
      <c r="D665" s="661" t="s">
        <v>6813</v>
      </c>
      <c r="E665" s="661" t="s">
        <v>6814</v>
      </c>
      <c r="F665" s="664"/>
      <c r="G665" s="664"/>
      <c r="H665" s="664"/>
      <c r="I665" s="664"/>
      <c r="J665" s="664">
        <v>1</v>
      </c>
      <c r="K665" s="664">
        <v>497</v>
      </c>
      <c r="L665" s="664"/>
      <c r="M665" s="664">
        <v>497</v>
      </c>
      <c r="N665" s="664"/>
      <c r="O665" s="664"/>
      <c r="P665" s="677"/>
      <c r="Q665" s="665"/>
    </row>
    <row r="666" spans="1:17" ht="14.4" customHeight="1" x14ac:dyDescent="0.3">
      <c r="A666" s="660" t="s">
        <v>6990</v>
      </c>
      <c r="B666" s="661" t="s">
        <v>6808</v>
      </c>
      <c r="C666" s="661" t="s">
        <v>6722</v>
      </c>
      <c r="D666" s="661" t="s">
        <v>6991</v>
      </c>
      <c r="E666" s="661" t="s">
        <v>6992</v>
      </c>
      <c r="F666" s="664">
        <v>43</v>
      </c>
      <c r="G666" s="664">
        <v>12642</v>
      </c>
      <c r="H666" s="664">
        <v>1</v>
      </c>
      <c r="I666" s="664">
        <v>294</v>
      </c>
      <c r="J666" s="664">
        <v>64</v>
      </c>
      <c r="K666" s="664">
        <v>18839</v>
      </c>
      <c r="L666" s="664">
        <v>1.4901914254073723</v>
      </c>
      <c r="M666" s="664">
        <v>294.359375</v>
      </c>
      <c r="N666" s="664">
        <v>30</v>
      </c>
      <c r="O666" s="664">
        <v>8850</v>
      </c>
      <c r="P666" s="677">
        <v>0.70004746084480307</v>
      </c>
      <c r="Q666" s="665">
        <v>295</v>
      </c>
    </row>
    <row r="667" spans="1:17" ht="14.4" customHeight="1" x14ac:dyDescent="0.3">
      <c r="A667" s="660" t="s">
        <v>6990</v>
      </c>
      <c r="B667" s="661" t="s">
        <v>6808</v>
      </c>
      <c r="C667" s="661" t="s">
        <v>6722</v>
      </c>
      <c r="D667" s="661" t="s">
        <v>6817</v>
      </c>
      <c r="E667" s="661" t="s">
        <v>6818</v>
      </c>
      <c r="F667" s="664">
        <v>17</v>
      </c>
      <c r="G667" s="664">
        <v>5950</v>
      </c>
      <c r="H667" s="664">
        <v>1</v>
      </c>
      <c r="I667" s="664">
        <v>350</v>
      </c>
      <c r="J667" s="664">
        <v>27</v>
      </c>
      <c r="K667" s="664">
        <v>9452</v>
      </c>
      <c r="L667" s="664">
        <v>1.5885714285714285</v>
      </c>
      <c r="M667" s="664">
        <v>350.07407407407408</v>
      </c>
      <c r="N667" s="664">
        <v>30</v>
      </c>
      <c r="O667" s="664">
        <v>10530</v>
      </c>
      <c r="P667" s="677">
        <v>1.7697478991596638</v>
      </c>
      <c r="Q667" s="665">
        <v>351</v>
      </c>
    </row>
    <row r="668" spans="1:17" ht="14.4" customHeight="1" x14ac:dyDescent="0.3">
      <c r="A668" s="660" t="s">
        <v>6990</v>
      </c>
      <c r="B668" s="661" t="s">
        <v>6808</v>
      </c>
      <c r="C668" s="661" t="s">
        <v>6722</v>
      </c>
      <c r="D668" s="661" t="s">
        <v>6821</v>
      </c>
      <c r="E668" s="661" t="s">
        <v>6822</v>
      </c>
      <c r="F668" s="664">
        <v>1079</v>
      </c>
      <c r="G668" s="664">
        <v>70135</v>
      </c>
      <c r="H668" s="664">
        <v>1</v>
      </c>
      <c r="I668" s="664">
        <v>65</v>
      </c>
      <c r="J668" s="664">
        <v>1288</v>
      </c>
      <c r="K668" s="664">
        <v>83720</v>
      </c>
      <c r="L668" s="664">
        <v>1.1936978683966635</v>
      </c>
      <c r="M668" s="664">
        <v>65</v>
      </c>
      <c r="N668" s="664">
        <v>1453</v>
      </c>
      <c r="O668" s="664">
        <v>94445</v>
      </c>
      <c r="P668" s="677">
        <v>1.3466172381835033</v>
      </c>
      <c r="Q668" s="665">
        <v>65</v>
      </c>
    </row>
    <row r="669" spans="1:17" ht="14.4" customHeight="1" x14ac:dyDescent="0.3">
      <c r="A669" s="660" t="s">
        <v>6990</v>
      </c>
      <c r="B669" s="661" t="s">
        <v>6808</v>
      </c>
      <c r="C669" s="661" t="s">
        <v>6722</v>
      </c>
      <c r="D669" s="661" t="s">
        <v>1097</v>
      </c>
      <c r="E669" s="661" t="s">
        <v>6825</v>
      </c>
      <c r="F669" s="664">
        <v>53</v>
      </c>
      <c r="G669" s="664">
        <v>31270</v>
      </c>
      <c r="H669" s="664">
        <v>1</v>
      </c>
      <c r="I669" s="664">
        <v>590</v>
      </c>
      <c r="J669" s="664">
        <v>66</v>
      </c>
      <c r="K669" s="664">
        <v>38964</v>
      </c>
      <c r="L669" s="664">
        <v>1.2460505276622962</v>
      </c>
      <c r="M669" s="664">
        <v>590.36363636363637</v>
      </c>
      <c r="N669" s="664">
        <v>37</v>
      </c>
      <c r="O669" s="664">
        <v>21867</v>
      </c>
      <c r="P669" s="677">
        <v>0.69929645027182608</v>
      </c>
      <c r="Q669" s="665">
        <v>591</v>
      </c>
    </row>
    <row r="670" spans="1:17" ht="14.4" customHeight="1" x14ac:dyDescent="0.3">
      <c r="A670" s="660" t="s">
        <v>6990</v>
      </c>
      <c r="B670" s="661" t="s">
        <v>6808</v>
      </c>
      <c r="C670" s="661" t="s">
        <v>6722</v>
      </c>
      <c r="D670" s="661" t="s">
        <v>6826</v>
      </c>
      <c r="E670" s="661" t="s">
        <v>6827</v>
      </c>
      <c r="F670" s="664">
        <v>53</v>
      </c>
      <c r="G670" s="664">
        <v>32595</v>
      </c>
      <c r="H670" s="664">
        <v>1</v>
      </c>
      <c r="I670" s="664">
        <v>615</v>
      </c>
      <c r="J670" s="664">
        <v>66</v>
      </c>
      <c r="K670" s="664">
        <v>40614</v>
      </c>
      <c r="L670" s="664">
        <v>1.2460193281178096</v>
      </c>
      <c r="M670" s="664">
        <v>615.36363636363637</v>
      </c>
      <c r="N670" s="664">
        <v>37</v>
      </c>
      <c r="O670" s="664">
        <v>22792</v>
      </c>
      <c r="P670" s="677">
        <v>0.69924835097407578</v>
      </c>
      <c r="Q670" s="665">
        <v>616</v>
      </c>
    </row>
    <row r="671" spans="1:17" ht="14.4" customHeight="1" x14ac:dyDescent="0.3">
      <c r="A671" s="660" t="s">
        <v>6990</v>
      </c>
      <c r="B671" s="661" t="s">
        <v>6808</v>
      </c>
      <c r="C671" s="661" t="s">
        <v>6722</v>
      </c>
      <c r="D671" s="661" t="s">
        <v>6828</v>
      </c>
      <c r="E671" s="661" t="s">
        <v>6829</v>
      </c>
      <c r="F671" s="664">
        <v>3</v>
      </c>
      <c r="G671" s="664">
        <v>447</v>
      </c>
      <c r="H671" s="664">
        <v>1</v>
      </c>
      <c r="I671" s="664">
        <v>149</v>
      </c>
      <c r="J671" s="664">
        <v>1</v>
      </c>
      <c r="K671" s="664">
        <v>150</v>
      </c>
      <c r="L671" s="664">
        <v>0.33557046979865773</v>
      </c>
      <c r="M671" s="664">
        <v>150</v>
      </c>
      <c r="N671" s="664">
        <v>6</v>
      </c>
      <c r="O671" s="664">
        <v>900</v>
      </c>
      <c r="P671" s="677">
        <v>2.0134228187919465</v>
      </c>
      <c r="Q671" s="665">
        <v>150</v>
      </c>
    </row>
    <row r="672" spans="1:17" ht="14.4" customHeight="1" x14ac:dyDescent="0.3">
      <c r="A672" s="660" t="s">
        <v>6990</v>
      </c>
      <c r="B672" s="661" t="s">
        <v>6808</v>
      </c>
      <c r="C672" s="661" t="s">
        <v>6722</v>
      </c>
      <c r="D672" s="661" t="s">
        <v>6830</v>
      </c>
      <c r="E672" s="661" t="s">
        <v>6831</v>
      </c>
      <c r="F672" s="664">
        <v>1</v>
      </c>
      <c r="G672" s="664">
        <v>675</v>
      </c>
      <c r="H672" s="664">
        <v>1</v>
      </c>
      <c r="I672" s="664">
        <v>675</v>
      </c>
      <c r="J672" s="664"/>
      <c r="K672" s="664"/>
      <c r="L672" s="664"/>
      <c r="M672" s="664"/>
      <c r="N672" s="664"/>
      <c r="O672" s="664"/>
      <c r="P672" s="677"/>
      <c r="Q672" s="665"/>
    </row>
    <row r="673" spans="1:17" ht="14.4" customHeight="1" x14ac:dyDescent="0.3">
      <c r="A673" s="660" t="s">
        <v>6990</v>
      </c>
      <c r="B673" s="661" t="s">
        <v>6808</v>
      </c>
      <c r="C673" s="661" t="s">
        <v>6722</v>
      </c>
      <c r="D673" s="661" t="s">
        <v>6832</v>
      </c>
      <c r="E673" s="661" t="s">
        <v>6833</v>
      </c>
      <c r="F673" s="664">
        <v>12</v>
      </c>
      <c r="G673" s="664">
        <v>276</v>
      </c>
      <c r="H673" s="664">
        <v>1</v>
      </c>
      <c r="I673" s="664">
        <v>23</v>
      </c>
      <c r="J673" s="664">
        <v>5</v>
      </c>
      <c r="K673" s="664">
        <v>115</v>
      </c>
      <c r="L673" s="664">
        <v>0.41666666666666669</v>
      </c>
      <c r="M673" s="664">
        <v>23</v>
      </c>
      <c r="N673" s="664">
        <v>4</v>
      </c>
      <c r="O673" s="664">
        <v>96</v>
      </c>
      <c r="P673" s="677">
        <v>0.34782608695652173</v>
      </c>
      <c r="Q673" s="665">
        <v>24</v>
      </c>
    </row>
    <row r="674" spans="1:17" ht="14.4" customHeight="1" x14ac:dyDescent="0.3">
      <c r="A674" s="660" t="s">
        <v>6990</v>
      </c>
      <c r="B674" s="661" t="s">
        <v>6808</v>
      </c>
      <c r="C674" s="661" t="s">
        <v>6722</v>
      </c>
      <c r="D674" s="661" t="s">
        <v>6836</v>
      </c>
      <c r="E674" s="661" t="s">
        <v>6837</v>
      </c>
      <c r="F674" s="664">
        <v>176</v>
      </c>
      <c r="G674" s="664">
        <v>9504</v>
      </c>
      <c r="H674" s="664">
        <v>1</v>
      </c>
      <c r="I674" s="664">
        <v>54</v>
      </c>
      <c r="J674" s="664">
        <v>252</v>
      </c>
      <c r="K674" s="664">
        <v>13608</v>
      </c>
      <c r="L674" s="664">
        <v>1.4318181818181819</v>
      </c>
      <c r="M674" s="664">
        <v>54</v>
      </c>
      <c r="N674" s="664">
        <v>239</v>
      </c>
      <c r="O674" s="664">
        <v>12906</v>
      </c>
      <c r="P674" s="677">
        <v>1.3579545454545454</v>
      </c>
      <c r="Q674" s="665">
        <v>54</v>
      </c>
    </row>
    <row r="675" spans="1:17" ht="14.4" customHeight="1" x14ac:dyDescent="0.3">
      <c r="A675" s="660" t="s">
        <v>6990</v>
      </c>
      <c r="B675" s="661" t="s">
        <v>6808</v>
      </c>
      <c r="C675" s="661" t="s">
        <v>6722</v>
      </c>
      <c r="D675" s="661" t="s">
        <v>6838</v>
      </c>
      <c r="E675" s="661" t="s">
        <v>6839</v>
      </c>
      <c r="F675" s="664">
        <v>788</v>
      </c>
      <c r="G675" s="664">
        <v>60676</v>
      </c>
      <c r="H675" s="664">
        <v>1</v>
      </c>
      <c r="I675" s="664">
        <v>77</v>
      </c>
      <c r="J675" s="664">
        <v>786</v>
      </c>
      <c r="K675" s="664">
        <v>60522</v>
      </c>
      <c r="L675" s="664">
        <v>0.9974619289340102</v>
      </c>
      <c r="M675" s="664">
        <v>77</v>
      </c>
      <c r="N675" s="664">
        <v>1025</v>
      </c>
      <c r="O675" s="664">
        <v>78925</v>
      </c>
      <c r="P675" s="677">
        <v>1.3007614213197969</v>
      </c>
      <c r="Q675" s="665">
        <v>77</v>
      </c>
    </row>
    <row r="676" spans="1:17" ht="14.4" customHeight="1" x14ac:dyDescent="0.3">
      <c r="A676" s="660" t="s">
        <v>6990</v>
      </c>
      <c r="B676" s="661" t="s">
        <v>6808</v>
      </c>
      <c r="C676" s="661" t="s">
        <v>6722</v>
      </c>
      <c r="D676" s="661" t="s">
        <v>6842</v>
      </c>
      <c r="E676" s="661" t="s">
        <v>6843</v>
      </c>
      <c r="F676" s="664">
        <v>88</v>
      </c>
      <c r="G676" s="664">
        <v>1936</v>
      </c>
      <c r="H676" s="664">
        <v>1</v>
      </c>
      <c r="I676" s="664">
        <v>22</v>
      </c>
      <c r="J676" s="664">
        <v>102</v>
      </c>
      <c r="K676" s="664">
        <v>2260</v>
      </c>
      <c r="L676" s="664">
        <v>1.1673553719008265</v>
      </c>
      <c r="M676" s="664">
        <v>22.156862745098039</v>
      </c>
      <c r="N676" s="664">
        <v>139</v>
      </c>
      <c r="O676" s="664">
        <v>3197</v>
      </c>
      <c r="P676" s="677">
        <v>1.6513429752066116</v>
      </c>
      <c r="Q676" s="665">
        <v>23</v>
      </c>
    </row>
    <row r="677" spans="1:17" ht="14.4" customHeight="1" x14ac:dyDescent="0.3">
      <c r="A677" s="660" t="s">
        <v>6990</v>
      </c>
      <c r="B677" s="661" t="s">
        <v>6808</v>
      </c>
      <c r="C677" s="661" t="s">
        <v>6722</v>
      </c>
      <c r="D677" s="661" t="s">
        <v>6850</v>
      </c>
      <c r="E677" s="661" t="s">
        <v>6851</v>
      </c>
      <c r="F677" s="664">
        <v>1</v>
      </c>
      <c r="G677" s="664">
        <v>627</v>
      </c>
      <c r="H677" s="664">
        <v>1</v>
      </c>
      <c r="I677" s="664">
        <v>627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6990</v>
      </c>
      <c r="B678" s="661" t="s">
        <v>6808</v>
      </c>
      <c r="C678" s="661" t="s">
        <v>6722</v>
      </c>
      <c r="D678" s="661" t="s">
        <v>6852</v>
      </c>
      <c r="E678" s="661" t="s">
        <v>6853</v>
      </c>
      <c r="F678" s="664">
        <v>192</v>
      </c>
      <c r="G678" s="664">
        <v>40128</v>
      </c>
      <c r="H678" s="664">
        <v>1</v>
      </c>
      <c r="I678" s="664">
        <v>209</v>
      </c>
      <c r="J678" s="664">
        <v>2</v>
      </c>
      <c r="K678" s="664">
        <v>418</v>
      </c>
      <c r="L678" s="664">
        <v>1.0416666666666666E-2</v>
      </c>
      <c r="M678" s="664">
        <v>209</v>
      </c>
      <c r="N678" s="664">
        <v>3</v>
      </c>
      <c r="O678" s="664">
        <v>627</v>
      </c>
      <c r="P678" s="677">
        <v>1.5625E-2</v>
      </c>
      <c r="Q678" s="665">
        <v>209</v>
      </c>
    </row>
    <row r="679" spans="1:17" ht="14.4" customHeight="1" x14ac:dyDescent="0.3">
      <c r="A679" s="660" t="s">
        <v>6990</v>
      </c>
      <c r="B679" s="661" t="s">
        <v>6808</v>
      </c>
      <c r="C679" s="661" t="s">
        <v>6722</v>
      </c>
      <c r="D679" s="661" t="s">
        <v>6854</v>
      </c>
      <c r="E679" s="661" t="s">
        <v>6855</v>
      </c>
      <c r="F679" s="664">
        <v>35</v>
      </c>
      <c r="G679" s="664">
        <v>2310</v>
      </c>
      <c r="H679" s="664">
        <v>1</v>
      </c>
      <c r="I679" s="664">
        <v>66</v>
      </c>
      <c r="J679" s="664">
        <v>8</v>
      </c>
      <c r="K679" s="664">
        <v>528</v>
      </c>
      <c r="L679" s="664">
        <v>0.22857142857142856</v>
      </c>
      <c r="M679" s="664">
        <v>66</v>
      </c>
      <c r="N679" s="664">
        <v>18</v>
      </c>
      <c r="O679" s="664">
        <v>1188</v>
      </c>
      <c r="P679" s="677">
        <v>0.51428571428571423</v>
      </c>
      <c r="Q679" s="665">
        <v>66</v>
      </c>
    </row>
    <row r="680" spans="1:17" ht="14.4" customHeight="1" x14ac:dyDescent="0.3">
      <c r="A680" s="660" t="s">
        <v>6990</v>
      </c>
      <c r="B680" s="661" t="s">
        <v>6808</v>
      </c>
      <c r="C680" s="661" t="s">
        <v>6722</v>
      </c>
      <c r="D680" s="661" t="s">
        <v>6856</v>
      </c>
      <c r="E680" s="661" t="s">
        <v>6857</v>
      </c>
      <c r="F680" s="664"/>
      <c r="G680" s="664"/>
      <c r="H680" s="664"/>
      <c r="I680" s="664"/>
      <c r="J680" s="664">
        <v>1</v>
      </c>
      <c r="K680" s="664">
        <v>294</v>
      </c>
      <c r="L680" s="664"/>
      <c r="M680" s="664">
        <v>294</v>
      </c>
      <c r="N680" s="664"/>
      <c r="O680" s="664"/>
      <c r="P680" s="677"/>
      <c r="Q680" s="665"/>
    </row>
    <row r="681" spans="1:17" ht="14.4" customHeight="1" x14ac:dyDescent="0.3">
      <c r="A681" s="660" t="s">
        <v>6990</v>
      </c>
      <c r="B681" s="661" t="s">
        <v>6808</v>
      </c>
      <c r="C681" s="661" t="s">
        <v>6722</v>
      </c>
      <c r="D681" s="661" t="s">
        <v>6858</v>
      </c>
      <c r="E681" s="661" t="s">
        <v>6859</v>
      </c>
      <c r="F681" s="664">
        <v>924</v>
      </c>
      <c r="G681" s="664">
        <v>14784</v>
      </c>
      <c r="H681" s="664">
        <v>1</v>
      </c>
      <c r="I681" s="664">
        <v>16</v>
      </c>
      <c r="J681" s="664">
        <v>918</v>
      </c>
      <c r="K681" s="664">
        <v>14688</v>
      </c>
      <c r="L681" s="664">
        <v>0.99350649350649356</v>
      </c>
      <c r="M681" s="664">
        <v>16</v>
      </c>
      <c r="N681" s="664">
        <v>1127</v>
      </c>
      <c r="O681" s="664">
        <v>18032</v>
      </c>
      <c r="P681" s="677">
        <v>1.2196969696969697</v>
      </c>
      <c r="Q681" s="665">
        <v>16</v>
      </c>
    </row>
    <row r="682" spans="1:17" ht="14.4" customHeight="1" x14ac:dyDescent="0.3">
      <c r="A682" s="660" t="s">
        <v>6990</v>
      </c>
      <c r="B682" s="661" t="s">
        <v>6808</v>
      </c>
      <c r="C682" s="661" t="s">
        <v>6722</v>
      </c>
      <c r="D682" s="661" t="s">
        <v>6862</v>
      </c>
      <c r="E682" s="661" t="s">
        <v>6863</v>
      </c>
      <c r="F682" s="664">
        <v>44</v>
      </c>
      <c r="G682" s="664">
        <v>15312</v>
      </c>
      <c r="H682" s="664">
        <v>1</v>
      </c>
      <c r="I682" s="664">
        <v>348</v>
      </c>
      <c r="J682" s="664">
        <v>46</v>
      </c>
      <c r="K682" s="664">
        <v>16039</v>
      </c>
      <c r="L682" s="664">
        <v>1.0474791013584117</v>
      </c>
      <c r="M682" s="664">
        <v>348.67391304347825</v>
      </c>
      <c r="N682" s="664">
        <v>8</v>
      </c>
      <c r="O682" s="664">
        <v>2792</v>
      </c>
      <c r="P682" s="677">
        <v>0.18234064785788923</v>
      </c>
      <c r="Q682" s="665">
        <v>349</v>
      </c>
    </row>
    <row r="683" spans="1:17" ht="14.4" customHeight="1" x14ac:dyDescent="0.3">
      <c r="A683" s="660" t="s">
        <v>6990</v>
      </c>
      <c r="B683" s="661" t="s">
        <v>6808</v>
      </c>
      <c r="C683" s="661" t="s">
        <v>6722</v>
      </c>
      <c r="D683" s="661" t="s">
        <v>6864</v>
      </c>
      <c r="E683" s="661" t="s">
        <v>6865</v>
      </c>
      <c r="F683" s="664">
        <v>73</v>
      </c>
      <c r="G683" s="664">
        <v>1752</v>
      </c>
      <c r="H683" s="664">
        <v>1</v>
      </c>
      <c r="I683" s="664">
        <v>24</v>
      </c>
      <c r="J683" s="664">
        <v>94</v>
      </c>
      <c r="K683" s="664">
        <v>2256</v>
      </c>
      <c r="L683" s="664">
        <v>1.2876712328767124</v>
      </c>
      <c r="M683" s="664">
        <v>24</v>
      </c>
      <c r="N683" s="664">
        <v>133</v>
      </c>
      <c r="O683" s="664">
        <v>3192</v>
      </c>
      <c r="P683" s="677">
        <v>1.821917808219178</v>
      </c>
      <c r="Q683" s="665">
        <v>24</v>
      </c>
    </row>
    <row r="684" spans="1:17" ht="14.4" customHeight="1" x14ac:dyDescent="0.3">
      <c r="A684" s="660" t="s">
        <v>6990</v>
      </c>
      <c r="B684" s="661" t="s">
        <v>6808</v>
      </c>
      <c r="C684" s="661" t="s">
        <v>6722</v>
      </c>
      <c r="D684" s="661" t="s">
        <v>6866</v>
      </c>
      <c r="E684" s="661" t="s">
        <v>6867</v>
      </c>
      <c r="F684" s="664">
        <v>52</v>
      </c>
      <c r="G684" s="664">
        <v>38376</v>
      </c>
      <c r="H684" s="664">
        <v>1</v>
      </c>
      <c r="I684" s="664">
        <v>738</v>
      </c>
      <c r="J684" s="664">
        <v>66</v>
      </c>
      <c r="K684" s="664">
        <v>48732</v>
      </c>
      <c r="L684" s="664">
        <v>1.2698561601000626</v>
      </c>
      <c r="M684" s="664">
        <v>738.36363636363637</v>
      </c>
      <c r="N684" s="664">
        <v>37</v>
      </c>
      <c r="O684" s="664">
        <v>27343</v>
      </c>
      <c r="P684" s="677">
        <v>0.71250260579528868</v>
      </c>
      <c r="Q684" s="665">
        <v>739</v>
      </c>
    </row>
    <row r="685" spans="1:17" ht="14.4" customHeight="1" x14ac:dyDescent="0.3">
      <c r="A685" s="660" t="s">
        <v>6990</v>
      </c>
      <c r="B685" s="661" t="s">
        <v>6808</v>
      </c>
      <c r="C685" s="661" t="s">
        <v>6722</v>
      </c>
      <c r="D685" s="661" t="s">
        <v>6868</v>
      </c>
      <c r="E685" s="661" t="s">
        <v>6869</v>
      </c>
      <c r="F685" s="664">
        <v>64</v>
      </c>
      <c r="G685" s="664">
        <v>11520</v>
      </c>
      <c r="H685" s="664">
        <v>1</v>
      </c>
      <c r="I685" s="664">
        <v>180</v>
      </c>
      <c r="J685" s="664">
        <v>103</v>
      </c>
      <c r="K685" s="664">
        <v>18540</v>
      </c>
      <c r="L685" s="664">
        <v>1.609375</v>
      </c>
      <c r="M685" s="664">
        <v>180</v>
      </c>
      <c r="N685" s="664">
        <v>81</v>
      </c>
      <c r="O685" s="664">
        <v>14580</v>
      </c>
      <c r="P685" s="677">
        <v>1.265625</v>
      </c>
      <c r="Q685" s="665">
        <v>180</v>
      </c>
    </row>
    <row r="686" spans="1:17" ht="14.4" customHeight="1" x14ac:dyDescent="0.3">
      <c r="A686" s="660" t="s">
        <v>6990</v>
      </c>
      <c r="B686" s="661" t="s">
        <v>6808</v>
      </c>
      <c r="C686" s="661" t="s">
        <v>6722</v>
      </c>
      <c r="D686" s="661" t="s">
        <v>6874</v>
      </c>
      <c r="E686" s="661" t="s">
        <v>6875</v>
      </c>
      <c r="F686" s="664">
        <v>3</v>
      </c>
      <c r="G686" s="664">
        <v>759</v>
      </c>
      <c r="H686" s="664">
        <v>1</v>
      </c>
      <c r="I686" s="664">
        <v>253</v>
      </c>
      <c r="J686" s="664">
        <v>290</v>
      </c>
      <c r="K686" s="664">
        <v>73370</v>
      </c>
      <c r="L686" s="664">
        <v>96.666666666666671</v>
      </c>
      <c r="M686" s="664">
        <v>253</v>
      </c>
      <c r="N686" s="664">
        <v>300</v>
      </c>
      <c r="O686" s="664">
        <v>75900</v>
      </c>
      <c r="P686" s="677">
        <v>100</v>
      </c>
      <c r="Q686" s="665">
        <v>253</v>
      </c>
    </row>
    <row r="687" spans="1:17" ht="14.4" customHeight="1" x14ac:dyDescent="0.3">
      <c r="A687" s="660" t="s">
        <v>6990</v>
      </c>
      <c r="B687" s="661" t="s">
        <v>6808</v>
      </c>
      <c r="C687" s="661" t="s">
        <v>6722</v>
      </c>
      <c r="D687" s="661" t="s">
        <v>6876</v>
      </c>
      <c r="E687" s="661" t="s">
        <v>6877</v>
      </c>
      <c r="F687" s="664">
        <v>53</v>
      </c>
      <c r="G687" s="664">
        <v>13992</v>
      </c>
      <c r="H687" s="664">
        <v>1</v>
      </c>
      <c r="I687" s="664">
        <v>264</v>
      </c>
      <c r="J687" s="664">
        <v>66</v>
      </c>
      <c r="K687" s="664">
        <v>17448</v>
      </c>
      <c r="L687" s="664">
        <v>1.2469982847341339</v>
      </c>
      <c r="M687" s="664">
        <v>264.36363636363637</v>
      </c>
      <c r="N687" s="664">
        <v>37</v>
      </c>
      <c r="O687" s="664">
        <v>9805</v>
      </c>
      <c r="P687" s="677">
        <v>0.7007575757575758</v>
      </c>
      <c r="Q687" s="665">
        <v>265</v>
      </c>
    </row>
    <row r="688" spans="1:17" ht="14.4" customHeight="1" x14ac:dyDescent="0.3">
      <c r="A688" s="660" t="s">
        <v>6990</v>
      </c>
      <c r="B688" s="661" t="s">
        <v>6808</v>
      </c>
      <c r="C688" s="661" t="s">
        <v>6722</v>
      </c>
      <c r="D688" s="661" t="s">
        <v>6878</v>
      </c>
      <c r="E688" s="661" t="s">
        <v>6879</v>
      </c>
      <c r="F688" s="664">
        <v>101</v>
      </c>
      <c r="G688" s="664">
        <v>19089</v>
      </c>
      <c r="H688" s="664">
        <v>1</v>
      </c>
      <c r="I688" s="664">
        <v>189</v>
      </c>
      <c r="J688" s="664"/>
      <c r="K688" s="664"/>
      <c r="L688" s="664"/>
      <c r="M688" s="664"/>
      <c r="N688" s="664"/>
      <c r="O688" s="664"/>
      <c r="P688" s="677"/>
      <c r="Q688" s="665"/>
    </row>
    <row r="689" spans="1:17" ht="14.4" customHeight="1" x14ac:dyDescent="0.3">
      <c r="A689" s="660" t="s">
        <v>6990</v>
      </c>
      <c r="B689" s="661" t="s">
        <v>6808</v>
      </c>
      <c r="C689" s="661" t="s">
        <v>6722</v>
      </c>
      <c r="D689" s="661" t="s">
        <v>6882</v>
      </c>
      <c r="E689" s="661" t="s">
        <v>6883</v>
      </c>
      <c r="F689" s="664">
        <v>231</v>
      </c>
      <c r="G689" s="664">
        <v>49896</v>
      </c>
      <c r="H689" s="664">
        <v>1</v>
      </c>
      <c r="I689" s="664">
        <v>216</v>
      </c>
      <c r="J689" s="664">
        <v>272</v>
      </c>
      <c r="K689" s="664">
        <v>58752</v>
      </c>
      <c r="L689" s="664">
        <v>1.1774891774891776</v>
      </c>
      <c r="M689" s="664">
        <v>216</v>
      </c>
      <c r="N689" s="664">
        <v>258</v>
      </c>
      <c r="O689" s="664">
        <v>55728</v>
      </c>
      <c r="P689" s="677">
        <v>1.1168831168831168</v>
      </c>
      <c r="Q689" s="665">
        <v>216</v>
      </c>
    </row>
    <row r="690" spans="1:17" ht="14.4" customHeight="1" x14ac:dyDescent="0.3">
      <c r="A690" s="660" t="s">
        <v>6990</v>
      </c>
      <c r="B690" s="661" t="s">
        <v>6808</v>
      </c>
      <c r="C690" s="661" t="s">
        <v>6722</v>
      </c>
      <c r="D690" s="661" t="s">
        <v>6884</v>
      </c>
      <c r="E690" s="661" t="s">
        <v>6885</v>
      </c>
      <c r="F690" s="664">
        <v>1</v>
      </c>
      <c r="G690" s="664">
        <v>35</v>
      </c>
      <c r="H690" s="664">
        <v>1</v>
      </c>
      <c r="I690" s="664">
        <v>35</v>
      </c>
      <c r="J690" s="664">
        <v>3</v>
      </c>
      <c r="K690" s="664">
        <v>105</v>
      </c>
      <c r="L690" s="664">
        <v>3</v>
      </c>
      <c r="M690" s="664">
        <v>35</v>
      </c>
      <c r="N690" s="664">
        <v>2</v>
      </c>
      <c r="O690" s="664">
        <v>72</v>
      </c>
      <c r="P690" s="677">
        <v>2.0571428571428569</v>
      </c>
      <c r="Q690" s="665">
        <v>36</v>
      </c>
    </row>
    <row r="691" spans="1:17" ht="14.4" customHeight="1" x14ac:dyDescent="0.3">
      <c r="A691" s="660" t="s">
        <v>6990</v>
      </c>
      <c r="B691" s="661" t="s">
        <v>6808</v>
      </c>
      <c r="C691" s="661" t="s">
        <v>6722</v>
      </c>
      <c r="D691" s="661" t="s">
        <v>6886</v>
      </c>
      <c r="E691" s="661" t="s">
        <v>6887</v>
      </c>
      <c r="F691" s="664">
        <v>53</v>
      </c>
      <c r="G691" s="664">
        <v>31270</v>
      </c>
      <c r="H691" s="664">
        <v>1</v>
      </c>
      <c r="I691" s="664">
        <v>590</v>
      </c>
      <c r="J691" s="664">
        <v>66</v>
      </c>
      <c r="K691" s="664">
        <v>38964</v>
      </c>
      <c r="L691" s="664">
        <v>1.2460505276622962</v>
      </c>
      <c r="M691" s="664">
        <v>590.36363636363637</v>
      </c>
      <c r="N691" s="664">
        <v>37</v>
      </c>
      <c r="O691" s="664">
        <v>21867</v>
      </c>
      <c r="P691" s="677">
        <v>0.69929645027182608</v>
      </c>
      <c r="Q691" s="665">
        <v>591</v>
      </c>
    </row>
    <row r="692" spans="1:17" ht="14.4" customHeight="1" x14ac:dyDescent="0.3">
      <c r="A692" s="660" t="s">
        <v>6990</v>
      </c>
      <c r="B692" s="661" t="s">
        <v>6808</v>
      </c>
      <c r="C692" s="661" t="s">
        <v>6722</v>
      </c>
      <c r="D692" s="661" t="s">
        <v>6888</v>
      </c>
      <c r="E692" s="661" t="s">
        <v>6889</v>
      </c>
      <c r="F692" s="664"/>
      <c r="G692" s="664"/>
      <c r="H692" s="664"/>
      <c r="I692" s="664"/>
      <c r="J692" s="664">
        <v>1</v>
      </c>
      <c r="K692" s="664">
        <v>50</v>
      </c>
      <c r="L692" s="664"/>
      <c r="M692" s="664">
        <v>50</v>
      </c>
      <c r="N692" s="664">
        <v>1</v>
      </c>
      <c r="O692" s="664">
        <v>50</v>
      </c>
      <c r="P692" s="677"/>
      <c r="Q692" s="665">
        <v>50</v>
      </c>
    </row>
    <row r="693" spans="1:17" ht="14.4" customHeight="1" x14ac:dyDescent="0.3">
      <c r="A693" s="660" t="s">
        <v>6990</v>
      </c>
      <c r="B693" s="661" t="s">
        <v>6808</v>
      </c>
      <c r="C693" s="661" t="s">
        <v>6722</v>
      </c>
      <c r="D693" s="661" t="s">
        <v>6890</v>
      </c>
      <c r="E693" s="661" t="s">
        <v>6891</v>
      </c>
      <c r="F693" s="664">
        <v>54</v>
      </c>
      <c r="G693" s="664">
        <v>29430</v>
      </c>
      <c r="H693" s="664">
        <v>1</v>
      </c>
      <c r="I693" s="664">
        <v>545</v>
      </c>
      <c r="J693" s="664">
        <v>69</v>
      </c>
      <c r="K693" s="664">
        <v>37629</v>
      </c>
      <c r="L693" s="664">
        <v>1.2785932721712538</v>
      </c>
      <c r="M693" s="664">
        <v>545.3478260869565</v>
      </c>
      <c r="N693" s="664">
        <v>37</v>
      </c>
      <c r="O693" s="664">
        <v>20202</v>
      </c>
      <c r="P693" s="677">
        <v>0.68644240570846071</v>
      </c>
      <c r="Q693" s="665">
        <v>546</v>
      </c>
    </row>
    <row r="694" spans="1:17" ht="14.4" customHeight="1" x14ac:dyDescent="0.3">
      <c r="A694" s="660" t="s">
        <v>6990</v>
      </c>
      <c r="B694" s="661" t="s">
        <v>6808</v>
      </c>
      <c r="C694" s="661" t="s">
        <v>6722</v>
      </c>
      <c r="D694" s="661" t="s">
        <v>6892</v>
      </c>
      <c r="E694" s="661" t="s">
        <v>6893</v>
      </c>
      <c r="F694" s="664"/>
      <c r="G694" s="664"/>
      <c r="H694" s="664"/>
      <c r="I694" s="664"/>
      <c r="J694" s="664">
        <v>1</v>
      </c>
      <c r="K694" s="664">
        <v>483</v>
      </c>
      <c r="L694" s="664"/>
      <c r="M694" s="664">
        <v>483</v>
      </c>
      <c r="N694" s="664"/>
      <c r="O694" s="664"/>
      <c r="P694" s="677"/>
      <c r="Q694" s="665"/>
    </row>
    <row r="695" spans="1:17" ht="14.4" customHeight="1" x14ac:dyDescent="0.3">
      <c r="A695" s="660" t="s">
        <v>6990</v>
      </c>
      <c r="B695" s="661" t="s">
        <v>6808</v>
      </c>
      <c r="C695" s="661" t="s">
        <v>6722</v>
      </c>
      <c r="D695" s="661" t="s">
        <v>6894</v>
      </c>
      <c r="E695" s="661" t="s">
        <v>6895</v>
      </c>
      <c r="F695" s="664">
        <v>53</v>
      </c>
      <c r="G695" s="664">
        <v>38902</v>
      </c>
      <c r="H695" s="664">
        <v>1</v>
      </c>
      <c r="I695" s="664">
        <v>734</v>
      </c>
      <c r="J695" s="664">
        <v>66</v>
      </c>
      <c r="K695" s="664">
        <v>48468</v>
      </c>
      <c r="L695" s="664">
        <v>1.2458999537298854</v>
      </c>
      <c r="M695" s="664">
        <v>734.36363636363637</v>
      </c>
      <c r="N695" s="664">
        <v>37</v>
      </c>
      <c r="O695" s="664">
        <v>27195</v>
      </c>
      <c r="P695" s="677">
        <v>0.69906431545935943</v>
      </c>
      <c r="Q695" s="665">
        <v>735</v>
      </c>
    </row>
    <row r="696" spans="1:17" ht="14.4" customHeight="1" x14ac:dyDescent="0.3">
      <c r="A696" s="660" t="s">
        <v>6990</v>
      </c>
      <c r="B696" s="661" t="s">
        <v>6808</v>
      </c>
      <c r="C696" s="661" t="s">
        <v>6722</v>
      </c>
      <c r="D696" s="661" t="s">
        <v>6896</v>
      </c>
      <c r="E696" s="661" t="s">
        <v>6897</v>
      </c>
      <c r="F696" s="664">
        <v>5</v>
      </c>
      <c r="G696" s="664">
        <v>1630</v>
      </c>
      <c r="H696" s="664">
        <v>1</v>
      </c>
      <c r="I696" s="664">
        <v>326</v>
      </c>
      <c r="J696" s="664">
        <v>7</v>
      </c>
      <c r="K696" s="664">
        <v>2282</v>
      </c>
      <c r="L696" s="664">
        <v>1.4</v>
      </c>
      <c r="M696" s="664">
        <v>326</v>
      </c>
      <c r="N696" s="664">
        <v>11</v>
      </c>
      <c r="O696" s="664">
        <v>3597</v>
      </c>
      <c r="P696" s="677">
        <v>2.2067484662576686</v>
      </c>
      <c r="Q696" s="665">
        <v>327</v>
      </c>
    </row>
    <row r="697" spans="1:17" ht="14.4" customHeight="1" x14ac:dyDescent="0.3">
      <c r="A697" s="660" t="s">
        <v>6990</v>
      </c>
      <c r="B697" s="661" t="s">
        <v>6808</v>
      </c>
      <c r="C697" s="661" t="s">
        <v>6722</v>
      </c>
      <c r="D697" s="661" t="s">
        <v>6898</v>
      </c>
      <c r="E697" s="661" t="s">
        <v>6899</v>
      </c>
      <c r="F697" s="664">
        <v>53</v>
      </c>
      <c r="G697" s="664">
        <v>18232</v>
      </c>
      <c r="H697" s="664">
        <v>1</v>
      </c>
      <c r="I697" s="664">
        <v>344</v>
      </c>
      <c r="J697" s="664">
        <v>66</v>
      </c>
      <c r="K697" s="664">
        <v>22728</v>
      </c>
      <c r="L697" s="664">
        <v>1.2465993856954805</v>
      </c>
      <c r="M697" s="664">
        <v>344.36363636363637</v>
      </c>
      <c r="N697" s="664">
        <v>37</v>
      </c>
      <c r="O697" s="664">
        <v>12765</v>
      </c>
      <c r="P697" s="677">
        <v>0.70014260640631854</v>
      </c>
      <c r="Q697" s="665">
        <v>345</v>
      </c>
    </row>
    <row r="698" spans="1:17" ht="14.4" customHeight="1" x14ac:dyDescent="0.3">
      <c r="A698" s="660" t="s">
        <v>6990</v>
      </c>
      <c r="B698" s="661" t="s">
        <v>6808</v>
      </c>
      <c r="C698" s="661" t="s">
        <v>6722</v>
      </c>
      <c r="D698" s="661" t="s">
        <v>6902</v>
      </c>
      <c r="E698" s="661" t="s">
        <v>6903</v>
      </c>
      <c r="F698" s="664"/>
      <c r="G698" s="664"/>
      <c r="H698" s="664"/>
      <c r="I698" s="664"/>
      <c r="J698" s="664">
        <v>128</v>
      </c>
      <c r="K698" s="664">
        <v>29479</v>
      </c>
      <c r="L698" s="664"/>
      <c r="M698" s="664">
        <v>230.3046875</v>
      </c>
      <c r="N698" s="664">
        <v>98</v>
      </c>
      <c r="O698" s="664">
        <v>22638</v>
      </c>
      <c r="P698" s="677"/>
      <c r="Q698" s="665">
        <v>231</v>
      </c>
    </row>
    <row r="699" spans="1:17" ht="14.4" customHeight="1" x14ac:dyDescent="0.3">
      <c r="A699" s="660" t="s">
        <v>6990</v>
      </c>
      <c r="B699" s="661" t="s">
        <v>6808</v>
      </c>
      <c r="C699" s="661" t="s">
        <v>6722</v>
      </c>
      <c r="D699" s="661" t="s">
        <v>6906</v>
      </c>
      <c r="E699" s="661" t="s">
        <v>6907</v>
      </c>
      <c r="F699" s="664"/>
      <c r="G699" s="664"/>
      <c r="H699" s="664"/>
      <c r="I699" s="664"/>
      <c r="J699" s="664"/>
      <c r="K699" s="664"/>
      <c r="L699" s="664"/>
      <c r="M699" s="664"/>
      <c r="N699" s="664">
        <v>2</v>
      </c>
      <c r="O699" s="664">
        <v>460</v>
      </c>
      <c r="P699" s="677"/>
      <c r="Q699" s="665">
        <v>230</v>
      </c>
    </row>
    <row r="700" spans="1:17" ht="14.4" customHeight="1" x14ac:dyDescent="0.3">
      <c r="A700" s="660" t="s">
        <v>6990</v>
      </c>
      <c r="B700" s="661" t="s">
        <v>6808</v>
      </c>
      <c r="C700" s="661" t="s">
        <v>6722</v>
      </c>
      <c r="D700" s="661" t="s">
        <v>6908</v>
      </c>
      <c r="E700" s="661" t="s">
        <v>6909</v>
      </c>
      <c r="F700" s="664">
        <v>51</v>
      </c>
      <c r="G700" s="664">
        <v>20706</v>
      </c>
      <c r="H700" s="664">
        <v>1</v>
      </c>
      <c r="I700" s="664">
        <v>406</v>
      </c>
      <c r="J700" s="664">
        <v>67</v>
      </c>
      <c r="K700" s="664">
        <v>27226</v>
      </c>
      <c r="L700" s="664">
        <v>1.3148845745194631</v>
      </c>
      <c r="M700" s="664">
        <v>406.35820895522386</v>
      </c>
      <c r="N700" s="664">
        <v>35</v>
      </c>
      <c r="O700" s="664">
        <v>14245</v>
      </c>
      <c r="P700" s="677">
        <v>0.68796484110885736</v>
      </c>
      <c r="Q700" s="665">
        <v>407</v>
      </c>
    </row>
    <row r="701" spans="1:17" ht="14.4" customHeight="1" x14ac:dyDescent="0.3">
      <c r="A701" s="660" t="s">
        <v>6990</v>
      </c>
      <c r="B701" s="661" t="s">
        <v>6808</v>
      </c>
      <c r="C701" s="661" t="s">
        <v>6722</v>
      </c>
      <c r="D701" s="661" t="s">
        <v>6912</v>
      </c>
      <c r="E701" s="661" t="s">
        <v>6913</v>
      </c>
      <c r="F701" s="664">
        <v>51</v>
      </c>
      <c r="G701" s="664">
        <v>29886</v>
      </c>
      <c r="H701" s="664">
        <v>1</v>
      </c>
      <c r="I701" s="664">
        <v>586</v>
      </c>
      <c r="J701" s="664">
        <v>67</v>
      </c>
      <c r="K701" s="664">
        <v>39286</v>
      </c>
      <c r="L701" s="664">
        <v>1.3145285417921435</v>
      </c>
      <c r="M701" s="664">
        <v>586.35820895522386</v>
      </c>
      <c r="N701" s="664">
        <v>35</v>
      </c>
      <c r="O701" s="664">
        <v>20545</v>
      </c>
      <c r="P701" s="677">
        <v>0.68744562671484977</v>
      </c>
      <c r="Q701" s="665">
        <v>587</v>
      </c>
    </row>
    <row r="702" spans="1:17" ht="14.4" customHeight="1" x14ac:dyDescent="0.3">
      <c r="A702" s="660" t="s">
        <v>6990</v>
      </c>
      <c r="B702" s="661" t="s">
        <v>6808</v>
      </c>
      <c r="C702" s="661" t="s">
        <v>6722</v>
      </c>
      <c r="D702" s="661" t="s">
        <v>6914</v>
      </c>
      <c r="E702" s="661" t="s">
        <v>6915</v>
      </c>
      <c r="F702" s="664">
        <v>1</v>
      </c>
      <c r="G702" s="664">
        <v>385</v>
      </c>
      <c r="H702" s="664">
        <v>1</v>
      </c>
      <c r="I702" s="664">
        <v>385</v>
      </c>
      <c r="J702" s="664">
        <v>2</v>
      </c>
      <c r="K702" s="664">
        <v>770</v>
      </c>
      <c r="L702" s="664">
        <v>2</v>
      </c>
      <c r="M702" s="664">
        <v>385</v>
      </c>
      <c r="N702" s="664">
        <v>1</v>
      </c>
      <c r="O702" s="664">
        <v>386</v>
      </c>
      <c r="P702" s="677">
        <v>1.0025974025974025</v>
      </c>
      <c r="Q702" s="665">
        <v>386</v>
      </c>
    </row>
    <row r="703" spans="1:17" ht="14.4" customHeight="1" x14ac:dyDescent="0.3">
      <c r="A703" s="660" t="s">
        <v>6990</v>
      </c>
      <c r="B703" s="661" t="s">
        <v>6808</v>
      </c>
      <c r="C703" s="661" t="s">
        <v>6722</v>
      </c>
      <c r="D703" s="661" t="s">
        <v>6916</v>
      </c>
      <c r="E703" s="661" t="s">
        <v>6917</v>
      </c>
      <c r="F703" s="664">
        <v>3</v>
      </c>
      <c r="G703" s="664">
        <v>264</v>
      </c>
      <c r="H703" s="664">
        <v>1</v>
      </c>
      <c r="I703" s="664">
        <v>88</v>
      </c>
      <c r="J703" s="664"/>
      <c r="K703" s="664"/>
      <c r="L703" s="664"/>
      <c r="M703" s="664"/>
      <c r="N703" s="664"/>
      <c r="O703" s="664"/>
      <c r="P703" s="677"/>
      <c r="Q703" s="665"/>
    </row>
    <row r="704" spans="1:17" ht="14.4" customHeight="1" x14ac:dyDescent="0.3">
      <c r="A704" s="660" t="s">
        <v>6990</v>
      </c>
      <c r="B704" s="661" t="s">
        <v>6808</v>
      </c>
      <c r="C704" s="661" t="s">
        <v>6722</v>
      </c>
      <c r="D704" s="661" t="s">
        <v>1152</v>
      </c>
      <c r="E704" s="661" t="s">
        <v>6922</v>
      </c>
      <c r="F704" s="664"/>
      <c r="G704" s="664"/>
      <c r="H704" s="664"/>
      <c r="I704" s="664"/>
      <c r="J704" s="664">
        <v>124</v>
      </c>
      <c r="K704" s="664">
        <v>97372</v>
      </c>
      <c r="L704" s="664"/>
      <c r="M704" s="664">
        <v>785.25806451612902</v>
      </c>
      <c r="N704" s="664">
        <v>126</v>
      </c>
      <c r="O704" s="664">
        <v>99036</v>
      </c>
      <c r="P704" s="677"/>
      <c r="Q704" s="665">
        <v>786</v>
      </c>
    </row>
    <row r="705" spans="1:17" ht="14.4" customHeight="1" x14ac:dyDescent="0.3">
      <c r="A705" s="660" t="s">
        <v>6990</v>
      </c>
      <c r="B705" s="661" t="s">
        <v>6808</v>
      </c>
      <c r="C705" s="661" t="s">
        <v>6722</v>
      </c>
      <c r="D705" s="661" t="s">
        <v>6923</v>
      </c>
      <c r="E705" s="661" t="s">
        <v>6924</v>
      </c>
      <c r="F705" s="664"/>
      <c r="G705" s="664"/>
      <c r="H705" s="664"/>
      <c r="I705" s="664"/>
      <c r="J705" s="664">
        <v>8</v>
      </c>
      <c r="K705" s="664">
        <v>1768</v>
      </c>
      <c r="L705" s="664"/>
      <c r="M705" s="664">
        <v>221</v>
      </c>
      <c r="N705" s="664">
        <v>11</v>
      </c>
      <c r="O705" s="664">
        <v>2442</v>
      </c>
      <c r="P705" s="677"/>
      <c r="Q705" s="665">
        <v>222</v>
      </c>
    </row>
    <row r="706" spans="1:17" ht="14.4" customHeight="1" x14ac:dyDescent="0.3">
      <c r="A706" s="660" t="s">
        <v>6990</v>
      </c>
      <c r="B706" s="661" t="s">
        <v>6808</v>
      </c>
      <c r="C706" s="661" t="s">
        <v>6722</v>
      </c>
      <c r="D706" s="661" t="s">
        <v>6927</v>
      </c>
      <c r="E706" s="661" t="s">
        <v>6928</v>
      </c>
      <c r="F706" s="664">
        <v>46</v>
      </c>
      <c r="G706" s="664">
        <v>42090</v>
      </c>
      <c r="H706" s="664">
        <v>1</v>
      </c>
      <c r="I706" s="664">
        <v>915</v>
      </c>
      <c r="J706" s="664">
        <v>64</v>
      </c>
      <c r="K706" s="664">
        <v>58583</v>
      </c>
      <c r="L706" s="664">
        <v>1.3918507959135187</v>
      </c>
      <c r="M706" s="664">
        <v>915.359375</v>
      </c>
      <c r="N706" s="664">
        <v>31</v>
      </c>
      <c r="O706" s="664">
        <v>28396</v>
      </c>
      <c r="P706" s="677">
        <v>0.67464956046566882</v>
      </c>
      <c r="Q706" s="665">
        <v>916</v>
      </c>
    </row>
    <row r="707" spans="1:17" ht="14.4" customHeight="1" x14ac:dyDescent="0.3">
      <c r="A707" s="660" t="s">
        <v>6990</v>
      </c>
      <c r="B707" s="661" t="s">
        <v>6808</v>
      </c>
      <c r="C707" s="661" t="s">
        <v>6722</v>
      </c>
      <c r="D707" s="661" t="s">
        <v>6929</v>
      </c>
      <c r="E707" s="661" t="s">
        <v>6930</v>
      </c>
      <c r="F707" s="664">
        <v>46</v>
      </c>
      <c r="G707" s="664">
        <v>41032</v>
      </c>
      <c r="H707" s="664">
        <v>1</v>
      </c>
      <c r="I707" s="664">
        <v>892</v>
      </c>
      <c r="J707" s="664">
        <v>64</v>
      </c>
      <c r="K707" s="664">
        <v>57111</v>
      </c>
      <c r="L707" s="664">
        <v>1.391864885942679</v>
      </c>
      <c r="M707" s="664">
        <v>892.359375</v>
      </c>
      <c r="N707" s="664">
        <v>31</v>
      </c>
      <c r="O707" s="664">
        <v>27683</v>
      </c>
      <c r="P707" s="677">
        <v>0.67466855137453696</v>
      </c>
      <c r="Q707" s="665">
        <v>893</v>
      </c>
    </row>
    <row r="708" spans="1:17" ht="14.4" customHeight="1" x14ac:dyDescent="0.3">
      <c r="A708" s="660" t="s">
        <v>6993</v>
      </c>
      <c r="B708" s="661" t="s">
        <v>6577</v>
      </c>
      <c r="C708" s="661" t="s">
        <v>6722</v>
      </c>
      <c r="D708" s="661" t="s">
        <v>6727</v>
      </c>
      <c r="E708" s="661" t="s">
        <v>6728</v>
      </c>
      <c r="F708" s="664">
        <v>2</v>
      </c>
      <c r="G708" s="664">
        <v>68</v>
      </c>
      <c r="H708" s="664">
        <v>1</v>
      </c>
      <c r="I708" s="664">
        <v>34</v>
      </c>
      <c r="J708" s="664">
        <v>1</v>
      </c>
      <c r="K708" s="664">
        <v>34</v>
      </c>
      <c r="L708" s="664">
        <v>0.5</v>
      </c>
      <c r="M708" s="664">
        <v>34</v>
      </c>
      <c r="N708" s="664">
        <v>2</v>
      </c>
      <c r="O708" s="664">
        <v>70</v>
      </c>
      <c r="P708" s="677">
        <v>1.0294117647058822</v>
      </c>
      <c r="Q708" s="665">
        <v>35</v>
      </c>
    </row>
    <row r="709" spans="1:17" ht="14.4" customHeight="1" x14ac:dyDescent="0.3">
      <c r="A709" s="660" t="s">
        <v>6993</v>
      </c>
      <c r="B709" s="661" t="s">
        <v>6577</v>
      </c>
      <c r="C709" s="661" t="s">
        <v>6722</v>
      </c>
      <c r="D709" s="661" t="s">
        <v>6767</v>
      </c>
      <c r="E709" s="661" t="s">
        <v>6768</v>
      </c>
      <c r="F709" s="664">
        <v>2</v>
      </c>
      <c r="G709" s="664">
        <v>318</v>
      </c>
      <c r="H709" s="664">
        <v>1</v>
      </c>
      <c r="I709" s="664">
        <v>159</v>
      </c>
      <c r="J709" s="664">
        <v>2</v>
      </c>
      <c r="K709" s="664">
        <v>318</v>
      </c>
      <c r="L709" s="664">
        <v>1</v>
      </c>
      <c r="M709" s="664">
        <v>159</v>
      </c>
      <c r="N709" s="664"/>
      <c r="O709" s="664"/>
      <c r="P709" s="677"/>
      <c r="Q709" s="665"/>
    </row>
    <row r="710" spans="1:17" ht="14.4" customHeight="1" x14ac:dyDescent="0.3">
      <c r="A710" s="660" t="s">
        <v>6993</v>
      </c>
      <c r="B710" s="661" t="s">
        <v>6808</v>
      </c>
      <c r="C710" s="661" t="s">
        <v>6722</v>
      </c>
      <c r="D710" s="661" t="s">
        <v>6821</v>
      </c>
      <c r="E710" s="661" t="s">
        <v>6822</v>
      </c>
      <c r="F710" s="664">
        <v>195</v>
      </c>
      <c r="G710" s="664">
        <v>12675</v>
      </c>
      <c r="H710" s="664">
        <v>1</v>
      </c>
      <c r="I710" s="664">
        <v>65</v>
      </c>
      <c r="J710" s="664">
        <v>223</v>
      </c>
      <c r="K710" s="664">
        <v>14495</v>
      </c>
      <c r="L710" s="664">
        <v>1.1435897435897435</v>
      </c>
      <c r="M710" s="664">
        <v>65</v>
      </c>
      <c r="N710" s="664">
        <v>277</v>
      </c>
      <c r="O710" s="664">
        <v>18005</v>
      </c>
      <c r="P710" s="677">
        <v>1.4205128205128206</v>
      </c>
      <c r="Q710" s="665">
        <v>65</v>
      </c>
    </row>
    <row r="711" spans="1:17" ht="14.4" customHeight="1" x14ac:dyDescent="0.3">
      <c r="A711" s="660" t="s">
        <v>6993</v>
      </c>
      <c r="B711" s="661" t="s">
        <v>6808</v>
      </c>
      <c r="C711" s="661" t="s">
        <v>6722</v>
      </c>
      <c r="D711" s="661" t="s">
        <v>6828</v>
      </c>
      <c r="E711" s="661" t="s">
        <v>6829</v>
      </c>
      <c r="F711" s="664"/>
      <c r="G711" s="664"/>
      <c r="H711" s="664"/>
      <c r="I711" s="664"/>
      <c r="J711" s="664">
        <v>1</v>
      </c>
      <c r="K711" s="664">
        <v>150</v>
      </c>
      <c r="L711" s="664"/>
      <c r="M711" s="664">
        <v>150</v>
      </c>
      <c r="N711" s="664"/>
      <c r="O711" s="664"/>
      <c r="P711" s="677"/>
      <c r="Q711" s="665"/>
    </row>
    <row r="712" spans="1:17" ht="14.4" customHeight="1" x14ac:dyDescent="0.3">
      <c r="A712" s="660" t="s">
        <v>6993</v>
      </c>
      <c r="B712" s="661" t="s">
        <v>6808</v>
      </c>
      <c r="C712" s="661" t="s">
        <v>6722</v>
      </c>
      <c r="D712" s="661" t="s">
        <v>6832</v>
      </c>
      <c r="E712" s="661" t="s">
        <v>6833</v>
      </c>
      <c r="F712" s="664">
        <v>1</v>
      </c>
      <c r="G712" s="664">
        <v>23</v>
      </c>
      <c r="H712" s="664">
        <v>1</v>
      </c>
      <c r="I712" s="664">
        <v>23</v>
      </c>
      <c r="J712" s="664">
        <v>5</v>
      </c>
      <c r="K712" s="664">
        <v>115</v>
      </c>
      <c r="L712" s="664">
        <v>5</v>
      </c>
      <c r="M712" s="664">
        <v>23</v>
      </c>
      <c r="N712" s="664">
        <v>3</v>
      </c>
      <c r="O712" s="664">
        <v>72</v>
      </c>
      <c r="P712" s="677">
        <v>3.1304347826086958</v>
      </c>
      <c r="Q712" s="665">
        <v>24</v>
      </c>
    </row>
    <row r="713" spans="1:17" ht="14.4" customHeight="1" x14ac:dyDescent="0.3">
      <c r="A713" s="660" t="s">
        <v>6993</v>
      </c>
      <c r="B713" s="661" t="s">
        <v>6808</v>
      </c>
      <c r="C713" s="661" t="s">
        <v>6722</v>
      </c>
      <c r="D713" s="661" t="s">
        <v>6836</v>
      </c>
      <c r="E713" s="661" t="s">
        <v>6837</v>
      </c>
      <c r="F713" s="664">
        <v>2</v>
      </c>
      <c r="G713" s="664">
        <v>108</v>
      </c>
      <c r="H713" s="664">
        <v>1</v>
      </c>
      <c r="I713" s="664">
        <v>54</v>
      </c>
      <c r="J713" s="664">
        <v>3</v>
      </c>
      <c r="K713" s="664">
        <v>162</v>
      </c>
      <c r="L713" s="664">
        <v>1.5</v>
      </c>
      <c r="M713" s="664">
        <v>54</v>
      </c>
      <c r="N713" s="664"/>
      <c r="O713" s="664"/>
      <c r="P713" s="677"/>
      <c r="Q713" s="665"/>
    </row>
    <row r="714" spans="1:17" ht="14.4" customHeight="1" x14ac:dyDescent="0.3">
      <c r="A714" s="660" t="s">
        <v>6993</v>
      </c>
      <c r="B714" s="661" t="s">
        <v>6808</v>
      </c>
      <c r="C714" s="661" t="s">
        <v>6722</v>
      </c>
      <c r="D714" s="661" t="s">
        <v>6838</v>
      </c>
      <c r="E714" s="661" t="s">
        <v>6839</v>
      </c>
      <c r="F714" s="664">
        <v>28</v>
      </c>
      <c r="G714" s="664">
        <v>2156</v>
      </c>
      <c r="H714" s="664">
        <v>1</v>
      </c>
      <c r="I714" s="664">
        <v>77</v>
      </c>
      <c r="J714" s="664">
        <v>55</v>
      </c>
      <c r="K714" s="664">
        <v>4235</v>
      </c>
      <c r="L714" s="664">
        <v>1.9642857142857142</v>
      </c>
      <c r="M714" s="664">
        <v>77</v>
      </c>
      <c r="N714" s="664">
        <v>33</v>
      </c>
      <c r="O714" s="664">
        <v>2541</v>
      </c>
      <c r="P714" s="677">
        <v>1.1785714285714286</v>
      </c>
      <c r="Q714" s="665">
        <v>77</v>
      </c>
    </row>
    <row r="715" spans="1:17" ht="14.4" customHeight="1" x14ac:dyDescent="0.3">
      <c r="A715" s="660" t="s">
        <v>6993</v>
      </c>
      <c r="B715" s="661" t="s">
        <v>6808</v>
      </c>
      <c r="C715" s="661" t="s">
        <v>6722</v>
      </c>
      <c r="D715" s="661" t="s">
        <v>6842</v>
      </c>
      <c r="E715" s="661" t="s">
        <v>6843</v>
      </c>
      <c r="F715" s="664">
        <v>12</v>
      </c>
      <c r="G715" s="664">
        <v>264</v>
      </c>
      <c r="H715" s="664">
        <v>1</v>
      </c>
      <c r="I715" s="664">
        <v>22</v>
      </c>
      <c r="J715" s="664">
        <v>20</v>
      </c>
      <c r="K715" s="664">
        <v>445</v>
      </c>
      <c r="L715" s="664">
        <v>1.6856060606060606</v>
      </c>
      <c r="M715" s="664">
        <v>22.25</v>
      </c>
      <c r="N715" s="664">
        <v>20</v>
      </c>
      <c r="O715" s="664">
        <v>460</v>
      </c>
      <c r="P715" s="677">
        <v>1.7424242424242424</v>
      </c>
      <c r="Q715" s="665">
        <v>23</v>
      </c>
    </row>
    <row r="716" spans="1:17" ht="14.4" customHeight="1" x14ac:dyDescent="0.3">
      <c r="A716" s="660" t="s">
        <v>6993</v>
      </c>
      <c r="B716" s="661" t="s">
        <v>6808</v>
      </c>
      <c r="C716" s="661" t="s">
        <v>6722</v>
      </c>
      <c r="D716" s="661" t="s">
        <v>6852</v>
      </c>
      <c r="E716" s="661" t="s">
        <v>6853</v>
      </c>
      <c r="F716" s="664">
        <v>10</v>
      </c>
      <c r="G716" s="664">
        <v>2090</v>
      </c>
      <c r="H716" s="664">
        <v>1</v>
      </c>
      <c r="I716" s="664">
        <v>209</v>
      </c>
      <c r="J716" s="664"/>
      <c r="K716" s="664"/>
      <c r="L716" s="664"/>
      <c r="M716" s="664"/>
      <c r="N716" s="664"/>
      <c r="O716" s="664"/>
      <c r="P716" s="677"/>
      <c r="Q716" s="665"/>
    </row>
    <row r="717" spans="1:17" ht="14.4" customHeight="1" x14ac:dyDescent="0.3">
      <c r="A717" s="660" t="s">
        <v>6993</v>
      </c>
      <c r="B717" s="661" t="s">
        <v>6808</v>
      </c>
      <c r="C717" s="661" t="s">
        <v>6722</v>
      </c>
      <c r="D717" s="661" t="s">
        <v>6854</v>
      </c>
      <c r="E717" s="661" t="s">
        <v>6855</v>
      </c>
      <c r="F717" s="664">
        <v>1</v>
      </c>
      <c r="G717" s="664">
        <v>66</v>
      </c>
      <c r="H717" s="664">
        <v>1</v>
      </c>
      <c r="I717" s="664">
        <v>66</v>
      </c>
      <c r="J717" s="664">
        <v>3</v>
      </c>
      <c r="K717" s="664">
        <v>198</v>
      </c>
      <c r="L717" s="664">
        <v>3</v>
      </c>
      <c r="M717" s="664">
        <v>66</v>
      </c>
      <c r="N717" s="664">
        <v>2</v>
      </c>
      <c r="O717" s="664">
        <v>132</v>
      </c>
      <c r="P717" s="677">
        <v>2</v>
      </c>
      <c r="Q717" s="665">
        <v>66</v>
      </c>
    </row>
    <row r="718" spans="1:17" ht="14.4" customHeight="1" x14ac:dyDescent="0.3">
      <c r="A718" s="660" t="s">
        <v>6993</v>
      </c>
      <c r="B718" s="661" t="s">
        <v>6808</v>
      </c>
      <c r="C718" s="661" t="s">
        <v>6722</v>
      </c>
      <c r="D718" s="661" t="s">
        <v>6858</v>
      </c>
      <c r="E718" s="661" t="s">
        <v>6859</v>
      </c>
      <c r="F718" s="664">
        <v>31</v>
      </c>
      <c r="G718" s="664">
        <v>496</v>
      </c>
      <c r="H718" s="664">
        <v>1</v>
      </c>
      <c r="I718" s="664">
        <v>16</v>
      </c>
      <c r="J718" s="664">
        <v>59</v>
      </c>
      <c r="K718" s="664">
        <v>944</v>
      </c>
      <c r="L718" s="664">
        <v>1.903225806451613</v>
      </c>
      <c r="M718" s="664">
        <v>16</v>
      </c>
      <c r="N718" s="664">
        <v>37</v>
      </c>
      <c r="O718" s="664">
        <v>592</v>
      </c>
      <c r="P718" s="677">
        <v>1.1935483870967742</v>
      </c>
      <c r="Q718" s="665">
        <v>16</v>
      </c>
    </row>
    <row r="719" spans="1:17" ht="14.4" customHeight="1" x14ac:dyDescent="0.3">
      <c r="A719" s="660" t="s">
        <v>6993</v>
      </c>
      <c r="B719" s="661" t="s">
        <v>6808</v>
      </c>
      <c r="C719" s="661" t="s">
        <v>6722</v>
      </c>
      <c r="D719" s="661" t="s">
        <v>6864</v>
      </c>
      <c r="E719" s="661" t="s">
        <v>6865</v>
      </c>
      <c r="F719" s="664">
        <v>11</v>
      </c>
      <c r="G719" s="664">
        <v>264</v>
      </c>
      <c r="H719" s="664">
        <v>1</v>
      </c>
      <c r="I719" s="664">
        <v>24</v>
      </c>
      <c r="J719" s="664">
        <v>15</v>
      </c>
      <c r="K719" s="664">
        <v>360</v>
      </c>
      <c r="L719" s="664">
        <v>1.3636363636363635</v>
      </c>
      <c r="M719" s="664">
        <v>24</v>
      </c>
      <c r="N719" s="664">
        <v>17</v>
      </c>
      <c r="O719" s="664">
        <v>408</v>
      </c>
      <c r="P719" s="677">
        <v>1.5454545454545454</v>
      </c>
      <c r="Q719" s="665">
        <v>24</v>
      </c>
    </row>
    <row r="720" spans="1:17" ht="14.4" customHeight="1" x14ac:dyDescent="0.3">
      <c r="A720" s="660" t="s">
        <v>6993</v>
      </c>
      <c r="B720" s="661" t="s">
        <v>6808</v>
      </c>
      <c r="C720" s="661" t="s">
        <v>6722</v>
      </c>
      <c r="D720" s="661" t="s">
        <v>6868</v>
      </c>
      <c r="E720" s="661" t="s">
        <v>6869</v>
      </c>
      <c r="F720" s="664">
        <v>2</v>
      </c>
      <c r="G720" s="664">
        <v>360</v>
      </c>
      <c r="H720" s="664">
        <v>1</v>
      </c>
      <c r="I720" s="664">
        <v>180</v>
      </c>
      <c r="J720" s="664">
        <v>1</v>
      </c>
      <c r="K720" s="664">
        <v>180</v>
      </c>
      <c r="L720" s="664">
        <v>0.5</v>
      </c>
      <c r="M720" s="664">
        <v>180</v>
      </c>
      <c r="N720" s="664"/>
      <c r="O720" s="664"/>
      <c r="P720" s="677"/>
      <c r="Q720" s="665"/>
    </row>
    <row r="721" spans="1:17" ht="14.4" customHeight="1" x14ac:dyDescent="0.3">
      <c r="A721" s="660" t="s">
        <v>6993</v>
      </c>
      <c r="B721" s="661" t="s">
        <v>6808</v>
      </c>
      <c r="C721" s="661" t="s">
        <v>6722</v>
      </c>
      <c r="D721" s="661" t="s">
        <v>6874</v>
      </c>
      <c r="E721" s="661" t="s">
        <v>6875</v>
      </c>
      <c r="F721" s="664"/>
      <c r="G721" s="664"/>
      <c r="H721" s="664"/>
      <c r="I721" s="664"/>
      <c r="J721" s="664">
        <v>20</v>
      </c>
      <c r="K721" s="664">
        <v>5060</v>
      </c>
      <c r="L721" s="664"/>
      <c r="M721" s="664">
        <v>253</v>
      </c>
      <c r="N721" s="664">
        <v>12</v>
      </c>
      <c r="O721" s="664">
        <v>3036</v>
      </c>
      <c r="P721" s="677"/>
      <c r="Q721" s="665">
        <v>253</v>
      </c>
    </row>
    <row r="722" spans="1:17" ht="14.4" customHeight="1" x14ac:dyDescent="0.3">
      <c r="A722" s="660" t="s">
        <v>6993</v>
      </c>
      <c r="B722" s="661" t="s">
        <v>6808</v>
      </c>
      <c r="C722" s="661" t="s">
        <v>6722</v>
      </c>
      <c r="D722" s="661" t="s">
        <v>6882</v>
      </c>
      <c r="E722" s="661" t="s">
        <v>6883</v>
      </c>
      <c r="F722" s="664">
        <v>2</v>
      </c>
      <c r="G722" s="664">
        <v>432</v>
      </c>
      <c r="H722" s="664">
        <v>1</v>
      </c>
      <c r="I722" s="664">
        <v>216</v>
      </c>
      <c r="J722" s="664">
        <v>4</v>
      </c>
      <c r="K722" s="664">
        <v>864</v>
      </c>
      <c r="L722" s="664">
        <v>2</v>
      </c>
      <c r="M722" s="664">
        <v>216</v>
      </c>
      <c r="N722" s="664"/>
      <c r="O722" s="664"/>
      <c r="P722" s="677"/>
      <c r="Q722" s="665"/>
    </row>
    <row r="723" spans="1:17" ht="14.4" customHeight="1" x14ac:dyDescent="0.3">
      <c r="A723" s="660" t="s">
        <v>6993</v>
      </c>
      <c r="B723" s="661" t="s">
        <v>6808</v>
      </c>
      <c r="C723" s="661" t="s">
        <v>6722</v>
      </c>
      <c r="D723" s="661" t="s">
        <v>6906</v>
      </c>
      <c r="E723" s="661" t="s">
        <v>6907</v>
      </c>
      <c r="F723" s="664"/>
      <c r="G723" s="664"/>
      <c r="H723" s="664"/>
      <c r="I723" s="664"/>
      <c r="J723" s="664">
        <v>1</v>
      </c>
      <c r="K723" s="664">
        <v>230</v>
      </c>
      <c r="L723" s="664"/>
      <c r="M723" s="664">
        <v>230</v>
      </c>
      <c r="N723" s="664"/>
      <c r="O723" s="664"/>
      <c r="P723" s="677"/>
      <c r="Q723" s="665"/>
    </row>
    <row r="724" spans="1:17" ht="14.4" customHeight="1" x14ac:dyDescent="0.3">
      <c r="A724" s="660" t="s">
        <v>6994</v>
      </c>
      <c r="B724" s="661" t="s">
        <v>6577</v>
      </c>
      <c r="C724" s="661" t="s">
        <v>6722</v>
      </c>
      <c r="D724" s="661" t="s">
        <v>6773</v>
      </c>
      <c r="E724" s="661" t="s">
        <v>6774</v>
      </c>
      <c r="F724" s="664">
        <v>1</v>
      </c>
      <c r="G724" s="664">
        <v>163</v>
      </c>
      <c r="H724" s="664">
        <v>1</v>
      </c>
      <c r="I724" s="664">
        <v>163</v>
      </c>
      <c r="J724" s="664">
        <v>1</v>
      </c>
      <c r="K724" s="664">
        <v>163</v>
      </c>
      <c r="L724" s="664">
        <v>1</v>
      </c>
      <c r="M724" s="664">
        <v>163</v>
      </c>
      <c r="N724" s="664">
        <v>1</v>
      </c>
      <c r="O724" s="664">
        <v>165</v>
      </c>
      <c r="P724" s="677">
        <v>1.0122699386503067</v>
      </c>
      <c r="Q724" s="665">
        <v>165</v>
      </c>
    </row>
    <row r="725" spans="1:17" ht="14.4" customHeight="1" x14ac:dyDescent="0.3">
      <c r="A725" s="660" t="s">
        <v>6994</v>
      </c>
      <c r="B725" s="661" t="s">
        <v>6777</v>
      </c>
      <c r="C725" s="661" t="s">
        <v>6722</v>
      </c>
      <c r="D725" s="661" t="s">
        <v>6784</v>
      </c>
      <c r="E725" s="661" t="s">
        <v>6785</v>
      </c>
      <c r="F725" s="664">
        <v>1</v>
      </c>
      <c r="G725" s="664">
        <v>23</v>
      </c>
      <c r="H725" s="664">
        <v>1</v>
      </c>
      <c r="I725" s="664">
        <v>23</v>
      </c>
      <c r="J725" s="664"/>
      <c r="K725" s="664"/>
      <c r="L725" s="664"/>
      <c r="M725" s="664"/>
      <c r="N725" s="664"/>
      <c r="O725" s="664"/>
      <c r="P725" s="677"/>
      <c r="Q725" s="665"/>
    </row>
    <row r="726" spans="1:17" ht="14.4" customHeight="1" x14ac:dyDescent="0.3">
      <c r="A726" s="660" t="s">
        <v>6994</v>
      </c>
      <c r="B726" s="661" t="s">
        <v>6777</v>
      </c>
      <c r="C726" s="661" t="s">
        <v>6722</v>
      </c>
      <c r="D726" s="661" t="s">
        <v>6786</v>
      </c>
      <c r="E726" s="661" t="s">
        <v>6787</v>
      </c>
      <c r="F726" s="664">
        <v>1</v>
      </c>
      <c r="G726" s="664">
        <v>1245</v>
      </c>
      <c r="H726" s="664">
        <v>1</v>
      </c>
      <c r="I726" s="664">
        <v>1245</v>
      </c>
      <c r="J726" s="664"/>
      <c r="K726" s="664"/>
      <c r="L726" s="664"/>
      <c r="M726" s="664"/>
      <c r="N726" s="664"/>
      <c r="O726" s="664"/>
      <c r="P726" s="677"/>
      <c r="Q726" s="665"/>
    </row>
    <row r="727" spans="1:17" ht="14.4" customHeight="1" x14ac:dyDescent="0.3">
      <c r="A727" s="660" t="s">
        <v>6994</v>
      </c>
      <c r="B727" s="661" t="s">
        <v>6777</v>
      </c>
      <c r="C727" s="661" t="s">
        <v>6722</v>
      </c>
      <c r="D727" s="661" t="s">
        <v>6798</v>
      </c>
      <c r="E727" s="661" t="s">
        <v>6799</v>
      </c>
      <c r="F727" s="664">
        <v>1</v>
      </c>
      <c r="G727" s="664">
        <v>2233</v>
      </c>
      <c r="H727" s="664">
        <v>1</v>
      </c>
      <c r="I727" s="664">
        <v>2233</v>
      </c>
      <c r="J727" s="664"/>
      <c r="K727" s="664"/>
      <c r="L727" s="664"/>
      <c r="M727" s="664"/>
      <c r="N727" s="664"/>
      <c r="O727" s="664"/>
      <c r="P727" s="677"/>
      <c r="Q727" s="665"/>
    </row>
    <row r="728" spans="1:17" ht="14.4" customHeight="1" x14ac:dyDescent="0.3">
      <c r="A728" s="660" t="s">
        <v>6994</v>
      </c>
      <c r="B728" s="661" t="s">
        <v>6808</v>
      </c>
      <c r="C728" s="661" t="s">
        <v>6722</v>
      </c>
      <c r="D728" s="661" t="s">
        <v>6817</v>
      </c>
      <c r="E728" s="661" t="s">
        <v>6818</v>
      </c>
      <c r="F728" s="664"/>
      <c r="G728" s="664"/>
      <c r="H728" s="664"/>
      <c r="I728" s="664"/>
      <c r="J728" s="664">
        <v>1</v>
      </c>
      <c r="K728" s="664">
        <v>350</v>
      </c>
      <c r="L728" s="664"/>
      <c r="M728" s="664">
        <v>350</v>
      </c>
      <c r="N728" s="664"/>
      <c r="O728" s="664"/>
      <c r="P728" s="677"/>
      <c r="Q728" s="665"/>
    </row>
    <row r="729" spans="1:17" ht="14.4" customHeight="1" x14ac:dyDescent="0.3">
      <c r="A729" s="660" t="s">
        <v>6994</v>
      </c>
      <c r="B729" s="661" t="s">
        <v>6808</v>
      </c>
      <c r="C729" s="661" t="s">
        <v>6722</v>
      </c>
      <c r="D729" s="661" t="s">
        <v>6821</v>
      </c>
      <c r="E729" s="661" t="s">
        <v>6822</v>
      </c>
      <c r="F729" s="664">
        <v>304</v>
      </c>
      <c r="G729" s="664">
        <v>19760</v>
      </c>
      <c r="H729" s="664">
        <v>1</v>
      </c>
      <c r="I729" s="664">
        <v>65</v>
      </c>
      <c r="J729" s="664">
        <v>317</v>
      </c>
      <c r="K729" s="664">
        <v>20605</v>
      </c>
      <c r="L729" s="664">
        <v>1.0427631578947369</v>
      </c>
      <c r="M729" s="664">
        <v>65</v>
      </c>
      <c r="N729" s="664">
        <v>315</v>
      </c>
      <c r="O729" s="664">
        <v>20475</v>
      </c>
      <c r="P729" s="677">
        <v>1.0361842105263157</v>
      </c>
      <c r="Q729" s="665">
        <v>65</v>
      </c>
    </row>
    <row r="730" spans="1:17" ht="14.4" customHeight="1" x14ac:dyDescent="0.3">
      <c r="A730" s="660" t="s">
        <v>6994</v>
      </c>
      <c r="B730" s="661" t="s">
        <v>6808</v>
      </c>
      <c r="C730" s="661" t="s">
        <v>6722</v>
      </c>
      <c r="D730" s="661" t="s">
        <v>1097</v>
      </c>
      <c r="E730" s="661" t="s">
        <v>6825</v>
      </c>
      <c r="F730" s="664">
        <v>3</v>
      </c>
      <c r="G730" s="664">
        <v>1770</v>
      </c>
      <c r="H730" s="664">
        <v>1</v>
      </c>
      <c r="I730" s="664">
        <v>590</v>
      </c>
      <c r="J730" s="664"/>
      <c r="K730" s="664"/>
      <c r="L730" s="664"/>
      <c r="M730" s="664"/>
      <c r="N730" s="664"/>
      <c r="O730" s="664"/>
      <c r="P730" s="677"/>
      <c r="Q730" s="665"/>
    </row>
    <row r="731" spans="1:17" ht="14.4" customHeight="1" x14ac:dyDescent="0.3">
      <c r="A731" s="660" t="s">
        <v>6994</v>
      </c>
      <c r="B731" s="661" t="s">
        <v>6808</v>
      </c>
      <c r="C731" s="661" t="s">
        <v>6722</v>
      </c>
      <c r="D731" s="661" t="s">
        <v>6826</v>
      </c>
      <c r="E731" s="661" t="s">
        <v>6827</v>
      </c>
      <c r="F731" s="664">
        <v>3</v>
      </c>
      <c r="G731" s="664">
        <v>1845</v>
      </c>
      <c r="H731" s="664">
        <v>1</v>
      </c>
      <c r="I731" s="664">
        <v>615</v>
      </c>
      <c r="J731" s="664"/>
      <c r="K731" s="664"/>
      <c r="L731" s="664"/>
      <c r="M731" s="664"/>
      <c r="N731" s="664"/>
      <c r="O731" s="664"/>
      <c r="P731" s="677"/>
      <c r="Q731" s="665"/>
    </row>
    <row r="732" spans="1:17" ht="14.4" customHeight="1" x14ac:dyDescent="0.3">
      <c r="A732" s="660" t="s">
        <v>6994</v>
      </c>
      <c r="B732" s="661" t="s">
        <v>6808</v>
      </c>
      <c r="C732" s="661" t="s">
        <v>6722</v>
      </c>
      <c r="D732" s="661" t="s">
        <v>6832</v>
      </c>
      <c r="E732" s="661" t="s">
        <v>6833</v>
      </c>
      <c r="F732" s="664">
        <v>5</v>
      </c>
      <c r="G732" s="664">
        <v>115</v>
      </c>
      <c r="H732" s="664">
        <v>1</v>
      </c>
      <c r="I732" s="664">
        <v>23</v>
      </c>
      <c r="J732" s="664">
        <v>3</v>
      </c>
      <c r="K732" s="664">
        <v>69</v>
      </c>
      <c r="L732" s="664">
        <v>0.6</v>
      </c>
      <c r="M732" s="664">
        <v>23</v>
      </c>
      <c r="N732" s="664"/>
      <c r="O732" s="664"/>
      <c r="P732" s="677"/>
      <c r="Q732" s="665"/>
    </row>
    <row r="733" spans="1:17" ht="14.4" customHeight="1" x14ac:dyDescent="0.3">
      <c r="A733" s="660" t="s">
        <v>6994</v>
      </c>
      <c r="B733" s="661" t="s">
        <v>6808</v>
      </c>
      <c r="C733" s="661" t="s">
        <v>6722</v>
      </c>
      <c r="D733" s="661" t="s">
        <v>6836</v>
      </c>
      <c r="E733" s="661" t="s">
        <v>6837</v>
      </c>
      <c r="F733" s="664">
        <v>1</v>
      </c>
      <c r="G733" s="664">
        <v>54</v>
      </c>
      <c r="H733" s="664">
        <v>1</v>
      </c>
      <c r="I733" s="664">
        <v>54</v>
      </c>
      <c r="J733" s="664">
        <v>2</v>
      </c>
      <c r="K733" s="664">
        <v>108</v>
      </c>
      <c r="L733" s="664">
        <v>2</v>
      </c>
      <c r="M733" s="664">
        <v>54</v>
      </c>
      <c r="N733" s="664"/>
      <c r="O733" s="664"/>
      <c r="P733" s="677"/>
      <c r="Q733" s="665"/>
    </row>
    <row r="734" spans="1:17" ht="14.4" customHeight="1" x14ac:dyDescent="0.3">
      <c r="A734" s="660" t="s">
        <v>6994</v>
      </c>
      <c r="B734" s="661" t="s">
        <v>6808</v>
      </c>
      <c r="C734" s="661" t="s">
        <v>6722</v>
      </c>
      <c r="D734" s="661" t="s">
        <v>6838</v>
      </c>
      <c r="E734" s="661" t="s">
        <v>6839</v>
      </c>
      <c r="F734" s="664">
        <v>32</v>
      </c>
      <c r="G734" s="664">
        <v>2464</v>
      </c>
      <c r="H734" s="664">
        <v>1</v>
      </c>
      <c r="I734" s="664">
        <v>77</v>
      </c>
      <c r="J734" s="664">
        <v>56</v>
      </c>
      <c r="K734" s="664">
        <v>4312</v>
      </c>
      <c r="L734" s="664">
        <v>1.75</v>
      </c>
      <c r="M734" s="664">
        <v>77</v>
      </c>
      <c r="N734" s="664">
        <v>48</v>
      </c>
      <c r="O734" s="664">
        <v>3696</v>
      </c>
      <c r="P734" s="677">
        <v>1.5</v>
      </c>
      <c r="Q734" s="665">
        <v>77</v>
      </c>
    </row>
    <row r="735" spans="1:17" ht="14.4" customHeight="1" x14ac:dyDescent="0.3">
      <c r="A735" s="660" t="s">
        <v>6994</v>
      </c>
      <c r="B735" s="661" t="s">
        <v>6808</v>
      </c>
      <c r="C735" s="661" t="s">
        <v>6722</v>
      </c>
      <c r="D735" s="661" t="s">
        <v>6842</v>
      </c>
      <c r="E735" s="661" t="s">
        <v>6843</v>
      </c>
      <c r="F735" s="664">
        <v>32</v>
      </c>
      <c r="G735" s="664">
        <v>704</v>
      </c>
      <c r="H735" s="664">
        <v>1</v>
      </c>
      <c r="I735" s="664">
        <v>22</v>
      </c>
      <c r="J735" s="664">
        <v>40</v>
      </c>
      <c r="K735" s="664">
        <v>889</v>
      </c>
      <c r="L735" s="664">
        <v>1.2627840909090908</v>
      </c>
      <c r="M735" s="664">
        <v>22.225000000000001</v>
      </c>
      <c r="N735" s="664">
        <v>27</v>
      </c>
      <c r="O735" s="664">
        <v>621</v>
      </c>
      <c r="P735" s="677">
        <v>0.88210227272727271</v>
      </c>
      <c r="Q735" s="665">
        <v>23</v>
      </c>
    </row>
    <row r="736" spans="1:17" ht="14.4" customHeight="1" x14ac:dyDescent="0.3">
      <c r="A736" s="660" t="s">
        <v>6994</v>
      </c>
      <c r="B736" s="661" t="s">
        <v>6808</v>
      </c>
      <c r="C736" s="661" t="s">
        <v>6722</v>
      </c>
      <c r="D736" s="661" t="s">
        <v>6852</v>
      </c>
      <c r="E736" s="661" t="s">
        <v>6853</v>
      </c>
      <c r="F736" s="664">
        <v>4</v>
      </c>
      <c r="G736" s="664">
        <v>836</v>
      </c>
      <c r="H736" s="664">
        <v>1</v>
      </c>
      <c r="I736" s="664">
        <v>209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6994</v>
      </c>
      <c r="B737" s="661" t="s">
        <v>6808</v>
      </c>
      <c r="C737" s="661" t="s">
        <v>6722</v>
      </c>
      <c r="D737" s="661" t="s">
        <v>6854</v>
      </c>
      <c r="E737" s="661" t="s">
        <v>6855</v>
      </c>
      <c r="F737" s="664">
        <v>6</v>
      </c>
      <c r="G737" s="664">
        <v>396</v>
      </c>
      <c r="H737" s="664">
        <v>1</v>
      </c>
      <c r="I737" s="664">
        <v>66</v>
      </c>
      <c r="J737" s="664">
        <v>4</v>
      </c>
      <c r="K737" s="664">
        <v>264</v>
      </c>
      <c r="L737" s="664">
        <v>0.66666666666666663</v>
      </c>
      <c r="M737" s="664">
        <v>66</v>
      </c>
      <c r="N737" s="664">
        <v>1</v>
      </c>
      <c r="O737" s="664">
        <v>66</v>
      </c>
      <c r="P737" s="677">
        <v>0.16666666666666666</v>
      </c>
      <c r="Q737" s="665">
        <v>66</v>
      </c>
    </row>
    <row r="738" spans="1:17" ht="14.4" customHeight="1" x14ac:dyDescent="0.3">
      <c r="A738" s="660" t="s">
        <v>6994</v>
      </c>
      <c r="B738" s="661" t="s">
        <v>6808</v>
      </c>
      <c r="C738" s="661" t="s">
        <v>6722</v>
      </c>
      <c r="D738" s="661" t="s">
        <v>6858</v>
      </c>
      <c r="E738" s="661" t="s">
        <v>6859</v>
      </c>
      <c r="F738" s="664">
        <v>48</v>
      </c>
      <c r="G738" s="664">
        <v>768</v>
      </c>
      <c r="H738" s="664">
        <v>1</v>
      </c>
      <c r="I738" s="664">
        <v>16</v>
      </c>
      <c r="J738" s="664">
        <v>61</v>
      </c>
      <c r="K738" s="664">
        <v>976</v>
      </c>
      <c r="L738" s="664">
        <v>1.2708333333333333</v>
      </c>
      <c r="M738" s="664">
        <v>16</v>
      </c>
      <c r="N738" s="664">
        <v>50</v>
      </c>
      <c r="O738" s="664">
        <v>800</v>
      </c>
      <c r="P738" s="677">
        <v>1.0416666666666667</v>
      </c>
      <c r="Q738" s="665">
        <v>16</v>
      </c>
    </row>
    <row r="739" spans="1:17" ht="14.4" customHeight="1" x14ac:dyDescent="0.3">
      <c r="A739" s="660" t="s">
        <v>6994</v>
      </c>
      <c r="B739" s="661" t="s">
        <v>6808</v>
      </c>
      <c r="C739" s="661" t="s">
        <v>6722</v>
      </c>
      <c r="D739" s="661" t="s">
        <v>6864</v>
      </c>
      <c r="E739" s="661" t="s">
        <v>6865</v>
      </c>
      <c r="F739" s="664">
        <v>26</v>
      </c>
      <c r="G739" s="664">
        <v>624</v>
      </c>
      <c r="H739" s="664">
        <v>1</v>
      </c>
      <c r="I739" s="664">
        <v>24</v>
      </c>
      <c r="J739" s="664">
        <v>36</v>
      </c>
      <c r="K739" s="664">
        <v>864</v>
      </c>
      <c r="L739" s="664">
        <v>1.3846153846153846</v>
      </c>
      <c r="M739" s="664">
        <v>24</v>
      </c>
      <c r="N739" s="664">
        <v>27</v>
      </c>
      <c r="O739" s="664">
        <v>648</v>
      </c>
      <c r="P739" s="677">
        <v>1.0384615384615385</v>
      </c>
      <c r="Q739" s="665">
        <v>24</v>
      </c>
    </row>
    <row r="740" spans="1:17" ht="14.4" customHeight="1" x14ac:dyDescent="0.3">
      <c r="A740" s="660" t="s">
        <v>6994</v>
      </c>
      <c r="B740" s="661" t="s">
        <v>6808</v>
      </c>
      <c r="C740" s="661" t="s">
        <v>6722</v>
      </c>
      <c r="D740" s="661" t="s">
        <v>6866</v>
      </c>
      <c r="E740" s="661" t="s">
        <v>6867</v>
      </c>
      <c r="F740" s="664">
        <v>3</v>
      </c>
      <c r="G740" s="664">
        <v>2214</v>
      </c>
      <c r="H740" s="664">
        <v>1</v>
      </c>
      <c r="I740" s="664">
        <v>738</v>
      </c>
      <c r="J740" s="664"/>
      <c r="K740" s="664"/>
      <c r="L740" s="664"/>
      <c r="M740" s="664"/>
      <c r="N740" s="664"/>
      <c r="O740" s="664"/>
      <c r="P740" s="677"/>
      <c r="Q740" s="665"/>
    </row>
    <row r="741" spans="1:17" ht="14.4" customHeight="1" x14ac:dyDescent="0.3">
      <c r="A741" s="660" t="s">
        <v>6994</v>
      </c>
      <c r="B741" s="661" t="s">
        <v>6808</v>
      </c>
      <c r="C741" s="661" t="s">
        <v>6722</v>
      </c>
      <c r="D741" s="661" t="s">
        <v>6868</v>
      </c>
      <c r="E741" s="661" t="s">
        <v>6869</v>
      </c>
      <c r="F741" s="664">
        <v>3</v>
      </c>
      <c r="G741" s="664">
        <v>540</v>
      </c>
      <c r="H741" s="664">
        <v>1</v>
      </c>
      <c r="I741" s="664">
        <v>180</v>
      </c>
      <c r="J741" s="664">
        <v>2</v>
      </c>
      <c r="K741" s="664">
        <v>360</v>
      </c>
      <c r="L741" s="664">
        <v>0.66666666666666663</v>
      </c>
      <c r="M741" s="664">
        <v>180</v>
      </c>
      <c r="N741" s="664"/>
      <c r="O741" s="664"/>
      <c r="P741" s="677"/>
      <c r="Q741" s="665"/>
    </row>
    <row r="742" spans="1:17" ht="14.4" customHeight="1" x14ac:dyDescent="0.3">
      <c r="A742" s="660" t="s">
        <v>6994</v>
      </c>
      <c r="B742" s="661" t="s">
        <v>6808</v>
      </c>
      <c r="C742" s="661" t="s">
        <v>6722</v>
      </c>
      <c r="D742" s="661" t="s">
        <v>6874</v>
      </c>
      <c r="E742" s="661" t="s">
        <v>6875</v>
      </c>
      <c r="F742" s="664">
        <v>1</v>
      </c>
      <c r="G742" s="664">
        <v>253</v>
      </c>
      <c r="H742" s="664">
        <v>1</v>
      </c>
      <c r="I742" s="664">
        <v>253</v>
      </c>
      <c r="J742" s="664">
        <v>13</v>
      </c>
      <c r="K742" s="664">
        <v>3289</v>
      </c>
      <c r="L742" s="664">
        <v>13</v>
      </c>
      <c r="M742" s="664">
        <v>253</v>
      </c>
      <c r="N742" s="664">
        <v>2</v>
      </c>
      <c r="O742" s="664">
        <v>506</v>
      </c>
      <c r="P742" s="677">
        <v>2</v>
      </c>
      <c r="Q742" s="665">
        <v>253</v>
      </c>
    </row>
    <row r="743" spans="1:17" ht="14.4" customHeight="1" x14ac:dyDescent="0.3">
      <c r="A743" s="660" t="s">
        <v>6994</v>
      </c>
      <c r="B743" s="661" t="s">
        <v>6808</v>
      </c>
      <c r="C743" s="661" t="s">
        <v>6722</v>
      </c>
      <c r="D743" s="661" t="s">
        <v>6876</v>
      </c>
      <c r="E743" s="661" t="s">
        <v>6877</v>
      </c>
      <c r="F743" s="664">
        <v>3</v>
      </c>
      <c r="G743" s="664">
        <v>792</v>
      </c>
      <c r="H743" s="664">
        <v>1</v>
      </c>
      <c r="I743" s="664">
        <v>264</v>
      </c>
      <c r="J743" s="664"/>
      <c r="K743" s="664"/>
      <c r="L743" s="664"/>
      <c r="M743" s="664"/>
      <c r="N743" s="664"/>
      <c r="O743" s="664"/>
      <c r="P743" s="677"/>
      <c r="Q743" s="665"/>
    </row>
    <row r="744" spans="1:17" ht="14.4" customHeight="1" x14ac:dyDescent="0.3">
      <c r="A744" s="660" t="s">
        <v>6994</v>
      </c>
      <c r="B744" s="661" t="s">
        <v>6808</v>
      </c>
      <c r="C744" s="661" t="s">
        <v>6722</v>
      </c>
      <c r="D744" s="661" t="s">
        <v>6878</v>
      </c>
      <c r="E744" s="661" t="s">
        <v>6879</v>
      </c>
      <c r="F744" s="664">
        <v>3</v>
      </c>
      <c r="G744" s="664">
        <v>567</v>
      </c>
      <c r="H744" s="664">
        <v>1</v>
      </c>
      <c r="I744" s="664">
        <v>189</v>
      </c>
      <c r="J744" s="664"/>
      <c r="K744" s="664"/>
      <c r="L744" s="664"/>
      <c r="M744" s="664"/>
      <c r="N744" s="664"/>
      <c r="O744" s="664"/>
      <c r="P744" s="677"/>
      <c r="Q744" s="665"/>
    </row>
    <row r="745" spans="1:17" ht="14.4" customHeight="1" x14ac:dyDescent="0.3">
      <c r="A745" s="660" t="s">
        <v>6994</v>
      </c>
      <c r="B745" s="661" t="s">
        <v>6808</v>
      </c>
      <c r="C745" s="661" t="s">
        <v>6722</v>
      </c>
      <c r="D745" s="661" t="s">
        <v>6882</v>
      </c>
      <c r="E745" s="661" t="s">
        <v>6883</v>
      </c>
      <c r="F745" s="664">
        <v>1</v>
      </c>
      <c r="G745" s="664">
        <v>216</v>
      </c>
      <c r="H745" s="664">
        <v>1</v>
      </c>
      <c r="I745" s="664">
        <v>216</v>
      </c>
      <c r="J745" s="664">
        <v>2</v>
      </c>
      <c r="K745" s="664">
        <v>432</v>
      </c>
      <c r="L745" s="664">
        <v>2</v>
      </c>
      <c r="M745" s="664">
        <v>216</v>
      </c>
      <c r="N745" s="664"/>
      <c r="O745" s="664"/>
      <c r="P745" s="677"/>
      <c r="Q745" s="665"/>
    </row>
    <row r="746" spans="1:17" ht="14.4" customHeight="1" x14ac:dyDescent="0.3">
      <c r="A746" s="660" t="s">
        <v>6994</v>
      </c>
      <c r="B746" s="661" t="s">
        <v>6808</v>
      </c>
      <c r="C746" s="661" t="s">
        <v>6722</v>
      </c>
      <c r="D746" s="661" t="s">
        <v>6884</v>
      </c>
      <c r="E746" s="661" t="s">
        <v>6885</v>
      </c>
      <c r="F746" s="664">
        <v>1</v>
      </c>
      <c r="G746" s="664">
        <v>35</v>
      </c>
      <c r="H746" s="664">
        <v>1</v>
      </c>
      <c r="I746" s="664">
        <v>35</v>
      </c>
      <c r="J746" s="664"/>
      <c r="K746" s="664"/>
      <c r="L746" s="664"/>
      <c r="M746" s="664"/>
      <c r="N746" s="664"/>
      <c r="O746" s="664"/>
      <c r="P746" s="677"/>
      <c r="Q746" s="665"/>
    </row>
    <row r="747" spans="1:17" ht="14.4" customHeight="1" x14ac:dyDescent="0.3">
      <c r="A747" s="660" t="s">
        <v>6994</v>
      </c>
      <c r="B747" s="661" t="s">
        <v>6808</v>
      </c>
      <c r="C747" s="661" t="s">
        <v>6722</v>
      </c>
      <c r="D747" s="661" t="s">
        <v>6886</v>
      </c>
      <c r="E747" s="661" t="s">
        <v>6887</v>
      </c>
      <c r="F747" s="664">
        <v>3</v>
      </c>
      <c r="G747" s="664">
        <v>1770</v>
      </c>
      <c r="H747" s="664">
        <v>1</v>
      </c>
      <c r="I747" s="664">
        <v>590</v>
      </c>
      <c r="J747" s="664"/>
      <c r="K747" s="664"/>
      <c r="L747" s="664"/>
      <c r="M747" s="664"/>
      <c r="N747" s="664"/>
      <c r="O747" s="664"/>
      <c r="P747" s="677"/>
      <c r="Q747" s="665"/>
    </row>
    <row r="748" spans="1:17" ht="14.4" customHeight="1" x14ac:dyDescent="0.3">
      <c r="A748" s="660" t="s">
        <v>6994</v>
      </c>
      <c r="B748" s="661" t="s">
        <v>6808</v>
      </c>
      <c r="C748" s="661" t="s">
        <v>6722</v>
      </c>
      <c r="D748" s="661" t="s">
        <v>6890</v>
      </c>
      <c r="E748" s="661" t="s">
        <v>6891</v>
      </c>
      <c r="F748" s="664">
        <v>3</v>
      </c>
      <c r="G748" s="664">
        <v>1635</v>
      </c>
      <c r="H748" s="664">
        <v>1</v>
      </c>
      <c r="I748" s="664">
        <v>545</v>
      </c>
      <c r="J748" s="664"/>
      <c r="K748" s="664"/>
      <c r="L748" s="664"/>
      <c r="M748" s="664"/>
      <c r="N748" s="664"/>
      <c r="O748" s="664"/>
      <c r="P748" s="677"/>
      <c r="Q748" s="665"/>
    </row>
    <row r="749" spans="1:17" ht="14.4" customHeight="1" x14ac:dyDescent="0.3">
      <c r="A749" s="660" t="s">
        <v>6994</v>
      </c>
      <c r="B749" s="661" t="s">
        <v>6808</v>
      </c>
      <c r="C749" s="661" t="s">
        <v>6722</v>
      </c>
      <c r="D749" s="661" t="s">
        <v>6894</v>
      </c>
      <c r="E749" s="661" t="s">
        <v>6895</v>
      </c>
      <c r="F749" s="664">
        <v>3</v>
      </c>
      <c r="G749" s="664">
        <v>2202</v>
      </c>
      <c r="H749" s="664">
        <v>1</v>
      </c>
      <c r="I749" s="664">
        <v>734</v>
      </c>
      <c r="J749" s="664"/>
      <c r="K749" s="664"/>
      <c r="L749" s="664"/>
      <c r="M749" s="664"/>
      <c r="N749" s="664"/>
      <c r="O749" s="664"/>
      <c r="P749" s="677"/>
      <c r="Q749" s="665"/>
    </row>
    <row r="750" spans="1:17" ht="14.4" customHeight="1" x14ac:dyDescent="0.3">
      <c r="A750" s="660" t="s">
        <v>6994</v>
      </c>
      <c r="B750" s="661" t="s">
        <v>6808</v>
      </c>
      <c r="C750" s="661" t="s">
        <v>6722</v>
      </c>
      <c r="D750" s="661" t="s">
        <v>6898</v>
      </c>
      <c r="E750" s="661" t="s">
        <v>6899</v>
      </c>
      <c r="F750" s="664">
        <v>3</v>
      </c>
      <c r="G750" s="664">
        <v>1032</v>
      </c>
      <c r="H750" s="664">
        <v>1</v>
      </c>
      <c r="I750" s="664">
        <v>344</v>
      </c>
      <c r="J750" s="664"/>
      <c r="K750" s="664"/>
      <c r="L750" s="664"/>
      <c r="M750" s="664"/>
      <c r="N750" s="664"/>
      <c r="O750" s="664"/>
      <c r="P750" s="677"/>
      <c r="Q750" s="665"/>
    </row>
    <row r="751" spans="1:17" ht="14.4" customHeight="1" x14ac:dyDescent="0.3">
      <c r="A751" s="660" t="s">
        <v>6994</v>
      </c>
      <c r="B751" s="661" t="s">
        <v>6808</v>
      </c>
      <c r="C751" s="661" t="s">
        <v>6722</v>
      </c>
      <c r="D751" s="661" t="s">
        <v>6902</v>
      </c>
      <c r="E751" s="661" t="s">
        <v>6903</v>
      </c>
      <c r="F751" s="664"/>
      <c r="G751" s="664"/>
      <c r="H751" s="664"/>
      <c r="I751" s="664"/>
      <c r="J751" s="664">
        <v>1</v>
      </c>
      <c r="K751" s="664">
        <v>230</v>
      </c>
      <c r="L751" s="664"/>
      <c r="M751" s="664">
        <v>230</v>
      </c>
      <c r="N751" s="664"/>
      <c r="O751" s="664"/>
      <c r="P751" s="677"/>
      <c r="Q751" s="665"/>
    </row>
    <row r="752" spans="1:17" ht="14.4" customHeight="1" x14ac:dyDescent="0.3">
      <c r="A752" s="660" t="s">
        <v>6995</v>
      </c>
      <c r="B752" s="661" t="s">
        <v>6577</v>
      </c>
      <c r="C752" s="661" t="s">
        <v>6722</v>
      </c>
      <c r="D752" s="661" t="s">
        <v>6727</v>
      </c>
      <c r="E752" s="661" t="s">
        <v>6728</v>
      </c>
      <c r="F752" s="664"/>
      <c r="G752" s="664"/>
      <c r="H752" s="664"/>
      <c r="I752" s="664"/>
      <c r="J752" s="664">
        <v>3</v>
      </c>
      <c r="K752" s="664">
        <v>102</v>
      </c>
      <c r="L752" s="664"/>
      <c r="M752" s="664">
        <v>34</v>
      </c>
      <c r="N752" s="664">
        <v>1</v>
      </c>
      <c r="O752" s="664">
        <v>35</v>
      </c>
      <c r="P752" s="677"/>
      <c r="Q752" s="665">
        <v>35</v>
      </c>
    </row>
    <row r="753" spans="1:17" ht="14.4" customHeight="1" x14ac:dyDescent="0.3">
      <c r="A753" s="660" t="s">
        <v>6995</v>
      </c>
      <c r="B753" s="661" t="s">
        <v>6577</v>
      </c>
      <c r="C753" s="661" t="s">
        <v>6722</v>
      </c>
      <c r="D753" s="661" t="s">
        <v>6974</v>
      </c>
      <c r="E753" s="661" t="s">
        <v>6975</v>
      </c>
      <c r="F753" s="664"/>
      <c r="G753" s="664"/>
      <c r="H753" s="664"/>
      <c r="I753" s="664"/>
      <c r="J753" s="664"/>
      <c r="K753" s="664"/>
      <c r="L753" s="664"/>
      <c r="M753" s="664"/>
      <c r="N753" s="664">
        <v>1</v>
      </c>
      <c r="O753" s="664">
        <v>10454</v>
      </c>
      <c r="P753" s="677"/>
      <c r="Q753" s="665">
        <v>10454</v>
      </c>
    </row>
    <row r="754" spans="1:17" ht="14.4" customHeight="1" x14ac:dyDescent="0.3">
      <c r="A754" s="660" t="s">
        <v>6995</v>
      </c>
      <c r="B754" s="661" t="s">
        <v>6577</v>
      </c>
      <c r="C754" s="661" t="s">
        <v>6722</v>
      </c>
      <c r="D754" s="661" t="s">
        <v>6767</v>
      </c>
      <c r="E754" s="661" t="s">
        <v>6768</v>
      </c>
      <c r="F754" s="664"/>
      <c r="G754" s="664"/>
      <c r="H754" s="664"/>
      <c r="I754" s="664"/>
      <c r="J754" s="664"/>
      <c r="K754" s="664"/>
      <c r="L754" s="664"/>
      <c r="M754" s="664"/>
      <c r="N754" s="664">
        <v>1</v>
      </c>
      <c r="O754" s="664">
        <v>161</v>
      </c>
      <c r="P754" s="677"/>
      <c r="Q754" s="665">
        <v>161</v>
      </c>
    </row>
    <row r="755" spans="1:17" ht="14.4" customHeight="1" x14ac:dyDescent="0.3">
      <c r="A755" s="660" t="s">
        <v>6995</v>
      </c>
      <c r="B755" s="661" t="s">
        <v>6577</v>
      </c>
      <c r="C755" s="661" t="s">
        <v>6722</v>
      </c>
      <c r="D755" s="661" t="s">
        <v>6775</v>
      </c>
      <c r="E755" s="661" t="s">
        <v>6776</v>
      </c>
      <c r="F755" s="664">
        <v>1</v>
      </c>
      <c r="G755" s="664">
        <v>645</v>
      </c>
      <c r="H755" s="664">
        <v>1</v>
      </c>
      <c r="I755" s="664">
        <v>645</v>
      </c>
      <c r="J755" s="664"/>
      <c r="K755" s="664"/>
      <c r="L755" s="664"/>
      <c r="M755" s="664"/>
      <c r="N755" s="664"/>
      <c r="O755" s="664"/>
      <c r="P755" s="677"/>
      <c r="Q755" s="665"/>
    </row>
    <row r="756" spans="1:17" ht="14.4" customHeight="1" x14ac:dyDescent="0.3">
      <c r="A756" s="660" t="s">
        <v>6995</v>
      </c>
      <c r="B756" s="661" t="s">
        <v>6777</v>
      </c>
      <c r="C756" s="661" t="s">
        <v>6722</v>
      </c>
      <c r="D756" s="661" t="s">
        <v>6784</v>
      </c>
      <c r="E756" s="661" t="s">
        <v>6785</v>
      </c>
      <c r="F756" s="664">
        <v>3</v>
      </c>
      <c r="G756" s="664">
        <v>69</v>
      </c>
      <c r="H756" s="664">
        <v>1</v>
      </c>
      <c r="I756" s="664">
        <v>23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6995</v>
      </c>
      <c r="B757" s="661" t="s">
        <v>6777</v>
      </c>
      <c r="C757" s="661" t="s">
        <v>6722</v>
      </c>
      <c r="D757" s="661" t="s">
        <v>6786</v>
      </c>
      <c r="E757" s="661" t="s">
        <v>6787</v>
      </c>
      <c r="F757" s="664">
        <v>1</v>
      </c>
      <c r="G757" s="664">
        <v>1245</v>
      </c>
      <c r="H757" s="664">
        <v>1</v>
      </c>
      <c r="I757" s="664">
        <v>1245</v>
      </c>
      <c r="J757" s="664"/>
      <c r="K757" s="664"/>
      <c r="L757" s="664"/>
      <c r="M757" s="664"/>
      <c r="N757" s="664">
        <v>2</v>
      </c>
      <c r="O757" s="664">
        <v>2536</v>
      </c>
      <c r="P757" s="677">
        <v>2.0369477911646587</v>
      </c>
      <c r="Q757" s="665">
        <v>1268</v>
      </c>
    </row>
    <row r="758" spans="1:17" ht="14.4" customHeight="1" x14ac:dyDescent="0.3">
      <c r="A758" s="660" t="s">
        <v>6995</v>
      </c>
      <c r="B758" s="661" t="s">
        <v>6777</v>
      </c>
      <c r="C758" s="661" t="s">
        <v>6722</v>
      </c>
      <c r="D758" s="661" t="s">
        <v>6792</v>
      </c>
      <c r="E758" s="661" t="s">
        <v>6793</v>
      </c>
      <c r="F758" s="664">
        <v>3</v>
      </c>
      <c r="G758" s="664">
        <v>1272</v>
      </c>
      <c r="H758" s="664">
        <v>1</v>
      </c>
      <c r="I758" s="664">
        <v>424</v>
      </c>
      <c r="J758" s="664"/>
      <c r="K758" s="664"/>
      <c r="L758" s="664"/>
      <c r="M758" s="664"/>
      <c r="N758" s="664"/>
      <c r="O758" s="664"/>
      <c r="P758" s="677"/>
      <c r="Q758" s="665"/>
    </row>
    <row r="759" spans="1:17" ht="14.4" customHeight="1" x14ac:dyDescent="0.3">
      <c r="A759" s="660" t="s">
        <v>6995</v>
      </c>
      <c r="B759" s="661" t="s">
        <v>6777</v>
      </c>
      <c r="C759" s="661" t="s">
        <v>6722</v>
      </c>
      <c r="D759" s="661" t="s">
        <v>6796</v>
      </c>
      <c r="E759" s="661" t="s">
        <v>6797</v>
      </c>
      <c r="F759" s="664">
        <v>3</v>
      </c>
      <c r="G759" s="664">
        <v>3006</v>
      </c>
      <c r="H759" s="664">
        <v>1</v>
      </c>
      <c r="I759" s="664">
        <v>1002</v>
      </c>
      <c r="J759" s="664"/>
      <c r="K759" s="664"/>
      <c r="L759" s="664"/>
      <c r="M759" s="664"/>
      <c r="N759" s="664">
        <v>4</v>
      </c>
      <c r="O759" s="664">
        <v>4032</v>
      </c>
      <c r="P759" s="677">
        <v>1.341317365269461</v>
      </c>
      <c r="Q759" s="665">
        <v>1008</v>
      </c>
    </row>
    <row r="760" spans="1:17" ht="14.4" customHeight="1" x14ac:dyDescent="0.3">
      <c r="A760" s="660" t="s">
        <v>6995</v>
      </c>
      <c r="B760" s="661" t="s">
        <v>6777</v>
      </c>
      <c r="C760" s="661" t="s">
        <v>6722</v>
      </c>
      <c r="D760" s="661" t="s">
        <v>6798</v>
      </c>
      <c r="E760" s="661" t="s">
        <v>6799</v>
      </c>
      <c r="F760" s="664"/>
      <c r="G760" s="664"/>
      <c r="H760" s="664"/>
      <c r="I760" s="664"/>
      <c r="J760" s="664"/>
      <c r="K760" s="664"/>
      <c r="L760" s="664"/>
      <c r="M760" s="664"/>
      <c r="N760" s="664">
        <v>6</v>
      </c>
      <c r="O760" s="664">
        <v>13584</v>
      </c>
      <c r="P760" s="677"/>
      <c r="Q760" s="665">
        <v>2264</v>
      </c>
    </row>
    <row r="761" spans="1:17" ht="14.4" customHeight="1" x14ac:dyDescent="0.3">
      <c r="A761" s="660" t="s">
        <v>6995</v>
      </c>
      <c r="B761" s="661" t="s">
        <v>6777</v>
      </c>
      <c r="C761" s="661" t="s">
        <v>6722</v>
      </c>
      <c r="D761" s="661" t="s">
        <v>6800</v>
      </c>
      <c r="E761" s="661" t="s">
        <v>6801</v>
      </c>
      <c r="F761" s="664"/>
      <c r="G761" s="664"/>
      <c r="H761" s="664"/>
      <c r="I761" s="664"/>
      <c r="J761" s="664"/>
      <c r="K761" s="664"/>
      <c r="L761" s="664"/>
      <c r="M761" s="664"/>
      <c r="N761" s="664">
        <v>2</v>
      </c>
      <c r="O761" s="664">
        <v>742</v>
      </c>
      <c r="P761" s="677"/>
      <c r="Q761" s="665">
        <v>371</v>
      </c>
    </row>
    <row r="762" spans="1:17" ht="14.4" customHeight="1" x14ac:dyDescent="0.3">
      <c r="A762" s="660" t="s">
        <v>6995</v>
      </c>
      <c r="B762" s="661" t="s">
        <v>6808</v>
      </c>
      <c r="C762" s="661" t="s">
        <v>6722</v>
      </c>
      <c r="D762" s="661" t="s">
        <v>6811</v>
      </c>
      <c r="E762" s="661" t="s">
        <v>6812</v>
      </c>
      <c r="F762" s="664"/>
      <c r="G762" s="664"/>
      <c r="H762" s="664"/>
      <c r="I762" s="664"/>
      <c r="J762" s="664">
        <v>1</v>
      </c>
      <c r="K762" s="664">
        <v>217</v>
      </c>
      <c r="L762" s="664"/>
      <c r="M762" s="664">
        <v>217</v>
      </c>
      <c r="N762" s="664"/>
      <c r="O762" s="664"/>
      <c r="P762" s="677"/>
      <c r="Q762" s="665"/>
    </row>
    <row r="763" spans="1:17" ht="14.4" customHeight="1" x14ac:dyDescent="0.3">
      <c r="A763" s="660" t="s">
        <v>6995</v>
      </c>
      <c r="B763" s="661" t="s">
        <v>6808</v>
      </c>
      <c r="C763" s="661" t="s">
        <v>6722</v>
      </c>
      <c r="D763" s="661" t="s">
        <v>6813</v>
      </c>
      <c r="E763" s="661" t="s">
        <v>6814</v>
      </c>
      <c r="F763" s="664"/>
      <c r="G763" s="664"/>
      <c r="H763" s="664"/>
      <c r="I763" s="664"/>
      <c r="J763" s="664">
        <v>1</v>
      </c>
      <c r="K763" s="664">
        <v>497</v>
      </c>
      <c r="L763" s="664"/>
      <c r="M763" s="664">
        <v>497</v>
      </c>
      <c r="N763" s="664"/>
      <c r="O763" s="664"/>
      <c r="P763" s="677"/>
      <c r="Q763" s="665"/>
    </row>
    <row r="764" spans="1:17" ht="14.4" customHeight="1" x14ac:dyDescent="0.3">
      <c r="A764" s="660" t="s">
        <v>6995</v>
      </c>
      <c r="B764" s="661" t="s">
        <v>6808</v>
      </c>
      <c r="C764" s="661" t="s">
        <v>6722</v>
      </c>
      <c r="D764" s="661" t="s">
        <v>6817</v>
      </c>
      <c r="E764" s="661" t="s">
        <v>6818</v>
      </c>
      <c r="F764" s="664"/>
      <c r="G764" s="664"/>
      <c r="H764" s="664"/>
      <c r="I764" s="664"/>
      <c r="J764" s="664">
        <v>6</v>
      </c>
      <c r="K764" s="664">
        <v>2103</v>
      </c>
      <c r="L764" s="664"/>
      <c r="M764" s="664">
        <v>350.5</v>
      </c>
      <c r="N764" s="664">
        <v>5</v>
      </c>
      <c r="O764" s="664">
        <v>1755</v>
      </c>
      <c r="P764" s="677"/>
      <c r="Q764" s="665">
        <v>351</v>
      </c>
    </row>
    <row r="765" spans="1:17" ht="14.4" customHeight="1" x14ac:dyDescent="0.3">
      <c r="A765" s="660" t="s">
        <v>6995</v>
      </c>
      <c r="B765" s="661" t="s">
        <v>6808</v>
      </c>
      <c r="C765" s="661" t="s">
        <v>6722</v>
      </c>
      <c r="D765" s="661" t="s">
        <v>6821</v>
      </c>
      <c r="E765" s="661" t="s">
        <v>6822</v>
      </c>
      <c r="F765" s="664">
        <v>1389</v>
      </c>
      <c r="G765" s="664">
        <v>90285</v>
      </c>
      <c r="H765" s="664">
        <v>1</v>
      </c>
      <c r="I765" s="664">
        <v>65</v>
      </c>
      <c r="J765" s="664">
        <v>1541</v>
      </c>
      <c r="K765" s="664">
        <v>100165</v>
      </c>
      <c r="L765" s="664">
        <v>1.1094312455003599</v>
      </c>
      <c r="M765" s="664">
        <v>65</v>
      </c>
      <c r="N765" s="664">
        <v>1533</v>
      </c>
      <c r="O765" s="664">
        <v>99645</v>
      </c>
      <c r="P765" s="677">
        <v>1.1036717062634989</v>
      </c>
      <c r="Q765" s="665">
        <v>65</v>
      </c>
    </row>
    <row r="766" spans="1:17" ht="14.4" customHeight="1" x14ac:dyDescent="0.3">
      <c r="A766" s="660" t="s">
        <v>6995</v>
      </c>
      <c r="B766" s="661" t="s">
        <v>6808</v>
      </c>
      <c r="C766" s="661" t="s">
        <v>6722</v>
      </c>
      <c r="D766" s="661" t="s">
        <v>1097</v>
      </c>
      <c r="E766" s="661" t="s">
        <v>6825</v>
      </c>
      <c r="F766" s="664">
        <v>1</v>
      </c>
      <c r="G766" s="664">
        <v>590</v>
      </c>
      <c r="H766" s="664">
        <v>1</v>
      </c>
      <c r="I766" s="664">
        <v>590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6995</v>
      </c>
      <c r="B767" s="661" t="s">
        <v>6808</v>
      </c>
      <c r="C767" s="661" t="s">
        <v>6722</v>
      </c>
      <c r="D767" s="661" t="s">
        <v>6826</v>
      </c>
      <c r="E767" s="661" t="s">
        <v>6827</v>
      </c>
      <c r="F767" s="664">
        <v>1</v>
      </c>
      <c r="G767" s="664">
        <v>615</v>
      </c>
      <c r="H767" s="664">
        <v>1</v>
      </c>
      <c r="I767" s="664">
        <v>615</v>
      </c>
      <c r="J767" s="664"/>
      <c r="K767" s="664"/>
      <c r="L767" s="664"/>
      <c r="M767" s="664"/>
      <c r="N767" s="664"/>
      <c r="O767" s="664"/>
      <c r="P767" s="677"/>
      <c r="Q767" s="665"/>
    </row>
    <row r="768" spans="1:17" ht="14.4" customHeight="1" x14ac:dyDescent="0.3">
      <c r="A768" s="660" t="s">
        <v>6995</v>
      </c>
      <c r="B768" s="661" t="s">
        <v>6808</v>
      </c>
      <c r="C768" s="661" t="s">
        <v>6722</v>
      </c>
      <c r="D768" s="661" t="s">
        <v>6832</v>
      </c>
      <c r="E768" s="661" t="s">
        <v>6833</v>
      </c>
      <c r="F768" s="664">
        <v>42</v>
      </c>
      <c r="G768" s="664">
        <v>966</v>
      </c>
      <c r="H768" s="664">
        <v>1</v>
      </c>
      <c r="I768" s="664">
        <v>23</v>
      </c>
      <c r="J768" s="664">
        <v>28</v>
      </c>
      <c r="K768" s="664">
        <v>652</v>
      </c>
      <c r="L768" s="664">
        <v>0.67494824016563149</v>
      </c>
      <c r="M768" s="664">
        <v>23.285714285714285</v>
      </c>
      <c r="N768" s="664">
        <v>37</v>
      </c>
      <c r="O768" s="664">
        <v>888</v>
      </c>
      <c r="P768" s="677">
        <v>0.91925465838509313</v>
      </c>
      <c r="Q768" s="665">
        <v>24</v>
      </c>
    </row>
    <row r="769" spans="1:17" ht="14.4" customHeight="1" x14ac:dyDescent="0.3">
      <c r="A769" s="660" t="s">
        <v>6995</v>
      </c>
      <c r="B769" s="661" t="s">
        <v>6808</v>
      </c>
      <c r="C769" s="661" t="s">
        <v>6722</v>
      </c>
      <c r="D769" s="661" t="s">
        <v>6836</v>
      </c>
      <c r="E769" s="661" t="s">
        <v>6837</v>
      </c>
      <c r="F769" s="664">
        <v>16</v>
      </c>
      <c r="G769" s="664">
        <v>864</v>
      </c>
      <c r="H769" s="664">
        <v>1</v>
      </c>
      <c r="I769" s="664">
        <v>54</v>
      </c>
      <c r="J769" s="664">
        <v>16</v>
      </c>
      <c r="K769" s="664">
        <v>864</v>
      </c>
      <c r="L769" s="664">
        <v>1</v>
      </c>
      <c r="M769" s="664">
        <v>54</v>
      </c>
      <c r="N769" s="664">
        <v>12</v>
      </c>
      <c r="O769" s="664">
        <v>648</v>
      </c>
      <c r="P769" s="677">
        <v>0.75</v>
      </c>
      <c r="Q769" s="665">
        <v>54</v>
      </c>
    </row>
    <row r="770" spans="1:17" ht="14.4" customHeight="1" x14ac:dyDescent="0.3">
      <c r="A770" s="660" t="s">
        <v>6995</v>
      </c>
      <c r="B770" s="661" t="s">
        <v>6808</v>
      </c>
      <c r="C770" s="661" t="s">
        <v>6722</v>
      </c>
      <c r="D770" s="661" t="s">
        <v>6838</v>
      </c>
      <c r="E770" s="661" t="s">
        <v>6839</v>
      </c>
      <c r="F770" s="664">
        <v>420</v>
      </c>
      <c r="G770" s="664">
        <v>32340</v>
      </c>
      <c r="H770" s="664">
        <v>1</v>
      </c>
      <c r="I770" s="664">
        <v>77</v>
      </c>
      <c r="J770" s="664">
        <v>465</v>
      </c>
      <c r="K770" s="664">
        <v>35805</v>
      </c>
      <c r="L770" s="664">
        <v>1.1071428571428572</v>
      </c>
      <c r="M770" s="664">
        <v>77</v>
      </c>
      <c r="N770" s="664">
        <v>460</v>
      </c>
      <c r="O770" s="664">
        <v>35420</v>
      </c>
      <c r="P770" s="677">
        <v>1.0952380952380953</v>
      </c>
      <c r="Q770" s="665">
        <v>77</v>
      </c>
    </row>
    <row r="771" spans="1:17" ht="14.4" customHeight="1" x14ac:dyDescent="0.3">
      <c r="A771" s="660" t="s">
        <v>6995</v>
      </c>
      <c r="B771" s="661" t="s">
        <v>6808</v>
      </c>
      <c r="C771" s="661" t="s">
        <v>6722</v>
      </c>
      <c r="D771" s="661" t="s">
        <v>6842</v>
      </c>
      <c r="E771" s="661" t="s">
        <v>6843</v>
      </c>
      <c r="F771" s="664">
        <v>332</v>
      </c>
      <c r="G771" s="664">
        <v>7304</v>
      </c>
      <c r="H771" s="664">
        <v>1</v>
      </c>
      <c r="I771" s="664">
        <v>22</v>
      </c>
      <c r="J771" s="664">
        <v>356</v>
      </c>
      <c r="K771" s="664">
        <v>7934</v>
      </c>
      <c r="L771" s="664">
        <v>1.0862541073384446</v>
      </c>
      <c r="M771" s="664">
        <v>22.286516853932586</v>
      </c>
      <c r="N771" s="664">
        <v>309</v>
      </c>
      <c r="O771" s="664">
        <v>7107</v>
      </c>
      <c r="P771" s="677">
        <v>0.97302847754654986</v>
      </c>
      <c r="Q771" s="665">
        <v>23</v>
      </c>
    </row>
    <row r="772" spans="1:17" ht="14.4" customHeight="1" x14ac:dyDescent="0.3">
      <c r="A772" s="660" t="s">
        <v>6995</v>
      </c>
      <c r="B772" s="661" t="s">
        <v>6808</v>
      </c>
      <c r="C772" s="661" t="s">
        <v>6722</v>
      </c>
      <c r="D772" s="661" t="s">
        <v>6850</v>
      </c>
      <c r="E772" s="661" t="s">
        <v>6851</v>
      </c>
      <c r="F772" s="664"/>
      <c r="G772" s="664"/>
      <c r="H772" s="664"/>
      <c r="I772" s="664"/>
      <c r="J772" s="664">
        <v>2</v>
      </c>
      <c r="K772" s="664">
        <v>1256</v>
      </c>
      <c r="L772" s="664"/>
      <c r="M772" s="664">
        <v>628</v>
      </c>
      <c r="N772" s="664">
        <v>2</v>
      </c>
      <c r="O772" s="664">
        <v>1256</v>
      </c>
      <c r="P772" s="677"/>
      <c r="Q772" s="665">
        <v>628</v>
      </c>
    </row>
    <row r="773" spans="1:17" ht="14.4" customHeight="1" x14ac:dyDescent="0.3">
      <c r="A773" s="660" t="s">
        <v>6995</v>
      </c>
      <c r="B773" s="661" t="s">
        <v>6808</v>
      </c>
      <c r="C773" s="661" t="s">
        <v>6722</v>
      </c>
      <c r="D773" s="661" t="s">
        <v>6852</v>
      </c>
      <c r="E773" s="661" t="s">
        <v>6853</v>
      </c>
      <c r="F773" s="664">
        <v>263</v>
      </c>
      <c r="G773" s="664">
        <v>54967</v>
      </c>
      <c r="H773" s="664">
        <v>1</v>
      </c>
      <c r="I773" s="664">
        <v>209</v>
      </c>
      <c r="J773" s="664"/>
      <c r="K773" s="664"/>
      <c r="L773" s="664"/>
      <c r="M773" s="664"/>
      <c r="N773" s="664"/>
      <c r="O773" s="664"/>
      <c r="P773" s="677"/>
      <c r="Q773" s="665"/>
    </row>
    <row r="774" spans="1:17" ht="14.4" customHeight="1" x14ac:dyDescent="0.3">
      <c r="A774" s="660" t="s">
        <v>6995</v>
      </c>
      <c r="B774" s="661" t="s">
        <v>6808</v>
      </c>
      <c r="C774" s="661" t="s">
        <v>6722</v>
      </c>
      <c r="D774" s="661" t="s">
        <v>6854</v>
      </c>
      <c r="E774" s="661" t="s">
        <v>6855</v>
      </c>
      <c r="F774" s="664">
        <v>340</v>
      </c>
      <c r="G774" s="664">
        <v>22440</v>
      </c>
      <c r="H774" s="664">
        <v>1</v>
      </c>
      <c r="I774" s="664">
        <v>66</v>
      </c>
      <c r="J774" s="664">
        <v>349</v>
      </c>
      <c r="K774" s="664">
        <v>23034</v>
      </c>
      <c r="L774" s="664">
        <v>1.026470588235294</v>
      </c>
      <c r="M774" s="664">
        <v>66</v>
      </c>
      <c r="N774" s="664">
        <v>133</v>
      </c>
      <c r="O774" s="664">
        <v>8778</v>
      </c>
      <c r="P774" s="677">
        <v>0.39117647058823529</v>
      </c>
      <c r="Q774" s="665">
        <v>66</v>
      </c>
    </row>
    <row r="775" spans="1:17" ht="14.4" customHeight="1" x14ac:dyDescent="0.3">
      <c r="A775" s="660" t="s">
        <v>6995</v>
      </c>
      <c r="B775" s="661" t="s">
        <v>6808</v>
      </c>
      <c r="C775" s="661" t="s">
        <v>6722</v>
      </c>
      <c r="D775" s="661" t="s">
        <v>6858</v>
      </c>
      <c r="E775" s="661" t="s">
        <v>6859</v>
      </c>
      <c r="F775" s="664">
        <v>432</v>
      </c>
      <c r="G775" s="664">
        <v>6912</v>
      </c>
      <c r="H775" s="664">
        <v>1</v>
      </c>
      <c r="I775" s="664">
        <v>16</v>
      </c>
      <c r="J775" s="664">
        <v>486</v>
      </c>
      <c r="K775" s="664">
        <v>7776</v>
      </c>
      <c r="L775" s="664">
        <v>1.125</v>
      </c>
      <c r="M775" s="664">
        <v>16</v>
      </c>
      <c r="N775" s="664">
        <v>466</v>
      </c>
      <c r="O775" s="664">
        <v>7456</v>
      </c>
      <c r="P775" s="677">
        <v>1.0787037037037037</v>
      </c>
      <c r="Q775" s="665">
        <v>16</v>
      </c>
    </row>
    <row r="776" spans="1:17" ht="14.4" customHeight="1" x14ac:dyDescent="0.3">
      <c r="A776" s="660" t="s">
        <v>6995</v>
      </c>
      <c r="B776" s="661" t="s">
        <v>6808</v>
      </c>
      <c r="C776" s="661" t="s">
        <v>6722</v>
      </c>
      <c r="D776" s="661" t="s">
        <v>6862</v>
      </c>
      <c r="E776" s="661" t="s">
        <v>6863</v>
      </c>
      <c r="F776" s="664"/>
      <c r="G776" s="664"/>
      <c r="H776" s="664"/>
      <c r="I776" s="664"/>
      <c r="J776" s="664">
        <v>30</v>
      </c>
      <c r="K776" s="664">
        <v>10440</v>
      </c>
      <c r="L776" s="664"/>
      <c r="M776" s="664">
        <v>348</v>
      </c>
      <c r="N776" s="664">
        <v>14</v>
      </c>
      <c r="O776" s="664">
        <v>4886</v>
      </c>
      <c r="P776" s="677"/>
      <c r="Q776" s="665">
        <v>349</v>
      </c>
    </row>
    <row r="777" spans="1:17" ht="14.4" customHeight="1" x14ac:dyDescent="0.3">
      <c r="A777" s="660" t="s">
        <v>6995</v>
      </c>
      <c r="B777" s="661" t="s">
        <v>6808</v>
      </c>
      <c r="C777" s="661" t="s">
        <v>6722</v>
      </c>
      <c r="D777" s="661" t="s">
        <v>6864</v>
      </c>
      <c r="E777" s="661" t="s">
        <v>6865</v>
      </c>
      <c r="F777" s="664">
        <v>289</v>
      </c>
      <c r="G777" s="664">
        <v>6936</v>
      </c>
      <c r="H777" s="664">
        <v>1</v>
      </c>
      <c r="I777" s="664">
        <v>24</v>
      </c>
      <c r="J777" s="664">
        <v>328</v>
      </c>
      <c r="K777" s="664">
        <v>7872</v>
      </c>
      <c r="L777" s="664">
        <v>1.1349480968858132</v>
      </c>
      <c r="M777" s="664">
        <v>24</v>
      </c>
      <c r="N777" s="664">
        <v>270</v>
      </c>
      <c r="O777" s="664">
        <v>6480</v>
      </c>
      <c r="P777" s="677">
        <v>0.93425605536332179</v>
      </c>
      <c r="Q777" s="665">
        <v>24</v>
      </c>
    </row>
    <row r="778" spans="1:17" ht="14.4" customHeight="1" x14ac:dyDescent="0.3">
      <c r="A778" s="660" t="s">
        <v>6995</v>
      </c>
      <c r="B778" s="661" t="s">
        <v>6808</v>
      </c>
      <c r="C778" s="661" t="s">
        <v>6722</v>
      </c>
      <c r="D778" s="661" t="s">
        <v>6866</v>
      </c>
      <c r="E778" s="661" t="s">
        <v>6867</v>
      </c>
      <c r="F778" s="664">
        <v>1</v>
      </c>
      <c r="G778" s="664">
        <v>738</v>
      </c>
      <c r="H778" s="664">
        <v>1</v>
      </c>
      <c r="I778" s="664">
        <v>738</v>
      </c>
      <c r="J778" s="664"/>
      <c r="K778" s="664"/>
      <c r="L778" s="664"/>
      <c r="M778" s="664"/>
      <c r="N778" s="664"/>
      <c r="O778" s="664"/>
      <c r="P778" s="677"/>
      <c r="Q778" s="665"/>
    </row>
    <row r="779" spans="1:17" ht="14.4" customHeight="1" x14ac:dyDescent="0.3">
      <c r="A779" s="660" t="s">
        <v>6995</v>
      </c>
      <c r="B779" s="661" t="s">
        <v>6808</v>
      </c>
      <c r="C779" s="661" t="s">
        <v>6722</v>
      </c>
      <c r="D779" s="661" t="s">
        <v>6868</v>
      </c>
      <c r="E779" s="661" t="s">
        <v>6869</v>
      </c>
      <c r="F779" s="664">
        <v>220</v>
      </c>
      <c r="G779" s="664">
        <v>39600</v>
      </c>
      <c r="H779" s="664">
        <v>1</v>
      </c>
      <c r="I779" s="664">
        <v>180</v>
      </c>
      <c r="J779" s="664">
        <v>200</v>
      </c>
      <c r="K779" s="664">
        <v>36000</v>
      </c>
      <c r="L779" s="664">
        <v>0.90909090909090906</v>
      </c>
      <c r="M779" s="664">
        <v>180</v>
      </c>
      <c r="N779" s="664">
        <v>154</v>
      </c>
      <c r="O779" s="664">
        <v>27720</v>
      </c>
      <c r="P779" s="677">
        <v>0.7</v>
      </c>
      <c r="Q779" s="665">
        <v>180</v>
      </c>
    </row>
    <row r="780" spans="1:17" ht="14.4" customHeight="1" x14ac:dyDescent="0.3">
      <c r="A780" s="660" t="s">
        <v>6995</v>
      </c>
      <c r="B780" s="661" t="s">
        <v>6808</v>
      </c>
      <c r="C780" s="661" t="s">
        <v>6722</v>
      </c>
      <c r="D780" s="661" t="s">
        <v>6874</v>
      </c>
      <c r="E780" s="661" t="s">
        <v>6875</v>
      </c>
      <c r="F780" s="664">
        <v>2</v>
      </c>
      <c r="G780" s="664">
        <v>506</v>
      </c>
      <c r="H780" s="664">
        <v>1</v>
      </c>
      <c r="I780" s="664">
        <v>253</v>
      </c>
      <c r="J780" s="664">
        <v>268</v>
      </c>
      <c r="K780" s="664">
        <v>67804</v>
      </c>
      <c r="L780" s="664">
        <v>134</v>
      </c>
      <c r="M780" s="664">
        <v>253</v>
      </c>
      <c r="N780" s="664">
        <v>265</v>
      </c>
      <c r="O780" s="664">
        <v>67045</v>
      </c>
      <c r="P780" s="677">
        <v>132.5</v>
      </c>
      <c r="Q780" s="665">
        <v>253</v>
      </c>
    </row>
    <row r="781" spans="1:17" ht="14.4" customHeight="1" x14ac:dyDescent="0.3">
      <c r="A781" s="660" t="s">
        <v>6995</v>
      </c>
      <c r="B781" s="661" t="s">
        <v>6808</v>
      </c>
      <c r="C781" s="661" t="s">
        <v>6722</v>
      </c>
      <c r="D781" s="661" t="s">
        <v>6876</v>
      </c>
      <c r="E781" s="661" t="s">
        <v>6877</v>
      </c>
      <c r="F781" s="664">
        <v>1</v>
      </c>
      <c r="G781" s="664">
        <v>264</v>
      </c>
      <c r="H781" s="664">
        <v>1</v>
      </c>
      <c r="I781" s="664">
        <v>264</v>
      </c>
      <c r="J781" s="664"/>
      <c r="K781" s="664"/>
      <c r="L781" s="664"/>
      <c r="M781" s="664"/>
      <c r="N781" s="664"/>
      <c r="O781" s="664"/>
      <c r="P781" s="677"/>
      <c r="Q781" s="665"/>
    </row>
    <row r="782" spans="1:17" ht="14.4" customHeight="1" x14ac:dyDescent="0.3">
      <c r="A782" s="660" t="s">
        <v>6995</v>
      </c>
      <c r="B782" s="661" t="s">
        <v>6808</v>
      </c>
      <c r="C782" s="661" t="s">
        <v>6722</v>
      </c>
      <c r="D782" s="661" t="s">
        <v>6878</v>
      </c>
      <c r="E782" s="661" t="s">
        <v>6879</v>
      </c>
      <c r="F782" s="664">
        <v>2</v>
      </c>
      <c r="G782" s="664">
        <v>378</v>
      </c>
      <c r="H782" s="664">
        <v>1</v>
      </c>
      <c r="I782" s="664">
        <v>189</v>
      </c>
      <c r="J782" s="664"/>
      <c r="K782" s="664"/>
      <c r="L782" s="664"/>
      <c r="M782" s="664"/>
      <c r="N782" s="664"/>
      <c r="O782" s="664"/>
      <c r="P782" s="677"/>
      <c r="Q782" s="665"/>
    </row>
    <row r="783" spans="1:17" ht="14.4" customHeight="1" x14ac:dyDescent="0.3">
      <c r="A783" s="660" t="s">
        <v>6995</v>
      </c>
      <c r="B783" s="661" t="s">
        <v>6808</v>
      </c>
      <c r="C783" s="661" t="s">
        <v>6722</v>
      </c>
      <c r="D783" s="661" t="s">
        <v>6882</v>
      </c>
      <c r="E783" s="661" t="s">
        <v>6883</v>
      </c>
      <c r="F783" s="664">
        <v>224</v>
      </c>
      <c r="G783" s="664">
        <v>48384</v>
      </c>
      <c r="H783" s="664">
        <v>1</v>
      </c>
      <c r="I783" s="664">
        <v>216</v>
      </c>
      <c r="J783" s="664">
        <v>216</v>
      </c>
      <c r="K783" s="664">
        <v>46656</v>
      </c>
      <c r="L783" s="664">
        <v>0.9642857142857143</v>
      </c>
      <c r="M783" s="664">
        <v>216</v>
      </c>
      <c r="N783" s="664">
        <v>163</v>
      </c>
      <c r="O783" s="664">
        <v>35208</v>
      </c>
      <c r="P783" s="677">
        <v>0.7276785714285714</v>
      </c>
      <c r="Q783" s="665">
        <v>216</v>
      </c>
    </row>
    <row r="784" spans="1:17" ht="14.4" customHeight="1" x14ac:dyDescent="0.3">
      <c r="A784" s="660" t="s">
        <v>6995</v>
      </c>
      <c r="B784" s="661" t="s">
        <v>6808</v>
      </c>
      <c r="C784" s="661" t="s">
        <v>6722</v>
      </c>
      <c r="D784" s="661" t="s">
        <v>6884</v>
      </c>
      <c r="E784" s="661" t="s">
        <v>6885</v>
      </c>
      <c r="F784" s="664">
        <v>1</v>
      </c>
      <c r="G784" s="664">
        <v>35</v>
      </c>
      <c r="H784" s="664">
        <v>1</v>
      </c>
      <c r="I784" s="664">
        <v>35</v>
      </c>
      <c r="J784" s="664"/>
      <c r="K784" s="664"/>
      <c r="L784" s="664"/>
      <c r="M784" s="664"/>
      <c r="N784" s="664">
        <v>1</v>
      </c>
      <c r="O784" s="664">
        <v>36</v>
      </c>
      <c r="P784" s="677">
        <v>1.0285714285714285</v>
      </c>
      <c r="Q784" s="665">
        <v>36</v>
      </c>
    </row>
    <row r="785" spans="1:17" ht="14.4" customHeight="1" x14ac:dyDescent="0.3">
      <c r="A785" s="660" t="s">
        <v>6995</v>
      </c>
      <c r="B785" s="661" t="s">
        <v>6808</v>
      </c>
      <c r="C785" s="661" t="s">
        <v>6722</v>
      </c>
      <c r="D785" s="661" t="s">
        <v>6886</v>
      </c>
      <c r="E785" s="661" t="s">
        <v>6887</v>
      </c>
      <c r="F785" s="664">
        <v>1</v>
      </c>
      <c r="G785" s="664">
        <v>590</v>
      </c>
      <c r="H785" s="664">
        <v>1</v>
      </c>
      <c r="I785" s="664">
        <v>590</v>
      </c>
      <c r="J785" s="664"/>
      <c r="K785" s="664"/>
      <c r="L785" s="664"/>
      <c r="M785" s="664"/>
      <c r="N785" s="664"/>
      <c r="O785" s="664"/>
      <c r="P785" s="677"/>
      <c r="Q785" s="665"/>
    </row>
    <row r="786" spans="1:17" ht="14.4" customHeight="1" x14ac:dyDescent="0.3">
      <c r="A786" s="660" t="s">
        <v>6995</v>
      </c>
      <c r="B786" s="661" t="s">
        <v>6808</v>
      </c>
      <c r="C786" s="661" t="s">
        <v>6722</v>
      </c>
      <c r="D786" s="661" t="s">
        <v>6888</v>
      </c>
      <c r="E786" s="661" t="s">
        <v>6889</v>
      </c>
      <c r="F786" s="664">
        <v>7</v>
      </c>
      <c r="G786" s="664">
        <v>350</v>
      </c>
      <c r="H786" s="664">
        <v>1</v>
      </c>
      <c r="I786" s="664">
        <v>50</v>
      </c>
      <c r="J786" s="664">
        <v>15</v>
      </c>
      <c r="K786" s="664">
        <v>750</v>
      </c>
      <c r="L786" s="664">
        <v>2.1428571428571428</v>
      </c>
      <c r="M786" s="664">
        <v>50</v>
      </c>
      <c r="N786" s="664">
        <v>14</v>
      </c>
      <c r="O786" s="664">
        <v>700</v>
      </c>
      <c r="P786" s="677">
        <v>2</v>
      </c>
      <c r="Q786" s="665">
        <v>50</v>
      </c>
    </row>
    <row r="787" spans="1:17" ht="14.4" customHeight="1" x14ac:dyDescent="0.3">
      <c r="A787" s="660" t="s">
        <v>6995</v>
      </c>
      <c r="B787" s="661" t="s">
        <v>6808</v>
      </c>
      <c r="C787" s="661" t="s">
        <v>6722</v>
      </c>
      <c r="D787" s="661" t="s">
        <v>6890</v>
      </c>
      <c r="E787" s="661" t="s">
        <v>6891</v>
      </c>
      <c r="F787" s="664">
        <v>1</v>
      </c>
      <c r="G787" s="664">
        <v>545</v>
      </c>
      <c r="H787" s="664">
        <v>1</v>
      </c>
      <c r="I787" s="664">
        <v>545</v>
      </c>
      <c r="J787" s="664"/>
      <c r="K787" s="664"/>
      <c r="L787" s="664"/>
      <c r="M787" s="664"/>
      <c r="N787" s="664"/>
      <c r="O787" s="664"/>
      <c r="P787" s="677"/>
      <c r="Q787" s="665"/>
    </row>
    <row r="788" spans="1:17" ht="14.4" customHeight="1" x14ac:dyDescent="0.3">
      <c r="A788" s="660" t="s">
        <v>6995</v>
      </c>
      <c r="B788" s="661" t="s">
        <v>6808</v>
      </c>
      <c r="C788" s="661" t="s">
        <v>6722</v>
      </c>
      <c r="D788" s="661" t="s">
        <v>6892</v>
      </c>
      <c r="E788" s="661" t="s">
        <v>6893</v>
      </c>
      <c r="F788" s="664">
        <v>1</v>
      </c>
      <c r="G788" s="664">
        <v>479</v>
      </c>
      <c r="H788" s="664">
        <v>1</v>
      </c>
      <c r="I788" s="664">
        <v>479</v>
      </c>
      <c r="J788" s="664">
        <v>2</v>
      </c>
      <c r="K788" s="664">
        <v>958</v>
      </c>
      <c r="L788" s="664">
        <v>2</v>
      </c>
      <c r="M788" s="664">
        <v>479</v>
      </c>
      <c r="N788" s="664"/>
      <c r="O788" s="664"/>
      <c r="P788" s="677"/>
      <c r="Q788" s="665"/>
    </row>
    <row r="789" spans="1:17" ht="14.4" customHeight="1" x14ac:dyDescent="0.3">
      <c r="A789" s="660" t="s">
        <v>6995</v>
      </c>
      <c r="B789" s="661" t="s">
        <v>6808</v>
      </c>
      <c r="C789" s="661" t="s">
        <v>6722</v>
      </c>
      <c r="D789" s="661" t="s">
        <v>6894</v>
      </c>
      <c r="E789" s="661" t="s">
        <v>6895</v>
      </c>
      <c r="F789" s="664">
        <v>1</v>
      </c>
      <c r="G789" s="664">
        <v>734</v>
      </c>
      <c r="H789" s="664">
        <v>1</v>
      </c>
      <c r="I789" s="664">
        <v>734</v>
      </c>
      <c r="J789" s="664"/>
      <c r="K789" s="664"/>
      <c r="L789" s="664"/>
      <c r="M789" s="664"/>
      <c r="N789" s="664"/>
      <c r="O789" s="664"/>
      <c r="P789" s="677"/>
      <c r="Q789" s="665"/>
    </row>
    <row r="790" spans="1:17" ht="14.4" customHeight="1" x14ac:dyDescent="0.3">
      <c r="A790" s="660" t="s">
        <v>6995</v>
      </c>
      <c r="B790" s="661" t="s">
        <v>6808</v>
      </c>
      <c r="C790" s="661" t="s">
        <v>6722</v>
      </c>
      <c r="D790" s="661" t="s">
        <v>6898</v>
      </c>
      <c r="E790" s="661" t="s">
        <v>6899</v>
      </c>
      <c r="F790" s="664">
        <v>1</v>
      </c>
      <c r="G790" s="664">
        <v>344</v>
      </c>
      <c r="H790" s="664">
        <v>1</v>
      </c>
      <c r="I790" s="664">
        <v>344</v>
      </c>
      <c r="J790" s="664"/>
      <c r="K790" s="664"/>
      <c r="L790" s="664"/>
      <c r="M790" s="664"/>
      <c r="N790" s="664"/>
      <c r="O790" s="664"/>
      <c r="P790" s="677"/>
      <c r="Q790" s="665"/>
    </row>
    <row r="791" spans="1:17" ht="14.4" customHeight="1" x14ac:dyDescent="0.3">
      <c r="A791" s="660" t="s">
        <v>6996</v>
      </c>
      <c r="B791" s="661" t="s">
        <v>6808</v>
      </c>
      <c r="C791" s="661" t="s">
        <v>6722</v>
      </c>
      <c r="D791" s="661" t="s">
        <v>6821</v>
      </c>
      <c r="E791" s="661" t="s">
        <v>6822</v>
      </c>
      <c r="F791" s="664">
        <v>103</v>
      </c>
      <c r="G791" s="664">
        <v>6695</v>
      </c>
      <c r="H791" s="664">
        <v>1</v>
      </c>
      <c r="I791" s="664">
        <v>65</v>
      </c>
      <c r="J791" s="664">
        <v>116</v>
      </c>
      <c r="K791" s="664">
        <v>7540</v>
      </c>
      <c r="L791" s="664">
        <v>1.1262135922330097</v>
      </c>
      <c r="M791" s="664">
        <v>65</v>
      </c>
      <c r="N791" s="664">
        <v>97</v>
      </c>
      <c r="O791" s="664">
        <v>6305</v>
      </c>
      <c r="P791" s="677">
        <v>0.94174757281553401</v>
      </c>
      <c r="Q791" s="665">
        <v>65</v>
      </c>
    </row>
    <row r="792" spans="1:17" ht="14.4" customHeight="1" x14ac:dyDescent="0.3">
      <c r="A792" s="660" t="s">
        <v>6996</v>
      </c>
      <c r="B792" s="661" t="s">
        <v>6808</v>
      </c>
      <c r="C792" s="661" t="s">
        <v>6722</v>
      </c>
      <c r="D792" s="661" t="s">
        <v>6838</v>
      </c>
      <c r="E792" s="661" t="s">
        <v>6839</v>
      </c>
      <c r="F792" s="664">
        <v>1</v>
      </c>
      <c r="G792" s="664">
        <v>77</v>
      </c>
      <c r="H792" s="664">
        <v>1</v>
      </c>
      <c r="I792" s="664">
        <v>77</v>
      </c>
      <c r="J792" s="664"/>
      <c r="K792" s="664"/>
      <c r="L792" s="664"/>
      <c r="M792" s="664"/>
      <c r="N792" s="664"/>
      <c r="O792" s="664"/>
      <c r="P792" s="677"/>
      <c r="Q792" s="665"/>
    </row>
    <row r="793" spans="1:17" ht="14.4" customHeight="1" x14ac:dyDescent="0.3">
      <c r="A793" s="660" t="s">
        <v>6996</v>
      </c>
      <c r="B793" s="661" t="s">
        <v>6808</v>
      </c>
      <c r="C793" s="661" t="s">
        <v>6722</v>
      </c>
      <c r="D793" s="661" t="s">
        <v>6842</v>
      </c>
      <c r="E793" s="661" t="s">
        <v>6843</v>
      </c>
      <c r="F793" s="664">
        <v>2</v>
      </c>
      <c r="G793" s="664">
        <v>44</v>
      </c>
      <c r="H793" s="664">
        <v>1</v>
      </c>
      <c r="I793" s="664">
        <v>22</v>
      </c>
      <c r="J793" s="664">
        <v>6</v>
      </c>
      <c r="K793" s="664">
        <v>133</v>
      </c>
      <c r="L793" s="664">
        <v>3.0227272727272729</v>
      </c>
      <c r="M793" s="664">
        <v>22.166666666666668</v>
      </c>
      <c r="N793" s="664">
        <v>4</v>
      </c>
      <c r="O793" s="664">
        <v>92</v>
      </c>
      <c r="P793" s="677">
        <v>2.0909090909090908</v>
      </c>
      <c r="Q793" s="665">
        <v>23</v>
      </c>
    </row>
    <row r="794" spans="1:17" ht="14.4" customHeight="1" x14ac:dyDescent="0.3">
      <c r="A794" s="660" t="s">
        <v>6996</v>
      </c>
      <c r="B794" s="661" t="s">
        <v>6808</v>
      </c>
      <c r="C794" s="661" t="s">
        <v>6722</v>
      </c>
      <c r="D794" s="661" t="s">
        <v>6854</v>
      </c>
      <c r="E794" s="661" t="s">
        <v>6855</v>
      </c>
      <c r="F794" s="664">
        <v>1</v>
      </c>
      <c r="G794" s="664">
        <v>66</v>
      </c>
      <c r="H794" s="664">
        <v>1</v>
      </c>
      <c r="I794" s="664">
        <v>66</v>
      </c>
      <c r="J794" s="664"/>
      <c r="K794" s="664"/>
      <c r="L794" s="664"/>
      <c r="M794" s="664"/>
      <c r="N794" s="664"/>
      <c r="O794" s="664"/>
      <c r="P794" s="677"/>
      <c r="Q794" s="665"/>
    </row>
    <row r="795" spans="1:17" ht="14.4" customHeight="1" x14ac:dyDescent="0.3">
      <c r="A795" s="660" t="s">
        <v>6996</v>
      </c>
      <c r="B795" s="661" t="s">
        <v>6808</v>
      </c>
      <c r="C795" s="661" t="s">
        <v>6722</v>
      </c>
      <c r="D795" s="661" t="s">
        <v>6858</v>
      </c>
      <c r="E795" s="661" t="s">
        <v>6859</v>
      </c>
      <c r="F795" s="664">
        <v>1</v>
      </c>
      <c r="G795" s="664">
        <v>16</v>
      </c>
      <c r="H795" s="664">
        <v>1</v>
      </c>
      <c r="I795" s="664">
        <v>16</v>
      </c>
      <c r="J795" s="664"/>
      <c r="K795" s="664"/>
      <c r="L795" s="664"/>
      <c r="M795" s="664"/>
      <c r="N795" s="664">
        <v>1</v>
      </c>
      <c r="O795" s="664">
        <v>16</v>
      </c>
      <c r="P795" s="677">
        <v>1</v>
      </c>
      <c r="Q795" s="665">
        <v>16</v>
      </c>
    </row>
    <row r="796" spans="1:17" ht="14.4" customHeight="1" x14ac:dyDescent="0.3">
      <c r="A796" s="660" t="s">
        <v>6996</v>
      </c>
      <c r="B796" s="661" t="s">
        <v>6808</v>
      </c>
      <c r="C796" s="661" t="s">
        <v>6722</v>
      </c>
      <c r="D796" s="661" t="s">
        <v>6864</v>
      </c>
      <c r="E796" s="661" t="s">
        <v>6865</v>
      </c>
      <c r="F796" s="664">
        <v>2</v>
      </c>
      <c r="G796" s="664">
        <v>48</v>
      </c>
      <c r="H796" s="664">
        <v>1</v>
      </c>
      <c r="I796" s="664">
        <v>24</v>
      </c>
      <c r="J796" s="664">
        <v>6</v>
      </c>
      <c r="K796" s="664">
        <v>144</v>
      </c>
      <c r="L796" s="664">
        <v>3</v>
      </c>
      <c r="M796" s="664">
        <v>24</v>
      </c>
      <c r="N796" s="664">
        <v>4</v>
      </c>
      <c r="O796" s="664">
        <v>96</v>
      </c>
      <c r="P796" s="677">
        <v>2</v>
      </c>
      <c r="Q796" s="665">
        <v>24</v>
      </c>
    </row>
    <row r="797" spans="1:17" ht="14.4" customHeight="1" x14ac:dyDescent="0.3">
      <c r="A797" s="660" t="s">
        <v>6997</v>
      </c>
      <c r="B797" s="661" t="s">
        <v>6577</v>
      </c>
      <c r="C797" s="661" t="s">
        <v>6578</v>
      </c>
      <c r="D797" s="661" t="s">
        <v>6641</v>
      </c>
      <c r="E797" s="661" t="s">
        <v>6642</v>
      </c>
      <c r="F797" s="664"/>
      <c r="G797" s="664"/>
      <c r="H797" s="664"/>
      <c r="I797" s="664"/>
      <c r="J797" s="664">
        <v>2</v>
      </c>
      <c r="K797" s="664">
        <v>9022.1</v>
      </c>
      <c r="L797" s="664"/>
      <c r="M797" s="664">
        <v>4511.05</v>
      </c>
      <c r="N797" s="664"/>
      <c r="O797" s="664"/>
      <c r="P797" s="677"/>
      <c r="Q797" s="665"/>
    </row>
    <row r="798" spans="1:17" ht="14.4" customHeight="1" x14ac:dyDescent="0.3">
      <c r="A798" s="660" t="s">
        <v>6997</v>
      </c>
      <c r="B798" s="661" t="s">
        <v>6577</v>
      </c>
      <c r="C798" s="661" t="s">
        <v>6578</v>
      </c>
      <c r="D798" s="661" t="s">
        <v>6643</v>
      </c>
      <c r="E798" s="661" t="s">
        <v>6644</v>
      </c>
      <c r="F798" s="664"/>
      <c r="G798" s="664"/>
      <c r="H798" s="664"/>
      <c r="I798" s="664"/>
      <c r="J798" s="664">
        <v>2</v>
      </c>
      <c r="K798" s="664">
        <v>18044.18</v>
      </c>
      <c r="L798" s="664"/>
      <c r="M798" s="664">
        <v>9022.09</v>
      </c>
      <c r="N798" s="664"/>
      <c r="O798" s="664"/>
      <c r="P798" s="677"/>
      <c r="Q798" s="665"/>
    </row>
    <row r="799" spans="1:17" ht="14.4" customHeight="1" x14ac:dyDescent="0.3">
      <c r="A799" s="660" t="s">
        <v>6997</v>
      </c>
      <c r="B799" s="661" t="s">
        <v>6577</v>
      </c>
      <c r="C799" s="661" t="s">
        <v>6702</v>
      </c>
      <c r="D799" s="661" t="s">
        <v>6705</v>
      </c>
      <c r="E799" s="661" t="s">
        <v>6706</v>
      </c>
      <c r="F799" s="664"/>
      <c r="G799" s="664"/>
      <c r="H799" s="664"/>
      <c r="I799" s="664"/>
      <c r="J799" s="664">
        <v>1</v>
      </c>
      <c r="K799" s="664">
        <v>2728.71</v>
      </c>
      <c r="L799" s="664"/>
      <c r="M799" s="664">
        <v>2728.71</v>
      </c>
      <c r="N799" s="664"/>
      <c r="O799" s="664"/>
      <c r="P799" s="677"/>
      <c r="Q799" s="665"/>
    </row>
    <row r="800" spans="1:17" ht="14.4" customHeight="1" x14ac:dyDescent="0.3">
      <c r="A800" s="660" t="s">
        <v>6997</v>
      </c>
      <c r="B800" s="661" t="s">
        <v>6577</v>
      </c>
      <c r="C800" s="661" t="s">
        <v>6702</v>
      </c>
      <c r="D800" s="661" t="s">
        <v>6709</v>
      </c>
      <c r="E800" s="661" t="s">
        <v>6710</v>
      </c>
      <c r="F800" s="664"/>
      <c r="G800" s="664"/>
      <c r="H800" s="664"/>
      <c r="I800" s="664"/>
      <c r="J800" s="664">
        <v>1</v>
      </c>
      <c r="K800" s="664">
        <v>8074.36</v>
      </c>
      <c r="L800" s="664"/>
      <c r="M800" s="664">
        <v>8074.36</v>
      </c>
      <c r="N800" s="664"/>
      <c r="O800" s="664"/>
      <c r="P800" s="677"/>
      <c r="Q800" s="665"/>
    </row>
    <row r="801" spans="1:17" ht="14.4" customHeight="1" x14ac:dyDescent="0.3">
      <c r="A801" s="660" t="s">
        <v>6997</v>
      </c>
      <c r="B801" s="661" t="s">
        <v>6577</v>
      </c>
      <c r="C801" s="661" t="s">
        <v>6702</v>
      </c>
      <c r="D801" s="661" t="s">
        <v>6711</v>
      </c>
      <c r="E801" s="661" t="s">
        <v>6712</v>
      </c>
      <c r="F801" s="664"/>
      <c r="G801" s="664"/>
      <c r="H801" s="664"/>
      <c r="I801" s="664"/>
      <c r="J801" s="664">
        <v>1</v>
      </c>
      <c r="K801" s="664">
        <v>9686.1</v>
      </c>
      <c r="L801" s="664"/>
      <c r="M801" s="664">
        <v>9686.1</v>
      </c>
      <c r="N801" s="664"/>
      <c r="O801" s="664"/>
      <c r="P801" s="677"/>
      <c r="Q801" s="665"/>
    </row>
    <row r="802" spans="1:17" ht="14.4" customHeight="1" x14ac:dyDescent="0.3">
      <c r="A802" s="660" t="s">
        <v>6997</v>
      </c>
      <c r="B802" s="661" t="s">
        <v>6577</v>
      </c>
      <c r="C802" s="661" t="s">
        <v>6702</v>
      </c>
      <c r="D802" s="661" t="s">
        <v>6713</v>
      </c>
      <c r="E802" s="661" t="s">
        <v>6714</v>
      </c>
      <c r="F802" s="664"/>
      <c r="G802" s="664"/>
      <c r="H802" s="664"/>
      <c r="I802" s="664"/>
      <c r="J802" s="664">
        <v>2</v>
      </c>
      <c r="K802" s="664">
        <v>477.36</v>
      </c>
      <c r="L802" s="664"/>
      <c r="M802" s="664">
        <v>238.68</v>
      </c>
      <c r="N802" s="664"/>
      <c r="O802" s="664"/>
      <c r="P802" s="677"/>
      <c r="Q802" s="665"/>
    </row>
    <row r="803" spans="1:17" ht="14.4" customHeight="1" x14ac:dyDescent="0.3">
      <c r="A803" s="660" t="s">
        <v>6997</v>
      </c>
      <c r="B803" s="661" t="s">
        <v>6577</v>
      </c>
      <c r="C803" s="661" t="s">
        <v>6722</v>
      </c>
      <c r="D803" s="661" t="s">
        <v>6725</v>
      </c>
      <c r="E803" s="661" t="s">
        <v>6726</v>
      </c>
      <c r="F803" s="664"/>
      <c r="G803" s="664"/>
      <c r="H803" s="664"/>
      <c r="I803" s="664"/>
      <c r="J803" s="664">
        <v>3</v>
      </c>
      <c r="K803" s="664">
        <v>558</v>
      </c>
      <c r="L803" s="664"/>
      <c r="M803" s="664">
        <v>186</v>
      </c>
      <c r="N803" s="664"/>
      <c r="O803" s="664"/>
      <c r="P803" s="677"/>
      <c r="Q803" s="665"/>
    </row>
    <row r="804" spans="1:17" ht="14.4" customHeight="1" x14ac:dyDescent="0.3">
      <c r="A804" s="660" t="s">
        <v>6997</v>
      </c>
      <c r="B804" s="661" t="s">
        <v>6577</v>
      </c>
      <c r="C804" s="661" t="s">
        <v>6722</v>
      </c>
      <c r="D804" s="661" t="s">
        <v>6727</v>
      </c>
      <c r="E804" s="661" t="s">
        <v>6728</v>
      </c>
      <c r="F804" s="664"/>
      <c r="G804" s="664"/>
      <c r="H804" s="664"/>
      <c r="I804" s="664"/>
      <c r="J804" s="664">
        <v>3</v>
      </c>
      <c r="K804" s="664">
        <v>103</v>
      </c>
      <c r="L804" s="664"/>
      <c r="M804" s="664">
        <v>34.333333333333336</v>
      </c>
      <c r="N804" s="664">
        <v>1</v>
      </c>
      <c r="O804" s="664">
        <v>35</v>
      </c>
      <c r="P804" s="677"/>
      <c r="Q804" s="665">
        <v>35</v>
      </c>
    </row>
    <row r="805" spans="1:17" ht="14.4" customHeight="1" x14ac:dyDescent="0.3">
      <c r="A805" s="660" t="s">
        <v>6997</v>
      </c>
      <c r="B805" s="661" t="s">
        <v>6577</v>
      </c>
      <c r="C805" s="661" t="s">
        <v>6722</v>
      </c>
      <c r="D805" s="661" t="s">
        <v>6737</v>
      </c>
      <c r="E805" s="661" t="s">
        <v>6738</v>
      </c>
      <c r="F805" s="664"/>
      <c r="G805" s="664"/>
      <c r="H805" s="664"/>
      <c r="I805" s="664"/>
      <c r="J805" s="664">
        <v>2</v>
      </c>
      <c r="K805" s="664">
        <v>0</v>
      </c>
      <c r="L805" s="664"/>
      <c r="M805" s="664">
        <v>0</v>
      </c>
      <c r="N805" s="664"/>
      <c r="O805" s="664"/>
      <c r="P805" s="677"/>
      <c r="Q805" s="665"/>
    </row>
    <row r="806" spans="1:17" ht="14.4" customHeight="1" x14ac:dyDescent="0.3">
      <c r="A806" s="660" t="s">
        <v>6997</v>
      </c>
      <c r="B806" s="661" t="s">
        <v>6577</v>
      </c>
      <c r="C806" s="661" t="s">
        <v>6722</v>
      </c>
      <c r="D806" s="661" t="s">
        <v>6745</v>
      </c>
      <c r="E806" s="661" t="s">
        <v>6746</v>
      </c>
      <c r="F806" s="664"/>
      <c r="G806" s="664"/>
      <c r="H806" s="664"/>
      <c r="I806" s="664"/>
      <c r="J806" s="664">
        <v>1</v>
      </c>
      <c r="K806" s="664">
        <v>0</v>
      </c>
      <c r="L806" s="664"/>
      <c r="M806" s="664">
        <v>0</v>
      </c>
      <c r="N806" s="664">
        <v>1</v>
      </c>
      <c r="O806" s="664">
        <v>33.33</v>
      </c>
      <c r="P806" s="677"/>
      <c r="Q806" s="665">
        <v>33.33</v>
      </c>
    </row>
    <row r="807" spans="1:17" ht="14.4" customHeight="1" x14ac:dyDescent="0.3">
      <c r="A807" s="660" t="s">
        <v>6997</v>
      </c>
      <c r="B807" s="661" t="s">
        <v>6577</v>
      </c>
      <c r="C807" s="661" t="s">
        <v>6722</v>
      </c>
      <c r="D807" s="661" t="s">
        <v>6759</v>
      </c>
      <c r="E807" s="661" t="s">
        <v>6760</v>
      </c>
      <c r="F807" s="664"/>
      <c r="G807" s="664"/>
      <c r="H807" s="664"/>
      <c r="I807" s="664"/>
      <c r="J807" s="664"/>
      <c r="K807" s="664"/>
      <c r="L807" s="664"/>
      <c r="M807" s="664"/>
      <c r="N807" s="664">
        <v>1</v>
      </c>
      <c r="O807" s="664">
        <v>331</v>
      </c>
      <c r="P807" s="677"/>
      <c r="Q807" s="665">
        <v>331</v>
      </c>
    </row>
    <row r="808" spans="1:17" ht="14.4" customHeight="1" x14ac:dyDescent="0.3">
      <c r="A808" s="660" t="s">
        <v>6997</v>
      </c>
      <c r="B808" s="661" t="s">
        <v>6577</v>
      </c>
      <c r="C808" s="661" t="s">
        <v>6722</v>
      </c>
      <c r="D808" s="661" t="s">
        <v>6767</v>
      </c>
      <c r="E808" s="661" t="s">
        <v>6768</v>
      </c>
      <c r="F808" s="664">
        <v>6</v>
      </c>
      <c r="G808" s="664">
        <v>954</v>
      </c>
      <c r="H808" s="664">
        <v>1</v>
      </c>
      <c r="I808" s="664">
        <v>159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6997</v>
      </c>
      <c r="B809" s="661" t="s">
        <v>6577</v>
      </c>
      <c r="C809" s="661" t="s">
        <v>6722</v>
      </c>
      <c r="D809" s="661" t="s">
        <v>6773</v>
      </c>
      <c r="E809" s="661" t="s">
        <v>6774</v>
      </c>
      <c r="F809" s="664"/>
      <c r="G809" s="664"/>
      <c r="H809" s="664"/>
      <c r="I809" s="664"/>
      <c r="J809" s="664">
        <v>2</v>
      </c>
      <c r="K809" s="664">
        <v>327</v>
      </c>
      <c r="L809" s="664"/>
      <c r="M809" s="664">
        <v>163.5</v>
      </c>
      <c r="N809" s="664"/>
      <c r="O809" s="664"/>
      <c r="P809" s="677"/>
      <c r="Q809" s="665"/>
    </row>
    <row r="810" spans="1:17" ht="14.4" customHeight="1" x14ac:dyDescent="0.3">
      <c r="A810" s="660" t="s">
        <v>6997</v>
      </c>
      <c r="B810" s="661" t="s">
        <v>6777</v>
      </c>
      <c r="C810" s="661" t="s">
        <v>6722</v>
      </c>
      <c r="D810" s="661" t="s">
        <v>6788</v>
      </c>
      <c r="E810" s="661" t="s">
        <v>6789</v>
      </c>
      <c r="F810" s="664">
        <v>1</v>
      </c>
      <c r="G810" s="664">
        <v>9337</v>
      </c>
      <c r="H810" s="664">
        <v>1</v>
      </c>
      <c r="I810" s="664">
        <v>9337</v>
      </c>
      <c r="J810" s="664"/>
      <c r="K810" s="664"/>
      <c r="L810" s="664"/>
      <c r="M810" s="664"/>
      <c r="N810" s="664"/>
      <c r="O810" s="664"/>
      <c r="P810" s="677"/>
      <c r="Q810" s="665"/>
    </row>
    <row r="811" spans="1:17" ht="14.4" customHeight="1" x14ac:dyDescent="0.3">
      <c r="A811" s="660" t="s">
        <v>6997</v>
      </c>
      <c r="B811" s="661" t="s">
        <v>6808</v>
      </c>
      <c r="C811" s="661" t="s">
        <v>6722</v>
      </c>
      <c r="D811" s="661" t="s">
        <v>6817</v>
      </c>
      <c r="E811" s="661" t="s">
        <v>6818</v>
      </c>
      <c r="F811" s="664">
        <v>1</v>
      </c>
      <c r="G811" s="664">
        <v>350</v>
      </c>
      <c r="H811" s="664">
        <v>1</v>
      </c>
      <c r="I811" s="664">
        <v>350</v>
      </c>
      <c r="J811" s="664"/>
      <c r="K811" s="664"/>
      <c r="L811" s="664"/>
      <c r="M811" s="664"/>
      <c r="N811" s="664"/>
      <c r="O811" s="664"/>
      <c r="P811" s="677"/>
      <c r="Q811" s="665"/>
    </row>
    <row r="812" spans="1:17" ht="14.4" customHeight="1" x14ac:dyDescent="0.3">
      <c r="A812" s="660" t="s">
        <v>6997</v>
      </c>
      <c r="B812" s="661" t="s">
        <v>6808</v>
      </c>
      <c r="C812" s="661" t="s">
        <v>6722</v>
      </c>
      <c r="D812" s="661" t="s">
        <v>6821</v>
      </c>
      <c r="E812" s="661" t="s">
        <v>6822</v>
      </c>
      <c r="F812" s="664">
        <v>56</v>
      </c>
      <c r="G812" s="664">
        <v>3640</v>
      </c>
      <c r="H812" s="664">
        <v>1</v>
      </c>
      <c r="I812" s="664">
        <v>65</v>
      </c>
      <c r="J812" s="664">
        <v>84</v>
      </c>
      <c r="K812" s="664">
        <v>5460</v>
      </c>
      <c r="L812" s="664">
        <v>1.5</v>
      </c>
      <c r="M812" s="664">
        <v>65</v>
      </c>
      <c r="N812" s="664">
        <v>20</v>
      </c>
      <c r="O812" s="664">
        <v>1300</v>
      </c>
      <c r="P812" s="677">
        <v>0.35714285714285715</v>
      </c>
      <c r="Q812" s="665">
        <v>65</v>
      </c>
    </row>
    <row r="813" spans="1:17" ht="14.4" customHeight="1" x14ac:dyDescent="0.3">
      <c r="A813" s="660" t="s">
        <v>6997</v>
      </c>
      <c r="B813" s="661" t="s">
        <v>6808</v>
      </c>
      <c r="C813" s="661" t="s">
        <v>6722</v>
      </c>
      <c r="D813" s="661" t="s">
        <v>1097</v>
      </c>
      <c r="E813" s="661" t="s">
        <v>6825</v>
      </c>
      <c r="F813" s="664">
        <v>3</v>
      </c>
      <c r="G813" s="664">
        <v>1770</v>
      </c>
      <c r="H813" s="664">
        <v>1</v>
      </c>
      <c r="I813" s="664">
        <v>590</v>
      </c>
      <c r="J813" s="664">
        <v>3</v>
      </c>
      <c r="K813" s="664">
        <v>1772</v>
      </c>
      <c r="L813" s="664">
        <v>1.0011299435028249</v>
      </c>
      <c r="M813" s="664">
        <v>590.66666666666663</v>
      </c>
      <c r="N813" s="664"/>
      <c r="O813" s="664"/>
      <c r="P813" s="677"/>
      <c r="Q813" s="665"/>
    </row>
    <row r="814" spans="1:17" ht="14.4" customHeight="1" x14ac:dyDescent="0.3">
      <c r="A814" s="660" t="s">
        <v>6997</v>
      </c>
      <c r="B814" s="661" t="s">
        <v>6808</v>
      </c>
      <c r="C814" s="661" t="s">
        <v>6722</v>
      </c>
      <c r="D814" s="661" t="s">
        <v>6832</v>
      </c>
      <c r="E814" s="661" t="s">
        <v>6833</v>
      </c>
      <c r="F814" s="664">
        <v>2</v>
      </c>
      <c r="G814" s="664">
        <v>46</v>
      </c>
      <c r="H814" s="664">
        <v>1</v>
      </c>
      <c r="I814" s="664">
        <v>23</v>
      </c>
      <c r="J814" s="664"/>
      <c r="K814" s="664"/>
      <c r="L814" s="664"/>
      <c r="M814" s="664"/>
      <c r="N814" s="664">
        <v>1</v>
      </c>
      <c r="O814" s="664">
        <v>24</v>
      </c>
      <c r="P814" s="677">
        <v>0.52173913043478259</v>
      </c>
      <c r="Q814" s="665">
        <v>24</v>
      </c>
    </row>
    <row r="815" spans="1:17" ht="14.4" customHeight="1" x14ac:dyDescent="0.3">
      <c r="A815" s="660" t="s">
        <v>6997</v>
      </c>
      <c r="B815" s="661" t="s">
        <v>6808</v>
      </c>
      <c r="C815" s="661" t="s">
        <v>6722</v>
      </c>
      <c r="D815" s="661" t="s">
        <v>6836</v>
      </c>
      <c r="E815" s="661" t="s">
        <v>6837</v>
      </c>
      <c r="F815" s="664">
        <v>1</v>
      </c>
      <c r="G815" s="664">
        <v>54</v>
      </c>
      <c r="H815" s="664">
        <v>1</v>
      </c>
      <c r="I815" s="664">
        <v>54</v>
      </c>
      <c r="J815" s="664">
        <v>3</v>
      </c>
      <c r="K815" s="664">
        <v>162</v>
      </c>
      <c r="L815" s="664">
        <v>3</v>
      </c>
      <c r="M815" s="664">
        <v>54</v>
      </c>
      <c r="N815" s="664"/>
      <c r="O815" s="664"/>
      <c r="P815" s="677"/>
      <c r="Q815" s="665"/>
    </row>
    <row r="816" spans="1:17" ht="14.4" customHeight="1" x14ac:dyDescent="0.3">
      <c r="A816" s="660" t="s">
        <v>6997</v>
      </c>
      <c r="B816" s="661" t="s">
        <v>6808</v>
      </c>
      <c r="C816" s="661" t="s">
        <v>6722</v>
      </c>
      <c r="D816" s="661" t="s">
        <v>6838</v>
      </c>
      <c r="E816" s="661" t="s">
        <v>6839</v>
      </c>
      <c r="F816" s="664">
        <v>67</v>
      </c>
      <c r="G816" s="664">
        <v>5159</v>
      </c>
      <c r="H816" s="664">
        <v>1</v>
      </c>
      <c r="I816" s="664">
        <v>77</v>
      </c>
      <c r="J816" s="664">
        <v>85</v>
      </c>
      <c r="K816" s="664">
        <v>6545</v>
      </c>
      <c r="L816" s="664">
        <v>1.2686567164179106</v>
      </c>
      <c r="M816" s="664">
        <v>77</v>
      </c>
      <c r="N816" s="664">
        <v>64</v>
      </c>
      <c r="O816" s="664">
        <v>4928</v>
      </c>
      <c r="P816" s="677">
        <v>0.95522388059701491</v>
      </c>
      <c r="Q816" s="665">
        <v>77</v>
      </c>
    </row>
    <row r="817" spans="1:17" ht="14.4" customHeight="1" x14ac:dyDescent="0.3">
      <c r="A817" s="660" t="s">
        <v>6997</v>
      </c>
      <c r="B817" s="661" t="s">
        <v>6808</v>
      </c>
      <c r="C817" s="661" t="s">
        <v>6722</v>
      </c>
      <c r="D817" s="661" t="s">
        <v>6842</v>
      </c>
      <c r="E817" s="661" t="s">
        <v>6843</v>
      </c>
      <c r="F817" s="664">
        <v>5</v>
      </c>
      <c r="G817" s="664">
        <v>110</v>
      </c>
      <c r="H817" s="664">
        <v>1</v>
      </c>
      <c r="I817" s="664">
        <v>22</v>
      </c>
      <c r="J817" s="664">
        <v>8</v>
      </c>
      <c r="K817" s="664">
        <v>178</v>
      </c>
      <c r="L817" s="664">
        <v>1.6181818181818182</v>
      </c>
      <c r="M817" s="664">
        <v>22.25</v>
      </c>
      <c r="N817" s="664">
        <v>2</v>
      </c>
      <c r="O817" s="664">
        <v>46</v>
      </c>
      <c r="P817" s="677">
        <v>0.41818181818181815</v>
      </c>
      <c r="Q817" s="665">
        <v>23</v>
      </c>
    </row>
    <row r="818" spans="1:17" ht="14.4" customHeight="1" x14ac:dyDescent="0.3">
      <c r="A818" s="660" t="s">
        <v>6997</v>
      </c>
      <c r="B818" s="661" t="s">
        <v>6808</v>
      </c>
      <c r="C818" s="661" t="s">
        <v>6722</v>
      </c>
      <c r="D818" s="661" t="s">
        <v>6852</v>
      </c>
      <c r="E818" s="661" t="s">
        <v>6853</v>
      </c>
      <c r="F818" s="664">
        <v>1</v>
      </c>
      <c r="G818" s="664">
        <v>209</v>
      </c>
      <c r="H818" s="664">
        <v>1</v>
      </c>
      <c r="I818" s="664">
        <v>209</v>
      </c>
      <c r="J818" s="664"/>
      <c r="K818" s="664"/>
      <c r="L818" s="664"/>
      <c r="M818" s="664"/>
      <c r="N818" s="664"/>
      <c r="O818" s="664"/>
      <c r="P818" s="677"/>
      <c r="Q818" s="665"/>
    </row>
    <row r="819" spans="1:17" ht="14.4" customHeight="1" x14ac:dyDescent="0.3">
      <c r="A819" s="660" t="s">
        <v>6997</v>
      </c>
      <c r="B819" s="661" t="s">
        <v>6808</v>
      </c>
      <c r="C819" s="661" t="s">
        <v>6722</v>
      </c>
      <c r="D819" s="661" t="s">
        <v>6858</v>
      </c>
      <c r="E819" s="661" t="s">
        <v>6859</v>
      </c>
      <c r="F819" s="664">
        <v>79</v>
      </c>
      <c r="G819" s="664">
        <v>1264</v>
      </c>
      <c r="H819" s="664">
        <v>1</v>
      </c>
      <c r="I819" s="664">
        <v>16</v>
      </c>
      <c r="J819" s="664">
        <v>110</v>
      </c>
      <c r="K819" s="664">
        <v>1760</v>
      </c>
      <c r="L819" s="664">
        <v>1.3924050632911393</v>
      </c>
      <c r="M819" s="664">
        <v>16</v>
      </c>
      <c r="N819" s="664">
        <v>70</v>
      </c>
      <c r="O819" s="664">
        <v>1120</v>
      </c>
      <c r="P819" s="677">
        <v>0.88607594936708856</v>
      </c>
      <c r="Q819" s="665">
        <v>16</v>
      </c>
    </row>
    <row r="820" spans="1:17" ht="14.4" customHeight="1" x14ac:dyDescent="0.3">
      <c r="A820" s="660" t="s">
        <v>6997</v>
      </c>
      <c r="B820" s="661" t="s">
        <v>6808</v>
      </c>
      <c r="C820" s="661" t="s">
        <v>6722</v>
      </c>
      <c r="D820" s="661" t="s">
        <v>6864</v>
      </c>
      <c r="E820" s="661" t="s">
        <v>6865</v>
      </c>
      <c r="F820" s="664">
        <v>3</v>
      </c>
      <c r="G820" s="664">
        <v>72</v>
      </c>
      <c r="H820" s="664">
        <v>1</v>
      </c>
      <c r="I820" s="664">
        <v>24</v>
      </c>
      <c r="J820" s="664">
        <v>8</v>
      </c>
      <c r="K820" s="664">
        <v>192</v>
      </c>
      <c r="L820" s="664">
        <v>2.6666666666666665</v>
      </c>
      <c r="M820" s="664">
        <v>24</v>
      </c>
      <c r="N820" s="664">
        <v>1</v>
      </c>
      <c r="O820" s="664">
        <v>24</v>
      </c>
      <c r="P820" s="677">
        <v>0.33333333333333331</v>
      </c>
      <c r="Q820" s="665">
        <v>24</v>
      </c>
    </row>
    <row r="821" spans="1:17" ht="14.4" customHeight="1" x14ac:dyDescent="0.3">
      <c r="A821" s="660" t="s">
        <v>6997</v>
      </c>
      <c r="B821" s="661" t="s">
        <v>6808</v>
      </c>
      <c r="C821" s="661" t="s">
        <v>6722</v>
      </c>
      <c r="D821" s="661" t="s">
        <v>6868</v>
      </c>
      <c r="E821" s="661" t="s">
        <v>6869</v>
      </c>
      <c r="F821" s="664">
        <v>4</v>
      </c>
      <c r="G821" s="664">
        <v>720</v>
      </c>
      <c r="H821" s="664">
        <v>1</v>
      </c>
      <c r="I821" s="664">
        <v>180</v>
      </c>
      <c r="J821" s="664"/>
      <c r="K821" s="664"/>
      <c r="L821" s="664"/>
      <c r="M821" s="664"/>
      <c r="N821" s="664">
        <v>1</v>
      </c>
      <c r="O821" s="664">
        <v>180</v>
      </c>
      <c r="P821" s="677">
        <v>0.25</v>
      </c>
      <c r="Q821" s="665">
        <v>180</v>
      </c>
    </row>
    <row r="822" spans="1:17" ht="14.4" customHeight="1" x14ac:dyDescent="0.3">
      <c r="A822" s="660" t="s">
        <v>6997</v>
      </c>
      <c r="B822" s="661" t="s">
        <v>6808</v>
      </c>
      <c r="C822" s="661" t="s">
        <v>6722</v>
      </c>
      <c r="D822" s="661" t="s">
        <v>6882</v>
      </c>
      <c r="E822" s="661" t="s">
        <v>6883</v>
      </c>
      <c r="F822" s="664">
        <v>4</v>
      </c>
      <c r="G822" s="664">
        <v>864</v>
      </c>
      <c r="H822" s="664">
        <v>1</v>
      </c>
      <c r="I822" s="664">
        <v>216</v>
      </c>
      <c r="J822" s="664">
        <v>3</v>
      </c>
      <c r="K822" s="664">
        <v>648</v>
      </c>
      <c r="L822" s="664">
        <v>0.75</v>
      </c>
      <c r="M822" s="664">
        <v>216</v>
      </c>
      <c r="N822" s="664">
        <v>1</v>
      </c>
      <c r="O822" s="664">
        <v>216</v>
      </c>
      <c r="P822" s="677">
        <v>0.25</v>
      </c>
      <c r="Q822" s="665">
        <v>216</v>
      </c>
    </row>
    <row r="823" spans="1:17" ht="14.4" customHeight="1" x14ac:dyDescent="0.3">
      <c r="A823" s="660" t="s">
        <v>6997</v>
      </c>
      <c r="B823" s="661" t="s">
        <v>6808</v>
      </c>
      <c r="C823" s="661" t="s">
        <v>6722</v>
      </c>
      <c r="D823" s="661" t="s">
        <v>6886</v>
      </c>
      <c r="E823" s="661" t="s">
        <v>6887</v>
      </c>
      <c r="F823" s="664">
        <v>4</v>
      </c>
      <c r="G823" s="664">
        <v>2360</v>
      </c>
      <c r="H823" s="664">
        <v>1</v>
      </c>
      <c r="I823" s="664">
        <v>590</v>
      </c>
      <c r="J823" s="664"/>
      <c r="K823" s="664"/>
      <c r="L823" s="664"/>
      <c r="M823" s="664"/>
      <c r="N823" s="664">
        <v>3</v>
      </c>
      <c r="O823" s="664">
        <v>1773</v>
      </c>
      <c r="P823" s="677">
        <v>0.75127118644067792</v>
      </c>
      <c r="Q823" s="665">
        <v>591</v>
      </c>
    </row>
    <row r="824" spans="1:17" ht="14.4" customHeight="1" x14ac:dyDescent="0.3">
      <c r="A824" s="660" t="s">
        <v>6997</v>
      </c>
      <c r="B824" s="661" t="s">
        <v>6808</v>
      </c>
      <c r="C824" s="661" t="s">
        <v>6722</v>
      </c>
      <c r="D824" s="661" t="s">
        <v>6908</v>
      </c>
      <c r="E824" s="661" t="s">
        <v>6909</v>
      </c>
      <c r="F824" s="664"/>
      <c r="G824" s="664"/>
      <c r="H824" s="664"/>
      <c r="I824" s="664"/>
      <c r="J824" s="664">
        <v>3</v>
      </c>
      <c r="K824" s="664">
        <v>1220</v>
      </c>
      <c r="L824" s="664"/>
      <c r="M824" s="664">
        <v>406.66666666666669</v>
      </c>
      <c r="N824" s="664"/>
      <c r="O824" s="664"/>
      <c r="P824" s="677"/>
      <c r="Q824" s="665"/>
    </row>
    <row r="825" spans="1:17" ht="14.4" customHeight="1" x14ac:dyDescent="0.3">
      <c r="A825" s="660" t="s">
        <v>6997</v>
      </c>
      <c r="B825" s="661" t="s">
        <v>6808</v>
      </c>
      <c r="C825" s="661" t="s">
        <v>6722</v>
      </c>
      <c r="D825" s="661" t="s">
        <v>6912</v>
      </c>
      <c r="E825" s="661" t="s">
        <v>6913</v>
      </c>
      <c r="F825" s="664"/>
      <c r="G825" s="664"/>
      <c r="H825" s="664"/>
      <c r="I825" s="664"/>
      <c r="J825" s="664">
        <v>3</v>
      </c>
      <c r="K825" s="664">
        <v>1760</v>
      </c>
      <c r="L825" s="664"/>
      <c r="M825" s="664">
        <v>586.66666666666663</v>
      </c>
      <c r="N825" s="664"/>
      <c r="O825" s="664"/>
      <c r="P825" s="677"/>
      <c r="Q825" s="665"/>
    </row>
    <row r="826" spans="1:17" ht="14.4" customHeight="1" x14ac:dyDescent="0.3">
      <c r="A826" s="660" t="s">
        <v>6998</v>
      </c>
      <c r="B826" s="661" t="s">
        <v>6808</v>
      </c>
      <c r="C826" s="661" t="s">
        <v>6722</v>
      </c>
      <c r="D826" s="661" t="s">
        <v>6817</v>
      </c>
      <c r="E826" s="661" t="s">
        <v>6818</v>
      </c>
      <c r="F826" s="664">
        <v>17</v>
      </c>
      <c r="G826" s="664">
        <v>5950</v>
      </c>
      <c r="H826" s="664">
        <v>1</v>
      </c>
      <c r="I826" s="664">
        <v>350</v>
      </c>
      <c r="J826" s="664">
        <v>2</v>
      </c>
      <c r="K826" s="664">
        <v>700</v>
      </c>
      <c r="L826" s="664">
        <v>0.11764705882352941</v>
      </c>
      <c r="M826" s="664">
        <v>350</v>
      </c>
      <c r="N826" s="664">
        <v>2</v>
      </c>
      <c r="O826" s="664">
        <v>702</v>
      </c>
      <c r="P826" s="677">
        <v>0.11798319327731092</v>
      </c>
      <c r="Q826" s="665">
        <v>351</v>
      </c>
    </row>
    <row r="827" spans="1:17" ht="14.4" customHeight="1" x14ac:dyDescent="0.3">
      <c r="A827" s="660" t="s">
        <v>6998</v>
      </c>
      <c r="B827" s="661" t="s">
        <v>6808</v>
      </c>
      <c r="C827" s="661" t="s">
        <v>6722</v>
      </c>
      <c r="D827" s="661" t="s">
        <v>6821</v>
      </c>
      <c r="E827" s="661" t="s">
        <v>6822</v>
      </c>
      <c r="F827" s="664">
        <v>120</v>
      </c>
      <c r="G827" s="664">
        <v>7800</v>
      </c>
      <c r="H827" s="664">
        <v>1</v>
      </c>
      <c r="I827" s="664">
        <v>65</v>
      </c>
      <c r="J827" s="664">
        <v>102</v>
      </c>
      <c r="K827" s="664">
        <v>6630</v>
      </c>
      <c r="L827" s="664">
        <v>0.85</v>
      </c>
      <c r="M827" s="664">
        <v>65</v>
      </c>
      <c r="N827" s="664">
        <v>53</v>
      </c>
      <c r="O827" s="664">
        <v>3445</v>
      </c>
      <c r="P827" s="677">
        <v>0.44166666666666665</v>
      </c>
      <c r="Q827" s="665">
        <v>65</v>
      </c>
    </row>
    <row r="828" spans="1:17" ht="14.4" customHeight="1" x14ac:dyDescent="0.3">
      <c r="A828" s="660" t="s">
        <v>6998</v>
      </c>
      <c r="B828" s="661" t="s">
        <v>6808</v>
      </c>
      <c r="C828" s="661" t="s">
        <v>6722</v>
      </c>
      <c r="D828" s="661" t="s">
        <v>6832</v>
      </c>
      <c r="E828" s="661" t="s">
        <v>6833</v>
      </c>
      <c r="F828" s="664">
        <v>1</v>
      </c>
      <c r="G828" s="664">
        <v>23</v>
      </c>
      <c r="H828" s="664">
        <v>1</v>
      </c>
      <c r="I828" s="664">
        <v>23</v>
      </c>
      <c r="J828" s="664">
        <v>1</v>
      </c>
      <c r="K828" s="664">
        <v>23</v>
      </c>
      <c r="L828" s="664">
        <v>1</v>
      </c>
      <c r="M828" s="664">
        <v>23</v>
      </c>
      <c r="N828" s="664"/>
      <c r="O828" s="664"/>
      <c r="P828" s="677"/>
      <c r="Q828" s="665"/>
    </row>
    <row r="829" spans="1:17" ht="14.4" customHeight="1" x14ac:dyDescent="0.3">
      <c r="A829" s="660" t="s">
        <v>6998</v>
      </c>
      <c r="B829" s="661" t="s">
        <v>6808</v>
      </c>
      <c r="C829" s="661" t="s">
        <v>6722</v>
      </c>
      <c r="D829" s="661" t="s">
        <v>6838</v>
      </c>
      <c r="E829" s="661" t="s">
        <v>6839</v>
      </c>
      <c r="F829" s="664">
        <v>17</v>
      </c>
      <c r="G829" s="664">
        <v>1309</v>
      </c>
      <c r="H829" s="664">
        <v>1</v>
      </c>
      <c r="I829" s="664">
        <v>77</v>
      </c>
      <c r="J829" s="664">
        <v>33</v>
      </c>
      <c r="K829" s="664">
        <v>2541</v>
      </c>
      <c r="L829" s="664">
        <v>1.9411764705882353</v>
      </c>
      <c r="M829" s="664">
        <v>77</v>
      </c>
      <c r="N829" s="664">
        <v>24</v>
      </c>
      <c r="O829" s="664">
        <v>1848</v>
      </c>
      <c r="P829" s="677">
        <v>1.411764705882353</v>
      </c>
      <c r="Q829" s="665">
        <v>77</v>
      </c>
    </row>
    <row r="830" spans="1:17" ht="14.4" customHeight="1" x14ac:dyDescent="0.3">
      <c r="A830" s="660" t="s">
        <v>6998</v>
      </c>
      <c r="B830" s="661" t="s">
        <v>6808</v>
      </c>
      <c r="C830" s="661" t="s">
        <v>6722</v>
      </c>
      <c r="D830" s="661" t="s">
        <v>6842</v>
      </c>
      <c r="E830" s="661" t="s">
        <v>6843</v>
      </c>
      <c r="F830" s="664">
        <v>16</v>
      </c>
      <c r="G830" s="664">
        <v>352</v>
      </c>
      <c r="H830" s="664">
        <v>1</v>
      </c>
      <c r="I830" s="664">
        <v>22</v>
      </c>
      <c r="J830" s="664">
        <v>9</v>
      </c>
      <c r="K830" s="664">
        <v>201</v>
      </c>
      <c r="L830" s="664">
        <v>0.57102272727272729</v>
      </c>
      <c r="M830" s="664">
        <v>22.333333333333332</v>
      </c>
      <c r="N830" s="664">
        <v>8</v>
      </c>
      <c r="O830" s="664">
        <v>184</v>
      </c>
      <c r="P830" s="677">
        <v>0.52272727272727271</v>
      </c>
      <c r="Q830" s="665">
        <v>23</v>
      </c>
    </row>
    <row r="831" spans="1:17" ht="14.4" customHeight="1" x14ac:dyDescent="0.3">
      <c r="A831" s="660" t="s">
        <v>6998</v>
      </c>
      <c r="B831" s="661" t="s">
        <v>6808</v>
      </c>
      <c r="C831" s="661" t="s">
        <v>6722</v>
      </c>
      <c r="D831" s="661" t="s">
        <v>6852</v>
      </c>
      <c r="E831" s="661" t="s">
        <v>6853</v>
      </c>
      <c r="F831" s="664">
        <v>2</v>
      </c>
      <c r="G831" s="664">
        <v>418</v>
      </c>
      <c r="H831" s="664">
        <v>1</v>
      </c>
      <c r="I831" s="664">
        <v>209</v>
      </c>
      <c r="J831" s="664"/>
      <c r="K831" s="664"/>
      <c r="L831" s="664"/>
      <c r="M831" s="664"/>
      <c r="N831" s="664"/>
      <c r="O831" s="664"/>
      <c r="P831" s="677"/>
      <c r="Q831" s="665"/>
    </row>
    <row r="832" spans="1:17" ht="14.4" customHeight="1" x14ac:dyDescent="0.3">
      <c r="A832" s="660" t="s">
        <v>6998</v>
      </c>
      <c r="B832" s="661" t="s">
        <v>6808</v>
      </c>
      <c r="C832" s="661" t="s">
        <v>6722</v>
      </c>
      <c r="D832" s="661" t="s">
        <v>6854</v>
      </c>
      <c r="E832" s="661" t="s">
        <v>6855</v>
      </c>
      <c r="F832" s="664"/>
      <c r="G832" s="664"/>
      <c r="H832" s="664"/>
      <c r="I832" s="664"/>
      <c r="J832" s="664"/>
      <c r="K832" s="664"/>
      <c r="L832" s="664"/>
      <c r="M832" s="664"/>
      <c r="N832" s="664">
        <v>1</v>
      </c>
      <c r="O832" s="664">
        <v>66</v>
      </c>
      <c r="P832" s="677"/>
      <c r="Q832" s="665">
        <v>66</v>
      </c>
    </row>
    <row r="833" spans="1:17" ht="14.4" customHeight="1" x14ac:dyDescent="0.3">
      <c r="A833" s="660" t="s">
        <v>6998</v>
      </c>
      <c r="B833" s="661" t="s">
        <v>6808</v>
      </c>
      <c r="C833" s="661" t="s">
        <v>6722</v>
      </c>
      <c r="D833" s="661" t="s">
        <v>6858</v>
      </c>
      <c r="E833" s="661" t="s">
        <v>6859</v>
      </c>
      <c r="F833" s="664">
        <v>30</v>
      </c>
      <c r="G833" s="664">
        <v>480</v>
      </c>
      <c r="H833" s="664">
        <v>1</v>
      </c>
      <c r="I833" s="664">
        <v>16</v>
      </c>
      <c r="J833" s="664">
        <v>45</v>
      </c>
      <c r="K833" s="664">
        <v>720</v>
      </c>
      <c r="L833" s="664">
        <v>1.5</v>
      </c>
      <c r="M833" s="664">
        <v>16</v>
      </c>
      <c r="N833" s="664">
        <v>32</v>
      </c>
      <c r="O833" s="664">
        <v>512</v>
      </c>
      <c r="P833" s="677">
        <v>1.0666666666666667</v>
      </c>
      <c r="Q833" s="665">
        <v>16</v>
      </c>
    </row>
    <row r="834" spans="1:17" ht="14.4" customHeight="1" x14ac:dyDescent="0.3">
      <c r="A834" s="660" t="s">
        <v>6998</v>
      </c>
      <c r="B834" s="661" t="s">
        <v>6808</v>
      </c>
      <c r="C834" s="661" t="s">
        <v>6722</v>
      </c>
      <c r="D834" s="661" t="s">
        <v>6864</v>
      </c>
      <c r="E834" s="661" t="s">
        <v>6865</v>
      </c>
      <c r="F834" s="664">
        <v>15</v>
      </c>
      <c r="G834" s="664">
        <v>360</v>
      </c>
      <c r="H834" s="664">
        <v>1</v>
      </c>
      <c r="I834" s="664">
        <v>24</v>
      </c>
      <c r="J834" s="664">
        <v>8</v>
      </c>
      <c r="K834" s="664">
        <v>192</v>
      </c>
      <c r="L834" s="664">
        <v>0.53333333333333333</v>
      </c>
      <c r="M834" s="664">
        <v>24</v>
      </c>
      <c r="N834" s="664">
        <v>8</v>
      </c>
      <c r="O834" s="664">
        <v>192</v>
      </c>
      <c r="P834" s="677">
        <v>0.53333333333333333</v>
      </c>
      <c r="Q834" s="665">
        <v>24</v>
      </c>
    </row>
    <row r="835" spans="1:17" ht="14.4" customHeight="1" x14ac:dyDescent="0.3">
      <c r="A835" s="660" t="s">
        <v>6998</v>
      </c>
      <c r="B835" s="661" t="s">
        <v>6808</v>
      </c>
      <c r="C835" s="661" t="s">
        <v>6722</v>
      </c>
      <c r="D835" s="661" t="s">
        <v>6874</v>
      </c>
      <c r="E835" s="661" t="s">
        <v>6875</v>
      </c>
      <c r="F835" s="664"/>
      <c r="G835" s="664"/>
      <c r="H835" s="664"/>
      <c r="I835" s="664"/>
      <c r="J835" s="664">
        <v>3</v>
      </c>
      <c r="K835" s="664">
        <v>759</v>
      </c>
      <c r="L835" s="664"/>
      <c r="M835" s="664">
        <v>253</v>
      </c>
      <c r="N835" s="664">
        <v>4</v>
      </c>
      <c r="O835" s="664">
        <v>1012</v>
      </c>
      <c r="P835" s="677"/>
      <c r="Q835" s="665">
        <v>253</v>
      </c>
    </row>
    <row r="836" spans="1:17" ht="14.4" customHeight="1" x14ac:dyDescent="0.3">
      <c r="A836" s="660" t="s">
        <v>6998</v>
      </c>
      <c r="B836" s="661" t="s">
        <v>6808</v>
      </c>
      <c r="C836" s="661" t="s">
        <v>6722</v>
      </c>
      <c r="D836" s="661" t="s">
        <v>6882</v>
      </c>
      <c r="E836" s="661" t="s">
        <v>6883</v>
      </c>
      <c r="F836" s="664"/>
      <c r="G836" s="664"/>
      <c r="H836" s="664"/>
      <c r="I836" s="664"/>
      <c r="J836" s="664"/>
      <c r="K836" s="664"/>
      <c r="L836" s="664"/>
      <c r="M836" s="664"/>
      <c r="N836" s="664">
        <v>3</v>
      </c>
      <c r="O836" s="664">
        <v>648</v>
      </c>
      <c r="P836" s="677"/>
      <c r="Q836" s="665">
        <v>216</v>
      </c>
    </row>
    <row r="837" spans="1:17" ht="14.4" customHeight="1" x14ac:dyDescent="0.3">
      <c r="A837" s="660" t="s">
        <v>6998</v>
      </c>
      <c r="B837" s="661" t="s">
        <v>6808</v>
      </c>
      <c r="C837" s="661" t="s">
        <v>6722</v>
      </c>
      <c r="D837" s="661" t="s">
        <v>6888</v>
      </c>
      <c r="E837" s="661" t="s">
        <v>6889</v>
      </c>
      <c r="F837" s="664"/>
      <c r="G837" s="664"/>
      <c r="H837" s="664"/>
      <c r="I837" s="664"/>
      <c r="J837" s="664"/>
      <c r="K837" s="664"/>
      <c r="L837" s="664"/>
      <c r="M837" s="664"/>
      <c r="N837" s="664">
        <v>1</v>
      </c>
      <c r="O837" s="664">
        <v>50</v>
      </c>
      <c r="P837" s="677"/>
      <c r="Q837" s="665">
        <v>50</v>
      </c>
    </row>
    <row r="838" spans="1:17" ht="14.4" customHeight="1" x14ac:dyDescent="0.3">
      <c r="A838" s="660" t="s">
        <v>6998</v>
      </c>
      <c r="B838" s="661" t="s">
        <v>6808</v>
      </c>
      <c r="C838" s="661" t="s">
        <v>6722</v>
      </c>
      <c r="D838" s="661" t="s">
        <v>1152</v>
      </c>
      <c r="E838" s="661" t="s">
        <v>6922</v>
      </c>
      <c r="F838" s="664"/>
      <c r="G838" s="664"/>
      <c r="H838" s="664"/>
      <c r="I838" s="664"/>
      <c r="J838" s="664">
        <v>2</v>
      </c>
      <c r="K838" s="664">
        <v>1570</v>
      </c>
      <c r="L838" s="664"/>
      <c r="M838" s="664">
        <v>785</v>
      </c>
      <c r="N838" s="664"/>
      <c r="O838" s="664"/>
      <c r="P838" s="677"/>
      <c r="Q838" s="665"/>
    </row>
    <row r="839" spans="1:17" ht="14.4" customHeight="1" x14ac:dyDescent="0.3">
      <c r="A839" s="660" t="s">
        <v>6999</v>
      </c>
      <c r="B839" s="661" t="s">
        <v>6808</v>
      </c>
      <c r="C839" s="661" t="s">
        <v>6722</v>
      </c>
      <c r="D839" s="661" t="s">
        <v>6821</v>
      </c>
      <c r="E839" s="661" t="s">
        <v>6822</v>
      </c>
      <c r="F839" s="664">
        <v>1</v>
      </c>
      <c r="G839" s="664">
        <v>65</v>
      </c>
      <c r="H839" s="664">
        <v>1</v>
      </c>
      <c r="I839" s="664">
        <v>65</v>
      </c>
      <c r="J839" s="664"/>
      <c r="K839" s="664"/>
      <c r="L839" s="664"/>
      <c r="M839" s="664"/>
      <c r="N839" s="664"/>
      <c r="O839" s="664"/>
      <c r="P839" s="677"/>
      <c r="Q839" s="665"/>
    </row>
    <row r="840" spans="1:17" ht="14.4" customHeight="1" x14ac:dyDescent="0.3">
      <c r="A840" s="660" t="s">
        <v>7000</v>
      </c>
      <c r="B840" s="661" t="s">
        <v>6577</v>
      </c>
      <c r="C840" s="661" t="s">
        <v>6722</v>
      </c>
      <c r="D840" s="661" t="s">
        <v>6727</v>
      </c>
      <c r="E840" s="661" t="s">
        <v>6728</v>
      </c>
      <c r="F840" s="664"/>
      <c r="G840" s="664"/>
      <c r="H840" s="664"/>
      <c r="I840" s="664"/>
      <c r="J840" s="664">
        <v>1</v>
      </c>
      <c r="K840" s="664">
        <v>34</v>
      </c>
      <c r="L840" s="664"/>
      <c r="M840" s="664">
        <v>34</v>
      </c>
      <c r="N840" s="664">
        <v>5</v>
      </c>
      <c r="O840" s="664">
        <v>175</v>
      </c>
      <c r="P840" s="677"/>
      <c r="Q840" s="665">
        <v>35</v>
      </c>
    </row>
    <row r="841" spans="1:17" ht="14.4" customHeight="1" x14ac:dyDescent="0.3">
      <c r="A841" s="660" t="s">
        <v>7000</v>
      </c>
      <c r="B841" s="661" t="s">
        <v>6577</v>
      </c>
      <c r="C841" s="661" t="s">
        <v>6722</v>
      </c>
      <c r="D841" s="661" t="s">
        <v>6767</v>
      </c>
      <c r="E841" s="661" t="s">
        <v>6768</v>
      </c>
      <c r="F841" s="664"/>
      <c r="G841" s="664"/>
      <c r="H841" s="664"/>
      <c r="I841" s="664"/>
      <c r="J841" s="664">
        <v>1</v>
      </c>
      <c r="K841" s="664">
        <v>160</v>
      </c>
      <c r="L841" s="664"/>
      <c r="M841" s="664">
        <v>160</v>
      </c>
      <c r="N841" s="664"/>
      <c r="O841" s="664"/>
      <c r="P841" s="677"/>
      <c r="Q841" s="665"/>
    </row>
    <row r="842" spans="1:17" ht="14.4" customHeight="1" x14ac:dyDescent="0.3">
      <c r="A842" s="660" t="s">
        <v>7000</v>
      </c>
      <c r="B842" s="661" t="s">
        <v>6577</v>
      </c>
      <c r="C842" s="661" t="s">
        <v>6722</v>
      </c>
      <c r="D842" s="661" t="s">
        <v>6775</v>
      </c>
      <c r="E842" s="661" t="s">
        <v>6776</v>
      </c>
      <c r="F842" s="664">
        <v>1</v>
      </c>
      <c r="G842" s="664">
        <v>645</v>
      </c>
      <c r="H842" s="664">
        <v>1</v>
      </c>
      <c r="I842" s="664">
        <v>645</v>
      </c>
      <c r="J842" s="664">
        <v>2</v>
      </c>
      <c r="K842" s="664">
        <v>1296</v>
      </c>
      <c r="L842" s="664">
        <v>2.0093023255813955</v>
      </c>
      <c r="M842" s="664">
        <v>648</v>
      </c>
      <c r="N842" s="664">
        <v>1</v>
      </c>
      <c r="O842" s="664">
        <v>653</v>
      </c>
      <c r="P842" s="677">
        <v>1.0124031007751939</v>
      </c>
      <c r="Q842" s="665">
        <v>653</v>
      </c>
    </row>
    <row r="843" spans="1:17" ht="14.4" customHeight="1" x14ac:dyDescent="0.3">
      <c r="A843" s="660" t="s">
        <v>7000</v>
      </c>
      <c r="B843" s="661" t="s">
        <v>6777</v>
      </c>
      <c r="C843" s="661" t="s">
        <v>6722</v>
      </c>
      <c r="D843" s="661" t="s">
        <v>6788</v>
      </c>
      <c r="E843" s="661" t="s">
        <v>6789</v>
      </c>
      <c r="F843" s="664"/>
      <c r="G843" s="664"/>
      <c r="H843" s="664"/>
      <c r="I843" s="664"/>
      <c r="J843" s="664">
        <v>7</v>
      </c>
      <c r="K843" s="664">
        <v>65359</v>
      </c>
      <c r="L843" s="664"/>
      <c r="M843" s="664">
        <v>9337</v>
      </c>
      <c r="N843" s="664"/>
      <c r="O843" s="664"/>
      <c r="P843" s="677"/>
      <c r="Q843" s="665"/>
    </row>
    <row r="844" spans="1:17" ht="14.4" customHeight="1" x14ac:dyDescent="0.3">
      <c r="A844" s="660" t="s">
        <v>7000</v>
      </c>
      <c r="B844" s="661" t="s">
        <v>6808</v>
      </c>
      <c r="C844" s="661" t="s">
        <v>6722</v>
      </c>
      <c r="D844" s="661" t="s">
        <v>6817</v>
      </c>
      <c r="E844" s="661" t="s">
        <v>6818</v>
      </c>
      <c r="F844" s="664">
        <v>4</v>
      </c>
      <c r="G844" s="664">
        <v>1400</v>
      </c>
      <c r="H844" s="664">
        <v>1</v>
      </c>
      <c r="I844" s="664">
        <v>350</v>
      </c>
      <c r="J844" s="664">
        <v>24</v>
      </c>
      <c r="K844" s="664">
        <v>8408</v>
      </c>
      <c r="L844" s="664">
        <v>6.0057142857142853</v>
      </c>
      <c r="M844" s="664">
        <v>350.33333333333331</v>
      </c>
      <c r="N844" s="664">
        <v>16</v>
      </c>
      <c r="O844" s="664">
        <v>5616</v>
      </c>
      <c r="P844" s="677">
        <v>4.0114285714285716</v>
      </c>
      <c r="Q844" s="665">
        <v>351</v>
      </c>
    </row>
    <row r="845" spans="1:17" ht="14.4" customHeight="1" x14ac:dyDescent="0.3">
      <c r="A845" s="660" t="s">
        <v>7000</v>
      </c>
      <c r="B845" s="661" t="s">
        <v>6808</v>
      </c>
      <c r="C845" s="661" t="s">
        <v>6722</v>
      </c>
      <c r="D845" s="661" t="s">
        <v>6821</v>
      </c>
      <c r="E845" s="661" t="s">
        <v>6822</v>
      </c>
      <c r="F845" s="664">
        <v>253</v>
      </c>
      <c r="G845" s="664">
        <v>16445</v>
      </c>
      <c r="H845" s="664">
        <v>1</v>
      </c>
      <c r="I845" s="664">
        <v>65</v>
      </c>
      <c r="J845" s="664">
        <v>269</v>
      </c>
      <c r="K845" s="664">
        <v>17485</v>
      </c>
      <c r="L845" s="664">
        <v>1.0632411067193677</v>
      </c>
      <c r="M845" s="664">
        <v>65</v>
      </c>
      <c r="N845" s="664">
        <v>291</v>
      </c>
      <c r="O845" s="664">
        <v>18915</v>
      </c>
      <c r="P845" s="677">
        <v>1.150197628458498</v>
      </c>
      <c r="Q845" s="665">
        <v>65</v>
      </c>
    </row>
    <row r="846" spans="1:17" ht="14.4" customHeight="1" x14ac:dyDescent="0.3">
      <c r="A846" s="660" t="s">
        <v>7000</v>
      </c>
      <c r="B846" s="661" t="s">
        <v>6808</v>
      </c>
      <c r="C846" s="661" t="s">
        <v>6722</v>
      </c>
      <c r="D846" s="661" t="s">
        <v>6832</v>
      </c>
      <c r="E846" s="661" t="s">
        <v>6833</v>
      </c>
      <c r="F846" s="664">
        <v>7</v>
      </c>
      <c r="G846" s="664">
        <v>161</v>
      </c>
      <c r="H846" s="664">
        <v>1</v>
      </c>
      <c r="I846" s="664">
        <v>23</v>
      </c>
      <c r="J846" s="664">
        <v>7</v>
      </c>
      <c r="K846" s="664">
        <v>164</v>
      </c>
      <c r="L846" s="664">
        <v>1.0186335403726707</v>
      </c>
      <c r="M846" s="664">
        <v>23.428571428571427</v>
      </c>
      <c r="N846" s="664">
        <v>2</v>
      </c>
      <c r="O846" s="664">
        <v>48</v>
      </c>
      <c r="P846" s="677">
        <v>0.29813664596273293</v>
      </c>
      <c r="Q846" s="665">
        <v>24</v>
      </c>
    </row>
    <row r="847" spans="1:17" ht="14.4" customHeight="1" x14ac:dyDescent="0.3">
      <c r="A847" s="660" t="s">
        <v>7000</v>
      </c>
      <c r="B847" s="661" t="s">
        <v>6808</v>
      </c>
      <c r="C847" s="661" t="s">
        <v>6722</v>
      </c>
      <c r="D847" s="661" t="s">
        <v>6836</v>
      </c>
      <c r="E847" s="661" t="s">
        <v>6837</v>
      </c>
      <c r="F847" s="664"/>
      <c r="G847" s="664"/>
      <c r="H847" s="664"/>
      <c r="I847" s="664"/>
      <c r="J847" s="664">
        <v>2</v>
      </c>
      <c r="K847" s="664">
        <v>108</v>
      </c>
      <c r="L847" s="664"/>
      <c r="M847" s="664">
        <v>54</v>
      </c>
      <c r="N847" s="664"/>
      <c r="O847" s="664"/>
      <c r="P847" s="677"/>
      <c r="Q847" s="665"/>
    </row>
    <row r="848" spans="1:17" ht="14.4" customHeight="1" x14ac:dyDescent="0.3">
      <c r="A848" s="660" t="s">
        <v>7000</v>
      </c>
      <c r="B848" s="661" t="s">
        <v>6808</v>
      </c>
      <c r="C848" s="661" t="s">
        <v>6722</v>
      </c>
      <c r="D848" s="661" t="s">
        <v>6838</v>
      </c>
      <c r="E848" s="661" t="s">
        <v>6839</v>
      </c>
      <c r="F848" s="664">
        <v>105</v>
      </c>
      <c r="G848" s="664">
        <v>8085</v>
      </c>
      <c r="H848" s="664">
        <v>1</v>
      </c>
      <c r="I848" s="664">
        <v>77</v>
      </c>
      <c r="J848" s="664">
        <v>121</v>
      </c>
      <c r="K848" s="664">
        <v>9317</v>
      </c>
      <c r="L848" s="664">
        <v>1.1523809523809523</v>
      </c>
      <c r="M848" s="664">
        <v>77</v>
      </c>
      <c r="N848" s="664">
        <v>134</v>
      </c>
      <c r="O848" s="664">
        <v>10318</v>
      </c>
      <c r="P848" s="677">
        <v>1.2761904761904761</v>
      </c>
      <c r="Q848" s="665">
        <v>77</v>
      </c>
    </row>
    <row r="849" spans="1:17" ht="14.4" customHeight="1" x14ac:dyDescent="0.3">
      <c r="A849" s="660" t="s">
        <v>7000</v>
      </c>
      <c r="B849" s="661" t="s">
        <v>6808</v>
      </c>
      <c r="C849" s="661" t="s">
        <v>6722</v>
      </c>
      <c r="D849" s="661" t="s">
        <v>6842</v>
      </c>
      <c r="E849" s="661" t="s">
        <v>6843</v>
      </c>
      <c r="F849" s="664">
        <v>37</v>
      </c>
      <c r="G849" s="664">
        <v>814</v>
      </c>
      <c r="H849" s="664">
        <v>1</v>
      </c>
      <c r="I849" s="664">
        <v>22</v>
      </c>
      <c r="J849" s="664">
        <v>34</v>
      </c>
      <c r="K849" s="664">
        <v>761</v>
      </c>
      <c r="L849" s="664">
        <v>0.93488943488943488</v>
      </c>
      <c r="M849" s="664">
        <v>22.382352941176471</v>
      </c>
      <c r="N849" s="664">
        <v>21</v>
      </c>
      <c r="O849" s="664">
        <v>483</v>
      </c>
      <c r="P849" s="677">
        <v>0.59336609336609336</v>
      </c>
      <c r="Q849" s="665">
        <v>23</v>
      </c>
    </row>
    <row r="850" spans="1:17" ht="14.4" customHeight="1" x14ac:dyDescent="0.3">
      <c r="A850" s="660" t="s">
        <v>7000</v>
      </c>
      <c r="B850" s="661" t="s">
        <v>6808</v>
      </c>
      <c r="C850" s="661" t="s">
        <v>6722</v>
      </c>
      <c r="D850" s="661" t="s">
        <v>6852</v>
      </c>
      <c r="E850" s="661" t="s">
        <v>6853</v>
      </c>
      <c r="F850" s="664">
        <v>5</v>
      </c>
      <c r="G850" s="664">
        <v>1045</v>
      </c>
      <c r="H850" s="664">
        <v>1</v>
      </c>
      <c r="I850" s="664">
        <v>209</v>
      </c>
      <c r="J850" s="664"/>
      <c r="K850" s="664"/>
      <c r="L850" s="664"/>
      <c r="M850" s="664"/>
      <c r="N850" s="664"/>
      <c r="O850" s="664"/>
      <c r="P850" s="677"/>
      <c r="Q850" s="665"/>
    </row>
    <row r="851" spans="1:17" ht="14.4" customHeight="1" x14ac:dyDescent="0.3">
      <c r="A851" s="660" t="s">
        <v>7000</v>
      </c>
      <c r="B851" s="661" t="s">
        <v>6808</v>
      </c>
      <c r="C851" s="661" t="s">
        <v>6722</v>
      </c>
      <c r="D851" s="661" t="s">
        <v>6854</v>
      </c>
      <c r="E851" s="661" t="s">
        <v>6855</v>
      </c>
      <c r="F851" s="664">
        <v>1</v>
      </c>
      <c r="G851" s="664">
        <v>66</v>
      </c>
      <c r="H851" s="664">
        <v>1</v>
      </c>
      <c r="I851" s="664">
        <v>66</v>
      </c>
      <c r="J851" s="664">
        <v>4</v>
      </c>
      <c r="K851" s="664">
        <v>264</v>
      </c>
      <c r="L851" s="664">
        <v>4</v>
      </c>
      <c r="M851" s="664">
        <v>66</v>
      </c>
      <c r="N851" s="664">
        <v>6</v>
      </c>
      <c r="O851" s="664">
        <v>396</v>
      </c>
      <c r="P851" s="677">
        <v>6</v>
      </c>
      <c r="Q851" s="665">
        <v>66</v>
      </c>
    </row>
    <row r="852" spans="1:17" ht="14.4" customHeight="1" x14ac:dyDescent="0.3">
      <c r="A852" s="660" t="s">
        <v>7000</v>
      </c>
      <c r="B852" s="661" t="s">
        <v>6808</v>
      </c>
      <c r="C852" s="661" t="s">
        <v>6722</v>
      </c>
      <c r="D852" s="661" t="s">
        <v>6858</v>
      </c>
      <c r="E852" s="661" t="s">
        <v>6859</v>
      </c>
      <c r="F852" s="664">
        <v>216</v>
      </c>
      <c r="G852" s="664">
        <v>3456</v>
      </c>
      <c r="H852" s="664">
        <v>1</v>
      </c>
      <c r="I852" s="664">
        <v>16</v>
      </c>
      <c r="J852" s="664">
        <v>181</v>
      </c>
      <c r="K852" s="664">
        <v>2896</v>
      </c>
      <c r="L852" s="664">
        <v>0.83796296296296291</v>
      </c>
      <c r="M852" s="664">
        <v>16</v>
      </c>
      <c r="N852" s="664">
        <v>231</v>
      </c>
      <c r="O852" s="664">
        <v>3696</v>
      </c>
      <c r="P852" s="677">
        <v>1.0694444444444444</v>
      </c>
      <c r="Q852" s="665">
        <v>16</v>
      </c>
    </row>
    <row r="853" spans="1:17" ht="14.4" customHeight="1" x14ac:dyDescent="0.3">
      <c r="A853" s="660" t="s">
        <v>7000</v>
      </c>
      <c r="B853" s="661" t="s">
        <v>6808</v>
      </c>
      <c r="C853" s="661" t="s">
        <v>6722</v>
      </c>
      <c r="D853" s="661" t="s">
        <v>6864</v>
      </c>
      <c r="E853" s="661" t="s">
        <v>6865</v>
      </c>
      <c r="F853" s="664">
        <v>30</v>
      </c>
      <c r="G853" s="664">
        <v>720</v>
      </c>
      <c r="H853" s="664">
        <v>1</v>
      </c>
      <c r="I853" s="664">
        <v>24</v>
      </c>
      <c r="J853" s="664">
        <v>27</v>
      </c>
      <c r="K853" s="664">
        <v>648</v>
      </c>
      <c r="L853" s="664">
        <v>0.9</v>
      </c>
      <c r="M853" s="664">
        <v>24</v>
      </c>
      <c r="N853" s="664">
        <v>19</v>
      </c>
      <c r="O853" s="664">
        <v>456</v>
      </c>
      <c r="P853" s="677">
        <v>0.6333333333333333</v>
      </c>
      <c r="Q853" s="665">
        <v>24</v>
      </c>
    </row>
    <row r="854" spans="1:17" ht="14.4" customHeight="1" x14ac:dyDescent="0.3">
      <c r="A854" s="660" t="s">
        <v>7000</v>
      </c>
      <c r="B854" s="661" t="s">
        <v>6808</v>
      </c>
      <c r="C854" s="661" t="s">
        <v>6722</v>
      </c>
      <c r="D854" s="661" t="s">
        <v>6868</v>
      </c>
      <c r="E854" s="661" t="s">
        <v>6869</v>
      </c>
      <c r="F854" s="664"/>
      <c r="G854" s="664"/>
      <c r="H854" s="664"/>
      <c r="I854" s="664"/>
      <c r="J854" s="664">
        <v>2</v>
      </c>
      <c r="K854" s="664">
        <v>360</v>
      </c>
      <c r="L854" s="664"/>
      <c r="M854" s="664">
        <v>180</v>
      </c>
      <c r="N854" s="664"/>
      <c r="O854" s="664"/>
      <c r="P854" s="677"/>
      <c r="Q854" s="665"/>
    </row>
    <row r="855" spans="1:17" ht="14.4" customHeight="1" x14ac:dyDescent="0.3">
      <c r="A855" s="660" t="s">
        <v>7000</v>
      </c>
      <c r="B855" s="661" t="s">
        <v>6808</v>
      </c>
      <c r="C855" s="661" t="s">
        <v>6722</v>
      </c>
      <c r="D855" s="661" t="s">
        <v>6874</v>
      </c>
      <c r="E855" s="661" t="s">
        <v>6875</v>
      </c>
      <c r="F855" s="664">
        <v>1</v>
      </c>
      <c r="G855" s="664">
        <v>253</v>
      </c>
      <c r="H855" s="664">
        <v>1</v>
      </c>
      <c r="I855" s="664">
        <v>253</v>
      </c>
      <c r="J855" s="664">
        <v>13</v>
      </c>
      <c r="K855" s="664">
        <v>3289</v>
      </c>
      <c r="L855" s="664">
        <v>13</v>
      </c>
      <c r="M855" s="664">
        <v>253</v>
      </c>
      <c r="N855" s="664">
        <v>8</v>
      </c>
      <c r="O855" s="664">
        <v>2024</v>
      </c>
      <c r="P855" s="677">
        <v>8</v>
      </c>
      <c r="Q855" s="665">
        <v>253</v>
      </c>
    </row>
    <row r="856" spans="1:17" ht="14.4" customHeight="1" x14ac:dyDescent="0.3">
      <c r="A856" s="660" t="s">
        <v>7000</v>
      </c>
      <c r="B856" s="661" t="s">
        <v>6808</v>
      </c>
      <c r="C856" s="661" t="s">
        <v>6722</v>
      </c>
      <c r="D856" s="661" t="s">
        <v>6882</v>
      </c>
      <c r="E856" s="661" t="s">
        <v>6883</v>
      </c>
      <c r="F856" s="664">
        <v>2</v>
      </c>
      <c r="G856" s="664">
        <v>432</v>
      </c>
      <c r="H856" s="664">
        <v>1</v>
      </c>
      <c r="I856" s="664">
        <v>216</v>
      </c>
      <c r="J856" s="664">
        <v>2</v>
      </c>
      <c r="K856" s="664">
        <v>432</v>
      </c>
      <c r="L856" s="664">
        <v>1</v>
      </c>
      <c r="M856" s="664">
        <v>216</v>
      </c>
      <c r="N856" s="664"/>
      <c r="O856" s="664"/>
      <c r="P856" s="677"/>
      <c r="Q856" s="665"/>
    </row>
    <row r="857" spans="1:17" ht="14.4" customHeight="1" x14ac:dyDescent="0.3">
      <c r="A857" s="660" t="s">
        <v>7000</v>
      </c>
      <c r="B857" s="661" t="s">
        <v>6808</v>
      </c>
      <c r="C857" s="661" t="s">
        <v>6722</v>
      </c>
      <c r="D857" s="661" t="s">
        <v>6888</v>
      </c>
      <c r="E857" s="661" t="s">
        <v>6889</v>
      </c>
      <c r="F857" s="664">
        <v>3</v>
      </c>
      <c r="G857" s="664">
        <v>150</v>
      </c>
      <c r="H857" s="664">
        <v>1</v>
      </c>
      <c r="I857" s="664">
        <v>50</v>
      </c>
      <c r="J857" s="664">
        <v>1</v>
      </c>
      <c r="K857" s="664">
        <v>50</v>
      </c>
      <c r="L857" s="664">
        <v>0.33333333333333331</v>
      </c>
      <c r="M857" s="664">
        <v>50</v>
      </c>
      <c r="N857" s="664"/>
      <c r="O857" s="664"/>
      <c r="P857" s="677"/>
      <c r="Q857" s="665"/>
    </row>
    <row r="858" spans="1:17" ht="14.4" customHeight="1" x14ac:dyDescent="0.3">
      <c r="A858" s="660" t="s">
        <v>7000</v>
      </c>
      <c r="B858" s="661" t="s">
        <v>6808</v>
      </c>
      <c r="C858" s="661" t="s">
        <v>6722</v>
      </c>
      <c r="D858" s="661" t="s">
        <v>6914</v>
      </c>
      <c r="E858" s="661" t="s">
        <v>6915</v>
      </c>
      <c r="F858" s="664">
        <v>2</v>
      </c>
      <c r="G858" s="664">
        <v>770</v>
      </c>
      <c r="H858" s="664">
        <v>1</v>
      </c>
      <c r="I858" s="664">
        <v>385</v>
      </c>
      <c r="J858" s="664"/>
      <c r="K858" s="664"/>
      <c r="L858" s="664"/>
      <c r="M858" s="664"/>
      <c r="N858" s="664"/>
      <c r="O858" s="664"/>
      <c r="P858" s="677"/>
      <c r="Q858" s="665"/>
    </row>
    <row r="859" spans="1:17" ht="14.4" customHeight="1" x14ac:dyDescent="0.3">
      <c r="A859" s="660" t="s">
        <v>7001</v>
      </c>
      <c r="B859" s="661" t="s">
        <v>6577</v>
      </c>
      <c r="C859" s="661" t="s">
        <v>6715</v>
      </c>
      <c r="D859" s="661" t="s">
        <v>6718</v>
      </c>
      <c r="E859" s="661" t="s">
        <v>6719</v>
      </c>
      <c r="F859" s="664"/>
      <c r="G859" s="664"/>
      <c r="H859" s="664"/>
      <c r="I859" s="664"/>
      <c r="J859" s="664"/>
      <c r="K859" s="664"/>
      <c r="L859" s="664"/>
      <c r="M859" s="664"/>
      <c r="N859" s="664">
        <v>1</v>
      </c>
      <c r="O859" s="664">
        <v>1049</v>
      </c>
      <c r="P859" s="677"/>
      <c r="Q859" s="665">
        <v>1049</v>
      </c>
    </row>
    <row r="860" spans="1:17" ht="14.4" customHeight="1" x14ac:dyDescent="0.3">
      <c r="A860" s="660" t="s">
        <v>7001</v>
      </c>
      <c r="B860" s="661" t="s">
        <v>6577</v>
      </c>
      <c r="C860" s="661" t="s">
        <v>6722</v>
      </c>
      <c r="D860" s="661" t="s">
        <v>6727</v>
      </c>
      <c r="E860" s="661" t="s">
        <v>6728</v>
      </c>
      <c r="F860" s="664">
        <v>1</v>
      </c>
      <c r="G860" s="664">
        <v>34</v>
      </c>
      <c r="H860" s="664">
        <v>1</v>
      </c>
      <c r="I860" s="664">
        <v>34</v>
      </c>
      <c r="J860" s="664">
        <v>1</v>
      </c>
      <c r="K860" s="664">
        <v>34</v>
      </c>
      <c r="L860" s="664">
        <v>1</v>
      </c>
      <c r="M860" s="664">
        <v>34</v>
      </c>
      <c r="N860" s="664">
        <v>2</v>
      </c>
      <c r="O860" s="664">
        <v>70</v>
      </c>
      <c r="P860" s="677">
        <v>2.0588235294117645</v>
      </c>
      <c r="Q860" s="665">
        <v>35</v>
      </c>
    </row>
    <row r="861" spans="1:17" ht="14.4" customHeight="1" x14ac:dyDescent="0.3">
      <c r="A861" s="660" t="s">
        <v>7001</v>
      </c>
      <c r="B861" s="661" t="s">
        <v>6577</v>
      </c>
      <c r="C861" s="661" t="s">
        <v>6722</v>
      </c>
      <c r="D861" s="661" t="s">
        <v>6749</v>
      </c>
      <c r="E861" s="661" t="s">
        <v>6750</v>
      </c>
      <c r="F861" s="664"/>
      <c r="G861" s="664"/>
      <c r="H861" s="664"/>
      <c r="I861" s="664"/>
      <c r="J861" s="664"/>
      <c r="K861" s="664"/>
      <c r="L861" s="664"/>
      <c r="M861" s="664"/>
      <c r="N861" s="664">
        <v>1</v>
      </c>
      <c r="O861" s="664">
        <v>82</v>
      </c>
      <c r="P861" s="677"/>
      <c r="Q861" s="665">
        <v>82</v>
      </c>
    </row>
    <row r="862" spans="1:17" ht="14.4" customHeight="1" x14ac:dyDescent="0.3">
      <c r="A862" s="660" t="s">
        <v>7001</v>
      </c>
      <c r="B862" s="661" t="s">
        <v>6577</v>
      </c>
      <c r="C862" s="661" t="s">
        <v>6722</v>
      </c>
      <c r="D862" s="661" t="s">
        <v>6765</v>
      </c>
      <c r="E862" s="661" t="s">
        <v>6766</v>
      </c>
      <c r="F862" s="664"/>
      <c r="G862" s="664"/>
      <c r="H862" s="664"/>
      <c r="I862" s="664"/>
      <c r="J862" s="664"/>
      <c r="K862" s="664"/>
      <c r="L862" s="664"/>
      <c r="M862" s="664"/>
      <c r="N862" s="664">
        <v>1</v>
      </c>
      <c r="O862" s="664">
        <v>443</v>
      </c>
      <c r="P862" s="677"/>
      <c r="Q862" s="665">
        <v>443</v>
      </c>
    </row>
    <row r="863" spans="1:17" ht="14.4" customHeight="1" x14ac:dyDescent="0.3">
      <c r="A863" s="660" t="s">
        <v>7001</v>
      </c>
      <c r="B863" s="661" t="s">
        <v>6577</v>
      </c>
      <c r="C863" s="661" t="s">
        <v>6722</v>
      </c>
      <c r="D863" s="661" t="s">
        <v>6767</v>
      </c>
      <c r="E863" s="661" t="s">
        <v>6768</v>
      </c>
      <c r="F863" s="664">
        <v>3</v>
      </c>
      <c r="G863" s="664">
        <v>477</v>
      </c>
      <c r="H863" s="664">
        <v>1</v>
      </c>
      <c r="I863" s="664">
        <v>159</v>
      </c>
      <c r="J863" s="664">
        <v>2</v>
      </c>
      <c r="K863" s="664">
        <v>318</v>
      </c>
      <c r="L863" s="664">
        <v>0.66666666666666663</v>
      </c>
      <c r="M863" s="664">
        <v>159</v>
      </c>
      <c r="N863" s="664">
        <v>2</v>
      </c>
      <c r="O863" s="664">
        <v>322</v>
      </c>
      <c r="P863" s="677">
        <v>0.6750524109014675</v>
      </c>
      <c r="Q863" s="665">
        <v>161</v>
      </c>
    </row>
    <row r="864" spans="1:17" ht="14.4" customHeight="1" x14ac:dyDescent="0.3">
      <c r="A864" s="660" t="s">
        <v>7001</v>
      </c>
      <c r="B864" s="661" t="s">
        <v>6577</v>
      </c>
      <c r="C864" s="661" t="s">
        <v>6722</v>
      </c>
      <c r="D864" s="661" t="s">
        <v>6773</v>
      </c>
      <c r="E864" s="661" t="s">
        <v>6774</v>
      </c>
      <c r="F864" s="664"/>
      <c r="G864" s="664"/>
      <c r="H864" s="664"/>
      <c r="I864" s="664"/>
      <c r="J864" s="664"/>
      <c r="K864" s="664"/>
      <c r="L864" s="664"/>
      <c r="M864" s="664"/>
      <c r="N864" s="664">
        <v>1</v>
      </c>
      <c r="O864" s="664">
        <v>165</v>
      </c>
      <c r="P864" s="677"/>
      <c r="Q864" s="665">
        <v>165</v>
      </c>
    </row>
    <row r="865" spans="1:17" ht="14.4" customHeight="1" x14ac:dyDescent="0.3">
      <c r="A865" s="660" t="s">
        <v>7001</v>
      </c>
      <c r="B865" s="661" t="s">
        <v>6577</v>
      </c>
      <c r="C865" s="661" t="s">
        <v>6722</v>
      </c>
      <c r="D865" s="661" t="s">
        <v>6775</v>
      </c>
      <c r="E865" s="661" t="s">
        <v>6776</v>
      </c>
      <c r="F865" s="664">
        <v>1</v>
      </c>
      <c r="G865" s="664">
        <v>645</v>
      </c>
      <c r="H865" s="664">
        <v>1</v>
      </c>
      <c r="I865" s="664">
        <v>645</v>
      </c>
      <c r="J865" s="664"/>
      <c r="K865" s="664"/>
      <c r="L865" s="664"/>
      <c r="M865" s="664"/>
      <c r="N865" s="664">
        <v>1</v>
      </c>
      <c r="O865" s="664">
        <v>653</v>
      </c>
      <c r="P865" s="677">
        <v>1.0124031007751939</v>
      </c>
      <c r="Q865" s="665">
        <v>653</v>
      </c>
    </row>
    <row r="866" spans="1:17" ht="14.4" customHeight="1" x14ac:dyDescent="0.3">
      <c r="A866" s="660" t="s">
        <v>7001</v>
      </c>
      <c r="B866" s="661" t="s">
        <v>6777</v>
      </c>
      <c r="C866" s="661" t="s">
        <v>6722</v>
      </c>
      <c r="D866" s="661" t="s">
        <v>6786</v>
      </c>
      <c r="E866" s="661" t="s">
        <v>6787</v>
      </c>
      <c r="F866" s="664"/>
      <c r="G866" s="664"/>
      <c r="H866" s="664"/>
      <c r="I866" s="664"/>
      <c r="J866" s="664"/>
      <c r="K866" s="664"/>
      <c r="L866" s="664"/>
      <c r="M866" s="664"/>
      <c r="N866" s="664">
        <v>2</v>
      </c>
      <c r="O866" s="664">
        <v>2536</v>
      </c>
      <c r="P866" s="677"/>
      <c r="Q866" s="665">
        <v>1268</v>
      </c>
    </row>
    <row r="867" spans="1:17" ht="14.4" customHeight="1" x14ac:dyDescent="0.3">
      <c r="A867" s="660" t="s">
        <v>7001</v>
      </c>
      <c r="B867" s="661" t="s">
        <v>6777</v>
      </c>
      <c r="C867" s="661" t="s">
        <v>6722</v>
      </c>
      <c r="D867" s="661" t="s">
        <v>6796</v>
      </c>
      <c r="E867" s="661" t="s">
        <v>6797</v>
      </c>
      <c r="F867" s="664"/>
      <c r="G867" s="664"/>
      <c r="H867" s="664"/>
      <c r="I867" s="664"/>
      <c r="J867" s="664"/>
      <c r="K867" s="664"/>
      <c r="L867" s="664"/>
      <c r="M867" s="664"/>
      <c r="N867" s="664">
        <v>12</v>
      </c>
      <c r="O867" s="664">
        <v>12096</v>
      </c>
      <c r="P867" s="677"/>
      <c r="Q867" s="665">
        <v>1008</v>
      </c>
    </row>
    <row r="868" spans="1:17" ht="14.4" customHeight="1" x14ac:dyDescent="0.3">
      <c r="A868" s="660" t="s">
        <v>7001</v>
      </c>
      <c r="B868" s="661" t="s">
        <v>6777</v>
      </c>
      <c r="C868" s="661" t="s">
        <v>6722</v>
      </c>
      <c r="D868" s="661" t="s">
        <v>6798</v>
      </c>
      <c r="E868" s="661" t="s">
        <v>6799</v>
      </c>
      <c r="F868" s="664"/>
      <c r="G868" s="664"/>
      <c r="H868" s="664"/>
      <c r="I868" s="664"/>
      <c r="J868" s="664"/>
      <c r="K868" s="664"/>
      <c r="L868" s="664"/>
      <c r="M868" s="664"/>
      <c r="N868" s="664">
        <v>8</v>
      </c>
      <c r="O868" s="664">
        <v>18112</v>
      </c>
      <c r="P868" s="677"/>
      <c r="Q868" s="665">
        <v>2264</v>
      </c>
    </row>
    <row r="869" spans="1:17" ht="14.4" customHeight="1" x14ac:dyDescent="0.3">
      <c r="A869" s="660" t="s">
        <v>7001</v>
      </c>
      <c r="B869" s="661" t="s">
        <v>6777</v>
      </c>
      <c r="C869" s="661" t="s">
        <v>6722</v>
      </c>
      <c r="D869" s="661" t="s">
        <v>6800</v>
      </c>
      <c r="E869" s="661" t="s">
        <v>6801</v>
      </c>
      <c r="F869" s="664"/>
      <c r="G869" s="664"/>
      <c r="H869" s="664"/>
      <c r="I869" s="664"/>
      <c r="J869" s="664"/>
      <c r="K869" s="664"/>
      <c r="L869" s="664"/>
      <c r="M869" s="664"/>
      <c r="N869" s="664">
        <v>2</v>
      </c>
      <c r="O869" s="664">
        <v>742</v>
      </c>
      <c r="P869" s="677"/>
      <c r="Q869" s="665">
        <v>371</v>
      </c>
    </row>
    <row r="870" spans="1:17" ht="14.4" customHeight="1" x14ac:dyDescent="0.3">
      <c r="A870" s="660" t="s">
        <v>7001</v>
      </c>
      <c r="B870" s="661" t="s">
        <v>6808</v>
      </c>
      <c r="C870" s="661" t="s">
        <v>6722</v>
      </c>
      <c r="D870" s="661" t="s">
        <v>6817</v>
      </c>
      <c r="E870" s="661" t="s">
        <v>6818</v>
      </c>
      <c r="F870" s="664"/>
      <c r="G870" s="664"/>
      <c r="H870" s="664"/>
      <c r="I870" s="664"/>
      <c r="J870" s="664">
        <v>6</v>
      </c>
      <c r="K870" s="664">
        <v>2100</v>
      </c>
      <c r="L870" s="664"/>
      <c r="M870" s="664">
        <v>350</v>
      </c>
      <c r="N870" s="664">
        <v>20</v>
      </c>
      <c r="O870" s="664">
        <v>7020</v>
      </c>
      <c r="P870" s="677"/>
      <c r="Q870" s="665">
        <v>351</v>
      </c>
    </row>
    <row r="871" spans="1:17" ht="14.4" customHeight="1" x14ac:dyDescent="0.3">
      <c r="A871" s="660" t="s">
        <v>7001</v>
      </c>
      <c r="B871" s="661" t="s">
        <v>6808</v>
      </c>
      <c r="C871" s="661" t="s">
        <v>6722</v>
      </c>
      <c r="D871" s="661" t="s">
        <v>6821</v>
      </c>
      <c r="E871" s="661" t="s">
        <v>6822</v>
      </c>
      <c r="F871" s="664">
        <v>873</v>
      </c>
      <c r="G871" s="664">
        <v>56745</v>
      </c>
      <c r="H871" s="664">
        <v>1</v>
      </c>
      <c r="I871" s="664">
        <v>65</v>
      </c>
      <c r="J871" s="664">
        <v>846</v>
      </c>
      <c r="K871" s="664">
        <v>54990</v>
      </c>
      <c r="L871" s="664">
        <v>0.96907216494845361</v>
      </c>
      <c r="M871" s="664">
        <v>65</v>
      </c>
      <c r="N871" s="664">
        <v>378</v>
      </c>
      <c r="O871" s="664">
        <v>24570</v>
      </c>
      <c r="P871" s="677">
        <v>0.4329896907216495</v>
      </c>
      <c r="Q871" s="665">
        <v>65</v>
      </c>
    </row>
    <row r="872" spans="1:17" ht="14.4" customHeight="1" x14ac:dyDescent="0.3">
      <c r="A872" s="660" t="s">
        <v>7001</v>
      </c>
      <c r="B872" s="661" t="s">
        <v>6808</v>
      </c>
      <c r="C872" s="661" t="s">
        <v>6722</v>
      </c>
      <c r="D872" s="661" t="s">
        <v>1097</v>
      </c>
      <c r="E872" s="661" t="s">
        <v>6825</v>
      </c>
      <c r="F872" s="664">
        <v>1</v>
      </c>
      <c r="G872" s="664">
        <v>590</v>
      </c>
      <c r="H872" s="664">
        <v>1</v>
      </c>
      <c r="I872" s="664">
        <v>590</v>
      </c>
      <c r="J872" s="664">
        <v>5</v>
      </c>
      <c r="K872" s="664">
        <v>2950</v>
      </c>
      <c r="L872" s="664">
        <v>5</v>
      </c>
      <c r="M872" s="664">
        <v>590</v>
      </c>
      <c r="N872" s="664"/>
      <c r="O872" s="664"/>
      <c r="P872" s="677"/>
      <c r="Q872" s="665"/>
    </row>
    <row r="873" spans="1:17" ht="14.4" customHeight="1" x14ac:dyDescent="0.3">
      <c r="A873" s="660" t="s">
        <v>7001</v>
      </c>
      <c r="B873" s="661" t="s">
        <v>6808</v>
      </c>
      <c r="C873" s="661" t="s">
        <v>6722</v>
      </c>
      <c r="D873" s="661" t="s">
        <v>6826</v>
      </c>
      <c r="E873" s="661" t="s">
        <v>6827</v>
      </c>
      <c r="F873" s="664">
        <v>1</v>
      </c>
      <c r="G873" s="664">
        <v>615</v>
      </c>
      <c r="H873" s="664">
        <v>1</v>
      </c>
      <c r="I873" s="664">
        <v>615</v>
      </c>
      <c r="J873" s="664"/>
      <c r="K873" s="664"/>
      <c r="L873" s="664"/>
      <c r="M873" s="664"/>
      <c r="N873" s="664"/>
      <c r="O873" s="664"/>
      <c r="P873" s="677"/>
      <c r="Q873" s="665"/>
    </row>
    <row r="874" spans="1:17" ht="14.4" customHeight="1" x14ac:dyDescent="0.3">
      <c r="A874" s="660" t="s">
        <v>7001</v>
      </c>
      <c r="B874" s="661" t="s">
        <v>6808</v>
      </c>
      <c r="C874" s="661" t="s">
        <v>6722</v>
      </c>
      <c r="D874" s="661" t="s">
        <v>6828</v>
      </c>
      <c r="E874" s="661" t="s">
        <v>6829</v>
      </c>
      <c r="F874" s="664"/>
      <c r="G874" s="664"/>
      <c r="H874" s="664"/>
      <c r="I874" s="664"/>
      <c r="J874" s="664">
        <v>1</v>
      </c>
      <c r="K874" s="664">
        <v>149</v>
      </c>
      <c r="L874" s="664"/>
      <c r="M874" s="664">
        <v>149</v>
      </c>
      <c r="N874" s="664">
        <v>1</v>
      </c>
      <c r="O874" s="664">
        <v>150</v>
      </c>
      <c r="P874" s="677"/>
      <c r="Q874" s="665">
        <v>150</v>
      </c>
    </row>
    <row r="875" spans="1:17" ht="14.4" customHeight="1" x14ac:dyDescent="0.3">
      <c r="A875" s="660" t="s">
        <v>7001</v>
      </c>
      <c r="B875" s="661" t="s">
        <v>6808</v>
      </c>
      <c r="C875" s="661" t="s">
        <v>6722</v>
      </c>
      <c r="D875" s="661" t="s">
        <v>6832</v>
      </c>
      <c r="E875" s="661" t="s">
        <v>6833</v>
      </c>
      <c r="F875" s="664">
        <v>9</v>
      </c>
      <c r="G875" s="664">
        <v>207</v>
      </c>
      <c r="H875" s="664">
        <v>1</v>
      </c>
      <c r="I875" s="664">
        <v>23</v>
      </c>
      <c r="J875" s="664">
        <v>9</v>
      </c>
      <c r="K875" s="664">
        <v>210</v>
      </c>
      <c r="L875" s="664">
        <v>1.0144927536231885</v>
      </c>
      <c r="M875" s="664">
        <v>23.333333333333332</v>
      </c>
      <c r="N875" s="664">
        <v>4</v>
      </c>
      <c r="O875" s="664">
        <v>96</v>
      </c>
      <c r="P875" s="677">
        <v>0.46376811594202899</v>
      </c>
      <c r="Q875" s="665">
        <v>24</v>
      </c>
    </row>
    <row r="876" spans="1:17" ht="14.4" customHeight="1" x14ac:dyDescent="0.3">
      <c r="A876" s="660" t="s">
        <v>7001</v>
      </c>
      <c r="B876" s="661" t="s">
        <v>6808</v>
      </c>
      <c r="C876" s="661" t="s">
        <v>6722</v>
      </c>
      <c r="D876" s="661" t="s">
        <v>6836</v>
      </c>
      <c r="E876" s="661" t="s">
        <v>6837</v>
      </c>
      <c r="F876" s="664">
        <v>1</v>
      </c>
      <c r="G876" s="664">
        <v>54</v>
      </c>
      <c r="H876" s="664">
        <v>1</v>
      </c>
      <c r="I876" s="664">
        <v>54</v>
      </c>
      <c r="J876" s="664">
        <v>6</v>
      </c>
      <c r="K876" s="664">
        <v>324</v>
      </c>
      <c r="L876" s="664">
        <v>6</v>
      </c>
      <c r="M876" s="664">
        <v>54</v>
      </c>
      <c r="N876" s="664">
        <v>5</v>
      </c>
      <c r="O876" s="664">
        <v>270</v>
      </c>
      <c r="P876" s="677">
        <v>5</v>
      </c>
      <c r="Q876" s="665">
        <v>54</v>
      </c>
    </row>
    <row r="877" spans="1:17" ht="14.4" customHeight="1" x14ac:dyDescent="0.3">
      <c r="A877" s="660" t="s">
        <v>7001</v>
      </c>
      <c r="B877" s="661" t="s">
        <v>6808</v>
      </c>
      <c r="C877" s="661" t="s">
        <v>6722</v>
      </c>
      <c r="D877" s="661" t="s">
        <v>6838</v>
      </c>
      <c r="E877" s="661" t="s">
        <v>6839</v>
      </c>
      <c r="F877" s="664">
        <v>454</v>
      </c>
      <c r="G877" s="664">
        <v>34958</v>
      </c>
      <c r="H877" s="664">
        <v>1</v>
      </c>
      <c r="I877" s="664">
        <v>77</v>
      </c>
      <c r="J877" s="664">
        <v>475</v>
      </c>
      <c r="K877" s="664">
        <v>36575</v>
      </c>
      <c r="L877" s="664">
        <v>1.0462555066079295</v>
      </c>
      <c r="M877" s="664">
        <v>77</v>
      </c>
      <c r="N877" s="664">
        <v>487</v>
      </c>
      <c r="O877" s="664">
        <v>37499</v>
      </c>
      <c r="P877" s="677">
        <v>1.0726872246696035</v>
      </c>
      <c r="Q877" s="665">
        <v>77</v>
      </c>
    </row>
    <row r="878" spans="1:17" ht="14.4" customHeight="1" x14ac:dyDescent="0.3">
      <c r="A878" s="660" t="s">
        <v>7001</v>
      </c>
      <c r="B878" s="661" t="s">
        <v>6808</v>
      </c>
      <c r="C878" s="661" t="s">
        <v>6722</v>
      </c>
      <c r="D878" s="661" t="s">
        <v>6842</v>
      </c>
      <c r="E878" s="661" t="s">
        <v>6843</v>
      </c>
      <c r="F878" s="664">
        <v>44</v>
      </c>
      <c r="G878" s="664">
        <v>968</v>
      </c>
      <c r="H878" s="664">
        <v>1</v>
      </c>
      <c r="I878" s="664">
        <v>22</v>
      </c>
      <c r="J878" s="664">
        <v>60</v>
      </c>
      <c r="K878" s="664">
        <v>1342</v>
      </c>
      <c r="L878" s="664">
        <v>1.3863636363636365</v>
      </c>
      <c r="M878" s="664">
        <v>22.366666666666667</v>
      </c>
      <c r="N878" s="664">
        <v>19</v>
      </c>
      <c r="O878" s="664">
        <v>437</v>
      </c>
      <c r="P878" s="677">
        <v>0.45144628099173556</v>
      </c>
      <c r="Q878" s="665">
        <v>23</v>
      </c>
    </row>
    <row r="879" spans="1:17" ht="14.4" customHeight="1" x14ac:dyDescent="0.3">
      <c r="A879" s="660" t="s">
        <v>7001</v>
      </c>
      <c r="B879" s="661" t="s">
        <v>6808</v>
      </c>
      <c r="C879" s="661" t="s">
        <v>6722</v>
      </c>
      <c r="D879" s="661" t="s">
        <v>6852</v>
      </c>
      <c r="E879" s="661" t="s">
        <v>6853</v>
      </c>
      <c r="F879" s="664">
        <v>15</v>
      </c>
      <c r="G879" s="664">
        <v>3135</v>
      </c>
      <c r="H879" s="664">
        <v>1</v>
      </c>
      <c r="I879" s="664">
        <v>209</v>
      </c>
      <c r="J879" s="664"/>
      <c r="K879" s="664"/>
      <c r="L879" s="664"/>
      <c r="M879" s="664"/>
      <c r="N879" s="664"/>
      <c r="O879" s="664"/>
      <c r="P879" s="677"/>
      <c r="Q879" s="665"/>
    </row>
    <row r="880" spans="1:17" ht="14.4" customHeight="1" x14ac:dyDescent="0.3">
      <c r="A880" s="660" t="s">
        <v>7001</v>
      </c>
      <c r="B880" s="661" t="s">
        <v>6808</v>
      </c>
      <c r="C880" s="661" t="s">
        <v>6722</v>
      </c>
      <c r="D880" s="661" t="s">
        <v>6854</v>
      </c>
      <c r="E880" s="661" t="s">
        <v>6855</v>
      </c>
      <c r="F880" s="664">
        <v>3</v>
      </c>
      <c r="G880" s="664">
        <v>198</v>
      </c>
      <c r="H880" s="664">
        <v>1</v>
      </c>
      <c r="I880" s="664">
        <v>66</v>
      </c>
      <c r="J880" s="664">
        <v>11</v>
      </c>
      <c r="K880" s="664">
        <v>726</v>
      </c>
      <c r="L880" s="664">
        <v>3.6666666666666665</v>
      </c>
      <c r="M880" s="664">
        <v>66</v>
      </c>
      <c r="N880" s="664">
        <v>6</v>
      </c>
      <c r="O880" s="664">
        <v>396</v>
      </c>
      <c r="P880" s="677">
        <v>2</v>
      </c>
      <c r="Q880" s="665">
        <v>66</v>
      </c>
    </row>
    <row r="881" spans="1:17" ht="14.4" customHeight="1" x14ac:dyDescent="0.3">
      <c r="A881" s="660" t="s">
        <v>7001</v>
      </c>
      <c r="B881" s="661" t="s">
        <v>6808</v>
      </c>
      <c r="C881" s="661" t="s">
        <v>6722</v>
      </c>
      <c r="D881" s="661" t="s">
        <v>6858</v>
      </c>
      <c r="E881" s="661" t="s">
        <v>6859</v>
      </c>
      <c r="F881" s="664">
        <v>450</v>
      </c>
      <c r="G881" s="664">
        <v>7200</v>
      </c>
      <c r="H881" s="664">
        <v>1</v>
      </c>
      <c r="I881" s="664">
        <v>16</v>
      </c>
      <c r="J881" s="664">
        <v>489</v>
      </c>
      <c r="K881" s="664">
        <v>7824</v>
      </c>
      <c r="L881" s="664">
        <v>1.0866666666666667</v>
      </c>
      <c r="M881" s="664">
        <v>16</v>
      </c>
      <c r="N881" s="664">
        <v>499</v>
      </c>
      <c r="O881" s="664">
        <v>7984</v>
      </c>
      <c r="P881" s="677">
        <v>1.1088888888888888</v>
      </c>
      <c r="Q881" s="665">
        <v>16</v>
      </c>
    </row>
    <row r="882" spans="1:17" ht="14.4" customHeight="1" x14ac:dyDescent="0.3">
      <c r="A882" s="660" t="s">
        <v>7001</v>
      </c>
      <c r="B882" s="661" t="s">
        <v>6808</v>
      </c>
      <c r="C882" s="661" t="s">
        <v>6722</v>
      </c>
      <c r="D882" s="661" t="s">
        <v>6864</v>
      </c>
      <c r="E882" s="661" t="s">
        <v>6865</v>
      </c>
      <c r="F882" s="664">
        <v>35</v>
      </c>
      <c r="G882" s="664">
        <v>840</v>
      </c>
      <c r="H882" s="664">
        <v>1</v>
      </c>
      <c r="I882" s="664">
        <v>24</v>
      </c>
      <c r="J882" s="664">
        <v>51</v>
      </c>
      <c r="K882" s="664">
        <v>1224</v>
      </c>
      <c r="L882" s="664">
        <v>1.4571428571428571</v>
      </c>
      <c r="M882" s="664">
        <v>24</v>
      </c>
      <c r="N882" s="664">
        <v>15</v>
      </c>
      <c r="O882" s="664">
        <v>360</v>
      </c>
      <c r="P882" s="677">
        <v>0.42857142857142855</v>
      </c>
      <c r="Q882" s="665">
        <v>24</v>
      </c>
    </row>
    <row r="883" spans="1:17" ht="14.4" customHeight="1" x14ac:dyDescent="0.3">
      <c r="A883" s="660" t="s">
        <v>7001</v>
      </c>
      <c r="B883" s="661" t="s">
        <v>6808</v>
      </c>
      <c r="C883" s="661" t="s">
        <v>6722</v>
      </c>
      <c r="D883" s="661" t="s">
        <v>6868</v>
      </c>
      <c r="E883" s="661" t="s">
        <v>6869</v>
      </c>
      <c r="F883" s="664">
        <v>36</v>
      </c>
      <c r="G883" s="664">
        <v>6480</v>
      </c>
      <c r="H883" s="664">
        <v>1</v>
      </c>
      <c r="I883" s="664">
        <v>180</v>
      </c>
      <c r="J883" s="664">
        <v>52</v>
      </c>
      <c r="K883" s="664">
        <v>9360</v>
      </c>
      <c r="L883" s="664">
        <v>1.4444444444444444</v>
      </c>
      <c r="M883" s="664">
        <v>180</v>
      </c>
      <c r="N883" s="664">
        <v>50</v>
      </c>
      <c r="O883" s="664">
        <v>9000</v>
      </c>
      <c r="P883" s="677">
        <v>1.3888888888888888</v>
      </c>
      <c r="Q883" s="665">
        <v>180</v>
      </c>
    </row>
    <row r="884" spans="1:17" ht="14.4" customHeight="1" x14ac:dyDescent="0.3">
      <c r="A884" s="660" t="s">
        <v>7001</v>
      </c>
      <c r="B884" s="661" t="s">
        <v>6808</v>
      </c>
      <c r="C884" s="661" t="s">
        <v>6722</v>
      </c>
      <c r="D884" s="661" t="s">
        <v>6874</v>
      </c>
      <c r="E884" s="661" t="s">
        <v>6875</v>
      </c>
      <c r="F884" s="664">
        <v>1</v>
      </c>
      <c r="G884" s="664">
        <v>253</v>
      </c>
      <c r="H884" s="664">
        <v>1</v>
      </c>
      <c r="I884" s="664">
        <v>253</v>
      </c>
      <c r="J884" s="664">
        <v>19</v>
      </c>
      <c r="K884" s="664">
        <v>4807</v>
      </c>
      <c r="L884" s="664">
        <v>19</v>
      </c>
      <c r="M884" s="664">
        <v>253</v>
      </c>
      <c r="N884" s="664">
        <v>16</v>
      </c>
      <c r="O884" s="664">
        <v>4048</v>
      </c>
      <c r="P884" s="677">
        <v>16</v>
      </c>
      <c r="Q884" s="665">
        <v>253</v>
      </c>
    </row>
    <row r="885" spans="1:17" ht="14.4" customHeight="1" x14ac:dyDescent="0.3">
      <c r="A885" s="660" t="s">
        <v>7001</v>
      </c>
      <c r="B885" s="661" t="s">
        <v>6808</v>
      </c>
      <c r="C885" s="661" t="s">
        <v>6722</v>
      </c>
      <c r="D885" s="661" t="s">
        <v>6878</v>
      </c>
      <c r="E885" s="661" t="s">
        <v>6879</v>
      </c>
      <c r="F885" s="664">
        <v>1</v>
      </c>
      <c r="G885" s="664">
        <v>189</v>
      </c>
      <c r="H885" s="664">
        <v>1</v>
      </c>
      <c r="I885" s="664">
        <v>189</v>
      </c>
      <c r="J885" s="664"/>
      <c r="K885" s="664"/>
      <c r="L885" s="664"/>
      <c r="M885" s="664"/>
      <c r="N885" s="664"/>
      <c r="O885" s="664"/>
      <c r="P885" s="677"/>
      <c r="Q885" s="665"/>
    </row>
    <row r="886" spans="1:17" ht="14.4" customHeight="1" x14ac:dyDescent="0.3">
      <c r="A886" s="660" t="s">
        <v>7001</v>
      </c>
      <c r="B886" s="661" t="s">
        <v>6808</v>
      </c>
      <c r="C886" s="661" t="s">
        <v>6722</v>
      </c>
      <c r="D886" s="661" t="s">
        <v>6882</v>
      </c>
      <c r="E886" s="661" t="s">
        <v>6883</v>
      </c>
      <c r="F886" s="664">
        <v>42</v>
      </c>
      <c r="G886" s="664">
        <v>9072</v>
      </c>
      <c r="H886" s="664">
        <v>1</v>
      </c>
      <c r="I886" s="664">
        <v>216</v>
      </c>
      <c r="J886" s="664">
        <v>58</v>
      </c>
      <c r="K886" s="664">
        <v>12528</v>
      </c>
      <c r="L886" s="664">
        <v>1.3809523809523809</v>
      </c>
      <c r="M886" s="664">
        <v>216</v>
      </c>
      <c r="N886" s="664">
        <v>56</v>
      </c>
      <c r="O886" s="664">
        <v>12096</v>
      </c>
      <c r="P886" s="677">
        <v>1.3333333333333333</v>
      </c>
      <c r="Q886" s="665">
        <v>216</v>
      </c>
    </row>
    <row r="887" spans="1:17" ht="14.4" customHeight="1" x14ac:dyDescent="0.3">
      <c r="A887" s="660" t="s">
        <v>7001</v>
      </c>
      <c r="B887" s="661" t="s">
        <v>6808</v>
      </c>
      <c r="C887" s="661" t="s">
        <v>6722</v>
      </c>
      <c r="D887" s="661" t="s">
        <v>6886</v>
      </c>
      <c r="E887" s="661" t="s">
        <v>6887</v>
      </c>
      <c r="F887" s="664">
        <v>1</v>
      </c>
      <c r="G887" s="664">
        <v>590</v>
      </c>
      <c r="H887" s="664">
        <v>1</v>
      </c>
      <c r="I887" s="664">
        <v>590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7001</v>
      </c>
      <c r="B888" s="661" t="s">
        <v>6808</v>
      </c>
      <c r="C888" s="661" t="s">
        <v>6722</v>
      </c>
      <c r="D888" s="661" t="s">
        <v>6888</v>
      </c>
      <c r="E888" s="661" t="s">
        <v>6889</v>
      </c>
      <c r="F888" s="664"/>
      <c r="G888" s="664"/>
      <c r="H888" s="664"/>
      <c r="I888" s="664"/>
      <c r="J888" s="664">
        <v>6</v>
      </c>
      <c r="K888" s="664">
        <v>300</v>
      </c>
      <c r="L888" s="664"/>
      <c r="M888" s="664">
        <v>50</v>
      </c>
      <c r="N888" s="664"/>
      <c r="O888" s="664"/>
      <c r="P888" s="677"/>
      <c r="Q888" s="665"/>
    </row>
    <row r="889" spans="1:17" ht="14.4" customHeight="1" x14ac:dyDescent="0.3">
      <c r="A889" s="660" t="s">
        <v>7001</v>
      </c>
      <c r="B889" s="661" t="s">
        <v>6808</v>
      </c>
      <c r="C889" s="661" t="s">
        <v>6722</v>
      </c>
      <c r="D889" s="661" t="s">
        <v>6900</v>
      </c>
      <c r="E889" s="661" t="s">
        <v>6901</v>
      </c>
      <c r="F889" s="664">
        <v>1</v>
      </c>
      <c r="G889" s="664">
        <v>751</v>
      </c>
      <c r="H889" s="664">
        <v>1</v>
      </c>
      <c r="I889" s="664">
        <v>751</v>
      </c>
      <c r="J889" s="664"/>
      <c r="K889" s="664"/>
      <c r="L889" s="664"/>
      <c r="M889" s="664"/>
      <c r="N889" s="664"/>
      <c r="O889" s="664"/>
      <c r="P889" s="677"/>
      <c r="Q889" s="665"/>
    </row>
    <row r="890" spans="1:17" ht="14.4" customHeight="1" x14ac:dyDescent="0.3">
      <c r="A890" s="660" t="s">
        <v>7001</v>
      </c>
      <c r="B890" s="661" t="s">
        <v>6808</v>
      </c>
      <c r="C890" s="661" t="s">
        <v>6722</v>
      </c>
      <c r="D890" s="661" t="s">
        <v>6906</v>
      </c>
      <c r="E890" s="661" t="s">
        <v>6907</v>
      </c>
      <c r="F890" s="664"/>
      <c r="G890" s="664"/>
      <c r="H890" s="664"/>
      <c r="I890" s="664"/>
      <c r="J890" s="664">
        <v>1</v>
      </c>
      <c r="K890" s="664">
        <v>229</v>
      </c>
      <c r="L890" s="664"/>
      <c r="M890" s="664">
        <v>229</v>
      </c>
      <c r="N890" s="664">
        <v>1</v>
      </c>
      <c r="O890" s="664">
        <v>230</v>
      </c>
      <c r="P890" s="677"/>
      <c r="Q890" s="665">
        <v>230</v>
      </c>
    </row>
    <row r="891" spans="1:17" ht="14.4" customHeight="1" x14ac:dyDescent="0.3">
      <c r="A891" s="660" t="s">
        <v>7001</v>
      </c>
      <c r="B891" s="661" t="s">
        <v>6808</v>
      </c>
      <c r="C891" s="661" t="s">
        <v>6722</v>
      </c>
      <c r="D891" s="661" t="s">
        <v>6908</v>
      </c>
      <c r="E891" s="661" t="s">
        <v>6909</v>
      </c>
      <c r="F891" s="664"/>
      <c r="G891" s="664"/>
      <c r="H891" s="664"/>
      <c r="I891" s="664"/>
      <c r="J891" s="664">
        <v>5</v>
      </c>
      <c r="K891" s="664">
        <v>2030</v>
      </c>
      <c r="L891" s="664"/>
      <c r="M891" s="664">
        <v>406</v>
      </c>
      <c r="N891" s="664"/>
      <c r="O891" s="664"/>
      <c r="P891" s="677"/>
      <c r="Q891" s="665"/>
    </row>
    <row r="892" spans="1:17" ht="14.4" customHeight="1" x14ac:dyDescent="0.3">
      <c r="A892" s="660" t="s">
        <v>7001</v>
      </c>
      <c r="B892" s="661" t="s">
        <v>6808</v>
      </c>
      <c r="C892" s="661" t="s">
        <v>6722</v>
      </c>
      <c r="D892" s="661" t="s">
        <v>6910</v>
      </c>
      <c r="E892" s="661" t="s">
        <v>6911</v>
      </c>
      <c r="F892" s="664"/>
      <c r="G892" s="664"/>
      <c r="H892" s="664"/>
      <c r="I892" s="664"/>
      <c r="J892" s="664">
        <v>1</v>
      </c>
      <c r="K892" s="664">
        <v>650</v>
      </c>
      <c r="L892" s="664"/>
      <c r="M892" s="664">
        <v>650</v>
      </c>
      <c r="N892" s="664"/>
      <c r="O892" s="664"/>
      <c r="P892" s="677"/>
      <c r="Q892" s="665"/>
    </row>
    <row r="893" spans="1:17" ht="14.4" customHeight="1" x14ac:dyDescent="0.3">
      <c r="A893" s="660" t="s">
        <v>7001</v>
      </c>
      <c r="B893" s="661" t="s">
        <v>6808</v>
      </c>
      <c r="C893" s="661" t="s">
        <v>6722</v>
      </c>
      <c r="D893" s="661" t="s">
        <v>6912</v>
      </c>
      <c r="E893" s="661" t="s">
        <v>6913</v>
      </c>
      <c r="F893" s="664"/>
      <c r="G893" s="664"/>
      <c r="H893" s="664"/>
      <c r="I893" s="664"/>
      <c r="J893" s="664">
        <v>5</v>
      </c>
      <c r="K893" s="664">
        <v>2930</v>
      </c>
      <c r="L893" s="664"/>
      <c r="M893" s="664">
        <v>586</v>
      </c>
      <c r="N893" s="664"/>
      <c r="O893" s="664"/>
      <c r="P893" s="677"/>
      <c r="Q893" s="665"/>
    </row>
    <row r="894" spans="1:17" ht="14.4" customHeight="1" x14ac:dyDescent="0.3">
      <c r="A894" s="660" t="s">
        <v>572</v>
      </c>
      <c r="B894" s="661" t="s">
        <v>7002</v>
      </c>
      <c r="C894" s="661" t="s">
        <v>6578</v>
      </c>
      <c r="D894" s="661" t="s">
        <v>6605</v>
      </c>
      <c r="E894" s="661" t="s">
        <v>6606</v>
      </c>
      <c r="F894" s="664">
        <v>0</v>
      </c>
      <c r="G894" s="664">
        <v>0</v>
      </c>
      <c r="H894" s="664"/>
      <c r="I894" s="664"/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572</v>
      </c>
      <c r="B895" s="661" t="s">
        <v>6577</v>
      </c>
      <c r="C895" s="661" t="s">
        <v>6578</v>
      </c>
      <c r="D895" s="661" t="s">
        <v>6591</v>
      </c>
      <c r="E895" s="661" t="s">
        <v>6592</v>
      </c>
      <c r="F895" s="664"/>
      <c r="G895" s="664"/>
      <c r="H895" s="664"/>
      <c r="I895" s="664"/>
      <c r="J895" s="664"/>
      <c r="K895" s="664"/>
      <c r="L895" s="664"/>
      <c r="M895" s="664"/>
      <c r="N895" s="664">
        <v>0</v>
      </c>
      <c r="O895" s="664">
        <v>0</v>
      </c>
      <c r="P895" s="677"/>
      <c r="Q895" s="665"/>
    </row>
    <row r="896" spans="1:17" ht="14.4" customHeight="1" x14ac:dyDescent="0.3">
      <c r="A896" s="660" t="s">
        <v>572</v>
      </c>
      <c r="B896" s="661" t="s">
        <v>6577</v>
      </c>
      <c r="C896" s="661" t="s">
        <v>6578</v>
      </c>
      <c r="D896" s="661" t="s">
        <v>6591</v>
      </c>
      <c r="E896" s="661" t="s">
        <v>3192</v>
      </c>
      <c r="F896" s="664"/>
      <c r="G896" s="664"/>
      <c r="H896" s="664"/>
      <c r="I896" s="664"/>
      <c r="J896" s="664"/>
      <c r="K896" s="664"/>
      <c r="L896" s="664"/>
      <c r="M896" s="664"/>
      <c r="N896" s="664">
        <v>1</v>
      </c>
      <c r="O896" s="664">
        <v>12495.63</v>
      </c>
      <c r="P896" s="677"/>
      <c r="Q896" s="665">
        <v>12495.63</v>
      </c>
    </row>
    <row r="897" spans="1:17" ht="14.4" customHeight="1" x14ac:dyDescent="0.3">
      <c r="A897" s="660" t="s">
        <v>572</v>
      </c>
      <c r="B897" s="661" t="s">
        <v>6577</v>
      </c>
      <c r="C897" s="661" t="s">
        <v>6578</v>
      </c>
      <c r="D897" s="661" t="s">
        <v>6593</v>
      </c>
      <c r="E897" s="661" t="s">
        <v>6592</v>
      </c>
      <c r="F897" s="664"/>
      <c r="G897" s="664"/>
      <c r="H897" s="664"/>
      <c r="I897" s="664"/>
      <c r="J897" s="664"/>
      <c r="K897" s="664"/>
      <c r="L897" s="664"/>
      <c r="M897" s="664"/>
      <c r="N897" s="664">
        <v>0</v>
      </c>
      <c r="O897" s="664">
        <v>0</v>
      </c>
      <c r="P897" s="677"/>
      <c r="Q897" s="665"/>
    </row>
    <row r="898" spans="1:17" ht="14.4" customHeight="1" x14ac:dyDescent="0.3">
      <c r="A898" s="660" t="s">
        <v>572</v>
      </c>
      <c r="B898" s="661" t="s">
        <v>6577</v>
      </c>
      <c r="C898" s="661" t="s">
        <v>6578</v>
      </c>
      <c r="D898" s="661" t="s">
        <v>6593</v>
      </c>
      <c r="E898" s="661" t="s">
        <v>6594</v>
      </c>
      <c r="F898" s="664"/>
      <c r="G898" s="664"/>
      <c r="H898" s="664"/>
      <c r="I898" s="664"/>
      <c r="J898" s="664"/>
      <c r="K898" s="664"/>
      <c r="L898" s="664"/>
      <c r="M898" s="664"/>
      <c r="N898" s="664">
        <v>1</v>
      </c>
      <c r="O898" s="664">
        <v>31239.07</v>
      </c>
      <c r="P898" s="677"/>
      <c r="Q898" s="665">
        <v>31239.07</v>
      </c>
    </row>
    <row r="899" spans="1:17" ht="14.4" customHeight="1" x14ac:dyDescent="0.3">
      <c r="A899" s="660" t="s">
        <v>572</v>
      </c>
      <c r="B899" s="661" t="s">
        <v>6577</v>
      </c>
      <c r="C899" s="661" t="s">
        <v>6578</v>
      </c>
      <c r="D899" s="661" t="s">
        <v>6605</v>
      </c>
      <c r="E899" s="661" t="s">
        <v>6606</v>
      </c>
      <c r="F899" s="664">
        <v>0</v>
      </c>
      <c r="G899" s="664">
        <v>0</v>
      </c>
      <c r="H899" s="664"/>
      <c r="I899" s="664"/>
      <c r="J899" s="664"/>
      <c r="K899" s="664"/>
      <c r="L899" s="664"/>
      <c r="M899" s="664"/>
      <c r="N899" s="664"/>
      <c r="O899" s="664"/>
      <c r="P899" s="677"/>
      <c r="Q899" s="665"/>
    </row>
    <row r="900" spans="1:17" ht="14.4" customHeight="1" x14ac:dyDescent="0.3">
      <c r="A900" s="660" t="s">
        <v>572</v>
      </c>
      <c r="B900" s="661" t="s">
        <v>6577</v>
      </c>
      <c r="C900" s="661" t="s">
        <v>6578</v>
      </c>
      <c r="D900" s="661" t="s">
        <v>6612</v>
      </c>
      <c r="E900" s="661" t="s">
        <v>6613</v>
      </c>
      <c r="F900" s="664">
        <v>0</v>
      </c>
      <c r="G900" s="664">
        <v>2.9103830456733704E-11</v>
      </c>
      <c r="H900" s="664">
        <v>1</v>
      </c>
      <c r="I900" s="664"/>
      <c r="J900" s="664"/>
      <c r="K900" s="664"/>
      <c r="L900" s="664"/>
      <c r="M900" s="664"/>
      <c r="N900" s="664"/>
      <c r="O900" s="664"/>
      <c r="P900" s="677"/>
      <c r="Q900" s="665"/>
    </row>
    <row r="901" spans="1:17" ht="14.4" customHeight="1" x14ac:dyDescent="0.3">
      <c r="A901" s="660" t="s">
        <v>572</v>
      </c>
      <c r="B901" s="661" t="s">
        <v>6577</v>
      </c>
      <c r="C901" s="661" t="s">
        <v>6578</v>
      </c>
      <c r="D901" s="661" t="s">
        <v>6614</v>
      </c>
      <c r="E901" s="661" t="s">
        <v>6613</v>
      </c>
      <c r="F901" s="664">
        <v>0</v>
      </c>
      <c r="G901" s="664">
        <v>0</v>
      </c>
      <c r="H901" s="664"/>
      <c r="I901" s="664"/>
      <c r="J901" s="664"/>
      <c r="K901" s="664"/>
      <c r="L901" s="664"/>
      <c r="M901" s="664"/>
      <c r="N901" s="664"/>
      <c r="O901" s="664"/>
      <c r="P901" s="677"/>
      <c r="Q901" s="665"/>
    </row>
    <row r="902" spans="1:17" ht="14.4" customHeight="1" x14ac:dyDescent="0.3">
      <c r="A902" s="660" t="s">
        <v>572</v>
      </c>
      <c r="B902" s="661" t="s">
        <v>6577</v>
      </c>
      <c r="C902" s="661" t="s">
        <v>6578</v>
      </c>
      <c r="D902" s="661" t="s">
        <v>6615</v>
      </c>
      <c r="E902" s="661" t="s">
        <v>6613</v>
      </c>
      <c r="F902" s="664">
        <v>0</v>
      </c>
      <c r="G902" s="664">
        <v>5.8207660913467407E-11</v>
      </c>
      <c r="H902" s="664">
        <v>1</v>
      </c>
      <c r="I902" s="664"/>
      <c r="J902" s="664">
        <v>0</v>
      </c>
      <c r="K902" s="664">
        <v>1.1641532182693481E-10</v>
      </c>
      <c r="L902" s="664">
        <v>2</v>
      </c>
      <c r="M902" s="664"/>
      <c r="N902" s="664"/>
      <c r="O902" s="664"/>
      <c r="P902" s="677"/>
      <c r="Q902" s="665"/>
    </row>
    <row r="903" spans="1:17" ht="14.4" customHeight="1" x14ac:dyDescent="0.3">
      <c r="A903" s="660" t="s">
        <v>572</v>
      </c>
      <c r="B903" s="661" t="s">
        <v>6577</v>
      </c>
      <c r="C903" s="661" t="s">
        <v>6578</v>
      </c>
      <c r="D903" s="661" t="s">
        <v>6638</v>
      </c>
      <c r="E903" s="661" t="s">
        <v>1285</v>
      </c>
      <c r="F903" s="664"/>
      <c r="G903" s="664"/>
      <c r="H903" s="664"/>
      <c r="I903" s="664"/>
      <c r="J903" s="664"/>
      <c r="K903" s="664"/>
      <c r="L903" s="664"/>
      <c r="M903" s="664"/>
      <c r="N903" s="664">
        <v>1</v>
      </c>
      <c r="O903" s="664">
        <v>243.24</v>
      </c>
      <c r="P903" s="677"/>
      <c r="Q903" s="665">
        <v>243.24</v>
      </c>
    </row>
    <row r="904" spans="1:17" ht="14.4" customHeight="1" x14ac:dyDescent="0.3">
      <c r="A904" s="660" t="s">
        <v>572</v>
      </c>
      <c r="B904" s="661" t="s">
        <v>6577</v>
      </c>
      <c r="C904" s="661" t="s">
        <v>6578</v>
      </c>
      <c r="D904" s="661" t="s">
        <v>6673</v>
      </c>
      <c r="E904" s="661" t="s">
        <v>1527</v>
      </c>
      <c r="F904" s="664"/>
      <c r="G904" s="664"/>
      <c r="H904" s="664"/>
      <c r="I904" s="664"/>
      <c r="J904" s="664"/>
      <c r="K904" s="664"/>
      <c r="L904" s="664"/>
      <c r="M904" s="664"/>
      <c r="N904" s="664">
        <v>0.8</v>
      </c>
      <c r="O904" s="664">
        <v>5357.83</v>
      </c>
      <c r="P904" s="677"/>
      <c r="Q904" s="665">
        <v>6697.2874999999995</v>
      </c>
    </row>
    <row r="905" spans="1:17" ht="14.4" customHeight="1" x14ac:dyDescent="0.3">
      <c r="A905" s="660" t="s">
        <v>572</v>
      </c>
      <c r="B905" s="661" t="s">
        <v>6577</v>
      </c>
      <c r="C905" s="661" t="s">
        <v>6578</v>
      </c>
      <c r="D905" s="661" t="s">
        <v>6674</v>
      </c>
      <c r="E905" s="661" t="s">
        <v>1545</v>
      </c>
      <c r="F905" s="664"/>
      <c r="G905" s="664"/>
      <c r="H905" s="664"/>
      <c r="I905" s="664"/>
      <c r="J905" s="664"/>
      <c r="K905" s="664"/>
      <c r="L905" s="664"/>
      <c r="M905" s="664"/>
      <c r="N905" s="664">
        <v>0.2</v>
      </c>
      <c r="O905" s="664">
        <v>1703.24</v>
      </c>
      <c r="P905" s="677"/>
      <c r="Q905" s="665">
        <v>8516.1999999999989</v>
      </c>
    </row>
    <row r="906" spans="1:17" ht="14.4" customHeight="1" x14ac:dyDescent="0.3">
      <c r="A906" s="660" t="s">
        <v>572</v>
      </c>
      <c r="B906" s="661" t="s">
        <v>6577</v>
      </c>
      <c r="C906" s="661" t="s">
        <v>6578</v>
      </c>
      <c r="D906" s="661" t="s">
        <v>1478</v>
      </c>
      <c r="E906" s="661" t="s">
        <v>6682</v>
      </c>
      <c r="F906" s="664"/>
      <c r="G906" s="664"/>
      <c r="H906" s="664"/>
      <c r="I906" s="664"/>
      <c r="J906" s="664"/>
      <c r="K906" s="664"/>
      <c r="L906" s="664"/>
      <c r="M906" s="664"/>
      <c r="N906" s="664">
        <v>1.8</v>
      </c>
      <c r="O906" s="664">
        <v>173637.39</v>
      </c>
      <c r="P906" s="677"/>
      <c r="Q906" s="665">
        <v>96465.216666666674</v>
      </c>
    </row>
    <row r="907" spans="1:17" ht="14.4" customHeight="1" x14ac:dyDescent="0.3">
      <c r="A907" s="660" t="s">
        <v>572</v>
      </c>
      <c r="B907" s="661" t="s">
        <v>6577</v>
      </c>
      <c r="C907" s="661" t="s">
        <v>6578</v>
      </c>
      <c r="D907" s="661" t="s">
        <v>6687</v>
      </c>
      <c r="E907" s="661" t="s">
        <v>6688</v>
      </c>
      <c r="F907" s="664"/>
      <c r="G907" s="664"/>
      <c r="H907" s="664"/>
      <c r="I907" s="664"/>
      <c r="J907" s="664"/>
      <c r="K907" s="664"/>
      <c r="L907" s="664"/>
      <c r="M907" s="664"/>
      <c r="N907" s="664">
        <v>0</v>
      </c>
      <c r="O907" s="664">
        <v>-3.637978807091713E-12</v>
      </c>
      <c r="P907" s="677"/>
      <c r="Q907" s="665"/>
    </row>
    <row r="908" spans="1:17" ht="14.4" customHeight="1" x14ac:dyDescent="0.3">
      <c r="A908" s="660" t="s">
        <v>572</v>
      </c>
      <c r="B908" s="661" t="s">
        <v>6577</v>
      </c>
      <c r="C908" s="661" t="s">
        <v>6578</v>
      </c>
      <c r="D908" s="661" t="s">
        <v>6687</v>
      </c>
      <c r="E908" s="661" t="s">
        <v>2260</v>
      </c>
      <c r="F908" s="664"/>
      <c r="G908" s="664"/>
      <c r="H908" s="664"/>
      <c r="I908" s="664"/>
      <c r="J908" s="664"/>
      <c r="K908" s="664"/>
      <c r="L908" s="664"/>
      <c r="M908" s="664"/>
      <c r="N908" s="664">
        <v>1.5</v>
      </c>
      <c r="O908" s="664">
        <v>55316.789999999994</v>
      </c>
      <c r="P908" s="677"/>
      <c r="Q908" s="665">
        <v>36877.859999999993</v>
      </c>
    </row>
    <row r="909" spans="1:17" ht="14.4" customHeight="1" x14ac:dyDescent="0.3">
      <c r="A909" s="660" t="s">
        <v>572</v>
      </c>
      <c r="B909" s="661" t="s">
        <v>6577</v>
      </c>
      <c r="C909" s="661" t="s">
        <v>6578</v>
      </c>
      <c r="D909" s="661" t="s">
        <v>6698</v>
      </c>
      <c r="E909" s="661" t="s">
        <v>6688</v>
      </c>
      <c r="F909" s="664"/>
      <c r="G909" s="664"/>
      <c r="H909" s="664"/>
      <c r="I909" s="664"/>
      <c r="J909" s="664"/>
      <c r="K909" s="664"/>
      <c r="L909" s="664"/>
      <c r="M909" s="664"/>
      <c r="N909" s="664">
        <v>0</v>
      </c>
      <c r="O909" s="664">
        <v>0</v>
      </c>
      <c r="P909" s="677"/>
      <c r="Q909" s="665"/>
    </row>
    <row r="910" spans="1:17" ht="14.4" customHeight="1" x14ac:dyDescent="0.3">
      <c r="A910" s="660" t="s">
        <v>572</v>
      </c>
      <c r="B910" s="661" t="s">
        <v>6577</v>
      </c>
      <c r="C910" s="661" t="s">
        <v>6578</v>
      </c>
      <c r="D910" s="661" t="s">
        <v>6698</v>
      </c>
      <c r="E910" s="661" t="s">
        <v>2260</v>
      </c>
      <c r="F910" s="664"/>
      <c r="G910" s="664"/>
      <c r="H910" s="664"/>
      <c r="I910" s="664"/>
      <c r="J910" s="664"/>
      <c r="K910" s="664"/>
      <c r="L910" s="664"/>
      <c r="M910" s="664"/>
      <c r="N910" s="664">
        <v>0.05</v>
      </c>
      <c r="O910" s="664">
        <v>1843.89</v>
      </c>
      <c r="P910" s="677"/>
      <c r="Q910" s="665">
        <v>36877.800000000003</v>
      </c>
    </row>
    <row r="911" spans="1:17" ht="14.4" customHeight="1" x14ac:dyDescent="0.3">
      <c r="A911" s="660" t="s">
        <v>572</v>
      </c>
      <c r="B911" s="661" t="s">
        <v>6577</v>
      </c>
      <c r="C911" s="661" t="s">
        <v>6702</v>
      </c>
      <c r="D911" s="661" t="s">
        <v>6703</v>
      </c>
      <c r="E911" s="661" t="s">
        <v>6704</v>
      </c>
      <c r="F911" s="664">
        <v>3</v>
      </c>
      <c r="G911" s="664">
        <v>5476.58</v>
      </c>
      <c r="H911" s="664">
        <v>1</v>
      </c>
      <c r="I911" s="664">
        <v>1825.5266666666666</v>
      </c>
      <c r="J911" s="664">
        <v>1</v>
      </c>
      <c r="K911" s="664">
        <v>1865.58</v>
      </c>
      <c r="L911" s="664">
        <v>0.34064690007267306</v>
      </c>
      <c r="M911" s="664">
        <v>1865.58</v>
      </c>
      <c r="N911" s="664">
        <v>4</v>
      </c>
      <c r="O911" s="664">
        <v>7462.32</v>
      </c>
      <c r="P911" s="677">
        <v>1.3625876002906923</v>
      </c>
      <c r="Q911" s="665">
        <v>1865.58</v>
      </c>
    </row>
    <row r="912" spans="1:17" ht="14.4" customHeight="1" x14ac:dyDescent="0.3">
      <c r="A912" s="660" t="s">
        <v>572</v>
      </c>
      <c r="B912" s="661" t="s">
        <v>6577</v>
      </c>
      <c r="C912" s="661" t="s">
        <v>6702</v>
      </c>
      <c r="D912" s="661" t="s">
        <v>6707</v>
      </c>
      <c r="E912" s="661" t="s">
        <v>6708</v>
      </c>
      <c r="F912" s="664">
        <v>2</v>
      </c>
      <c r="G912" s="664">
        <v>15608.42</v>
      </c>
      <c r="H912" s="664">
        <v>1</v>
      </c>
      <c r="I912" s="664">
        <v>7804.21</v>
      </c>
      <c r="J912" s="664">
        <v>1</v>
      </c>
      <c r="K912" s="664">
        <v>8191.63</v>
      </c>
      <c r="L912" s="664">
        <v>0.52482121829115314</v>
      </c>
      <c r="M912" s="664">
        <v>8191.63</v>
      </c>
      <c r="N912" s="664">
        <v>3</v>
      </c>
      <c r="O912" s="664">
        <v>24574.89</v>
      </c>
      <c r="P912" s="677">
        <v>1.5744636548734592</v>
      </c>
      <c r="Q912" s="665">
        <v>8191.63</v>
      </c>
    </row>
    <row r="913" spans="1:17" ht="14.4" customHeight="1" x14ac:dyDescent="0.3">
      <c r="A913" s="660" t="s">
        <v>572</v>
      </c>
      <c r="B913" s="661" t="s">
        <v>6577</v>
      </c>
      <c r="C913" s="661" t="s">
        <v>6702</v>
      </c>
      <c r="D913" s="661" t="s">
        <v>6713</v>
      </c>
      <c r="E913" s="661" t="s">
        <v>6714</v>
      </c>
      <c r="F913" s="664"/>
      <c r="G913" s="664"/>
      <c r="H913" s="664"/>
      <c r="I913" s="664"/>
      <c r="J913" s="664">
        <v>2</v>
      </c>
      <c r="K913" s="664">
        <v>477.36</v>
      </c>
      <c r="L913" s="664"/>
      <c r="M913" s="664">
        <v>238.68</v>
      </c>
      <c r="N913" s="664">
        <v>6</v>
      </c>
      <c r="O913" s="664">
        <v>1432.08</v>
      </c>
      <c r="P913" s="677"/>
      <c r="Q913" s="665">
        <v>238.67999999999998</v>
      </c>
    </row>
    <row r="914" spans="1:17" ht="14.4" customHeight="1" x14ac:dyDescent="0.3">
      <c r="A914" s="660" t="s">
        <v>572</v>
      </c>
      <c r="B914" s="661" t="s">
        <v>6577</v>
      </c>
      <c r="C914" s="661" t="s">
        <v>6715</v>
      </c>
      <c r="D914" s="661" t="s">
        <v>6716</v>
      </c>
      <c r="E914" s="661" t="s">
        <v>6717</v>
      </c>
      <c r="F914" s="664"/>
      <c r="G914" s="664"/>
      <c r="H914" s="664"/>
      <c r="I914" s="664"/>
      <c r="J914" s="664"/>
      <c r="K914" s="664"/>
      <c r="L914" s="664"/>
      <c r="M914" s="664"/>
      <c r="N914" s="664">
        <v>3</v>
      </c>
      <c r="O914" s="664">
        <v>1695.3000000000002</v>
      </c>
      <c r="P914" s="677"/>
      <c r="Q914" s="665">
        <v>565.1</v>
      </c>
    </row>
    <row r="915" spans="1:17" ht="14.4" customHeight="1" x14ac:dyDescent="0.3">
      <c r="A915" s="660" t="s">
        <v>572</v>
      </c>
      <c r="B915" s="661" t="s">
        <v>6577</v>
      </c>
      <c r="C915" s="661" t="s">
        <v>6715</v>
      </c>
      <c r="D915" s="661" t="s">
        <v>6718</v>
      </c>
      <c r="E915" s="661" t="s">
        <v>6719</v>
      </c>
      <c r="F915" s="664"/>
      <c r="G915" s="664"/>
      <c r="H915" s="664"/>
      <c r="I915" s="664"/>
      <c r="J915" s="664"/>
      <c r="K915" s="664"/>
      <c r="L915" s="664"/>
      <c r="M915" s="664"/>
      <c r="N915" s="664">
        <v>3</v>
      </c>
      <c r="O915" s="664">
        <v>3147</v>
      </c>
      <c r="P915" s="677"/>
      <c r="Q915" s="665">
        <v>1049</v>
      </c>
    </row>
    <row r="916" spans="1:17" ht="14.4" customHeight="1" x14ac:dyDescent="0.3">
      <c r="A916" s="660" t="s">
        <v>572</v>
      </c>
      <c r="B916" s="661" t="s">
        <v>6577</v>
      </c>
      <c r="C916" s="661" t="s">
        <v>6722</v>
      </c>
      <c r="D916" s="661" t="s">
        <v>6725</v>
      </c>
      <c r="E916" s="661" t="s">
        <v>6726</v>
      </c>
      <c r="F916" s="664">
        <v>2</v>
      </c>
      <c r="G916" s="664">
        <v>370</v>
      </c>
      <c r="H916" s="664">
        <v>1</v>
      </c>
      <c r="I916" s="664">
        <v>185</v>
      </c>
      <c r="J916" s="664">
        <v>1</v>
      </c>
      <c r="K916" s="664">
        <v>188</v>
      </c>
      <c r="L916" s="664">
        <v>0.50810810810810814</v>
      </c>
      <c r="M916" s="664">
        <v>188</v>
      </c>
      <c r="N916" s="664">
        <v>5</v>
      </c>
      <c r="O916" s="664">
        <v>945</v>
      </c>
      <c r="P916" s="677">
        <v>2.5540540540540539</v>
      </c>
      <c r="Q916" s="665">
        <v>189</v>
      </c>
    </row>
    <row r="917" spans="1:17" ht="14.4" customHeight="1" x14ac:dyDescent="0.3">
      <c r="A917" s="660" t="s">
        <v>572</v>
      </c>
      <c r="B917" s="661" t="s">
        <v>6577</v>
      </c>
      <c r="C917" s="661" t="s">
        <v>6722</v>
      </c>
      <c r="D917" s="661" t="s">
        <v>6727</v>
      </c>
      <c r="E917" s="661" t="s">
        <v>6728</v>
      </c>
      <c r="F917" s="664">
        <v>211</v>
      </c>
      <c r="G917" s="664">
        <v>7174</v>
      </c>
      <c r="H917" s="664">
        <v>1</v>
      </c>
      <c r="I917" s="664">
        <v>34</v>
      </c>
      <c r="J917" s="664">
        <v>220</v>
      </c>
      <c r="K917" s="664">
        <v>7540</v>
      </c>
      <c r="L917" s="664">
        <v>1.0510175634234737</v>
      </c>
      <c r="M917" s="664">
        <v>34.272727272727273</v>
      </c>
      <c r="N917" s="664">
        <v>238</v>
      </c>
      <c r="O917" s="664">
        <v>8330</v>
      </c>
      <c r="P917" s="677">
        <v>1.1611374407582939</v>
      </c>
      <c r="Q917" s="665">
        <v>35</v>
      </c>
    </row>
    <row r="918" spans="1:17" ht="14.4" customHeight="1" x14ac:dyDescent="0.3">
      <c r="A918" s="660" t="s">
        <v>572</v>
      </c>
      <c r="B918" s="661" t="s">
        <v>6577</v>
      </c>
      <c r="C918" s="661" t="s">
        <v>6722</v>
      </c>
      <c r="D918" s="661" t="s">
        <v>6731</v>
      </c>
      <c r="E918" s="661" t="s">
        <v>6732</v>
      </c>
      <c r="F918" s="664"/>
      <c r="G918" s="664"/>
      <c r="H918" s="664"/>
      <c r="I918" s="664"/>
      <c r="J918" s="664"/>
      <c r="K918" s="664"/>
      <c r="L918" s="664"/>
      <c r="M918" s="664"/>
      <c r="N918" s="664">
        <v>3</v>
      </c>
      <c r="O918" s="664">
        <v>495</v>
      </c>
      <c r="P918" s="677"/>
      <c r="Q918" s="665">
        <v>165</v>
      </c>
    </row>
    <row r="919" spans="1:17" ht="14.4" customHeight="1" x14ac:dyDescent="0.3">
      <c r="A919" s="660" t="s">
        <v>572</v>
      </c>
      <c r="B919" s="661" t="s">
        <v>6577</v>
      </c>
      <c r="C919" s="661" t="s">
        <v>6722</v>
      </c>
      <c r="D919" s="661" t="s">
        <v>6733</v>
      </c>
      <c r="E919" s="661" t="s">
        <v>6734</v>
      </c>
      <c r="F919" s="664"/>
      <c r="G919" s="664"/>
      <c r="H919" s="664"/>
      <c r="I919" s="664"/>
      <c r="J919" s="664"/>
      <c r="K919" s="664"/>
      <c r="L919" s="664"/>
      <c r="M919" s="664"/>
      <c r="N919" s="664">
        <v>3</v>
      </c>
      <c r="O919" s="664">
        <v>141</v>
      </c>
      <c r="P919" s="677"/>
      <c r="Q919" s="665">
        <v>47</v>
      </c>
    </row>
    <row r="920" spans="1:17" ht="14.4" customHeight="1" x14ac:dyDescent="0.3">
      <c r="A920" s="660" t="s">
        <v>572</v>
      </c>
      <c r="B920" s="661" t="s">
        <v>6577</v>
      </c>
      <c r="C920" s="661" t="s">
        <v>6722</v>
      </c>
      <c r="D920" s="661" t="s">
        <v>6739</v>
      </c>
      <c r="E920" s="661" t="s">
        <v>6740</v>
      </c>
      <c r="F920" s="664"/>
      <c r="G920" s="664"/>
      <c r="H920" s="664"/>
      <c r="I920" s="664"/>
      <c r="J920" s="664"/>
      <c r="K920" s="664"/>
      <c r="L920" s="664"/>
      <c r="M920" s="664"/>
      <c r="N920" s="664">
        <v>5</v>
      </c>
      <c r="O920" s="664">
        <v>0</v>
      </c>
      <c r="P920" s="677"/>
      <c r="Q920" s="665">
        <v>0</v>
      </c>
    </row>
    <row r="921" spans="1:17" ht="14.4" customHeight="1" x14ac:dyDescent="0.3">
      <c r="A921" s="660" t="s">
        <v>572</v>
      </c>
      <c r="B921" s="661" t="s">
        <v>6577</v>
      </c>
      <c r="C921" s="661" t="s">
        <v>6722</v>
      </c>
      <c r="D921" s="661" t="s">
        <v>6741</v>
      </c>
      <c r="E921" s="661" t="s">
        <v>6742</v>
      </c>
      <c r="F921" s="664"/>
      <c r="G921" s="664"/>
      <c r="H921" s="664"/>
      <c r="I921" s="664"/>
      <c r="J921" s="664"/>
      <c r="K921" s="664"/>
      <c r="L921" s="664"/>
      <c r="M921" s="664"/>
      <c r="N921" s="664">
        <v>1</v>
      </c>
      <c r="O921" s="664">
        <v>0</v>
      </c>
      <c r="P921" s="677"/>
      <c r="Q921" s="665">
        <v>0</v>
      </c>
    </row>
    <row r="922" spans="1:17" ht="14.4" customHeight="1" x14ac:dyDescent="0.3">
      <c r="A922" s="660" t="s">
        <v>572</v>
      </c>
      <c r="B922" s="661" t="s">
        <v>6577</v>
      </c>
      <c r="C922" s="661" t="s">
        <v>6722</v>
      </c>
      <c r="D922" s="661" t="s">
        <v>6745</v>
      </c>
      <c r="E922" s="661" t="s">
        <v>6746</v>
      </c>
      <c r="F922" s="664">
        <v>2</v>
      </c>
      <c r="G922" s="664">
        <v>0</v>
      </c>
      <c r="H922" s="664"/>
      <c r="I922" s="664">
        <v>0</v>
      </c>
      <c r="J922" s="664">
        <v>4</v>
      </c>
      <c r="K922" s="664">
        <v>0</v>
      </c>
      <c r="L922" s="664"/>
      <c r="M922" s="664">
        <v>0</v>
      </c>
      <c r="N922" s="664">
        <v>18</v>
      </c>
      <c r="O922" s="664">
        <v>266.66000000000003</v>
      </c>
      <c r="P922" s="677"/>
      <c r="Q922" s="665">
        <v>14.814444444444446</v>
      </c>
    </row>
    <row r="923" spans="1:17" ht="14.4" customHeight="1" x14ac:dyDescent="0.3">
      <c r="A923" s="660" t="s">
        <v>572</v>
      </c>
      <c r="B923" s="661" t="s">
        <v>6577</v>
      </c>
      <c r="C923" s="661" t="s">
        <v>6722</v>
      </c>
      <c r="D923" s="661" t="s">
        <v>6749</v>
      </c>
      <c r="E923" s="661" t="s">
        <v>6750</v>
      </c>
      <c r="F923" s="664"/>
      <c r="G923" s="664"/>
      <c r="H923" s="664"/>
      <c r="I923" s="664"/>
      <c r="J923" s="664"/>
      <c r="K923" s="664"/>
      <c r="L923" s="664"/>
      <c r="M923" s="664"/>
      <c r="N923" s="664">
        <v>3</v>
      </c>
      <c r="O923" s="664">
        <v>246</v>
      </c>
      <c r="P923" s="677"/>
      <c r="Q923" s="665">
        <v>82</v>
      </c>
    </row>
    <row r="924" spans="1:17" ht="14.4" customHeight="1" x14ac:dyDescent="0.3">
      <c r="A924" s="660" t="s">
        <v>572</v>
      </c>
      <c r="B924" s="661" t="s">
        <v>6577</v>
      </c>
      <c r="C924" s="661" t="s">
        <v>6722</v>
      </c>
      <c r="D924" s="661" t="s">
        <v>6759</v>
      </c>
      <c r="E924" s="661" t="s">
        <v>6760</v>
      </c>
      <c r="F924" s="664"/>
      <c r="G924" s="664"/>
      <c r="H924" s="664"/>
      <c r="I924" s="664"/>
      <c r="J924" s="664">
        <v>2</v>
      </c>
      <c r="K924" s="664">
        <v>660</v>
      </c>
      <c r="L924" s="664"/>
      <c r="M924" s="664">
        <v>330</v>
      </c>
      <c r="N924" s="664">
        <v>9</v>
      </c>
      <c r="O924" s="664">
        <v>2979</v>
      </c>
      <c r="P924" s="677"/>
      <c r="Q924" s="665">
        <v>331</v>
      </c>
    </row>
    <row r="925" spans="1:17" ht="14.4" customHeight="1" x14ac:dyDescent="0.3">
      <c r="A925" s="660" t="s">
        <v>572</v>
      </c>
      <c r="B925" s="661" t="s">
        <v>6577</v>
      </c>
      <c r="C925" s="661" t="s">
        <v>6722</v>
      </c>
      <c r="D925" s="661" t="s">
        <v>6763</v>
      </c>
      <c r="E925" s="661" t="s">
        <v>6764</v>
      </c>
      <c r="F925" s="664"/>
      <c r="G925" s="664"/>
      <c r="H925" s="664"/>
      <c r="I925" s="664"/>
      <c r="J925" s="664"/>
      <c r="K925" s="664"/>
      <c r="L925" s="664"/>
      <c r="M925" s="664"/>
      <c r="N925" s="664">
        <v>3</v>
      </c>
      <c r="O925" s="664">
        <v>0</v>
      </c>
      <c r="P925" s="677"/>
      <c r="Q925" s="665">
        <v>0</v>
      </c>
    </row>
    <row r="926" spans="1:17" ht="14.4" customHeight="1" x14ac:dyDescent="0.3">
      <c r="A926" s="660" t="s">
        <v>572</v>
      </c>
      <c r="B926" s="661" t="s">
        <v>6577</v>
      </c>
      <c r="C926" s="661" t="s">
        <v>6722</v>
      </c>
      <c r="D926" s="661" t="s">
        <v>6765</v>
      </c>
      <c r="E926" s="661" t="s">
        <v>6766</v>
      </c>
      <c r="F926" s="664"/>
      <c r="G926" s="664"/>
      <c r="H926" s="664"/>
      <c r="I926" s="664"/>
      <c r="J926" s="664"/>
      <c r="K926" s="664"/>
      <c r="L926" s="664"/>
      <c r="M926" s="664"/>
      <c r="N926" s="664">
        <v>3</v>
      </c>
      <c r="O926" s="664">
        <v>1329</v>
      </c>
      <c r="P926" s="677"/>
      <c r="Q926" s="665">
        <v>443</v>
      </c>
    </row>
    <row r="927" spans="1:17" ht="14.4" customHeight="1" x14ac:dyDescent="0.3">
      <c r="A927" s="660" t="s">
        <v>572</v>
      </c>
      <c r="B927" s="661" t="s">
        <v>6577</v>
      </c>
      <c r="C927" s="661" t="s">
        <v>6722</v>
      </c>
      <c r="D927" s="661" t="s">
        <v>6773</v>
      </c>
      <c r="E927" s="661" t="s">
        <v>6774</v>
      </c>
      <c r="F927" s="664">
        <v>6</v>
      </c>
      <c r="G927" s="664">
        <v>978</v>
      </c>
      <c r="H927" s="664">
        <v>1</v>
      </c>
      <c r="I927" s="664">
        <v>163</v>
      </c>
      <c r="J927" s="664">
        <v>4</v>
      </c>
      <c r="K927" s="664">
        <v>652</v>
      </c>
      <c r="L927" s="664">
        <v>0.66666666666666663</v>
      </c>
      <c r="M927" s="664">
        <v>163</v>
      </c>
      <c r="N927" s="664">
        <v>15</v>
      </c>
      <c r="O927" s="664">
        <v>2475</v>
      </c>
      <c r="P927" s="677">
        <v>2.5306748466257667</v>
      </c>
      <c r="Q927" s="665">
        <v>165</v>
      </c>
    </row>
    <row r="928" spans="1:17" ht="14.4" customHeight="1" x14ac:dyDescent="0.3">
      <c r="A928" s="660" t="s">
        <v>572</v>
      </c>
      <c r="B928" s="661" t="s">
        <v>6577</v>
      </c>
      <c r="C928" s="661" t="s">
        <v>6722</v>
      </c>
      <c r="D928" s="661" t="s">
        <v>6775</v>
      </c>
      <c r="E928" s="661" t="s">
        <v>6776</v>
      </c>
      <c r="F928" s="664">
        <v>1</v>
      </c>
      <c r="G928" s="664">
        <v>645</v>
      </c>
      <c r="H928" s="664">
        <v>1</v>
      </c>
      <c r="I928" s="664">
        <v>645</v>
      </c>
      <c r="J928" s="664"/>
      <c r="K928" s="664"/>
      <c r="L928" s="664"/>
      <c r="M928" s="664"/>
      <c r="N928" s="664">
        <v>7</v>
      </c>
      <c r="O928" s="664">
        <v>4571</v>
      </c>
      <c r="P928" s="677">
        <v>7.0868217054263569</v>
      </c>
      <c r="Q928" s="665">
        <v>653</v>
      </c>
    </row>
    <row r="929" spans="1:17" ht="14.4" customHeight="1" x14ac:dyDescent="0.3">
      <c r="A929" s="660" t="s">
        <v>572</v>
      </c>
      <c r="B929" s="661" t="s">
        <v>7003</v>
      </c>
      <c r="C929" s="661" t="s">
        <v>6578</v>
      </c>
      <c r="D929" s="661" t="s">
        <v>6579</v>
      </c>
      <c r="E929" s="661" t="s">
        <v>2974</v>
      </c>
      <c r="F929" s="664"/>
      <c r="G929" s="664"/>
      <c r="H929" s="664"/>
      <c r="I929" s="664"/>
      <c r="J929" s="664">
        <v>7.5</v>
      </c>
      <c r="K929" s="664">
        <v>27541.56</v>
      </c>
      <c r="L929" s="664"/>
      <c r="M929" s="664">
        <v>3672.2080000000001</v>
      </c>
      <c r="N929" s="664">
        <v>4</v>
      </c>
      <c r="O929" s="664">
        <v>12449.24</v>
      </c>
      <c r="P929" s="677"/>
      <c r="Q929" s="665">
        <v>3112.31</v>
      </c>
    </row>
    <row r="930" spans="1:17" ht="14.4" customHeight="1" x14ac:dyDescent="0.3">
      <c r="A930" s="660" t="s">
        <v>572</v>
      </c>
      <c r="B930" s="661" t="s">
        <v>7003</v>
      </c>
      <c r="C930" s="661" t="s">
        <v>6578</v>
      </c>
      <c r="D930" s="661" t="s">
        <v>6580</v>
      </c>
      <c r="E930" s="661" t="s">
        <v>2974</v>
      </c>
      <c r="F930" s="664"/>
      <c r="G930" s="664"/>
      <c r="H930" s="664"/>
      <c r="I930" s="664"/>
      <c r="J930" s="664"/>
      <c r="K930" s="664"/>
      <c r="L930" s="664"/>
      <c r="M930" s="664"/>
      <c r="N930" s="664">
        <v>13</v>
      </c>
      <c r="O930" s="664">
        <v>20229.95</v>
      </c>
      <c r="P930" s="677"/>
      <c r="Q930" s="665">
        <v>1556.15</v>
      </c>
    </row>
    <row r="931" spans="1:17" ht="14.4" customHeight="1" x14ac:dyDescent="0.3">
      <c r="A931" s="660" t="s">
        <v>572</v>
      </c>
      <c r="B931" s="661" t="s">
        <v>7003</v>
      </c>
      <c r="C931" s="661" t="s">
        <v>6578</v>
      </c>
      <c r="D931" s="661" t="s">
        <v>7004</v>
      </c>
      <c r="E931" s="661" t="s">
        <v>2769</v>
      </c>
      <c r="F931" s="664">
        <v>7.2</v>
      </c>
      <c r="G931" s="664">
        <v>22459.53</v>
      </c>
      <c r="H931" s="664">
        <v>1</v>
      </c>
      <c r="I931" s="664">
        <v>3119.3791666666666</v>
      </c>
      <c r="J931" s="664">
        <v>2</v>
      </c>
      <c r="K931" s="664">
        <v>6238.76</v>
      </c>
      <c r="L931" s="664">
        <v>0.27777785198532651</v>
      </c>
      <c r="M931" s="664">
        <v>3119.38</v>
      </c>
      <c r="N931" s="664"/>
      <c r="O931" s="664"/>
      <c r="P931" s="677"/>
      <c r="Q931" s="665"/>
    </row>
    <row r="932" spans="1:17" ht="14.4" customHeight="1" x14ac:dyDescent="0.3">
      <c r="A932" s="660" t="s">
        <v>572</v>
      </c>
      <c r="B932" s="661" t="s">
        <v>7003</v>
      </c>
      <c r="C932" s="661" t="s">
        <v>6578</v>
      </c>
      <c r="D932" s="661" t="s">
        <v>7005</v>
      </c>
      <c r="E932" s="661" t="s">
        <v>3404</v>
      </c>
      <c r="F932" s="664">
        <v>134.5</v>
      </c>
      <c r="G932" s="664">
        <v>11203.849999999999</v>
      </c>
      <c r="H932" s="664">
        <v>1</v>
      </c>
      <c r="I932" s="664">
        <v>83.299999999999983</v>
      </c>
      <c r="J932" s="664">
        <v>197.5</v>
      </c>
      <c r="K932" s="664">
        <v>19442.96</v>
      </c>
      <c r="L932" s="664">
        <v>1.7353820338544341</v>
      </c>
      <c r="M932" s="664">
        <v>98.445367088607597</v>
      </c>
      <c r="N932" s="664">
        <v>371.75</v>
      </c>
      <c r="O932" s="664">
        <v>31884.329999999998</v>
      </c>
      <c r="P932" s="677">
        <v>2.8458369221294468</v>
      </c>
      <c r="Q932" s="665">
        <v>85.768204438466711</v>
      </c>
    </row>
    <row r="933" spans="1:17" ht="14.4" customHeight="1" x14ac:dyDescent="0.3">
      <c r="A933" s="660" t="s">
        <v>572</v>
      </c>
      <c r="B933" s="661" t="s">
        <v>7003</v>
      </c>
      <c r="C933" s="661" t="s">
        <v>6578</v>
      </c>
      <c r="D933" s="661" t="s">
        <v>7006</v>
      </c>
      <c r="E933" s="661" t="s">
        <v>7007</v>
      </c>
      <c r="F933" s="664">
        <v>31</v>
      </c>
      <c r="G933" s="664">
        <v>2570.52</v>
      </c>
      <c r="H933" s="664">
        <v>1</v>
      </c>
      <c r="I933" s="664">
        <v>82.92</v>
      </c>
      <c r="J933" s="664"/>
      <c r="K933" s="664"/>
      <c r="L933" s="664"/>
      <c r="M933" s="664"/>
      <c r="N933" s="664"/>
      <c r="O933" s="664"/>
      <c r="P933" s="677"/>
      <c r="Q933" s="665"/>
    </row>
    <row r="934" spans="1:17" ht="14.4" customHeight="1" x14ac:dyDescent="0.3">
      <c r="A934" s="660" t="s">
        <v>572</v>
      </c>
      <c r="B934" s="661" t="s">
        <v>7003</v>
      </c>
      <c r="C934" s="661" t="s">
        <v>6578</v>
      </c>
      <c r="D934" s="661" t="s">
        <v>7008</v>
      </c>
      <c r="E934" s="661" t="s">
        <v>3410</v>
      </c>
      <c r="F934" s="664">
        <v>7</v>
      </c>
      <c r="G934" s="664">
        <v>7450.24</v>
      </c>
      <c r="H934" s="664">
        <v>1</v>
      </c>
      <c r="I934" s="664">
        <v>1064.32</v>
      </c>
      <c r="J934" s="664">
        <v>117</v>
      </c>
      <c r="K934" s="664">
        <v>124525.44</v>
      </c>
      <c r="L934" s="664">
        <v>16.714285714285715</v>
      </c>
      <c r="M934" s="664">
        <v>1064.32</v>
      </c>
      <c r="N934" s="664">
        <v>12</v>
      </c>
      <c r="O934" s="664">
        <v>10436.64</v>
      </c>
      <c r="P934" s="677">
        <v>1.4008461472382097</v>
      </c>
      <c r="Q934" s="665">
        <v>869.71999999999991</v>
      </c>
    </row>
    <row r="935" spans="1:17" ht="14.4" customHeight="1" x14ac:dyDescent="0.3">
      <c r="A935" s="660" t="s">
        <v>572</v>
      </c>
      <c r="B935" s="661" t="s">
        <v>7003</v>
      </c>
      <c r="C935" s="661" t="s">
        <v>6578</v>
      </c>
      <c r="D935" s="661" t="s">
        <v>7009</v>
      </c>
      <c r="E935" s="661" t="s">
        <v>7010</v>
      </c>
      <c r="F935" s="664">
        <v>1</v>
      </c>
      <c r="G935" s="664">
        <v>5214.82</v>
      </c>
      <c r="H935" s="664">
        <v>1</v>
      </c>
      <c r="I935" s="664">
        <v>5214.82</v>
      </c>
      <c r="J935" s="664">
        <v>10</v>
      </c>
      <c r="K935" s="664">
        <v>52148.2</v>
      </c>
      <c r="L935" s="664">
        <v>10</v>
      </c>
      <c r="M935" s="664">
        <v>5214.82</v>
      </c>
      <c r="N935" s="664"/>
      <c r="O935" s="664"/>
      <c r="P935" s="677"/>
      <c r="Q935" s="665"/>
    </row>
    <row r="936" spans="1:17" ht="14.4" customHeight="1" x14ac:dyDescent="0.3">
      <c r="A936" s="660" t="s">
        <v>572</v>
      </c>
      <c r="B936" s="661" t="s">
        <v>7003</v>
      </c>
      <c r="C936" s="661" t="s">
        <v>6578</v>
      </c>
      <c r="D936" s="661" t="s">
        <v>7011</v>
      </c>
      <c r="E936" s="661" t="s">
        <v>7007</v>
      </c>
      <c r="F936" s="664">
        <v>51</v>
      </c>
      <c r="G936" s="664">
        <v>6715.26</v>
      </c>
      <c r="H936" s="664">
        <v>1</v>
      </c>
      <c r="I936" s="664">
        <v>131.67176470588237</v>
      </c>
      <c r="J936" s="664">
        <v>83</v>
      </c>
      <c r="K936" s="664">
        <v>9790.68</v>
      </c>
      <c r="L936" s="664">
        <v>1.4579748215258976</v>
      </c>
      <c r="M936" s="664">
        <v>117.96000000000001</v>
      </c>
      <c r="N936" s="664">
        <v>32</v>
      </c>
      <c r="O936" s="664">
        <v>3610.56</v>
      </c>
      <c r="P936" s="677">
        <v>0.5376649601057889</v>
      </c>
      <c r="Q936" s="665">
        <v>112.83</v>
      </c>
    </row>
    <row r="937" spans="1:17" ht="14.4" customHeight="1" x14ac:dyDescent="0.3">
      <c r="A937" s="660" t="s">
        <v>572</v>
      </c>
      <c r="B937" s="661" t="s">
        <v>7003</v>
      </c>
      <c r="C937" s="661" t="s">
        <v>6578</v>
      </c>
      <c r="D937" s="661" t="s">
        <v>6581</v>
      </c>
      <c r="E937" s="661" t="s">
        <v>6582</v>
      </c>
      <c r="F937" s="664">
        <v>1.6</v>
      </c>
      <c r="G937" s="664">
        <v>224.12</v>
      </c>
      <c r="H937" s="664">
        <v>1</v>
      </c>
      <c r="I937" s="664">
        <v>140.07499999999999</v>
      </c>
      <c r="J937" s="664"/>
      <c r="K937" s="664"/>
      <c r="L937" s="664"/>
      <c r="M937" s="664"/>
      <c r="N937" s="664">
        <v>11.95</v>
      </c>
      <c r="O937" s="664">
        <v>1661.71</v>
      </c>
      <c r="P937" s="677">
        <v>7.414376227021239</v>
      </c>
      <c r="Q937" s="665">
        <v>139.05523012552302</v>
      </c>
    </row>
    <row r="938" spans="1:17" ht="14.4" customHeight="1" x14ac:dyDescent="0.3">
      <c r="A938" s="660" t="s">
        <v>572</v>
      </c>
      <c r="B938" s="661" t="s">
        <v>7003</v>
      </c>
      <c r="C938" s="661" t="s">
        <v>6578</v>
      </c>
      <c r="D938" s="661" t="s">
        <v>6583</v>
      </c>
      <c r="E938" s="661" t="s">
        <v>6582</v>
      </c>
      <c r="F938" s="664">
        <v>39</v>
      </c>
      <c r="G938" s="664">
        <v>10919.7</v>
      </c>
      <c r="H938" s="664">
        <v>1</v>
      </c>
      <c r="I938" s="664">
        <v>279.99230769230769</v>
      </c>
      <c r="J938" s="664">
        <v>25</v>
      </c>
      <c r="K938" s="664">
        <v>7004.5</v>
      </c>
      <c r="L938" s="664">
        <v>0.64145535133749088</v>
      </c>
      <c r="M938" s="664">
        <v>280.18</v>
      </c>
      <c r="N938" s="664">
        <v>37</v>
      </c>
      <c r="O938" s="664">
        <v>10224.92</v>
      </c>
      <c r="P938" s="677">
        <v>0.9363737099004551</v>
      </c>
      <c r="Q938" s="665">
        <v>276.34918918918919</v>
      </c>
    </row>
    <row r="939" spans="1:17" ht="14.4" customHeight="1" x14ac:dyDescent="0.3">
      <c r="A939" s="660" t="s">
        <v>572</v>
      </c>
      <c r="B939" s="661" t="s">
        <v>7003</v>
      </c>
      <c r="C939" s="661" t="s">
        <v>6578</v>
      </c>
      <c r="D939" s="661" t="s">
        <v>6584</v>
      </c>
      <c r="E939" s="661" t="s">
        <v>1680</v>
      </c>
      <c r="F939" s="664">
        <v>260.40000000000003</v>
      </c>
      <c r="G939" s="664">
        <v>66539.37</v>
      </c>
      <c r="H939" s="664">
        <v>1</v>
      </c>
      <c r="I939" s="664">
        <v>255.52753456221194</v>
      </c>
      <c r="J939" s="664">
        <v>304.75</v>
      </c>
      <c r="K939" s="664">
        <v>77881.63</v>
      </c>
      <c r="L939" s="664">
        <v>1.1704593836701491</v>
      </c>
      <c r="M939" s="664">
        <v>255.55908121410994</v>
      </c>
      <c r="N939" s="664">
        <v>173.2</v>
      </c>
      <c r="O939" s="664">
        <v>34918.31</v>
      </c>
      <c r="P939" s="677">
        <v>0.52477668484086937</v>
      </c>
      <c r="Q939" s="665">
        <v>201.60687066974594</v>
      </c>
    </row>
    <row r="940" spans="1:17" ht="14.4" customHeight="1" x14ac:dyDescent="0.3">
      <c r="A940" s="660" t="s">
        <v>572</v>
      </c>
      <c r="B940" s="661" t="s">
        <v>7003</v>
      </c>
      <c r="C940" s="661" t="s">
        <v>6578</v>
      </c>
      <c r="D940" s="661" t="s">
        <v>7012</v>
      </c>
      <c r="E940" s="661" t="s">
        <v>7013</v>
      </c>
      <c r="F940" s="664">
        <v>0.04</v>
      </c>
      <c r="G940" s="664">
        <v>35.74</v>
      </c>
      <c r="H940" s="664">
        <v>1</v>
      </c>
      <c r="I940" s="664">
        <v>893.5</v>
      </c>
      <c r="J940" s="664">
        <v>0.4</v>
      </c>
      <c r="K940" s="664">
        <v>294.2</v>
      </c>
      <c r="L940" s="664">
        <v>8.2316731952993845</v>
      </c>
      <c r="M940" s="664">
        <v>735.49999999999989</v>
      </c>
      <c r="N940" s="664"/>
      <c r="O940" s="664"/>
      <c r="P940" s="677"/>
      <c r="Q940" s="665"/>
    </row>
    <row r="941" spans="1:17" ht="14.4" customHeight="1" x14ac:dyDescent="0.3">
      <c r="A941" s="660" t="s">
        <v>572</v>
      </c>
      <c r="B941" s="661" t="s">
        <v>7003</v>
      </c>
      <c r="C941" s="661" t="s">
        <v>6578</v>
      </c>
      <c r="D941" s="661" t="s">
        <v>6585</v>
      </c>
      <c r="E941" s="661" t="s">
        <v>6586</v>
      </c>
      <c r="F941" s="664">
        <v>1</v>
      </c>
      <c r="G941" s="664">
        <v>7248.72</v>
      </c>
      <c r="H941" s="664">
        <v>1</v>
      </c>
      <c r="I941" s="664">
        <v>7248.72</v>
      </c>
      <c r="J941" s="664"/>
      <c r="K941" s="664"/>
      <c r="L941" s="664"/>
      <c r="M941" s="664"/>
      <c r="N941" s="664"/>
      <c r="O941" s="664"/>
      <c r="P941" s="677"/>
      <c r="Q941" s="665"/>
    </row>
    <row r="942" spans="1:17" ht="14.4" customHeight="1" x14ac:dyDescent="0.3">
      <c r="A942" s="660" t="s">
        <v>572</v>
      </c>
      <c r="B942" s="661" t="s">
        <v>7003</v>
      </c>
      <c r="C942" s="661" t="s">
        <v>6578</v>
      </c>
      <c r="D942" s="661" t="s">
        <v>7014</v>
      </c>
      <c r="E942" s="661" t="s">
        <v>2707</v>
      </c>
      <c r="F942" s="664">
        <v>0.06</v>
      </c>
      <c r="G942" s="664">
        <v>174.16</v>
      </c>
      <c r="H942" s="664">
        <v>1</v>
      </c>
      <c r="I942" s="664">
        <v>2902.6666666666665</v>
      </c>
      <c r="J942" s="664">
        <v>0.24</v>
      </c>
      <c r="K942" s="664">
        <v>246.52</v>
      </c>
      <c r="L942" s="664">
        <v>1.4154800183739091</v>
      </c>
      <c r="M942" s="664">
        <v>1027.1666666666667</v>
      </c>
      <c r="N942" s="664"/>
      <c r="O942" s="664"/>
      <c r="P942" s="677"/>
      <c r="Q942" s="665"/>
    </row>
    <row r="943" spans="1:17" ht="14.4" customHeight="1" x14ac:dyDescent="0.3">
      <c r="A943" s="660" t="s">
        <v>572</v>
      </c>
      <c r="B943" s="661" t="s">
        <v>7003</v>
      </c>
      <c r="C943" s="661" t="s">
        <v>6578</v>
      </c>
      <c r="D943" s="661" t="s">
        <v>6587</v>
      </c>
      <c r="E943" s="661" t="s">
        <v>1439</v>
      </c>
      <c r="F943" s="664">
        <v>0.6</v>
      </c>
      <c r="G943" s="664">
        <v>526.74</v>
      </c>
      <c r="H943" s="664">
        <v>1</v>
      </c>
      <c r="I943" s="664">
        <v>877.90000000000009</v>
      </c>
      <c r="J943" s="664"/>
      <c r="K943" s="664"/>
      <c r="L943" s="664"/>
      <c r="M943" s="664"/>
      <c r="N943" s="664">
        <v>2.8</v>
      </c>
      <c r="O943" s="664">
        <v>2351.29</v>
      </c>
      <c r="P943" s="677">
        <v>4.4638531343736947</v>
      </c>
      <c r="Q943" s="665">
        <v>839.74642857142862</v>
      </c>
    </row>
    <row r="944" spans="1:17" ht="14.4" customHeight="1" x14ac:dyDescent="0.3">
      <c r="A944" s="660" t="s">
        <v>572</v>
      </c>
      <c r="B944" s="661" t="s">
        <v>7003</v>
      </c>
      <c r="C944" s="661" t="s">
        <v>6578</v>
      </c>
      <c r="D944" s="661" t="s">
        <v>7015</v>
      </c>
      <c r="E944" s="661" t="s">
        <v>1225</v>
      </c>
      <c r="F944" s="664">
        <v>21.5</v>
      </c>
      <c r="G944" s="664">
        <v>19946.59</v>
      </c>
      <c r="H944" s="664">
        <v>1</v>
      </c>
      <c r="I944" s="664">
        <v>927.74837209302325</v>
      </c>
      <c r="J944" s="664">
        <v>49.2</v>
      </c>
      <c r="K944" s="664">
        <v>35640.479999999996</v>
      </c>
      <c r="L944" s="664">
        <v>1.7867956377506129</v>
      </c>
      <c r="M944" s="664">
        <v>724.39999999999986</v>
      </c>
      <c r="N944" s="664">
        <v>14.14</v>
      </c>
      <c r="O944" s="664">
        <v>9797.59</v>
      </c>
      <c r="P944" s="677">
        <v>0.49119122616948563</v>
      </c>
      <c r="Q944" s="665">
        <v>692.89886845827436</v>
      </c>
    </row>
    <row r="945" spans="1:17" ht="14.4" customHeight="1" x14ac:dyDescent="0.3">
      <c r="A945" s="660" t="s">
        <v>572</v>
      </c>
      <c r="B945" s="661" t="s">
        <v>7003</v>
      </c>
      <c r="C945" s="661" t="s">
        <v>6578</v>
      </c>
      <c r="D945" s="661" t="s">
        <v>7016</v>
      </c>
      <c r="E945" s="661" t="s">
        <v>1646</v>
      </c>
      <c r="F945" s="664">
        <v>10.8</v>
      </c>
      <c r="G945" s="664">
        <v>7024.75</v>
      </c>
      <c r="H945" s="664">
        <v>1</v>
      </c>
      <c r="I945" s="664">
        <v>650.43981481481478</v>
      </c>
      <c r="J945" s="664"/>
      <c r="K945" s="664"/>
      <c r="L945" s="664"/>
      <c r="M945" s="664"/>
      <c r="N945" s="664"/>
      <c r="O945" s="664"/>
      <c r="P945" s="677"/>
      <c r="Q945" s="665"/>
    </row>
    <row r="946" spans="1:17" ht="14.4" customHeight="1" x14ac:dyDescent="0.3">
      <c r="A946" s="660" t="s">
        <v>572</v>
      </c>
      <c r="B946" s="661" t="s">
        <v>7003</v>
      </c>
      <c r="C946" s="661" t="s">
        <v>6578</v>
      </c>
      <c r="D946" s="661" t="s">
        <v>7017</v>
      </c>
      <c r="E946" s="661" t="s">
        <v>3049</v>
      </c>
      <c r="F946" s="664"/>
      <c r="G946" s="664"/>
      <c r="H946" s="664"/>
      <c r="I946" s="664"/>
      <c r="J946" s="664">
        <v>3.1999999999999997</v>
      </c>
      <c r="K946" s="664">
        <v>2315.9499999999998</v>
      </c>
      <c r="L946" s="664"/>
      <c r="M946" s="664">
        <v>723.734375</v>
      </c>
      <c r="N946" s="664"/>
      <c r="O946" s="664"/>
      <c r="P946" s="677"/>
      <c r="Q946" s="665"/>
    </row>
    <row r="947" spans="1:17" ht="14.4" customHeight="1" x14ac:dyDescent="0.3">
      <c r="A947" s="660" t="s">
        <v>572</v>
      </c>
      <c r="B947" s="661" t="s">
        <v>7003</v>
      </c>
      <c r="C947" s="661" t="s">
        <v>6578</v>
      </c>
      <c r="D947" s="661" t="s">
        <v>6588</v>
      </c>
      <c r="E947" s="661" t="s">
        <v>2288</v>
      </c>
      <c r="F947" s="664">
        <v>20</v>
      </c>
      <c r="G947" s="664">
        <v>129400.4</v>
      </c>
      <c r="H947" s="664">
        <v>1</v>
      </c>
      <c r="I947" s="664">
        <v>6470.0199999999995</v>
      </c>
      <c r="J947" s="664">
        <v>12</v>
      </c>
      <c r="K947" s="664">
        <v>77640.240000000005</v>
      </c>
      <c r="L947" s="664">
        <v>0.60000000000000009</v>
      </c>
      <c r="M947" s="664">
        <v>6470.02</v>
      </c>
      <c r="N947" s="664">
        <v>4</v>
      </c>
      <c r="O947" s="664">
        <v>24754.84</v>
      </c>
      <c r="P947" s="677">
        <v>0.19130419998701706</v>
      </c>
      <c r="Q947" s="665">
        <v>6188.71</v>
      </c>
    </row>
    <row r="948" spans="1:17" ht="14.4" customHeight="1" x14ac:dyDescent="0.3">
      <c r="A948" s="660" t="s">
        <v>572</v>
      </c>
      <c r="B948" s="661" t="s">
        <v>7003</v>
      </c>
      <c r="C948" s="661" t="s">
        <v>6578</v>
      </c>
      <c r="D948" s="661" t="s">
        <v>7018</v>
      </c>
      <c r="E948" s="661" t="s">
        <v>3030</v>
      </c>
      <c r="F948" s="664">
        <v>0.9</v>
      </c>
      <c r="G948" s="664">
        <v>12238.92</v>
      </c>
      <c r="H948" s="664">
        <v>1</v>
      </c>
      <c r="I948" s="664">
        <v>13598.8</v>
      </c>
      <c r="J948" s="664">
        <v>0.1</v>
      </c>
      <c r="K948" s="664">
        <v>1359.88</v>
      </c>
      <c r="L948" s="664">
        <v>0.11111111111111112</v>
      </c>
      <c r="M948" s="664">
        <v>13598.800000000001</v>
      </c>
      <c r="N948" s="664">
        <v>2.8000000000000003</v>
      </c>
      <c r="O948" s="664">
        <v>33637.519999999997</v>
      </c>
      <c r="P948" s="677">
        <v>2.7484059050962011</v>
      </c>
      <c r="Q948" s="665">
        <v>12013.399999999998</v>
      </c>
    </row>
    <row r="949" spans="1:17" ht="14.4" customHeight="1" x14ac:dyDescent="0.3">
      <c r="A949" s="660" t="s">
        <v>572</v>
      </c>
      <c r="B949" s="661" t="s">
        <v>7003</v>
      </c>
      <c r="C949" s="661" t="s">
        <v>6578</v>
      </c>
      <c r="D949" s="661" t="s">
        <v>6591</v>
      </c>
      <c r="E949" s="661" t="s">
        <v>6592</v>
      </c>
      <c r="F949" s="664">
        <v>-7.1054273576010019E-15</v>
      </c>
      <c r="G949" s="664">
        <v>-5.8207660913467407E-11</v>
      </c>
      <c r="H949" s="664">
        <v>1</v>
      </c>
      <c r="I949" s="664">
        <v>8192</v>
      </c>
      <c r="J949" s="664">
        <v>-8.8817841970012523E-16</v>
      </c>
      <c r="K949" s="664">
        <v>-8.7311491370201111E-11</v>
      </c>
      <c r="L949" s="664">
        <v>1.5</v>
      </c>
      <c r="M949" s="664">
        <v>98304</v>
      </c>
      <c r="N949" s="664">
        <v>-1.4210854715202004E-14</v>
      </c>
      <c r="O949" s="664">
        <v>0</v>
      </c>
      <c r="P949" s="677">
        <v>0</v>
      </c>
      <c r="Q949" s="665">
        <v>0</v>
      </c>
    </row>
    <row r="950" spans="1:17" ht="14.4" customHeight="1" x14ac:dyDescent="0.3">
      <c r="A950" s="660" t="s">
        <v>572</v>
      </c>
      <c r="B950" s="661" t="s">
        <v>7003</v>
      </c>
      <c r="C950" s="661" t="s">
        <v>6578</v>
      </c>
      <c r="D950" s="661" t="s">
        <v>6591</v>
      </c>
      <c r="E950" s="661" t="s">
        <v>3192</v>
      </c>
      <c r="F950" s="664">
        <v>146.4</v>
      </c>
      <c r="G950" s="664">
        <v>1910922.02</v>
      </c>
      <c r="H950" s="664">
        <v>1</v>
      </c>
      <c r="I950" s="664">
        <v>13052.746038251365</v>
      </c>
      <c r="J950" s="664">
        <v>63.55</v>
      </c>
      <c r="K950" s="664">
        <v>830192.24</v>
      </c>
      <c r="L950" s="664">
        <v>0.43444590167002206</v>
      </c>
      <c r="M950" s="664">
        <v>13063.607238394965</v>
      </c>
      <c r="N950" s="664">
        <v>106.60999999999999</v>
      </c>
      <c r="O950" s="664">
        <v>1333010.8399999999</v>
      </c>
      <c r="P950" s="677">
        <v>0.69757469224202029</v>
      </c>
      <c r="Q950" s="665">
        <v>12503.619172685489</v>
      </c>
    </row>
    <row r="951" spans="1:17" ht="14.4" customHeight="1" x14ac:dyDescent="0.3">
      <c r="A951" s="660" t="s">
        <v>572</v>
      </c>
      <c r="B951" s="661" t="s">
        <v>7003</v>
      </c>
      <c r="C951" s="661" t="s">
        <v>6578</v>
      </c>
      <c r="D951" s="661" t="s">
        <v>6593</v>
      </c>
      <c r="E951" s="661" t="s">
        <v>6592</v>
      </c>
      <c r="F951" s="664">
        <v>-7.1054273576010019E-15</v>
      </c>
      <c r="G951" s="664">
        <v>2.3283064365386963E-10</v>
      </c>
      <c r="H951" s="664">
        <v>1</v>
      </c>
      <c r="I951" s="664">
        <v>-32768</v>
      </c>
      <c r="J951" s="664">
        <v>7.1054273576010019E-15</v>
      </c>
      <c r="K951" s="664">
        <v>4.0745362639427185E-10</v>
      </c>
      <c r="L951" s="664">
        <v>1.75</v>
      </c>
      <c r="M951" s="664">
        <v>57344</v>
      </c>
      <c r="N951" s="664">
        <v>-7.1054273576010019E-15</v>
      </c>
      <c r="O951" s="664">
        <v>3.4924596548080444E-10</v>
      </c>
      <c r="P951" s="677">
        <v>1.5</v>
      </c>
      <c r="Q951" s="665">
        <v>-49152</v>
      </c>
    </row>
    <row r="952" spans="1:17" ht="14.4" customHeight="1" x14ac:dyDescent="0.3">
      <c r="A952" s="660" t="s">
        <v>572</v>
      </c>
      <c r="B952" s="661" t="s">
        <v>7003</v>
      </c>
      <c r="C952" s="661" t="s">
        <v>6578</v>
      </c>
      <c r="D952" s="661" t="s">
        <v>6593</v>
      </c>
      <c r="E952" s="661" t="s">
        <v>6594</v>
      </c>
      <c r="F952" s="664">
        <v>67.900000000000006</v>
      </c>
      <c r="G952" s="664">
        <v>2216071.3400000003</v>
      </c>
      <c r="H952" s="664">
        <v>1</v>
      </c>
      <c r="I952" s="664">
        <v>32637.280412371136</v>
      </c>
      <c r="J952" s="664">
        <v>76.900000000000006</v>
      </c>
      <c r="K952" s="664">
        <v>2511479.37</v>
      </c>
      <c r="L952" s="664">
        <v>1.1333025813149138</v>
      </c>
      <c r="M952" s="664">
        <v>32659.029518855656</v>
      </c>
      <c r="N952" s="664">
        <v>78.599999999999994</v>
      </c>
      <c r="O952" s="664">
        <v>2456810.7999999998</v>
      </c>
      <c r="P952" s="677">
        <v>1.1086334431814815</v>
      </c>
      <c r="Q952" s="665">
        <v>31257.13486005089</v>
      </c>
    </row>
    <row r="953" spans="1:17" ht="14.4" customHeight="1" x14ac:dyDescent="0.3">
      <c r="A953" s="660" t="s">
        <v>572</v>
      </c>
      <c r="B953" s="661" t="s">
        <v>7003</v>
      </c>
      <c r="C953" s="661" t="s">
        <v>6578</v>
      </c>
      <c r="D953" s="661" t="s">
        <v>7019</v>
      </c>
      <c r="E953" s="661" t="s">
        <v>2246</v>
      </c>
      <c r="F953" s="664"/>
      <c r="G953" s="664"/>
      <c r="H953" s="664"/>
      <c r="I953" s="664"/>
      <c r="J953" s="664">
        <v>78</v>
      </c>
      <c r="K953" s="664">
        <v>273187.98</v>
      </c>
      <c r="L953" s="664"/>
      <c r="M953" s="664">
        <v>3502.41</v>
      </c>
      <c r="N953" s="664">
        <v>39</v>
      </c>
      <c r="O953" s="664">
        <v>130655.07</v>
      </c>
      <c r="P953" s="677"/>
      <c r="Q953" s="665">
        <v>3350.13</v>
      </c>
    </row>
    <row r="954" spans="1:17" ht="14.4" customHeight="1" x14ac:dyDescent="0.3">
      <c r="A954" s="660" t="s">
        <v>572</v>
      </c>
      <c r="B954" s="661" t="s">
        <v>7003</v>
      </c>
      <c r="C954" s="661" t="s">
        <v>6578</v>
      </c>
      <c r="D954" s="661" t="s">
        <v>7020</v>
      </c>
      <c r="E954" s="661" t="s">
        <v>3060</v>
      </c>
      <c r="F954" s="664">
        <v>1</v>
      </c>
      <c r="G954" s="664">
        <v>12158.73</v>
      </c>
      <c r="H954" s="664">
        <v>1</v>
      </c>
      <c r="I954" s="664">
        <v>12158.73</v>
      </c>
      <c r="J954" s="664"/>
      <c r="K954" s="664"/>
      <c r="L954" s="664"/>
      <c r="M954" s="664"/>
      <c r="N954" s="664"/>
      <c r="O954" s="664"/>
      <c r="P954" s="677"/>
      <c r="Q954" s="665"/>
    </row>
    <row r="955" spans="1:17" ht="14.4" customHeight="1" x14ac:dyDescent="0.3">
      <c r="A955" s="660" t="s">
        <v>572</v>
      </c>
      <c r="B955" s="661" t="s">
        <v>7003</v>
      </c>
      <c r="C955" s="661" t="s">
        <v>6578</v>
      </c>
      <c r="D955" s="661" t="s">
        <v>6602</v>
      </c>
      <c r="E955" s="661" t="s">
        <v>6603</v>
      </c>
      <c r="F955" s="664">
        <v>1.5</v>
      </c>
      <c r="G955" s="664">
        <v>32619.18</v>
      </c>
      <c r="H955" s="664">
        <v>1</v>
      </c>
      <c r="I955" s="664">
        <v>21746.12</v>
      </c>
      <c r="J955" s="664">
        <v>1.5</v>
      </c>
      <c r="K955" s="664">
        <v>32619.18</v>
      </c>
      <c r="L955" s="664">
        <v>1</v>
      </c>
      <c r="M955" s="664">
        <v>21746.12</v>
      </c>
      <c r="N955" s="664"/>
      <c r="O955" s="664"/>
      <c r="P955" s="677"/>
      <c r="Q955" s="665"/>
    </row>
    <row r="956" spans="1:17" ht="14.4" customHeight="1" x14ac:dyDescent="0.3">
      <c r="A956" s="660" t="s">
        <v>572</v>
      </c>
      <c r="B956" s="661" t="s">
        <v>7003</v>
      </c>
      <c r="C956" s="661" t="s">
        <v>6578</v>
      </c>
      <c r="D956" s="661" t="s">
        <v>6604</v>
      </c>
      <c r="E956" s="661" t="s">
        <v>2362</v>
      </c>
      <c r="F956" s="664"/>
      <c r="G956" s="664"/>
      <c r="H956" s="664"/>
      <c r="I956" s="664"/>
      <c r="J956" s="664">
        <v>1.2</v>
      </c>
      <c r="K956" s="664">
        <v>11943.3</v>
      </c>
      <c r="L956" s="664"/>
      <c r="M956" s="664">
        <v>9952.75</v>
      </c>
      <c r="N956" s="664"/>
      <c r="O956" s="664"/>
      <c r="P956" s="677"/>
      <c r="Q956" s="665"/>
    </row>
    <row r="957" spans="1:17" ht="14.4" customHeight="1" x14ac:dyDescent="0.3">
      <c r="A957" s="660" t="s">
        <v>572</v>
      </c>
      <c r="B957" s="661" t="s">
        <v>7003</v>
      </c>
      <c r="C957" s="661" t="s">
        <v>6578</v>
      </c>
      <c r="D957" s="661" t="s">
        <v>6605</v>
      </c>
      <c r="E957" s="661" t="s">
        <v>6606</v>
      </c>
      <c r="F957" s="664">
        <v>1.7763568394002505E-15</v>
      </c>
      <c r="G957" s="664">
        <v>8.7311491370201111E-11</v>
      </c>
      <c r="H957" s="664">
        <v>1</v>
      </c>
      <c r="I957" s="664">
        <v>49152</v>
      </c>
      <c r="J957" s="664">
        <v>-2.6645352591003757E-15</v>
      </c>
      <c r="K957" s="664">
        <v>-8.7311491370201111E-11</v>
      </c>
      <c r="L957" s="664">
        <v>-1</v>
      </c>
      <c r="M957" s="664">
        <v>32768</v>
      </c>
      <c r="N957" s="664">
        <v>8.8817841970012523E-16</v>
      </c>
      <c r="O957" s="664">
        <v>2.9103830456733704E-11</v>
      </c>
      <c r="P957" s="677">
        <v>0.33333333333333331</v>
      </c>
      <c r="Q957" s="665">
        <v>32768</v>
      </c>
    </row>
    <row r="958" spans="1:17" ht="14.4" customHeight="1" x14ac:dyDescent="0.3">
      <c r="A958" s="660" t="s">
        <v>572</v>
      </c>
      <c r="B958" s="661" t="s">
        <v>7003</v>
      </c>
      <c r="C958" s="661" t="s">
        <v>6578</v>
      </c>
      <c r="D958" s="661" t="s">
        <v>6605</v>
      </c>
      <c r="E958" s="661" t="s">
        <v>6607</v>
      </c>
      <c r="F958" s="664"/>
      <c r="G958" s="664"/>
      <c r="H958" s="664"/>
      <c r="I958" s="664"/>
      <c r="J958" s="664"/>
      <c r="K958" s="664"/>
      <c r="L958" s="664"/>
      <c r="M958" s="664"/>
      <c r="N958" s="664">
        <v>21.89</v>
      </c>
      <c r="O958" s="664">
        <v>594890.79</v>
      </c>
      <c r="P958" s="677"/>
      <c r="Q958" s="665">
        <v>27176.372316126086</v>
      </c>
    </row>
    <row r="959" spans="1:17" ht="14.4" customHeight="1" x14ac:dyDescent="0.3">
      <c r="A959" s="660" t="s">
        <v>572</v>
      </c>
      <c r="B959" s="661" t="s">
        <v>7003</v>
      </c>
      <c r="C959" s="661" t="s">
        <v>6578</v>
      </c>
      <c r="D959" s="661" t="s">
        <v>6610</v>
      </c>
      <c r="E959" s="661" t="s">
        <v>6611</v>
      </c>
      <c r="F959" s="664">
        <v>7</v>
      </c>
      <c r="G959" s="664">
        <v>173014.66</v>
      </c>
      <c r="H959" s="664">
        <v>1</v>
      </c>
      <c r="I959" s="664">
        <v>24716.38</v>
      </c>
      <c r="J959" s="664">
        <v>10</v>
      </c>
      <c r="K959" s="664">
        <v>247163.80000000002</v>
      </c>
      <c r="L959" s="664">
        <v>1.4285714285714286</v>
      </c>
      <c r="M959" s="664">
        <v>24716.38</v>
      </c>
      <c r="N959" s="664">
        <v>2</v>
      </c>
      <c r="O959" s="664">
        <v>47308.95</v>
      </c>
      <c r="P959" s="677">
        <v>0.27343896754182562</v>
      </c>
      <c r="Q959" s="665">
        <v>23654.474999999999</v>
      </c>
    </row>
    <row r="960" spans="1:17" ht="14.4" customHeight="1" x14ac:dyDescent="0.3">
      <c r="A960" s="660" t="s">
        <v>572</v>
      </c>
      <c r="B960" s="661" t="s">
        <v>7003</v>
      </c>
      <c r="C960" s="661" t="s">
        <v>6578</v>
      </c>
      <c r="D960" s="661" t="s">
        <v>6620</v>
      </c>
      <c r="E960" s="661" t="s">
        <v>2366</v>
      </c>
      <c r="F960" s="664"/>
      <c r="G960" s="664"/>
      <c r="H960" s="664"/>
      <c r="I960" s="664"/>
      <c r="J960" s="664">
        <v>2</v>
      </c>
      <c r="K960" s="664">
        <v>92226.84</v>
      </c>
      <c r="L960" s="664"/>
      <c r="M960" s="664">
        <v>46113.42</v>
      </c>
      <c r="N960" s="664"/>
      <c r="O960" s="664"/>
      <c r="P960" s="677"/>
      <c r="Q960" s="665"/>
    </row>
    <row r="961" spans="1:17" ht="14.4" customHeight="1" x14ac:dyDescent="0.3">
      <c r="A961" s="660" t="s">
        <v>572</v>
      </c>
      <c r="B961" s="661" t="s">
        <v>7003</v>
      </c>
      <c r="C961" s="661" t="s">
        <v>6578</v>
      </c>
      <c r="D961" s="661" t="s">
        <v>6625</v>
      </c>
      <c r="E961" s="661" t="s">
        <v>1443</v>
      </c>
      <c r="F961" s="664">
        <v>215.15</v>
      </c>
      <c r="G961" s="664">
        <v>24236.23</v>
      </c>
      <c r="H961" s="664">
        <v>1</v>
      </c>
      <c r="I961" s="664">
        <v>112.64805949337671</v>
      </c>
      <c r="J961" s="664">
        <v>276.2</v>
      </c>
      <c r="K961" s="664">
        <v>20319.84</v>
      </c>
      <c r="L961" s="664">
        <v>0.83840762362793231</v>
      </c>
      <c r="M961" s="664">
        <v>73.569297610427228</v>
      </c>
      <c r="N961" s="664">
        <v>246.9</v>
      </c>
      <c r="O961" s="664">
        <v>13967.95</v>
      </c>
      <c r="P961" s="677">
        <v>0.5763251957915897</v>
      </c>
      <c r="Q961" s="665">
        <v>56.573309031996764</v>
      </c>
    </row>
    <row r="962" spans="1:17" ht="14.4" customHeight="1" x14ac:dyDescent="0.3">
      <c r="A962" s="660" t="s">
        <v>572</v>
      </c>
      <c r="B962" s="661" t="s">
        <v>7003</v>
      </c>
      <c r="C962" s="661" t="s">
        <v>6578</v>
      </c>
      <c r="D962" s="661" t="s">
        <v>6626</v>
      </c>
      <c r="E962" s="661" t="s">
        <v>6627</v>
      </c>
      <c r="F962" s="664">
        <v>249</v>
      </c>
      <c r="G962" s="664">
        <v>216464.14</v>
      </c>
      <c r="H962" s="664">
        <v>1</v>
      </c>
      <c r="I962" s="664">
        <v>869.33389558232932</v>
      </c>
      <c r="J962" s="664">
        <v>304.8</v>
      </c>
      <c r="K962" s="664">
        <v>194395.34</v>
      </c>
      <c r="L962" s="664">
        <v>0.89804870220074318</v>
      </c>
      <c r="M962" s="664">
        <v>637.77998687664035</v>
      </c>
      <c r="N962" s="664">
        <v>150.59</v>
      </c>
      <c r="O962" s="664">
        <v>82002.06</v>
      </c>
      <c r="P962" s="677">
        <v>0.37882514859043159</v>
      </c>
      <c r="Q962" s="665">
        <v>544.53854837638619</v>
      </c>
    </row>
    <row r="963" spans="1:17" ht="14.4" customHeight="1" x14ac:dyDescent="0.3">
      <c r="A963" s="660" t="s">
        <v>572</v>
      </c>
      <c r="B963" s="661" t="s">
        <v>7003</v>
      </c>
      <c r="C963" s="661" t="s">
        <v>6578</v>
      </c>
      <c r="D963" s="661" t="s">
        <v>6628</v>
      </c>
      <c r="E963" s="661" t="s">
        <v>1447</v>
      </c>
      <c r="F963" s="664">
        <v>167.3</v>
      </c>
      <c r="G963" s="664">
        <v>50618.979999999996</v>
      </c>
      <c r="H963" s="664">
        <v>1</v>
      </c>
      <c r="I963" s="664">
        <v>302.56413628212789</v>
      </c>
      <c r="J963" s="664">
        <v>244.2</v>
      </c>
      <c r="K963" s="664">
        <v>73916.829999999987</v>
      </c>
      <c r="L963" s="664">
        <v>1.4602591755108458</v>
      </c>
      <c r="M963" s="664">
        <v>302.68972153972152</v>
      </c>
      <c r="N963" s="664">
        <v>213.6</v>
      </c>
      <c r="O963" s="664">
        <v>22596.69</v>
      </c>
      <c r="P963" s="677">
        <v>0.44640745427900763</v>
      </c>
      <c r="Q963" s="665">
        <v>105.78974719101123</v>
      </c>
    </row>
    <row r="964" spans="1:17" ht="14.4" customHeight="1" x14ac:dyDescent="0.3">
      <c r="A964" s="660" t="s">
        <v>572</v>
      </c>
      <c r="B964" s="661" t="s">
        <v>7003</v>
      </c>
      <c r="C964" s="661" t="s">
        <v>6578</v>
      </c>
      <c r="D964" s="661" t="s">
        <v>6629</v>
      </c>
      <c r="E964" s="661" t="s">
        <v>1447</v>
      </c>
      <c r="F964" s="664">
        <v>23</v>
      </c>
      <c r="G964" s="664">
        <v>34783.03</v>
      </c>
      <c r="H964" s="664">
        <v>1</v>
      </c>
      <c r="I964" s="664">
        <v>1512.3056521739129</v>
      </c>
      <c r="J964" s="664">
        <v>16</v>
      </c>
      <c r="K964" s="664">
        <v>24215.200000000001</v>
      </c>
      <c r="L964" s="664">
        <v>0.69617856753710072</v>
      </c>
      <c r="M964" s="664">
        <v>1513.45</v>
      </c>
      <c r="N964" s="664">
        <v>28</v>
      </c>
      <c r="O964" s="664">
        <v>14811.44</v>
      </c>
      <c r="P964" s="677">
        <v>0.42582374220992253</v>
      </c>
      <c r="Q964" s="665">
        <v>528.98</v>
      </c>
    </row>
    <row r="965" spans="1:17" ht="14.4" customHeight="1" x14ac:dyDescent="0.3">
      <c r="A965" s="660" t="s">
        <v>572</v>
      </c>
      <c r="B965" s="661" t="s">
        <v>7003</v>
      </c>
      <c r="C965" s="661" t="s">
        <v>6578</v>
      </c>
      <c r="D965" s="661" t="s">
        <v>7021</v>
      </c>
      <c r="E965" s="661"/>
      <c r="F965" s="664">
        <v>1.2</v>
      </c>
      <c r="G965" s="664">
        <v>529.72</v>
      </c>
      <c r="H965" s="664">
        <v>1</v>
      </c>
      <c r="I965" s="664">
        <v>441.43333333333339</v>
      </c>
      <c r="J965" s="664"/>
      <c r="K965" s="664"/>
      <c r="L965" s="664"/>
      <c r="M965" s="664"/>
      <c r="N965" s="664"/>
      <c r="O965" s="664"/>
      <c r="P965" s="677"/>
      <c r="Q965" s="665"/>
    </row>
    <row r="966" spans="1:17" ht="14.4" customHeight="1" x14ac:dyDescent="0.3">
      <c r="A966" s="660" t="s">
        <v>572</v>
      </c>
      <c r="B966" s="661" t="s">
        <v>7003</v>
      </c>
      <c r="C966" s="661" t="s">
        <v>6578</v>
      </c>
      <c r="D966" s="661" t="s">
        <v>7022</v>
      </c>
      <c r="E966" s="661" t="s">
        <v>1461</v>
      </c>
      <c r="F966" s="664">
        <v>84.7</v>
      </c>
      <c r="G966" s="664">
        <v>68681.5</v>
      </c>
      <c r="H966" s="664">
        <v>1</v>
      </c>
      <c r="I966" s="664">
        <v>810.87957497048399</v>
      </c>
      <c r="J966" s="664">
        <v>27.85</v>
      </c>
      <c r="K966" s="664">
        <v>22582.949999999997</v>
      </c>
      <c r="L966" s="664">
        <v>0.32880688394982632</v>
      </c>
      <c r="M966" s="664">
        <v>810.87791741472154</v>
      </c>
      <c r="N966" s="664">
        <v>104.80000000000001</v>
      </c>
      <c r="O966" s="664">
        <v>76347.66</v>
      </c>
      <c r="P966" s="677">
        <v>1.1116189949258535</v>
      </c>
      <c r="Q966" s="665">
        <v>728.50820610687015</v>
      </c>
    </row>
    <row r="967" spans="1:17" ht="14.4" customHeight="1" x14ac:dyDescent="0.3">
      <c r="A967" s="660" t="s">
        <v>572</v>
      </c>
      <c r="B967" s="661" t="s">
        <v>7003</v>
      </c>
      <c r="C967" s="661" t="s">
        <v>6578</v>
      </c>
      <c r="D967" s="661" t="s">
        <v>7023</v>
      </c>
      <c r="E967" s="661"/>
      <c r="F967" s="664">
        <v>6</v>
      </c>
      <c r="G967" s="664">
        <v>5585.76</v>
      </c>
      <c r="H967" s="664">
        <v>1</v>
      </c>
      <c r="I967" s="664">
        <v>930.96</v>
      </c>
      <c r="J967" s="664"/>
      <c r="K967" s="664"/>
      <c r="L967" s="664"/>
      <c r="M967" s="664"/>
      <c r="N967" s="664"/>
      <c r="O967" s="664"/>
      <c r="P967" s="677"/>
      <c r="Q967" s="665"/>
    </row>
    <row r="968" spans="1:17" ht="14.4" customHeight="1" x14ac:dyDescent="0.3">
      <c r="A968" s="660" t="s">
        <v>572</v>
      </c>
      <c r="B968" s="661" t="s">
        <v>7003</v>
      </c>
      <c r="C968" s="661" t="s">
        <v>6578</v>
      </c>
      <c r="D968" s="661" t="s">
        <v>7024</v>
      </c>
      <c r="E968" s="661" t="s">
        <v>3487</v>
      </c>
      <c r="F968" s="664">
        <v>92</v>
      </c>
      <c r="G968" s="664">
        <v>5334.92</v>
      </c>
      <c r="H968" s="664">
        <v>1</v>
      </c>
      <c r="I968" s="664">
        <v>57.988260869565217</v>
      </c>
      <c r="J968" s="664">
        <v>39</v>
      </c>
      <c r="K968" s="664">
        <v>1574.04</v>
      </c>
      <c r="L968" s="664">
        <v>0.29504472419455213</v>
      </c>
      <c r="M968" s="664">
        <v>40.36</v>
      </c>
      <c r="N968" s="664">
        <v>75</v>
      </c>
      <c r="O968" s="664">
        <v>2895.75</v>
      </c>
      <c r="P968" s="677">
        <v>0.54279164448576545</v>
      </c>
      <c r="Q968" s="665">
        <v>38.61</v>
      </c>
    </row>
    <row r="969" spans="1:17" ht="14.4" customHeight="1" x14ac:dyDescent="0.3">
      <c r="A969" s="660" t="s">
        <v>572</v>
      </c>
      <c r="B969" s="661" t="s">
        <v>7003</v>
      </c>
      <c r="C969" s="661" t="s">
        <v>6578</v>
      </c>
      <c r="D969" s="661" t="s">
        <v>7025</v>
      </c>
      <c r="E969" s="661"/>
      <c r="F969" s="664">
        <v>24</v>
      </c>
      <c r="G969" s="664">
        <v>6558.68</v>
      </c>
      <c r="H969" s="664">
        <v>1</v>
      </c>
      <c r="I969" s="664">
        <v>273.27833333333336</v>
      </c>
      <c r="J969" s="664"/>
      <c r="K969" s="664"/>
      <c r="L969" s="664"/>
      <c r="M969" s="664"/>
      <c r="N969" s="664"/>
      <c r="O969" s="664"/>
      <c r="P969" s="677"/>
      <c r="Q969" s="665"/>
    </row>
    <row r="970" spans="1:17" ht="14.4" customHeight="1" x14ac:dyDescent="0.3">
      <c r="A970" s="660" t="s">
        <v>572</v>
      </c>
      <c r="B970" s="661" t="s">
        <v>7003</v>
      </c>
      <c r="C970" s="661" t="s">
        <v>6578</v>
      </c>
      <c r="D970" s="661" t="s">
        <v>7026</v>
      </c>
      <c r="E970" s="661"/>
      <c r="F970" s="664">
        <v>0.36</v>
      </c>
      <c r="G970" s="664">
        <v>5614.86</v>
      </c>
      <c r="H970" s="664">
        <v>1</v>
      </c>
      <c r="I970" s="664">
        <v>15596.833333333332</v>
      </c>
      <c r="J970" s="664"/>
      <c r="K970" s="664"/>
      <c r="L970" s="664"/>
      <c r="M970" s="664"/>
      <c r="N970" s="664"/>
      <c r="O970" s="664"/>
      <c r="P970" s="677"/>
      <c r="Q970" s="665"/>
    </row>
    <row r="971" spans="1:17" ht="14.4" customHeight="1" x14ac:dyDescent="0.3">
      <c r="A971" s="660" t="s">
        <v>572</v>
      </c>
      <c r="B971" s="661" t="s">
        <v>7003</v>
      </c>
      <c r="C971" s="661" t="s">
        <v>6578</v>
      </c>
      <c r="D971" s="661" t="s">
        <v>7027</v>
      </c>
      <c r="E971" s="661" t="s">
        <v>7028</v>
      </c>
      <c r="F971" s="664">
        <v>2</v>
      </c>
      <c r="G971" s="664">
        <v>116.02</v>
      </c>
      <c r="H971" s="664">
        <v>1</v>
      </c>
      <c r="I971" s="664">
        <v>58.01</v>
      </c>
      <c r="J971" s="664">
        <v>28</v>
      </c>
      <c r="K971" s="664">
        <v>1130.08</v>
      </c>
      <c r="L971" s="664">
        <v>9.7403895880020688</v>
      </c>
      <c r="M971" s="664">
        <v>40.36</v>
      </c>
      <c r="N971" s="664"/>
      <c r="O971" s="664"/>
      <c r="P971" s="677"/>
      <c r="Q971" s="665"/>
    </row>
    <row r="972" spans="1:17" ht="14.4" customHeight="1" x14ac:dyDescent="0.3">
      <c r="A972" s="660" t="s">
        <v>572</v>
      </c>
      <c r="B972" s="661" t="s">
        <v>7003</v>
      </c>
      <c r="C972" s="661" t="s">
        <v>6578</v>
      </c>
      <c r="D972" s="661" t="s">
        <v>2278</v>
      </c>
      <c r="E972" s="661" t="s">
        <v>3063</v>
      </c>
      <c r="F972" s="664">
        <v>5</v>
      </c>
      <c r="G972" s="664">
        <v>34482.5</v>
      </c>
      <c r="H972" s="664">
        <v>1</v>
      </c>
      <c r="I972" s="664">
        <v>6896.5</v>
      </c>
      <c r="J972" s="664"/>
      <c r="K972" s="664"/>
      <c r="L972" s="664"/>
      <c r="M972" s="664"/>
      <c r="N972" s="664">
        <v>15</v>
      </c>
      <c r="O972" s="664">
        <v>123527.25</v>
      </c>
      <c r="P972" s="677">
        <v>3.5823171173783805</v>
      </c>
      <c r="Q972" s="665">
        <v>8235.15</v>
      </c>
    </row>
    <row r="973" spans="1:17" ht="14.4" customHeight="1" x14ac:dyDescent="0.3">
      <c r="A973" s="660" t="s">
        <v>572</v>
      </c>
      <c r="B973" s="661" t="s">
        <v>7003</v>
      </c>
      <c r="C973" s="661" t="s">
        <v>6578</v>
      </c>
      <c r="D973" s="661" t="s">
        <v>7029</v>
      </c>
      <c r="E973" s="661"/>
      <c r="F973" s="664">
        <v>50.900000000000006</v>
      </c>
      <c r="G973" s="664">
        <v>26273.5</v>
      </c>
      <c r="H973" s="664">
        <v>1</v>
      </c>
      <c r="I973" s="664">
        <v>516.17878192534374</v>
      </c>
      <c r="J973" s="664">
        <v>33.83</v>
      </c>
      <c r="K973" s="664">
        <v>17480.28</v>
      </c>
      <c r="L973" s="664">
        <v>0.66531980893295517</v>
      </c>
      <c r="M973" s="664">
        <v>516.70942950044343</v>
      </c>
      <c r="N973" s="664"/>
      <c r="O973" s="664"/>
      <c r="P973" s="677"/>
      <c r="Q973" s="665"/>
    </row>
    <row r="974" spans="1:17" ht="14.4" customHeight="1" x14ac:dyDescent="0.3">
      <c r="A974" s="660" t="s">
        <v>572</v>
      </c>
      <c r="B974" s="661" t="s">
        <v>7003</v>
      </c>
      <c r="C974" s="661" t="s">
        <v>6578</v>
      </c>
      <c r="D974" s="661" t="s">
        <v>7030</v>
      </c>
      <c r="E974" s="661" t="s">
        <v>3413</v>
      </c>
      <c r="F974" s="664">
        <v>30</v>
      </c>
      <c r="G974" s="664">
        <v>1425</v>
      </c>
      <c r="H974" s="664">
        <v>1</v>
      </c>
      <c r="I974" s="664">
        <v>47.5</v>
      </c>
      <c r="J974" s="664">
        <v>5</v>
      </c>
      <c r="K974" s="664">
        <v>237.5</v>
      </c>
      <c r="L974" s="664">
        <v>0.16666666666666666</v>
      </c>
      <c r="M974" s="664">
        <v>47.5</v>
      </c>
      <c r="N974" s="664">
        <v>22</v>
      </c>
      <c r="O974" s="664">
        <v>999.46</v>
      </c>
      <c r="P974" s="677">
        <v>0.70137543859649121</v>
      </c>
      <c r="Q974" s="665">
        <v>45.43</v>
      </c>
    </row>
    <row r="975" spans="1:17" ht="14.4" customHeight="1" x14ac:dyDescent="0.3">
      <c r="A975" s="660" t="s">
        <v>572</v>
      </c>
      <c r="B975" s="661" t="s">
        <v>7003</v>
      </c>
      <c r="C975" s="661" t="s">
        <v>6578</v>
      </c>
      <c r="D975" s="661" t="s">
        <v>7031</v>
      </c>
      <c r="E975" s="661" t="s">
        <v>7032</v>
      </c>
      <c r="F975" s="664">
        <v>4.4000000000000004</v>
      </c>
      <c r="G975" s="664">
        <v>2531.3199999999997</v>
      </c>
      <c r="H975" s="664">
        <v>1</v>
      </c>
      <c r="I975" s="664">
        <v>575.29999999999984</v>
      </c>
      <c r="J975" s="664">
        <v>7.6</v>
      </c>
      <c r="K975" s="664">
        <v>4372.28</v>
      </c>
      <c r="L975" s="664">
        <v>1.7272727272727273</v>
      </c>
      <c r="M975" s="664">
        <v>575.29999999999995</v>
      </c>
      <c r="N975" s="664">
        <v>6.5</v>
      </c>
      <c r="O975" s="664">
        <v>3596.95</v>
      </c>
      <c r="P975" s="677">
        <v>1.4209779877692272</v>
      </c>
      <c r="Q975" s="665">
        <v>553.37692307692305</v>
      </c>
    </row>
    <row r="976" spans="1:17" ht="14.4" customHeight="1" x14ac:dyDescent="0.3">
      <c r="A976" s="660" t="s">
        <v>572</v>
      </c>
      <c r="B976" s="661" t="s">
        <v>7003</v>
      </c>
      <c r="C976" s="661" t="s">
        <v>6578</v>
      </c>
      <c r="D976" s="661" t="s">
        <v>7033</v>
      </c>
      <c r="E976" s="661" t="s">
        <v>2167</v>
      </c>
      <c r="F976" s="664"/>
      <c r="G976" s="664"/>
      <c r="H976" s="664"/>
      <c r="I976" s="664"/>
      <c r="J976" s="664"/>
      <c r="K976" s="664"/>
      <c r="L976" s="664"/>
      <c r="M976" s="664"/>
      <c r="N976" s="664">
        <v>2</v>
      </c>
      <c r="O976" s="664">
        <v>154.44</v>
      </c>
      <c r="P976" s="677"/>
      <c r="Q976" s="665">
        <v>77.22</v>
      </c>
    </row>
    <row r="977" spans="1:17" ht="14.4" customHeight="1" x14ac:dyDescent="0.3">
      <c r="A977" s="660" t="s">
        <v>572</v>
      </c>
      <c r="B977" s="661" t="s">
        <v>7003</v>
      </c>
      <c r="C977" s="661" t="s">
        <v>6578</v>
      </c>
      <c r="D977" s="661" t="s">
        <v>7034</v>
      </c>
      <c r="E977" s="661" t="s">
        <v>3388</v>
      </c>
      <c r="F977" s="664">
        <v>13.6</v>
      </c>
      <c r="G977" s="664">
        <v>5154.7</v>
      </c>
      <c r="H977" s="664">
        <v>1</v>
      </c>
      <c r="I977" s="664">
        <v>379.02205882352939</v>
      </c>
      <c r="J977" s="664">
        <v>25.439999999999998</v>
      </c>
      <c r="K977" s="664">
        <v>9660.84</v>
      </c>
      <c r="L977" s="664">
        <v>1.8741808446660331</v>
      </c>
      <c r="M977" s="664">
        <v>379.75000000000006</v>
      </c>
      <c r="N977" s="664">
        <v>21.599999999999998</v>
      </c>
      <c r="O977" s="664">
        <v>7846.2000000000007</v>
      </c>
      <c r="P977" s="677">
        <v>1.5221448386909036</v>
      </c>
      <c r="Q977" s="665">
        <v>363.25000000000006</v>
      </c>
    </row>
    <row r="978" spans="1:17" ht="14.4" customHeight="1" x14ac:dyDescent="0.3">
      <c r="A978" s="660" t="s">
        <v>572</v>
      </c>
      <c r="B978" s="661" t="s">
        <v>7003</v>
      </c>
      <c r="C978" s="661" t="s">
        <v>6578</v>
      </c>
      <c r="D978" s="661" t="s">
        <v>7035</v>
      </c>
      <c r="E978" s="661" t="s">
        <v>7036</v>
      </c>
      <c r="F978" s="664">
        <v>3</v>
      </c>
      <c r="G978" s="664">
        <v>18773.37</v>
      </c>
      <c r="H978" s="664">
        <v>1</v>
      </c>
      <c r="I978" s="664">
        <v>6257.79</v>
      </c>
      <c r="J978" s="664"/>
      <c r="K978" s="664"/>
      <c r="L978" s="664"/>
      <c r="M978" s="664"/>
      <c r="N978" s="664">
        <v>11</v>
      </c>
      <c r="O978" s="664">
        <v>65843.009999999995</v>
      </c>
      <c r="P978" s="677">
        <v>3.5072557564251916</v>
      </c>
      <c r="Q978" s="665">
        <v>5985.7281818181809</v>
      </c>
    </row>
    <row r="979" spans="1:17" ht="14.4" customHeight="1" x14ac:dyDescent="0.3">
      <c r="A979" s="660" t="s">
        <v>572</v>
      </c>
      <c r="B979" s="661" t="s">
        <v>7003</v>
      </c>
      <c r="C979" s="661" t="s">
        <v>6578</v>
      </c>
      <c r="D979" s="661" t="s">
        <v>7037</v>
      </c>
      <c r="E979" s="661" t="s">
        <v>7038</v>
      </c>
      <c r="F979" s="664">
        <v>54</v>
      </c>
      <c r="G979" s="664">
        <v>4514.9399999999996</v>
      </c>
      <c r="H979" s="664">
        <v>1</v>
      </c>
      <c r="I979" s="664">
        <v>83.61</v>
      </c>
      <c r="J979" s="664">
        <v>8</v>
      </c>
      <c r="K979" s="664">
        <v>668.88</v>
      </c>
      <c r="L979" s="664">
        <v>0.14814814814814817</v>
      </c>
      <c r="M979" s="664">
        <v>83.61</v>
      </c>
      <c r="N979" s="664"/>
      <c r="O979" s="664"/>
      <c r="P979" s="677"/>
      <c r="Q979" s="665"/>
    </row>
    <row r="980" spans="1:17" ht="14.4" customHeight="1" x14ac:dyDescent="0.3">
      <c r="A980" s="660" t="s">
        <v>572</v>
      </c>
      <c r="B980" s="661" t="s">
        <v>7003</v>
      </c>
      <c r="C980" s="661" t="s">
        <v>6578</v>
      </c>
      <c r="D980" s="661" t="s">
        <v>7039</v>
      </c>
      <c r="E980" s="661" t="s">
        <v>7040</v>
      </c>
      <c r="F980" s="664">
        <v>35</v>
      </c>
      <c r="G980" s="664">
        <v>1433.25</v>
      </c>
      <c r="H980" s="664">
        <v>1</v>
      </c>
      <c r="I980" s="664">
        <v>40.950000000000003</v>
      </c>
      <c r="J980" s="664">
        <v>17</v>
      </c>
      <c r="K980" s="664">
        <v>908.04</v>
      </c>
      <c r="L980" s="664">
        <v>0.6335531135531135</v>
      </c>
      <c r="M980" s="664">
        <v>53.414117647058823</v>
      </c>
      <c r="N980" s="664"/>
      <c r="O980" s="664"/>
      <c r="P980" s="677"/>
      <c r="Q980" s="665"/>
    </row>
    <row r="981" spans="1:17" ht="14.4" customHeight="1" x14ac:dyDescent="0.3">
      <c r="A981" s="660" t="s">
        <v>572</v>
      </c>
      <c r="B981" s="661" t="s">
        <v>7003</v>
      </c>
      <c r="C981" s="661" t="s">
        <v>6578</v>
      </c>
      <c r="D981" s="661" t="s">
        <v>6631</v>
      </c>
      <c r="E981" s="661" t="s">
        <v>6632</v>
      </c>
      <c r="F981" s="664">
        <v>32.4</v>
      </c>
      <c r="G981" s="664">
        <v>364383.36</v>
      </c>
      <c r="H981" s="664">
        <v>1</v>
      </c>
      <c r="I981" s="664">
        <v>11246.4</v>
      </c>
      <c r="J981" s="664">
        <v>2</v>
      </c>
      <c r="K981" s="664">
        <v>22492.799999999999</v>
      </c>
      <c r="L981" s="664">
        <v>6.1728395061728399E-2</v>
      </c>
      <c r="M981" s="664">
        <v>11246.4</v>
      </c>
      <c r="N981" s="664">
        <v>2.4000000000000004</v>
      </c>
      <c r="O981" s="664">
        <v>25817.8</v>
      </c>
      <c r="P981" s="677">
        <v>7.0853400111355255E-2</v>
      </c>
      <c r="Q981" s="665">
        <v>10757.416666666664</v>
      </c>
    </row>
    <row r="982" spans="1:17" ht="14.4" customHeight="1" x14ac:dyDescent="0.3">
      <c r="A982" s="660" t="s">
        <v>572</v>
      </c>
      <c r="B982" s="661" t="s">
        <v>7003</v>
      </c>
      <c r="C982" s="661" t="s">
        <v>6578</v>
      </c>
      <c r="D982" s="661" t="s">
        <v>6633</v>
      </c>
      <c r="E982" s="661" t="s">
        <v>6634</v>
      </c>
      <c r="F982" s="664">
        <v>7.6000000000000005</v>
      </c>
      <c r="G982" s="664">
        <v>53420.399999999994</v>
      </c>
      <c r="H982" s="664">
        <v>1</v>
      </c>
      <c r="I982" s="664">
        <v>7028.9999999999991</v>
      </c>
      <c r="J982" s="664"/>
      <c r="K982" s="664"/>
      <c r="L982" s="664"/>
      <c r="M982" s="664"/>
      <c r="N982" s="664">
        <v>2.8</v>
      </c>
      <c r="O982" s="664">
        <v>18825.419999999998</v>
      </c>
      <c r="P982" s="677">
        <v>0.35240132982905409</v>
      </c>
      <c r="Q982" s="665">
        <v>6723.3642857142859</v>
      </c>
    </row>
    <row r="983" spans="1:17" ht="14.4" customHeight="1" x14ac:dyDescent="0.3">
      <c r="A983" s="660" t="s">
        <v>572</v>
      </c>
      <c r="B983" s="661" t="s">
        <v>7003</v>
      </c>
      <c r="C983" s="661" t="s">
        <v>6578</v>
      </c>
      <c r="D983" s="661" t="s">
        <v>7041</v>
      </c>
      <c r="E983" s="661" t="s">
        <v>7042</v>
      </c>
      <c r="F983" s="664"/>
      <c r="G983" s="664"/>
      <c r="H983" s="664"/>
      <c r="I983" s="664"/>
      <c r="J983" s="664">
        <v>14</v>
      </c>
      <c r="K983" s="664">
        <v>962.36</v>
      </c>
      <c r="L983" s="664"/>
      <c r="M983" s="664">
        <v>68.739999999999995</v>
      </c>
      <c r="N983" s="664">
        <v>26</v>
      </c>
      <c r="O983" s="664">
        <v>1709.5</v>
      </c>
      <c r="P983" s="677"/>
      <c r="Q983" s="665">
        <v>65.75</v>
      </c>
    </row>
    <row r="984" spans="1:17" ht="14.4" customHeight="1" x14ac:dyDescent="0.3">
      <c r="A984" s="660" t="s">
        <v>572</v>
      </c>
      <c r="B984" s="661" t="s">
        <v>7003</v>
      </c>
      <c r="C984" s="661" t="s">
        <v>6578</v>
      </c>
      <c r="D984" s="661" t="s">
        <v>7043</v>
      </c>
      <c r="E984" s="661" t="s">
        <v>3486</v>
      </c>
      <c r="F984" s="664">
        <v>23</v>
      </c>
      <c r="G984" s="664">
        <v>90295.700000000012</v>
      </c>
      <c r="H984" s="664">
        <v>1</v>
      </c>
      <c r="I984" s="664">
        <v>3925.9000000000005</v>
      </c>
      <c r="J984" s="664">
        <v>39.200000000000003</v>
      </c>
      <c r="K984" s="664">
        <v>153895.38999999998</v>
      </c>
      <c r="L984" s="664">
        <v>1.7043490443066498</v>
      </c>
      <c r="M984" s="664">
        <v>3925.9028061224485</v>
      </c>
      <c r="N984" s="664"/>
      <c r="O984" s="664"/>
      <c r="P984" s="677"/>
      <c r="Q984" s="665"/>
    </row>
    <row r="985" spans="1:17" ht="14.4" customHeight="1" x14ac:dyDescent="0.3">
      <c r="A985" s="660" t="s">
        <v>572</v>
      </c>
      <c r="B985" s="661" t="s">
        <v>7003</v>
      </c>
      <c r="C985" s="661" t="s">
        <v>6578</v>
      </c>
      <c r="D985" s="661" t="s">
        <v>6636</v>
      </c>
      <c r="E985" s="661" t="s">
        <v>1277</v>
      </c>
      <c r="F985" s="664">
        <v>20.900000000000002</v>
      </c>
      <c r="G985" s="664">
        <v>7101.26</v>
      </c>
      <c r="H985" s="664">
        <v>1</v>
      </c>
      <c r="I985" s="664">
        <v>339.77320574162678</v>
      </c>
      <c r="J985" s="664">
        <v>16.350000000000001</v>
      </c>
      <c r="K985" s="664">
        <v>5560.63</v>
      </c>
      <c r="L985" s="664">
        <v>0.7830483604318107</v>
      </c>
      <c r="M985" s="664">
        <v>340.09969418960242</v>
      </c>
      <c r="N985" s="664">
        <v>26.500000000000004</v>
      </c>
      <c r="O985" s="664">
        <v>12893.380000000001</v>
      </c>
      <c r="P985" s="677">
        <v>1.8156468007086066</v>
      </c>
      <c r="Q985" s="665">
        <v>486.54264150943396</v>
      </c>
    </row>
    <row r="986" spans="1:17" ht="14.4" customHeight="1" x14ac:dyDescent="0.3">
      <c r="A986" s="660" t="s">
        <v>572</v>
      </c>
      <c r="B986" s="661" t="s">
        <v>7003</v>
      </c>
      <c r="C986" s="661" t="s">
        <v>6578</v>
      </c>
      <c r="D986" s="661" t="s">
        <v>6637</v>
      </c>
      <c r="E986" s="661" t="s">
        <v>1281</v>
      </c>
      <c r="F986" s="664">
        <v>63.64</v>
      </c>
      <c r="G986" s="664">
        <v>5410.57</v>
      </c>
      <c r="H986" s="664">
        <v>1</v>
      </c>
      <c r="I986" s="664">
        <v>85.018384663733499</v>
      </c>
      <c r="J986" s="664">
        <v>52.4</v>
      </c>
      <c r="K986" s="664">
        <v>4454.9299999999994</v>
      </c>
      <c r="L986" s="664">
        <v>0.82337535601609435</v>
      </c>
      <c r="M986" s="664">
        <v>85.017748091603039</v>
      </c>
      <c r="N986" s="664">
        <v>62.36</v>
      </c>
      <c r="O986" s="664">
        <v>7588.42</v>
      </c>
      <c r="P986" s="677">
        <v>1.402517664497456</v>
      </c>
      <c r="Q986" s="665">
        <v>121.68729955099423</v>
      </c>
    </row>
    <row r="987" spans="1:17" ht="14.4" customHeight="1" x14ac:dyDescent="0.3">
      <c r="A987" s="660" t="s">
        <v>572</v>
      </c>
      <c r="B987" s="661" t="s">
        <v>7003</v>
      </c>
      <c r="C987" s="661" t="s">
        <v>6578</v>
      </c>
      <c r="D987" s="661" t="s">
        <v>6638</v>
      </c>
      <c r="E987" s="661" t="s">
        <v>1285</v>
      </c>
      <c r="F987" s="664">
        <v>30</v>
      </c>
      <c r="G987" s="664">
        <v>5101.5</v>
      </c>
      <c r="H987" s="664">
        <v>1</v>
      </c>
      <c r="I987" s="664">
        <v>170.05</v>
      </c>
      <c r="J987" s="664">
        <v>31.509999999999998</v>
      </c>
      <c r="K987" s="664">
        <v>5358.25</v>
      </c>
      <c r="L987" s="664">
        <v>1.0503283348034891</v>
      </c>
      <c r="M987" s="664">
        <v>170.0491907331006</v>
      </c>
      <c r="N987" s="664">
        <v>17.7</v>
      </c>
      <c r="O987" s="664">
        <v>4305.34</v>
      </c>
      <c r="P987" s="677">
        <v>0.84393609722630603</v>
      </c>
      <c r="Q987" s="665">
        <v>243.23954802259888</v>
      </c>
    </row>
    <row r="988" spans="1:17" ht="14.4" customHeight="1" x14ac:dyDescent="0.3">
      <c r="A988" s="660" t="s">
        <v>572</v>
      </c>
      <c r="B988" s="661" t="s">
        <v>7003</v>
      </c>
      <c r="C988" s="661" t="s">
        <v>6578</v>
      </c>
      <c r="D988" s="661" t="s">
        <v>7044</v>
      </c>
      <c r="E988" s="661" t="s">
        <v>7045</v>
      </c>
      <c r="F988" s="664">
        <v>57</v>
      </c>
      <c r="G988" s="664">
        <v>368791.14</v>
      </c>
      <c r="H988" s="664">
        <v>1</v>
      </c>
      <c r="I988" s="664">
        <v>6470.02</v>
      </c>
      <c r="J988" s="664">
        <v>183</v>
      </c>
      <c r="K988" s="664">
        <v>1184013.6599999999</v>
      </c>
      <c r="L988" s="664">
        <v>3.2105263157894735</v>
      </c>
      <c r="M988" s="664">
        <v>6470.0199999999995</v>
      </c>
      <c r="N988" s="664">
        <v>88</v>
      </c>
      <c r="O988" s="664">
        <v>544606.48</v>
      </c>
      <c r="P988" s="677">
        <v>1.4767341753383771</v>
      </c>
      <c r="Q988" s="665">
        <v>6188.71</v>
      </c>
    </row>
    <row r="989" spans="1:17" ht="14.4" customHeight="1" x14ac:dyDescent="0.3">
      <c r="A989" s="660" t="s">
        <v>572</v>
      </c>
      <c r="B989" s="661" t="s">
        <v>7003</v>
      </c>
      <c r="C989" s="661" t="s">
        <v>6578</v>
      </c>
      <c r="D989" s="661" t="s">
        <v>7046</v>
      </c>
      <c r="E989" s="661" t="s">
        <v>7047</v>
      </c>
      <c r="F989" s="664"/>
      <c r="G989" s="664"/>
      <c r="H989" s="664"/>
      <c r="I989" s="664"/>
      <c r="J989" s="664">
        <v>72</v>
      </c>
      <c r="K989" s="664">
        <v>19478.88</v>
      </c>
      <c r="L989" s="664"/>
      <c r="M989" s="664">
        <v>270.54000000000002</v>
      </c>
      <c r="N989" s="664"/>
      <c r="O989" s="664"/>
      <c r="P989" s="677"/>
      <c r="Q989" s="665"/>
    </row>
    <row r="990" spans="1:17" ht="14.4" customHeight="1" x14ac:dyDescent="0.3">
      <c r="A990" s="660" t="s">
        <v>572</v>
      </c>
      <c r="B990" s="661" t="s">
        <v>7003</v>
      </c>
      <c r="C990" s="661" t="s">
        <v>6578</v>
      </c>
      <c r="D990" s="661" t="s">
        <v>6641</v>
      </c>
      <c r="E990" s="661" t="s">
        <v>6642</v>
      </c>
      <c r="F990" s="664"/>
      <c r="G990" s="664"/>
      <c r="H990" s="664"/>
      <c r="I990" s="664"/>
      <c r="J990" s="664">
        <v>8</v>
      </c>
      <c r="K990" s="664">
        <v>36088.400000000001</v>
      </c>
      <c r="L990" s="664"/>
      <c r="M990" s="664">
        <v>4511.05</v>
      </c>
      <c r="N990" s="664">
        <v>2</v>
      </c>
      <c r="O990" s="664">
        <v>8629.82</v>
      </c>
      <c r="P990" s="677"/>
      <c r="Q990" s="665">
        <v>4314.91</v>
      </c>
    </row>
    <row r="991" spans="1:17" ht="14.4" customHeight="1" x14ac:dyDescent="0.3">
      <c r="A991" s="660" t="s">
        <v>572</v>
      </c>
      <c r="B991" s="661" t="s">
        <v>7003</v>
      </c>
      <c r="C991" s="661" t="s">
        <v>6578</v>
      </c>
      <c r="D991" s="661" t="s">
        <v>6643</v>
      </c>
      <c r="E991" s="661" t="s">
        <v>6644</v>
      </c>
      <c r="F991" s="664"/>
      <c r="G991" s="664"/>
      <c r="H991" s="664"/>
      <c r="I991" s="664"/>
      <c r="J991" s="664">
        <v>32</v>
      </c>
      <c r="K991" s="664">
        <v>288706.88</v>
      </c>
      <c r="L991" s="664"/>
      <c r="M991" s="664">
        <v>9022.09</v>
      </c>
      <c r="N991" s="664">
        <v>7</v>
      </c>
      <c r="O991" s="664">
        <v>60408.81</v>
      </c>
      <c r="P991" s="677"/>
      <c r="Q991" s="665">
        <v>8629.83</v>
      </c>
    </row>
    <row r="992" spans="1:17" ht="14.4" customHeight="1" x14ac:dyDescent="0.3">
      <c r="A992" s="660" t="s">
        <v>572</v>
      </c>
      <c r="B992" s="661" t="s">
        <v>7003</v>
      </c>
      <c r="C992" s="661" t="s">
        <v>6578</v>
      </c>
      <c r="D992" s="661" t="s">
        <v>6645</v>
      </c>
      <c r="E992" s="661"/>
      <c r="F992" s="664">
        <v>0.72</v>
      </c>
      <c r="G992" s="664">
        <v>1182.79</v>
      </c>
      <c r="H992" s="664">
        <v>1</v>
      </c>
      <c r="I992" s="664">
        <v>1642.7638888888889</v>
      </c>
      <c r="J992" s="664"/>
      <c r="K992" s="664"/>
      <c r="L992" s="664"/>
      <c r="M992" s="664"/>
      <c r="N992" s="664"/>
      <c r="O992" s="664"/>
      <c r="P992" s="677"/>
      <c r="Q992" s="665"/>
    </row>
    <row r="993" spans="1:17" ht="14.4" customHeight="1" x14ac:dyDescent="0.3">
      <c r="A993" s="660" t="s">
        <v>572</v>
      </c>
      <c r="B993" s="661" t="s">
        <v>7003</v>
      </c>
      <c r="C993" s="661" t="s">
        <v>6578</v>
      </c>
      <c r="D993" s="661" t="s">
        <v>6646</v>
      </c>
      <c r="E993" s="661" t="s">
        <v>6647</v>
      </c>
      <c r="F993" s="664">
        <v>2</v>
      </c>
      <c r="G993" s="664">
        <v>10893.4</v>
      </c>
      <c r="H993" s="664">
        <v>1</v>
      </c>
      <c r="I993" s="664">
        <v>5446.7</v>
      </c>
      <c r="J993" s="664"/>
      <c r="K993" s="664"/>
      <c r="L993" s="664"/>
      <c r="M993" s="664"/>
      <c r="N993" s="664"/>
      <c r="O993" s="664"/>
      <c r="P993" s="677"/>
      <c r="Q993" s="665"/>
    </row>
    <row r="994" spans="1:17" ht="14.4" customHeight="1" x14ac:dyDescent="0.3">
      <c r="A994" s="660" t="s">
        <v>572</v>
      </c>
      <c r="B994" s="661" t="s">
        <v>7003</v>
      </c>
      <c r="C994" s="661" t="s">
        <v>6578</v>
      </c>
      <c r="D994" s="661" t="s">
        <v>6648</v>
      </c>
      <c r="E994" s="661" t="s">
        <v>6649</v>
      </c>
      <c r="F994" s="664">
        <v>16</v>
      </c>
      <c r="G994" s="664">
        <v>174294.39999999999</v>
      </c>
      <c r="H994" s="664">
        <v>1</v>
      </c>
      <c r="I994" s="664">
        <v>10893.4</v>
      </c>
      <c r="J994" s="664"/>
      <c r="K994" s="664"/>
      <c r="L994" s="664"/>
      <c r="M994" s="664"/>
      <c r="N994" s="664"/>
      <c r="O994" s="664"/>
      <c r="P994" s="677"/>
      <c r="Q994" s="665"/>
    </row>
    <row r="995" spans="1:17" ht="14.4" customHeight="1" x14ac:dyDescent="0.3">
      <c r="A995" s="660" t="s">
        <v>572</v>
      </c>
      <c r="B995" s="661" t="s">
        <v>7003</v>
      </c>
      <c r="C995" s="661" t="s">
        <v>6578</v>
      </c>
      <c r="D995" s="661" t="s">
        <v>7048</v>
      </c>
      <c r="E995" s="661" t="s">
        <v>7049</v>
      </c>
      <c r="F995" s="664">
        <v>3.5</v>
      </c>
      <c r="G995" s="664">
        <v>8715.2099999999991</v>
      </c>
      <c r="H995" s="664">
        <v>1</v>
      </c>
      <c r="I995" s="664">
        <v>2490.06</v>
      </c>
      <c r="J995" s="664"/>
      <c r="K995" s="664"/>
      <c r="L995" s="664"/>
      <c r="M995" s="664"/>
      <c r="N995" s="664"/>
      <c r="O995" s="664"/>
      <c r="P995" s="677"/>
      <c r="Q995" s="665"/>
    </row>
    <row r="996" spans="1:17" ht="14.4" customHeight="1" x14ac:dyDescent="0.3">
      <c r="A996" s="660" t="s">
        <v>572</v>
      </c>
      <c r="B996" s="661" t="s">
        <v>7003</v>
      </c>
      <c r="C996" s="661" t="s">
        <v>6578</v>
      </c>
      <c r="D996" s="661" t="s">
        <v>6653</v>
      </c>
      <c r="E996" s="661" t="s">
        <v>2069</v>
      </c>
      <c r="F996" s="664">
        <v>150</v>
      </c>
      <c r="G996" s="664">
        <v>34374</v>
      </c>
      <c r="H996" s="664">
        <v>1</v>
      </c>
      <c r="I996" s="664">
        <v>229.16</v>
      </c>
      <c r="J996" s="664">
        <v>103</v>
      </c>
      <c r="K996" s="664">
        <v>23603.480000000003</v>
      </c>
      <c r="L996" s="664">
        <v>0.68666666666666676</v>
      </c>
      <c r="M996" s="664">
        <v>229.16000000000003</v>
      </c>
      <c r="N996" s="664">
        <v>276</v>
      </c>
      <c r="O996" s="664">
        <v>60499.200000000004</v>
      </c>
      <c r="P996" s="677">
        <v>1.7600279280851807</v>
      </c>
      <c r="Q996" s="665">
        <v>219.20000000000002</v>
      </c>
    </row>
    <row r="997" spans="1:17" ht="14.4" customHeight="1" x14ac:dyDescent="0.3">
      <c r="A997" s="660" t="s">
        <v>572</v>
      </c>
      <c r="B997" s="661" t="s">
        <v>7003</v>
      </c>
      <c r="C997" s="661" t="s">
        <v>6578</v>
      </c>
      <c r="D997" s="661" t="s">
        <v>7050</v>
      </c>
      <c r="E997" s="661" t="s">
        <v>7051</v>
      </c>
      <c r="F997" s="664"/>
      <c r="G997" s="664"/>
      <c r="H997" s="664"/>
      <c r="I997" s="664"/>
      <c r="J997" s="664"/>
      <c r="K997" s="664"/>
      <c r="L997" s="664"/>
      <c r="M997" s="664"/>
      <c r="N997" s="664">
        <v>35</v>
      </c>
      <c r="O997" s="664">
        <v>2405.9</v>
      </c>
      <c r="P997" s="677"/>
      <c r="Q997" s="665">
        <v>68.740000000000009</v>
      </c>
    </row>
    <row r="998" spans="1:17" ht="14.4" customHeight="1" x14ac:dyDescent="0.3">
      <c r="A998" s="660" t="s">
        <v>572</v>
      </c>
      <c r="B998" s="661" t="s">
        <v>7003</v>
      </c>
      <c r="C998" s="661" t="s">
        <v>6578</v>
      </c>
      <c r="D998" s="661" t="s">
        <v>7052</v>
      </c>
      <c r="E998" s="661" t="s">
        <v>7051</v>
      </c>
      <c r="F998" s="664">
        <v>4</v>
      </c>
      <c r="G998" s="664">
        <v>1253.3599999999999</v>
      </c>
      <c r="H998" s="664">
        <v>1</v>
      </c>
      <c r="I998" s="664">
        <v>313.33999999999997</v>
      </c>
      <c r="J998" s="664">
        <v>4</v>
      </c>
      <c r="K998" s="664">
        <v>1253.3599999999999</v>
      </c>
      <c r="L998" s="664">
        <v>1</v>
      </c>
      <c r="M998" s="664">
        <v>313.33999999999997</v>
      </c>
      <c r="N998" s="664"/>
      <c r="O998" s="664"/>
      <c r="P998" s="677"/>
      <c r="Q998" s="665"/>
    </row>
    <row r="999" spans="1:17" ht="14.4" customHeight="1" x14ac:dyDescent="0.3">
      <c r="A999" s="660" t="s">
        <v>572</v>
      </c>
      <c r="B999" s="661" t="s">
        <v>7003</v>
      </c>
      <c r="C999" s="661" t="s">
        <v>6578</v>
      </c>
      <c r="D999" s="661" t="s">
        <v>7053</v>
      </c>
      <c r="E999" s="661" t="s">
        <v>7054</v>
      </c>
      <c r="F999" s="664">
        <v>18</v>
      </c>
      <c r="G999" s="664">
        <v>63645.120000000003</v>
      </c>
      <c r="H999" s="664">
        <v>1</v>
      </c>
      <c r="I999" s="664">
        <v>3535.84</v>
      </c>
      <c r="J999" s="664"/>
      <c r="K999" s="664"/>
      <c r="L999" s="664"/>
      <c r="M999" s="664"/>
      <c r="N999" s="664"/>
      <c r="O999" s="664"/>
      <c r="P999" s="677"/>
      <c r="Q999" s="665"/>
    </row>
    <row r="1000" spans="1:17" ht="14.4" customHeight="1" x14ac:dyDescent="0.3">
      <c r="A1000" s="660" t="s">
        <v>572</v>
      </c>
      <c r="B1000" s="661" t="s">
        <v>7003</v>
      </c>
      <c r="C1000" s="661" t="s">
        <v>6578</v>
      </c>
      <c r="D1000" s="661" t="s">
        <v>7055</v>
      </c>
      <c r="E1000" s="661" t="s">
        <v>7054</v>
      </c>
      <c r="F1000" s="664">
        <v>2</v>
      </c>
      <c r="G1000" s="664">
        <v>14143.36</v>
      </c>
      <c r="H1000" s="664">
        <v>1</v>
      </c>
      <c r="I1000" s="664">
        <v>7071.68</v>
      </c>
      <c r="J1000" s="664">
        <v>1</v>
      </c>
      <c r="K1000" s="664">
        <v>7071.68</v>
      </c>
      <c r="L1000" s="664">
        <v>0.5</v>
      </c>
      <c r="M1000" s="664">
        <v>7071.68</v>
      </c>
      <c r="N1000" s="664">
        <v>7</v>
      </c>
      <c r="O1000" s="664">
        <v>48164.34</v>
      </c>
      <c r="P1000" s="677">
        <v>3.4054383116883113</v>
      </c>
      <c r="Q1000" s="665">
        <v>6880.62</v>
      </c>
    </row>
    <row r="1001" spans="1:17" ht="14.4" customHeight="1" x14ac:dyDescent="0.3">
      <c r="A1001" s="660" t="s">
        <v>572</v>
      </c>
      <c r="B1001" s="661" t="s">
        <v>7003</v>
      </c>
      <c r="C1001" s="661" t="s">
        <v>6578</v>
      </c>
      <c r="D1001" s="661" t="s">
        <v>7056</v>
      </c>
      <c r="E1001" s="661"/>
      <c r="F1001" s="664">
        <v>11.3</v>
      </c>
      <c r="G1001" s="664">
        <v>11685.330000000002</v>
      </c>
      <c r="H1001" s="664">
        <v>1</v>
      </c>
      <c r="I1001" s="664">
        <v>1034.1000000000001</v>
      </c>
      <c r="J1001" s="664"/>
      <c r="K1001" s="664"/>
      <c r="L1001" s="664"/>
      <c r="M1001" s="664"/>
      <c r="N1001" s="664"/>
      <c r="O1001" s="664"/>
      <c r="P1001" s="677"/>
      <c r="Q1001" s="665"/>
    </row>
    <row r="1002" spans="1:17" ht="14.4" customHeight="1" x14ac:dyDescent="0.3">
      <c r="A1002" s="660" t="s">
        <v>572</v>
      </c>
      <c r="B1002" s="661" t="s">
        <v>7003</v>
      </c>
      <c r="C1002" s="661" t="s">
        <v>6578</v>
      </c>
      <c r="D1002" s="661" t="s">
        <v>7057</v>
      </c>
      <c r="E1002" s="661" t="s">
        <v>2155</v>
      </c>
      <c r="F1002" s="664">
        <v>8.6999999999999993</v>
      </c>
      <c r="G1002" s="664">
        <v>843.61</v>
      </c>
      <c r="H1002" s="664">
        <v>1</v>
      </c>
      <c r="I1002" s="664">
        <v>96.966666666666683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572</v>
      </c>
      <c r="B1003" s="661" t="s">
        <v>7003</v>
      </c>
      <c r="C1003" s="661" t="s">
        <v>6578</v>
      </c>
      <c r="D1003" s="661" t="s">
        <v>7058</v>
      </c>
      <c r="E1003" s="661" t="s">
        <v>7059</v>
      </c>
      <c r="F1003" s="664">
        <v>141</v>
      </c>
      <c r="G1003" s="664">
        <v>189769.08000000002</v>
      </c>
      <c r="H1003" s="664">
        <v>1</v>
      </c>
      <c r="I1003" s="664">
        <v>1345.88</v>
      </c>
      <c r="J1003" s="664">
        <v>293</v>
      </c>
      <c r="K1003" s="664">
        <v>394342.83999999997</v>
      </c>
      <c r="L1003" s="664">
        <v>2.0780141843971629</v>
      </c>
      <c r="M1003" s="664">
        <v>1345.8799999999999</v>
      </c>
      <c r="N1003" s="664">
        <v>109</v>
      </c>
      <c r="O1003" s="664">
        <v>140380.75999999998</v>
      </c>
      <c r="P1003" s="677">
        <v>0.7397451681801902</v>
      </c>
      <c r="Q1003" s="665">
        <v>1287.8968807339447</v>
      </c>
    </row>
    <row r="1004" spans="1:17" ht="14.4" customHeight="1" x14ac:dyDescent="0.3">
      <c r="A1004" s="660" t="s">
        <v>572</v>
      </c>
      <c r="B1004" s="661" t="s">
        <v>7003</v>
      </c>
      <c r="C1004" s="661" t="s">
        <v>6578</v>
      </c>
      <c r="D1004" s="661" t="s">
        <v>6654</v>
      </c>
      <c r="E1004" s="661" t="s">
        <v>6655</v>
      </c>
      <c r="F1004" s="664">
        <v>10</v>
      </c>
      <c r="G1004" s="664">
        <v>14423.2</v>
      </c>
      <c r="H1004" s="664">
        <v>1</v>
      </c>
      <c r="I1004" s="664">
        <v>1442.3200000000002</v>
      </c>
      <c r="J1004" s="664">
        <v>4</v>
      </c>
      <c r="K1004" s="664">
        <v>5769.28</v>
      </c>
      <c r="L1004" s="664">
        <v>0.39999999999999997</v>
      </c>
      <c r="M1004" s="664">
        <v>1442.32</v>
      </c>
      <c r="N1004" s="664">
        <v>18.28</v>
      </c>
      <c r="O1004" s="664">
        <v>9698.4500000000007</v>
      </c>
      <c r="P1004" s="677">
        <v>0.67242012868156864</v>
      </c>
      <c r="Q1004" s="665">
        <v>530.54978118161921</v>
      </c>
    </row>
    <row r="1005" spans="1:17" ht="14.4" customHeight="1" x14ac:dyDescent="0.3">
      <c r="A1005" s="660" t="s">
        <v>572</v>
      </c>
      <c r="B1005" s="661" t="s">
        <v>7003</v>
      </c>
      <c r="C1005" s="661" t="s">
        <v>6578</v>
      </c>
      <c r="D1005" s="661" t="s">
        <v>6656</v>
      </c>
      <c r="E1005" s="661" t="s">
        <v>6655</v>
      </c>
      <c r="F1005" s="664">
        <v>56.1</v>
      </c>
      <c r="G1005" s="664">
        <v>16959.849999999999</v>
      </c>
      <c r="H1005" s="664">
        <v>1</v>
      </c>
      <c r="I1005" s="664">
        <v>302.31461675579317</v>
      </c>
      <c r="J1005" s="664">
        <v>28.5</v>
      </c>
      <c r="K1005" s="664">
        <v>8626.66</v>
      </c>
      <c r="L1005" s="664">
        <v>0.50865190435056917</v>
      </c>
      <c r="M1005" s="664">
        <v>302.6898245614035</v>
      </c>
      <c r="N1005" s="664"/>
      <c r="O1005" s="664"/>
      <c r="P1005" s="677"/>
      <c r="Q1005" s="665"/>
    </row>
    <row r="1006" spans="1:17" ht="14.4" customHeight="1" x14ac:dyDescent="0.3">
      <c r="A1006" s="660" t="s">
        <v>572</v>
      </c>
      <c r="B1006" s="661" t="s">
        <v>7003</v>
      </c>
      <c r="C1006" s="661" t="s">
        <v>6578</v>
      </c>
      <c r="D1006" s="661" t="s">
        <v>7060</v>
      </c>
      <c r="E1006" s="661" t="s">
        <v>3402</v>
      </c>
      <c r="F1006" s="664">
        <v>9.75</v>
      </c>
      <c r="G1006" s="664">
        <v>7800</v>
      </c>
      <c r="H1006" s="664">
        <v>1</v>
      </c>
      <c r="I1006" s="664">
        <v>800</v>
      </c>
      <c r="J1006" s="664">
        <v>8.7000000000000011</v>
      </c>
      <c r="K1006" s="664">
        <v>6960</v>
      </c>
      <c r="L1006" s="664">
        <v>0.89230769230769236</v>
      </c>
      <c r="M1006" s="664">
        <v>799.99999999999989</v>
      </c>
      <c r="N1006" s="664">
        <v>5.05</v>
      </c>
      <c r="O1006" s="664">
        <v>3864.26</v>
      </c>
      <c r="P1006" s="677">
        <v>0.49541794871794875</v>
      </c>
      <c r="Q1006" s="665">
        <v>765.2</v>
      </c>
    </row>
    <row r="1007" spans="1:17" ht="14.4" customHeight="1" x14ac:dyDescent="0.3">
      <c r="A1007" s="660" t="s">
        <v>572</v>
      </c>
      <c r="B1007" s="661" t="s">
        <v>7003</v>
      </c>
      <c r="C1007" s="661" t="s">
        <v>6578</v>
      </c>
      <c r="D1007" s="661" t="s">
        <v>7061</v>
      </c>
      <c r="E1007" s="661"/>
      <c r="F1007" s="664">
        <v>1.5</v>
      </c>
      <c r="G1007" s="664">
        <v>4679.07</v>
      </c>
      <c r="H1007" s="664">
        <v>1</v>
      </c>
      <c r="I1007" s="664">
        <v>3119.3799999999997</v>
      </c>
      <c r="J1007" s="664"/>
      <c r="K1007" s="664"/>
      <c r="L1007" s="664"/>
      <c r="M1007" s="664"/>
      <c r="N1007" s="664"/>
      <c r="O1007" s="664"/>
      <c r="P1007" s="677"/>
      <c r="Q1007" s="665"/>
    </row>
    <row r="1008" spans="1:17" ht="14.4" customHeight="1" x14ac:dyDescent="0.3">
      <c r="A1008" s="660" t="s">
        <v>572</v>
      </c>
      <c r="B1008" s="661" t="s">
        <v>7003</v>
      </c>
      <c r="C1008" s="661" t="s">
        <v>6578</v>
      </c>
      <c r="D1008" s="661" t="s">
        <v>7062</v>
      </c>
      <c r="E1008" s="661" t="s">
        <v>7063</v>
      </c>
      <c r="F1008" s="664">
        <v>1.2</v>
      </c>
      <c r="G1008" s="664">
        <v>1164.5999999999999</v>
      </c>
      <c r="H1008" s="664">
        <v>1</v>
      </c>
      <c r="I1008" s="664">
        <v>970.5</v>
      </c>
      <c r="J1008" s="664">
        <v>2</v>
      </c>
      <c r="K1008" s="664">
        <v>1941</v>
      </c>
      <c r="L1008" s="664">
        <v>1.6666666666666667</v>
      </c>
      <c r="M1008" s="664">
        <v>970.5</v>
      </c>
      <c r="N1008" s="664">
        <v>2.6</v>
      </c>
      <c r="O1008" s="664">
        <v>2412.2800000000002</v>
      </c>
      <c r="P1008" s="677">
        <v>2.071337798385712</v>
      </c>
      <c r="Q1008" s="665">
        <v>927.80000000000007</v>
      </c>
    </row>
    <row r="1009" spans="1:17" ht="14.4" customHeight="1" x14ac:dyDescent="0.3">
      <c r="A1009" s="660" t="s">
        <v>572</v>
      </c>
      <c r="B1009" s="661" t="s">
        <v>7003</v>
      </c>
      <c r="C1009" s="661" t="s">
        <v>6578</v>
      </c>
      <c r="D1009" s="661" t="s">
        <v>7064</v>
      </c>
      <c r="E1009" s="661" t="s">
        <v>1483</v>
      </c>
      <c r="F1009" s="664">
        <v>126</v>
      </c>
      <c r="G1009" s="664">
        <v>31299.65</v>
      </c>
      <c r="H1009" s="664">
        <v>1</v>
      </c>
      <c r="I1009" s="664">
        <v>248.40992063492064</v>
      </c>
      <c r="J1009" s="664">
        <v>112</v>
      </c>
      <c r="K1009" s="664">
        <v>27821.909999999996</v>
      </c>
      <c r="L1009" s="664">
        <v>0.88888885338973422</v>
      </c>
      <c r="M1009" s="664">
        <v>248.40991071428567</v>
      </c>
      <c r="N1009" s="664">
        <v>99.25</v>
      </c>
      <c r="O1009" s="664">
        <v>21874.7</v>
      </c>
      <c r="P1009" s="677">
        <v>0.69888001942513733</v>
      </c>
      <c r="Q1009" s="665">
        <v>220.4</v>
      </c>
    </row>
    <row r="1010" spans="1:17" ht="14.4" customHeight="1" x14ac:dyDescent="0.3">
      <c r="A1010" s="660" t="s">
        <v>572</v>
      </c>
      <c r="B1010" s="661" t="s">
        <v>7003</v>
      </c>
      <c r="C1010" s="661" t="s">
        <v>6578</v>
      </c>
      <c r="D1010" s="661" t="s">
        <v>2410</v>
      </c>
      <c r="E1010" s="661" t="s">
        <v>6658</v>
      </c>
      <c r="F1010" s="664"/>
      <c r="G1010" s="664"/>
      <c r="H1010" s="664"/>
      <c r="I1010" s="664"/>
      <c r="J1010" s="664">
        <v>1</v>
      </c>
      <c r="K1010" s="664">
        <v>6751.89</v>
      </c>
      <c r="L1010" s="664"/>
      <c r="M1010" s="664">
        <v>6751.89</v>
      </c>
      <c r="N1010" s="664"/>
      <c r="O1010" s="664"/>
      <c r="P1010" s="677"/>
      <c r="Q1010" s="665"/>
    </row>
    <row r="1011" spans="1:17" ht="14.4" customHeight="1" x14ac:dyDescent="0.3">
      <c r="A1011" s="660" t="s">
        <v>572</v>
      </c>
      <c r="B1011" s="661" t="s">
        <v>7003</v>
      </c>
      <c r="C1011" s="661" t="s">
        <v>6578</v>
      </c>
      <c r="D1011" s="661" t="s">
        <v>2412</v>
      </c>
      <c r="E1011" s="661" t="s">
        <v>6659</v>
      </c>
      <c r="F1011" s="664"/>
      <c r="G1011" s="664"/>
      <c r="H1011" s="664"/>
      <c r="I1011" s="664"/>
      <c r="J1011" s="664">
        <v>7</v>
      </c>
      <c r="K1011" s="664">
        <v>94526.46</v>
      </c>
      <c r="L1011" s="664"/>
      <c r="M1011" s="664">
        <v>13503.78</v>
      </c>
      <c r="N1011" s="664"/>
      <c r="O1011" s="664"/>
      <c r="P1011" s="677"/>
      <c r="Q1011" s="665"/>
    </row>
    <row r="1012" spans="1:17" ht="14.4" customHeight="1" x14ac:dyDescent="0.3">
      <c r="A1012" s="660" t="s">
        <v>572</v>
      </c>
      <c r="B1012" s="661" t="s">
        <v>7003</v>
      </c>
      <c r="C1012" s="661" t="s">
        <v>6578</v>
      </c>
      <c r="D1012" s="661" t="s">
        <v>6660</v>
      </c>
      <c r="E1012" s="661" t="s">
        <v>1555</v>
      </c>
      <c r="F1012" s="664">
        <v>4.0999999999999996</v>
      </c>
      <c r="G1012" s="664">
        <v>1074.52</v>
      </c>
      <c r="H1012" s="664">
        <v>1</v>
      </c>
      <c r="I1012" s="664">
        <v>262.07804878048785</v>
      </c>
      <c r="J1012" s="664">
        <v>3.9</v>
      </c>
      <c r="K1012" s="664">
        <v>1022.11</v>
      </c>
      <c r="L1012" s="664">
        <v>0.95122473290399434</v>
      </c>
      <c r="M1012" s="664">
        <v>262.07948717948722</v>
      </c>
      <c r="N1012" s="664">
        <v>3.4</v>
      </c>
      <c r="O1012" s="664">
        <v>1130.8400000000001</v>
      </c>
      <c r="P1012" s="677">
        <v>1.0524141011800618</v>
      </c>
      <c r="Q1012" s="665">
        <v>332.60000000000008</v>
      </c>
    </row>
    <row r="1013" spans="1:17" ht="14.4" customHeight="1" x14ac:dyDescent="0.3">
      <c r="A1013" s="660" t="s">
        <v>572</v>
      </c>
      <c r="B1013" s="661" t="s">
        <v>7003</v>
      </c>
      <c r="C1013" s="661" t="s">
        <v>6578</v>
      </c>
      <c r="D1013" s="661" t="s">
        <v>7065</v>
      </c>
      <c r="E1013" s="661" t="s">
        <v>7066</v>
      </c>
      <c r="F1013" s="664"/>
      <c r="G1013" s="664"/>
      <c r="H1013" s="664"/>
      <c r="I1013" s="664"/>
      <c r="J1013" s="664">
        <v>7.4</v>
      </c>
      <c r="K1013" s="664">
        <v>4640.54</v>
      </c>
      <c r="L1013" s="664"/>
      <c r="M1013" s="664">
        <v>627.09999999999991</v>
      </c>
      <c r="N1013" s="664">
        <v>2.1</v>
      </c>
      <c r="O1013" s="664">
        <v>1259.5999999999999</v>
      </c>
      <c r="P1013" s="677"/>
      <c r="Q1013" s="665">
        <v>599.80952380952374</v>
      </c>
    </row>
    <row r="1014" spans="1:17" ht="14.4" customHeight="1" x14ac:dyDescent="0.3">
      <c r="A1014" s="660" t="s">
        <v>572</v>
      </c>
      <c r="B1014" s="661" t="s">
        <v>7003</v>
      </c>
      <c r="C1014" s="661" t="s">
        <v>6578</v>
      </c>
      <c r="D1014" s="661" t="s">
        <v>7067</v>
      </c>
      <c r="E1014" s="661" t="s">
        <v>7068</v>
      </c>
      <c r="F1014" s="664">
        <v>1</v>
      </c>
      <c r="G1014" s="664">
        <v>3535.84</v>
      </c>
      <c r="H1014" s="664">
        <v>1</v>
      </c>
      <c r="I1014" s="664">
        <v>3535.84</v>
      </c>
      <c r="J1014" s="664"/>
      <c r="K1014" s="664"/>
      <c r="L1014" s="664"/>
      <c r="M1014" s="664"/>
      <c r="N1014" s="664">
        <v>8</v>
      </c>
      <c r="O1014" s="664">
        <v>27056.880000000001</v>
      </c>
      <c r="P1014" s="677">
        <v>7.6521788316213399</v>
      </c>
      <c r="Q1014" s="665">
        <v>3382.11</v>
      </c>
    </row>
    <row r="1015" spans="1:17" ht="14.4" customHeight="1" x14ac:dyDescent="0.3">
      <c r="A1015" s="660" t="s">
        <v>572</v>
      </c>
      <c r="B1015" s="661" t="s">
        <v>7003</v>
      </c>
      <c r="C1015" s="661" t="s">
        <v>6578</v>
      </c>
      <c r="D1015" s="661" t="s">
        <v>7069</v>
      </c>
      <c r="E1015" s="661" t="s">
        <v>2191</v>
      </c>
      <c r="F1015" s="664">
        <v>14</v>
      </c>
      <c r="G1015" s="664">
        <v>3839.78</v>
      </c>
      <c r="H1015" s="664">
        <v>1</v>
      </c>
      <c r="I1015" s="664">
        <v>274.27000000000004</v>
      </c>
      <c r="J1015" s="664">
        <v>38</v>
      </c>
      <c r="K1015" s="664">
        <v>3674.22</v>
      </c>
      <c r="L1015" s="664">
        <v>0.95688294641880511</v>
      </c>
      <c r="M1015" s="664">
        <v>96.69</v>
      </c>
      <c r="N1015" s="664">
        <v>39</v>
      </c>
      <c r="O1015" s="664">
        <v>3607.1099999999997</v>
      </c>
      <c r="P1015" s="677">
        <v>0.93940538260004469</v>
      </c>
      <c r="Q1015" s="665">
        <v>92.49</v>
      </c>
    </row>
    <row r="1016" spans="1:17" ht="14.4" customHeight="1" x14ac:dyDescent="0.3">
      <c r="A1016" s="660" t="s">
        <v>572</v>
      </c>
      <c r="B1016" s="661" t="s">
        <v>7003</v>
      </c>
      <c r="C1016" s="661" t="s">
        <v>6578</v>
      </c>
      <c r="D1016" s="661" t="s">
        <v>7070</v>
      </c>
      <c r="E1016" s="661" t="s">
        <v>6664</v>
      </c>
      <c r="F1016" s="664"/>
      <c r="G1016" s="664"/>
      <c r="H1016" s="664"/>
      <c r="I1016" s="664"/>
      <c r="J1016" s="664">
        <v>4</v>
      </c>
      <c r="K1016" s="664">
        <v>25880.080000000002</v>
      </c>
      <c r="L1016" s="664"/>
      <c r="M1016" s="664">
        <v>6470.02</v>
      </c>
      <c r="N1016" s="664"/>
      <c r="O1016" s="664"/>
      <c r="P1016" s="677"/>
      <c r="Q1016" s="665"/>
    </row>
    <row r="1017" spans="1:17" ht="14.4" customHeight="1" x14ac:dyDescent="0.3">
      <c r="A1017" s="660" t="s">
        <v>572</v>
      </c>
      <c r="B1017" s="661" t="s">
        <v>7003</v>
      </c>
      <c r="C1017" s="661" t="s">
        <v>6578</v>
      </c>
      <c r="D1017" s="661" t="s">
        <v>7071</v>
      </c>
      <c r="E1017" s="661" t="s">
        <v>2337</v>
      </c>
      <c r="F1017" s="664">
        <v>3.2</v>
      </c>
      <c r="G1017" s="664">
        <v>19350.88</v>
      </c>
      <c r="H1017" s="664">
        <v>1</v>
      </c>
      <c r="I1017" s="664">
        <v>6047.15</v>
      </c>
      <c r="J1017" s="664">
        <v>10</v>
      </c>
      <c r="K1017" s="664">
        <v>60471.5</v>
      </c>
      <c r="L1017" s="664">
        <v>3.125</v>
      </c>
      <c r="M1017" s="664">
        <v>6047.15</v>
      </c>
      <c r="N1017" s="664">
        <v>0.4</v>
      </c>
      <c r="O1017" s="664">
        <v>2689.34</v>
      </c>
      <c r="P1017" s="677">
        <v>0.13897765889716643</v>
      </c>
      <c r="Q1017" s="665">
        <v>6723.35</v>
      </c>
    </row>
    <row r="1018" spans="1:17" ht="14.4" customHeight="1" x14ac:dyDescent="0.3">
      <c r="A1018" s="660" t="s">
        <v>572</v>
      </c>
      <c r="B1018" s="661" t="s">
        <v>7003</v>
      </c>
      <c r="C1018" s="661" t="s">
        <v>6578</v>
      </c>
      <c r="D1018" s="661" t="s">
        <v>7072</v>
      </c>
      <c r="E1018" s="661" t="s">
        <v>6678</v>
      </c>
      <c r="F1018" s="664">
        <v>8.4</v>
      </c>
      <c r="G1018" s="664">
        <v>79031.399999999994</v>
      </c>
      <c r="H1018" s="664">
        <v>1</v>
      </c>
      <c r="I1018" s="664">
        <v>9408.4999999999982</v>
      </c>
      <c r="J1018" s="664">
        <v>54.2</v>
      </c>
      <c r="K1018" s="664">
        <v>509941.02</v>
      </c>
      <c r="L1018" s="664">
        <v>6.4523850014045054</v>
      </c>
      <c r="M1018" s="664">
        <v>9408.5059040590404</v>
      </c>
      <c r="N1018" s="664">
        <v>0.2</v>
      </c>
      <c r="O1018" s="664">
        <v>2151.48</v>
      </c>
      <c r="P1018" s="677">
        <v>2.7223103728391502E-2</v>
      </c>
      <c r="Q1018" s="665">
        <v>10757.4</v>
      </c>
    </row>
    <row r="1019" spans="1:17" ht="14.4" customHeight="1" x14ac:dyDescent="0.3">
      <c r="A1019" s="660" t="s">
        <v>572</v>
      </c>
      <c r="B1019" s="661" t="s">
        <v>7003</v>
      </c>
      <c r="C1019" s="661" t="s">
        <v>6578</v>
      </c>
      <c r="D1019" s="661" t="s">
        <v>7073</v>
      </c>
      <c r="E1019" s="661" t="s">
        <v>1338</v>
      </c>
      <c r="F1019" s="664">
        <v>12</v>
      </c>
      <c r="G1019" s="664">
        <v>38827.32</v>
      </c>
      <c r="H1019" s="664">
        <v>1</v>
      </c>
      <c r="I1019" s="664">
        <v>3235.61</v>
      </c>
      <c r="J1019" s="664">
        <v>12</v>
      </c>
      <c r="K1019" s="664">
        <v>38827.32</v>
      </c>
      <c r="L1019" s="664">
        <v>1</v>
      </c>
      <c r="M1019" s="664">
        <v>3235.61</v>
      </c>
      <c r="N1019" s="664"/>
      <c r="O1019" s="664"/>
      <c r="P1019" s="677"/>
      <c r="Q1019" s="665"/>
    </row>
    <row r="1020" spans="1:17" ht="14.4" customHeight="1" x14ac:dyDescent="0.3">
      <c r="A1020" s="660" t="s">
        <v>572</v>
      </c>
      <c r="B1020" s="661" t="s">
        <v>7003</v>
      </c>
      <c r="C1020" s="661" t="s">
        <v>6578</v>
      </c>
      <c r="D1020" s="661" t="s">
        <v>7074</v>
      </c>
      <c r="E1020" s="661" t="s">
        <v>1392</v>
      </c>
      <c r="F1020" s="664">
        <v>2.8</v>
      </c>
      <c r="G1020" s="664">
        <v>2898.58</v>
      </c>
      <c r="H1020" s="664">
        <v>1</v>
      </c>
      <c r="I1020" s="664">
        <v>1035.2071428571428</v>
      </c>
      <c r="J1020" s="664">
        <v>24.5</v>
      </c>
      <c r="K1020" s="664">
        <v>25362.86</v>
      </c>
      <c r="L1020" s="664">
        <v>8.7500983240069274</v>
      </c>
      <c r="M1020" s="664">
        <v>1035.2187755102041</v>
      </c>
      <c r="N1020" s="664">
        <v>19.68</v>
      </c>
      <c r="O1020" s="664">
        <v>19487.34</v>
      </c>
      <c r="P1020" s="677">
        <v>6.7230643970495896</v>
      </c>
      <c r="Q1020" s="665">
        <v>990.21036585365857</v>
      </c>
    </row>
    <row r="1021" spans="1:17" ht="14.4" customHeight="1" x14ac:dyDescent="0.3">
      <c r="A1021" s="660" t="s">
        <v>572</v>
      </c>
      <c r="B1021" s="661" t="s">
        <v>7003</v>
      </c>
      <c r="C1021" s="661" t="s">
        <v>6578</v>
      </c>
      <c r="D1021" s="661" t="s">
        <v>7075</v>
      </c>
      <c r="E1021" s="661" t="s">
        <v>2150</v>
      </c>
      <c r="F1021" s="664"/>
      <c r="G1021" s="664"/>
      <c r="H1021" s="664"/>
      <c r="I1021" s="664"/>
      <c r="J1021" s="664"/>
      <c r="K1021" s="664"/>
      <c r="L1021" s="664"/>
      <c r="M1021" s="664"/>
      <c r="N1021" s="664">
        <v>3.0500000000000003</v>
      </c>
      <c r="O1021" s="664">
        <v>2355</v>
      </c>
      <c r="P1021" s="677"/>
      <c r="Q1021" s="665">
        <v>772.13114754098353</v>
      </c>
    </row>
    <row r="1022" spans="1:17" ht="14.4" customHeight="1" x14ac:dyDescent="0.3">
      <c r="A1022" s="660" t="s">
        <v>572</v>
      </c>
      <c r="B1022" s="661" t="s">
        <v>7003</v>
      </c>
      <c r="C1022" s="661" t="s">
        <v>6578</v>
      </c>
      <c r="D1022" s="661" t="s">
        <v>6668</v>
      </c>
      <c r="E1022" s="661" t="s">
        <v>1978</v>
      </c>
      <c r="F1022" s="664"/>
      <c r="G1022" s="664"/>
      <c r="H1022" s="664"/>
      <c r="I1022" s="664"/>
      <c r="J1022" s="664">
        <v>1.23</v>
      </c>
      <c r="K1022" s="664">
        <v>2020.59</v>
      </c>
      <c r="L1022" s="664"/>
      <c r="M1022" s="664">
        <v>1642.7560975609756</v>
      </c>
      <c r="N1022" s="664"/>
      <c r="O1022" s="664"/>
      <c r="P1022" s="677"/>
      <c r="Q1022" s="665"/>
    </row>
    <row r="1023" spans="1:17" ht="14.4" customHeight="1" x14ac:dyDescent="0.3">
      <c r="A1023" s="660" t="s">
        <v>572</v>
      </c>
      <c r="B1023" s="661" t="s">
        <v>7003</v>
      </c>
      <c r="C1023" s="661" t="s">
        <v>6578</v>
      </c>
      <c r="D1023" s="661" t="s">
        <v>6669</v>
      </c>
      <c r="E1023" s="661" t="s">
        <v>1486</v>
      </c>
      <c r="F1023" s="664">
        <v>4.08</v>
      </c>
      <c r="G1023" s="664">
        <v>653.06999999999994</v>
      </c>
      <c r="H1023" s="664">
        <v>1</v>
      </c>
      <c r="I1023" s="664">
        <v>160.0661764705882</v>
      </c>
      <c r="J1023" s="664">
        <v>7.23</v>
      </c>
      <c r="K1023" s="664">
        <v>1158</v>
      </c>
      <c r="L1023" s="664">
        <v>1.7731636731131428</v>
      </c>
      <c r="M1023" s="664">
        <v>160.16597510373444</v>
      </c>
      <c r="N1023" s="664">
        <v>9.76</v>
      </c>
      <c r="O1023" s="664">
        <v>1495.25</v>
      </c>
      <c r="P1023" s="677">
        <v>2.2895707963924239</v>
      </c>
      <c r="Q1023" s="665">
        <v>153.20184426229508</v>
      </c>
    </row>
    <row r="1024" spans="1:17" ht="14.4" customHeight="1" x14ac:dyDescent="0.3">
      <c r="A1024" s="660" t="s">
        <v>572</v>
      </c>
      <c r="B1024" s="661" t="s">
        <v>7003</v>
      </c>
      <c r="C1024" s="661" t="s">
        <v>6578</v>
      </c>
      <c r="D1024" s="661" t="s">
        <v>7076</v>
      </c>
      <c r="E1024" s="661" t="s">
        <v>1467</v>
      </c>
      <c r="F1024" s="664"/>
      <c r="G1024" s="664"/>
      <c r="H1024" s="664"/>
      <c r="I1024" s="664"/>
      <c r="J1024" s="664"/>
      <c r="K1024" s="664"/>
      <c r="L1024" s="664"/>
      <c r="M1024" s="664"/>
      <c r="N1024" s="664">
        <v>71.150000000000006</v>
      </c>
      <c r="O1024" s="664">
        <v>35299.99</v>
      </c>
      <c r="P1024" s="677"/>
      <c r="Q1024" s="665">
        <v>496.13478566408986</v>
      </c>
    </row>
    <row r="1025" spans="1:17" ht="14.4" customHeight="1" x14ac:dyDescent="0.3">
      <c r="A1025" s="660" t="s">
        <v>572</v>
      </c>
      <c r="B1025" s="661" t="s">
        <v>7003</v>
      </c>
      <c r="C1025" s="661" t="s">
        <v>6578</v>
      </c>
      <c r="D1025" s="661" t="s">
        <v>7077</v>
      </c>
      <c r="E1025" s="661" t="s">
        <v>1513</v>
      </c>
      <c r="F1025" s="664">
        <v>26.04</v>
      </c>
      <c r="G1025" s="664">
        <v>8783.69</v>
      </c>
      <c r="H1025" s="664">
        <v>1</v>
      </c>
      <c r="I1025" s="664">
        <v>337.31528417818743</v>
      </c>
      <c r="J1025" s="664">
        <v>30.400000000000002</v>
      </c>
      <c r="K1025" s="664">
        <v>10922.72</v>
      </c>
      <c r="L1025" s="664">
        <v>1.2435229385372206</v>
      </c>
      <c r="M1025" s="664">
        <v>359.29999999999995</v>
      </c>
      <c r="N1025" s="664">
        <v>8.8000000000000007</v>
      </c>
      <c r="O1025" s="664">
        <v>3024.3</v>
      </c>
      <c r="P1025" s="677">
        <v>0.34430859923335183</v>
      </c>
      <c r="Q1025" s="665">
        <v>343.67045454545456</v>
      </c>
    </row>
    <row r="1026" spans="1:17" ht="14.4" customHeight="1" x14ac:dyDescent="0.3">
      <c r="A1026" s="660" t="s">
        <v>572</v>
      </c>
      <c r="B1026" s="661" t="s">
        <v>7003</v>
      </c>
      <c r="C1026" s="661" t="s">
        <v>6578</v>
      </c>
      <c r="D1026" s="661" t="s">
        <v>7078</v>
      </c>
      <c r="E1026" s="661" t="s">
        <v>7079</v>
      </c>
      <c r="F1026" s="664">
        <v>48.55</v>
      </c>
      <c r="G1026" s="664">
        <v>176140.99</v>
      </c>
      <c r="H1026" s="664">
        <v>1</v>
      </c>
      <c r="I1026" s="664">
        <v>3628.0327497425333</v>
      </c>
      <c r="J1026" s="664">
        <v>50.039999999999992</v>
      </c>
      <c r="K1026" s="664">
        <v>181546.84</v>
      </c>
      <c r="L1026" s="664">
        <v>1.0306904713093756</v>
      </c>
      <c r="M1026" s="664">
        <v>3628.0343725019989</v>
      </c>
      <c r="N1026" s="664">
        <v>85.23</v>
      </c>
      <c r="O1026" s="664">
        <v>268252.08999999997</v>
      </c>
      <c r="P1026" s="677">
        <v>1.5229396065049934</v>
      </c>
      <c r="Q1026" s="665">
        <v>3147.3904728382022</v>
      </c>
    </row>
    <row r="1027" spans="1:17" ht="14.4" customHeight="1" x14ac:dyDescent="0.3">
      <c r="A1027" s="660" t="s">
        <v>572</v>
      </c>
      <c r="B1027" s="661" t="s">
        <v>7003</v>
      </c>
      <c r="C1027" s="661" t="s">
        <v>6578</v>
      </c>
      <c r="D1027" s="661" t="s">
        <v>7080</v>
      </c>
      <c r="E1027" s="661" t="s">
        <v>1574</v>
      </c>
      <c r="F1027" s="664">
        <v>5</v>
      </c>
      <c r="G1027" s="664">
        <v>19636.849999999999</v>
      </c>
      <c r="H1027" s="664">
        <v>1</v>
      </c>
      <c r="I1027" s="664">
        <v>3927.37</v>
      </c>
      <c r="J1027" s="664"/>
      <c r="K1027" s="664"/>
      <c r="L1027" s="664"/>
      <c r="M1027" s="664"/>
      <c r="N1027" s="664">
        <v>0.67</v>
      </c>
      <c r="O1027" s="664">
        <v>2516.92</v>
      </c>
      <c r="P1027" s="677">
        <v>0.12817330681855799</v>
      </c>
      <c r="Q1027" s="665">
        <v>3756.5970149253731</v>
      </c>
    </row>
    <row r="1028" spans="1:17" ht="14.4" customHeight="1" x14ac:dyDescent="0.3">
      <c r="A1028" s="660" t="s">
        <v>572</v>
      </c>
      <c r="B1028" s="661" t="s">
        <v>7003</v>
      </c>
      <c r="C1028" s="661" t="s">
        <v>6578</v>
      </c>
      <c r="D1028" s="661" t="s">
        <v>7081</v>
      </c>
      <c r="E1028" s="661" t="s">
        <v>7082</v>
      </c>
      <c r="F1028" s="664"/>
      <c r="G1028" s="664"/>
      <c r="H1028" s="664"/>
      <c r="I1028" s="664"/>
      <c r="J1028" s="664"/>
      <c r="K1028" s="664"/>
      <c r="L1028" s="664"/>
      <c r="M1028" s="664"/>
      <c r="N1028" s="664">
        <v>1.4</v>
      </c>
      <c r="O1028" s="664">
        <v>31454.080000000002</v>
      </c>
      <c r="P1028" s="677"/>
      <c r="Q1028" s="665">
        <v>22467.200000000004</v>
      </c>
    </row>
    <row r="1029" spans="1:17" ht="14.4" customHeight="1" x14ac:dyDescent="0.3">
      <c r="A1029" s="660" t="s">
        <v>572</v>
      </c>
      <c r="B1029" s="661" t="s">
        <v>7003</v>
      </c>
      <c r="C1029" s="661" t="s">
        <v>6578</v>
      </c>
      <c r="D1029" s="661" t="s">
        <v>6673</v>
      </c>
      <c r="E1029" s="661" t="s">
        <v>1527</v>
      </c>
      <c r="F1029" s="664">
        <v>6.4</v>
      </c>
      <c r="G1029" s="664">
        <v>44810.879999999997</v>
      </c>
      <c r="H1029" s="664">
        <v>1</v>
      </c>
      <c r="I1029" s="664">
        <v>7001.6999999999989</v>
      </c>
      <c r="J1029" s="664">
        <v>0.8</v>
      </c>
      <c r="K1029" s="664">
        <v>5601.3600000000006</v>
      </c>
      <c r="L1029" s="664">
        <v>0.12500000000000003</v>
      </c>
      <c r="M1029" s="664">
        <v>7001.7000000000007</v>
      </c>
      <c r="N1029" s="664">
        <v>19.2</v>
      </c>
      <c r="O1029" s="664">
        <v>128587.22</v>
      </c>
      <c r="P1029" s="677">
        <v>2.869553554850965</v>
      </c>
      <c r="Q1029" s="665">
        <v>6697.2510416666673</v>
      </c>
    </row>
    <row r="1030" spans="1:17" ht="14.4" customHeight="1" x14ac:dyDescent="0.3">
      <c r="A1030" s="660" t="s">
        <v>572</v>
      </c>
      <c r="B1030" s="661" t="s">
        <v>7003</v>
      </c>
      <c r="C1030" s="661" t="s">
        <v>6578</v>
      </c>
      <c r="D1030" s="661" t="s">
        <v>6674</v>
      </c>
      <c r="E1030" s="661" t="s">
        <v>1545</v>
      </c>
      <c r="F1030" s="664">
        <v>19.8</v>
      </c>
      <c r="G1030" s="664">
        <v>176285.34</v>
      </c>
      <c r="H1030" s="664">
        <v>1</v>
      </c>
      <c r="I1030" s="664">
        <v>8903.2999999999993</v>
      </c>
      <c r="J1030" s="664">
        <v>0.2</v>
      </c>
      <c r="K1030" s="664">
        <v>1780.66</v>
      </c>
      <c r="L1030" s="664">
        <v>1.0101010101010102E-2</v>
      </c>
      <c r="M1030" s="664">
        <v>8903.2999999999993</v>
      </c>
      <c r="N1030" s="664">
        <v>51</v>
      </c>
      <c r="O1030" s="664">
        <v>434713.30000000005</v>
      </c>
      <c r="P1030" s="677">
        <v>2.4659639877031183</v>
      </c>
      <c r="Q1030" s="665">
        <v>8523.7901960784329</v>
      </c>
    </row>
    <row r="1031" spans="1:17" ht="14.4" customHeight="1" x14ac:dyDescent="0.3">
      <c r="A1031" s="660" t="s">
        <v>572</v>
      </c>
      <c r="B1031" s="661" t="s">
        <v>7003</v>
      </c>
      <c r="C1031" s="661" t="s">
        <v>6578</v>
      </c>
      <c r="D1031" s="661" t="s">
        <v>7083</v>
      </c>
      <c r="E1031" s="661" t="s">
        <v>2230</v>
      </c>
      <c r="F1031" s="664">
        <v>5</v>
      </c>
      <c r="G1031" s="664">
        <v>46581.2</v>
      </c>
      <c r="H1031" s="664">
        <v>1</v>
      </c>
      <c r="I1031" s="664">
        <v>9316.24</v>
      </c>
      <c r="J1031" s="664">
        <v>66</v>
      </c>
      <c r="K1031" s="664">
        <v>712734.65999999992</v>
      </c>
      <c r="L1031" s="664">
        <v>15.300908091676469</v>
      </c>
      <c r="M1031" s="664">
        <v>10799.009999999998</v>
      </c>
      <c r="N1031" s="664">
        <v>20</v>
      </c>
      <c r="O1031" s="664">
        <v>206589.8</v>
      </c>
      <c r="P1031" s="677">
        <v>4.4350467570607881</v>
      </c>
      <c r="Q1031" s="665">
        <v>10329.49</v>
      </c>
    </row>
    <row r="1032" spans="1:17" ht="14.4" customHeight="1" x14ac:dyDescent="0.3">
      <c r="A1032" s="660" t="s">
        <v>572</v>
      </c>
      <c r="B1032" s="661" t="s">
        <v>7003</v>
      </c>
      <c r="C1032" s="661" t="s">
        <v>6578</v>
      </c>
      <c r="D1032" s="661" t="s">
        <v>6679</v>
      </c>
      <c r="E1032" s="661" t="s">
        <v>6680</v>
      </c>
      <c r="F1032" s="664">
        <v>-7.1054273576010019E-15</v>
      </c>
      <c r="G1032" s="664">
        <v>-5.8207660913467407E-11</v>
      </c>
      <c r="H1032" s="664">
        <v>1</v>
      </c>
      <c r="I1032" s="664">
        <v>8192</v>
      </c>
      <c r="J1032" s="664">
        <v>0</v>
      </c>
      <c r="K1032" s="664">
        <v>0</v>
      </c>
      <c r="L1032" s="664">
        <v>0</v>
      </c>
      <c r="M1032" s="664"/>
      <c r="N1032" s="664">
        <v>0</v>
      </c>
      <c r="O1032" s="664">
        <v>0</v>
      </c>
      <c r="P1032" s="677">
        <v>0</v>
      </c>
      <c r="Q1032" s="665"/>
    </row>
    <row r="1033" spans="1:17" ht="14.4" customHeight="1" x14ac:dyDescent="0.3">
      <c r="A1033" s="660" t="s">
        <v>572</v>
      </c>
      <c r="B1033" s="661" t="s">
        <v>7003</v>
      </c>
      <c r="C1033" s="661" t="s">
        <v>6578</v>
      </c>
      <c r="D1033" s="661" t="s">
        <v>6679</v>
      </c>
      <c r="E1033" s="661" t="s">
        <v>2401</v>
      </c>
      <c r="F1033" s="664">
        <v>70.599999999999994</v>
      </c>
      <c r="G1033" s="664">
        <v>760819.19</v>
      </c>
      <c r="H1033" s="664">
        <v>1</v>
      </c>
      <c r="I1033" s="664">
        <v>10776.475779036828</v>
      </c>
      <c r="J1033" s="664">
        <v>10.5</v>
      </c>
      <c r="K1033" s="664">
        <v>108251.22</v>
      </c>
      <c r="L1033" s="664">
        <v>0.14228245215528806</v>
      </c>
      <c r="M1033" s="664">
        <v>10309.64</v>
      </c>
      <c r="N1033" s="664">
        <v>10.62</v>
      </c>
      <c r="O1033" s="664">
        <v>104727.91</v>
      </c>
      <c r="P1033" s="677">
        <v>0.13765150955248645</v>
      </c>
      <c r="Q1033" s="665">
        <v>9861.3851224105474</v>
      </c>
    </row>
    <row r="1034" spans="1:17" ht="14.4" customHeight="1" x14ac:dyDescent="0.3">
      <c r="A1034" s="660" t="s">
        <v>572</v>
      </c>
      <c r="B1034" s="661" t="s">
        <v>7003</v>
      </c>
      <c r="C1034" s="661" t="s">
        <v>6578</v>
      </c>
      <c r="D1034" s="661" t="s">
        <v>1478</v>
      </c>
      <c r="E1034" s="661" t="s">
        <v>6682</v>
      </c>
      <c r="F1034" s="664">
        <v>7.0400000000000009</v>
      </c>
      <c r="G1034" s="664">
        <v>209915.56</v>
      </c>
      <c r="H1034" s="664">
        <v>1</v>
      </c>
      <c r="I1034" s="664">
        <v>29817.551136363632</v>
      </c>
      <c r="J1034" s="664"/>
      <c r="K1034" s="664"/>
      <c r="L1034" s="664"/>
      <c r="M1034" s="664"/>
      <c r="N1034" s="664"/>
      <c r="O1034" s="664"/>
      <c r="P1034" s="677"/>
      <c r="Q1034" s="665"/>
    </row>
    <row r="1035" spans="1:17" ht="14.4" customHeight="1" x14ac:dyDescent="0.3">
      <c r="A1035" s="660" t="s">
        <v>572</v>
      </c>
      <c r="B1035" s="661" t="s">
        <v>7003</v>
      </c>
      <c r="C1035" s="661" t="s">
        <v>6578</v>
      </c>
      <c r="D1035" s="661" t="s">
        <v>6684</v>
      </c>
      <c r="E1035" s="661" t="s">
        <v>6685</v>
      </c>
      <c r="F1035" s="664"/>
      <c r="G1035" s="664"/>
      <c r="H1035" s="664"/>
      <c r="I1035" s="664"/>
      <c r="J1035" s="664">
        <v>3.5</v>
      </c>
      <c r="K1035" s="664">
        <v>325716.25</v>
      </c>
      <c r="L1035" s="664"/>
      <c r="M1035" s="664">
        <v>93061.78571428571</v>
      </c>
      <c r="N1035" s="664"/>
      <c r="O1035" s="664"/>
      <c r="P1035" s="677"/>
      <c r="Q1035" s="665"/>
    </row>
    <row r="1036" spans="1:17" ht="14.4" customHeight="1" x14ac:dyDescent="0.3">
      <c r="A1036" s="660" t="s">
        <v>572</v>
      </c>
      <c r="B1036" s="661" t="s">
        <v>7003</v>
      </c>
      <c r="C1036" s="661" t="s">
        <v>6578</v>
      </c>
      <c r="D1036" s="661" t="s">
        <v>6684</v>
      </c>
      <c r="E1036" s="661" t="s">
        <v>6686</v>
      </c>
      <c r="F1036" s="664"/>
      <c r="G1036" s="664"/>
      <c r="H1036" s="664"/>
      <c r="I1036" s="664"/>
      <c r="J1036" s="664">
        <v>0</v>
      </c>
      <c r="K1036" s="664">
        <v>0</v>
      </c>
      <c r="L1036" s="664"/>
      <c r="M1036" s="664"/>
      <c r="N1036" s="664"/>
      <c r="O1036" s="664"/>
      <c r="P1036" s="677"/>
      <c r="Q1036" s="665"/>
    </row>
    <row r="1037" spans="1:17" ht="14.4" customHeight="1" x14ac:dyDescent="0.3">
      <c r="A1037" s="660" t="s">
        <v>572</v>
      </c>
      <c r="B1037" s="661" t="s">
        <v>7003</v>
      </c>
      <c r="C1037" s="661" t="s">
        <v>6578</v>
      </c>
      <c r="D1037" s="661" t="s">
        <v>6687</v>
      </c>
      <c r="E1037" s="661" t="s">
        <v>6688</v>
      </c>
      <c r="F1037" s="664"/>
      <c r="G1037" s="664"/>
      <c r="H1037" s="664"/>
      <c r="I1037" s="664"/>
      <c r="J1037" s="664"/>
      <c r="K1037" s="664"/>
      <c r="L1037" s="664"/>
      <c r="M1037" s="664"/>
      <c r="N1037" s="664">
        <v>0</v>
      </c>
      <c r="O1037" s="664">
        <v>0</v>
      </c>
      <c r="P1037" s="677"/>
      <c r="Q1037" s="665"/>
    </row>
    <row r="1038" spans="1:17" ht="14.4" customHeight="1" x14ac:dyDescent="0.3">
      <c r="A1038" s="660" t="s">
        <v>572</v>
      </c>
      <c r="B1038" s="661" t="s">
        <v>7003</v>
      </c>
      <c r="C1038" s="661" t="s">
        <v>6578</v>
      </c>
      <c r="D1038" s="661" t="s">
        <v>6687</v>
      </c>
      <c r="E1038" s="661" t="s">
        <v>2260</v>
      </c>
      <c r="F1038" s="664"/>
      <c r="G1038" s="664"/>
      <c r="H1038" s="664"/>
      <c r="I1038" s="664"/>
      <c r="J1038" s="664"/>
      <c r="K1038" s="664"/>
      <c r="L1038" s="664"/>
      <c r="M1038" s="664"/>
      <c r="N1038" s="664">
        <v>0.76</v>
      </c>
      <c r="O1038" s="664">
        <v>28027.18</v>
      </c>
      <c r="P1038" s="677"/>
      <c r="Q1038" s="665">
        <v>36877.868421052633</v>
      </c>
    </row>
    <row r="1039" spans="1:17" ht="14.4" customHeight="1" x14ac:dyDescent="0.3">
      <c r="A1039" s="660" t="s">
        <v>572</v>
      </c>
      <c r="B1039" s="661" t="s">
        <v>7003</v>
      </c>
      <c r="C1039" s="661" t="s">
        <v>6578</v>
      </c>
      <c r="D1039" s="661" t="s">
        <v>7084</v>
      </c>
      <c r="E1039" s="661" t="s">
        <v>7085</v>
      </c>
      <c r="F1039" s="664"/>
      <c r="G1039" s="664"/>
      <c r="H1039" s="664"/>
      <c r="I1039" s="664"/>
      <c r="J1039" s="664">
        <v>3</v>
      </c>
      <c r="K1039" s="664">
        <v>10510.17</v>
      </c>
      <c r="L1039" s="664"/>
      <c r="M1039" s="664">
        <v>3503.39</v>
      </c>
      <c r="N1039" s="664"/>
      <c r="O1039" s="664"/>
      <c r="P1039" s="677"/>
      <c r="Q1039" s="665"/>
    </row>
    <row r="1040" spans="1:17" ht="14.4" customHeight="1" x14ac:dyDescent="0.3">
      <c r="A1040" s="660" t="s">
        <v>572</v>
      </c>
      <c r="B1040" s="661" t="s">
        <v>7003</v>
      </c>
      <c r="C1040" s="661" t="s">
        <v>6578</v>
      </c>
      <c r="D1040" s="661" t="s">
        <v>7086</v>
      </c>
      <c r="E1040" s="661" t="s">
        <v>7085</v>
      </c>
      <c r="F1040" s="664"/>
      <c r="G1040" s="664"/>
      <c r="H1040" s="664"/>
      <c r="I1040" s="664"/>
      <c r="J1040" s="664">
        <v>1</v>
      </c>
      <c r="K1040" s="664">
        <v>7006.78</v>
      </c>
      <c r="L1040" s="664"/>
      <c r="M1040" s="664">
        <v>7006.78</v>
      </c>
      <c r="N1040" s="664"/>
      <c r="O1040" s="664"/>
      <c r="P1040" s="677"/>
      <c r="Q1040" s="665"/>
    </row>
    <row r="1041" spans="1:17" ht="14.4" customHeight="1" x14ac:dyDescent="0.3">
      <c r="A1041" s="660" t="s">
        <v>572</v>
      </c>
      <c r="B1041" s="661" t="s">
        <v>7003</v>
      </c>
      <c r="C1041" s="661" t="s">
        <v>6578</v>
      </c>
      <c r="D1041" s="661" t="s">
        <v>7087</v>
      </c>
      <c r="E1041" s="661" t="s">
        <v>7088</v>
      </c>
      <c r="F1041" s="664"/>
      <c r="G1041" s="664"/>
      <c r="H1041" s="664"/>
      <c r="I1041" s="664"/>
      <c r="J1041" s="664">
        <v>10</v>
      </c>
      <c r="K1041" s="664">
        <v>5410.6</v>
      </c>
      <c r="L1041" s="664"/>
      <c r="M1041" s="664">
        <v>541.06000000000006</v>
      </c>
      <c r="N1041" s="664"/>
      <c r="O1041" s="664"/>
      <c r="P1041" s="677"/>
      <c r="Q1041" s="665"/>
    </row>
    <row r="1042" spans="1:17" ht="14.4" customHeight="1" x14ac:dyDescent="0.3">
      <c r="A1042" s="660" t="s">
        <v>572</v>
      </c>
      <c r="B1042" s="661" t="s">
        <v>7003</v>
      </c>
      <c r="C1042" s="661" t="s">
        <v>6578</v>
      </c>
      <c r="D1042" s="661" t="s">
        <v>7089</v>
      </c>
      <c r="E1042" s="661" t="s">
        <v>7090</v>
      </c>
      <c r="F1042" s="664">
        <v>2</v>
      </c>
      <c r="G1042" s="664">
        <v>4346.1000000000004</v>
      </c>
      <c r="H1042" s="664">
        <v>1</v>
      </c>
      <c r="I1042" s="664">
        <v>2173.0500000000002</v>
      </c>
      <c r="J1042" s="664"/>
      <c r="K1042" s="664"/>
      <c r="L1042" s="664"/>
      <c r="M1042" s="664"/>
      <c r="N1042" s="664"/>
      <c r="O1042" s="664"/>
      <c r="P1042" s="677"/>
      <c r="Q1042" s="665"/>
    </row>
    <row r="1043" spans="1:17" ht="14.4" customHeight="1" x14ac:dyDescent="0.3">
      <c r="A1043" s="660" t="s">
        <v>572</v>
      </c>
      <c r="B1043" s="661" t="s">
        <v>7003</v>
      </c>
      <c r="C1043" s="661" t="s">
        <v>6578</v>
      </c>
      <c r="D1043" s="661" t="s">
        <v>7091</v>
      </c>
      <c r="E1043" s="661" t="s">
        <v>7068</v>
      </c>
      <c r="F1043" s="664">
        <v>1</v>
      </c>
      <c r="G1043" s="664">
        <v>7071.68</v>
      </c>
      <c r="H1043" s="664">
        <v>1</v>
      </c>
      <c r="I1043" s="664">
        <v>7071.68</v>
      </c>
      <c r="J1043" s="664"/>
      <c r="K1043" s="664"/>
      <c r="L1043" s="664"/>
      <c r="M1043" s="664"/>
      <c r="N1043" s="664">
        <v>5</v>
      </c>
      <c r="O1043" s="664">
        <v>33821.1</v>
      </c>
      <c r="P1043" s="677">
        <v>4.7826117697633377</v>
      </c>
      <c r="Q1043" s="665">
        <v>6764.2199999999993</v>
      </c>
    </row>
    <row r="1044" spans="1:17" ht="14.4" customHeight="1" x14ac:dyDescent="0.3">
      <c r="A1044" s="660" t="s">
        <v>572</v>
      </c>
      <c r="B1044" s="661" t="s">
        <v>7003</v>
      </c>
      <c r="C1044" s="661" t="s">
        <v>6578</v>
      </c>
      <c r="D1044" s="661" t="s">
        <v>7092</v>
      </c>
      <c r="E1044" s="661" t="s">
        <v>1475</v>
      </c>
      <c r="F1044" s="664"/>
      <c r="G1044" s="664"/>
      <c r="H1044" s="664"/>
      <c r="I1044" s="664"/>
      <c r="J1044" s="664"/>
      <c r="K1044" s="664"/>
      <c r="L1044" s="664"/>
      <c r="M1044" s="664"/>
      <c r="N1044" s="664">
        <v>5</v>
      </c>
      <c r="O1044" s="664">
        <v>2274.5500000000002</v>
      </c>
      <c r="P1044" s="677"/>
      <c r="Q1044" s="665">
        <v>454.91</v>
      </c>
    </row>
    <row r="1045" spans="1:17" ht="14.4" customHeight="1" x14ac:dyDescent="0.3">
      <c r="A1045" s="660" t="s">
        <v>572</v>
      </c>
      <c r="B1045" s="661" t="s">
        <v>7003</v>
      </c>
      <c r="C1045" s="661" t="s">
        <v>6578</v>
      </c>
      <c r="D1045" s="661" t="s">
        <v>7093</v>
      </c>
      <c r="E1045" s="661" t="s">
        <v>2250</v>
      </c>
      <c r="F1045" s="664"/>
      <c r="G1045" s="664"/>
      <c r="H1045" s="664"/>
      <c r="I1045" s="664"/>
      <c r="J1045" s="664"/>
      <c r="K1045" s="664"/>
      <c r="L1045" s="664"/>
      <c r="M1045" s="664"/>
      <c r="N1045" s="664">
        <v>18</v>
      </c>
      <c r="O1045" s="664">
        <v>187062.3</v>
      </c>
      <c r="P1045" s="677"/>
      <c r="Q1045" s="665">
        <v>10392.349999999999</v>
      </c>
    </row>
    <row r="1046" spans="1:17" ht="14.4" customHeight="1" x14ac:dyDescent="0.3">
      <c r="A1046" s="660" t="s">
        <v>572</v>
      </c>
      <c r="B1046" s="661" t="s">
        <v>7003</v>
      </c>
      <c r="C1046" s="661" t="s">
        <v>6578</v>
      </c>
      <c r="D1046" s="661" t="s">
        <v>7094</v>
      </c>
      <c r="E1046" s="661" t="s">
        <v>2066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53.42</v>
      </c>
      <c r="O1046" s="664">
        <v>200602.82</v>
      </c>
      <c r="P1046" s="677"/>
      <c r="Q1046" s="665">
        <v>3755.2006739049048</v>
      </c>
    </row>
    <row r="1047" spans="1:17" ht="14.4" customHeight="1" x14ac:dyDescent="0.3">
      <c r="A1047" s="660" t="s">
        <v>572</v>
      </c>
      <c r="B1047" s="661" t="s">
        <v>7003</v>
      </c>
      <c r="C1047" s="661" t="s">
        <v>6578</v>
      </c>
      <c r="D1047" s="661" t="s">
        <v>7095</v>
      </c>
      <c r="E1047" s="661" t="s">
        <v>2188</v>
      </c>
      <c r="F1047" s="664"/>
      <c r="G1047" s="664"/>
      <c r="H1047" s="664"/>
      <c r="I1047" s="664"/>
      <c r="J1047" s="664"/>
      <c r="K1047" s="664"/>
      <c r="L1047" s="664"/>
      <c r="M1047" s="664"/>
      <c r="N1047" s="664">
        <v>3.3</v>
      </c>
      <c r="O1047" s="664">
        <v>646.47</v>
      </c>
      <c r="P1047" s="677"/>
      <c r="Q1047" s="665">
        <v>195.9</v>
      </c>
    </row>
    <row r="1048" spans="1:17" ht="14.4" customHeight="1" x14ac:dyDescent="0.3">
      <c r="A1048" s="660" t="s">
        <v>572</v>
      </c>
      <c r="B1048" s="661" t="s">
        <v>7003</v>
      </c>
      <c r="C1048" s="661" t="s">
        <v>6578</v>
      </c>
      <c r="D1048" s="661" t="s">
        <v>7096</v>
      </c>
      <c r="E1048" s="661" t="s">
        <v>3399</v>
      </c>
      <c r="F1048" s="664"/>
      <c r="G1048" s="664"/>
      <c r="H1048" s="664"/>
      <c r="I1048" s="664"/>
      <c r="J1048" s="664"/>
      <c r="K1048" s="664"/>
      <c r="L1048" s="664"/>
      <c r="M1048" s="664"/>
      <c r="N1048" s="664">
        <v>0.1</v>
      </c>
      <c r="O1048" s="664">
        <v>114.5</v>
      </c>
      <c r="P1048" s="677"/>
      <c r="Q1048" s="665">
        <v>1145</v>
      </c>
    </row>
    <row r="1049" spans="1:17" ht="14.4" customHeight="1" x14ac:dyDescent="0.3">
      <c r="A1049" s="660" t="s">
        <v>572</v>
      </c>
      <c r="B1049" s="661" t="s">
        <v>7003</v>
      </c>
      <c r="C1049" s="661" t="s">
        <v>6578</v>
      </c>
      <c r="D1049" s="661" t="s">
        <v>7097</v>
      </c>
      <c r="E1049" s="661" t="s">
        <v>1517</v>
      </c>
      <c r="F1049" s="664"/>
      <c r="G1049" s="664"/>
      <c r="H1049" s="664"/>
      <c r="I1049" s="664"/>
      <c r="J1049" s="664"/>
      <c r="K1049" s="664"/>
      <c r="L1049" s="664"/>
      <c r="M1049" s="664"/>
      <c r="N1049" s="664">
        <v>4.3</v>
      </c>
      <c r="O1049" s="664">
        <v>2550.1999999999998</v>
      </c>
      <c r="P1049" s="677"/>
      <c r="Q1049" s="665">
        <v>593.06976744186045</v>
      </c>
    </row>
    <row r="1050" spans="1:17" ht="14.4" customHeight="1" x14ac:dyDescent="0.3">
      <c r="A1050" s="660" t="s">
        <v>572</v>
      </c>
      <c r="B1050" s="661" t="s">
        <v>7003</v>
      </c>
      <c r="C1050" s="661" t="s">
        <v>6578</v>
      </c>
      <c r="D1050" s="661" t="s">
        <v>7098</v>
      </c>
      <c r="E1050" s="661" t="s">
        <v>1674</v>
      </c>
      <c r="F1050" s="664"/>
      <c r="G1050" s="664"/>
      <c r="H1050" s="664"/>
      <c r="I1050" s="664"/>
      <c r="J1050" s="664"/>
      <c r="K1050" s="664"/>
      <c r="L1050" s="664"/>
      <c r="M1050" s="664"/>
      <c r="N1050" s="664">
        <v>1</v>
      </c>
      <c r="O1050" s="664">
        <v>5182.6499999999996</v>
      </c>
      <c r="P1050" s="677"/>
      <c r="Q1050" s="665">
        <v>5182.6499999999996</v>
      </c>
    </row>
    <row r="1051" spans="1:17" ht="14.4" customHeight="1" x14ac:dyDescent="0.3">
      <c r="A1051" s="660" t="s">
        <v>572</v>
      </c>
      <c r="B1051" s="661" t="s">
        <v>7003</v>
      </c>
      <c r="C1051" s="661" t="s">
        <v>6578</v>
      </c>
      <c r="D1051" s="661" t="s">
        <v>7099</v>
      </c>
      <c r="E1051" s="661" t="s">
        <v>7100</v>
      </c>
      <c r="F1051" s="664"/>
      <c r="G1051" s="664"/>
      <c r="H1051" s="664"/>
      <c r="I1051" s="664"/>
      <c r="J1051" s="664"/>
      <c r="K1051" s="664"/>
      <c r="L1051" s="664"/>
      <c r="M1051" s="664"/>
      <c r="N1051" s="664">
        <v>17</v>
      </c>
      <c r="O1051" s="664">
        <v>7067.24</v>
      </c>
      <c r="P1051" s="677"/>
      <c r="Q1051" s="665">
        <v>415.71999999999997</v>
      </c>
    </row>
    <row r="1052" spans="1:17" ht="14.4" customHeight="1" x14ac:dyDescent="0.3">
      <c r="A1052" s="660" t="s">
        <v>572</v>
      </c>
      <c r="B1052" s="661" t="s">
        <v>7003</v>
      </c>
      <c r="C1052" s="661" t="s">
        <v>6578</v>
      </c>
      <c r="D1052" s="661" t="s">
        <v>7101</v>
      </c>
      <c r="E1052" s="661" t="s">
        <v>1475</v>
      </c>
      <c r="F1052" s="664"/>
      <c r="G1052" s="664"/>
      <c r="H1052" s="664"/>
      <c r="I1052" s="664"/>
      <c r="J1052" s="664"/>
      <c r="K1052" s="664"/>
      <c r="L1052" s="664"/>
      <c r="M1052" s="664"/>
      <c r="N1052" s="664">
        <v>1</v>
      </c>
      <c r="O1052" s="664">
        <v>45.49</v>
      </c>
      <c r="P1052" s="677"/>
      <c r="Q1052" s="665">
        <v>45.49</v>
      </c>
    </row>
    <row r="1053" spans="1:17" ht="14.4" customHeight="1" x14ac:dyDescent="0.3">
      <c r="A1053" s="660" t="s">
        <v>572</v>
      </c>
      <c r="B1053" s="661" t="s">
        <v>7003</v>
      </c>
      <c r="C1053" s="661" t="s">
        <v>6578</v>
      </c>
      <c r="D1053" s="661" t="s">
        <v>7102</v>
      </c>
      <c r="E1053" s="661" t="s">
        <v>1677</v>
      </c>
      <c r="F1053" s="664"/>
      <c r="G1053" s="664"/>
      <c r="H1053" s="664"/>
      <c r="I1053" s="664"/>
      <c r="J1053" s="664"/>
      <c r="K1053" s="664"/>
      <c r="L1053" s="664"/>
      <c r="M1053" s="664"/>
      <c r="N1053" s="664">
        <v>3</v>
      </c>
      <c r="O1053" s="664">
        <v>20800.68</v>
      </c>
      <c r="P1053" s="677"/>
      <c r="Q1053" s="665">
        <v>6933.56</v>
      </c>
    </row>
    <row r="1054" spans="1:17" ht="14.4" customHeight="1" x14ac:dyDescent="0.3">
      <c r="A1054" s="660" t="s">
        <v>572</v>
      </c>
      <c r="B1054" s="661" t="s">
        <v>7003</v>
      </c>
      <c r="C1054" s="661" t="s">
        <v>6702</v>
      </c>
      <c r="D1054" s="661" t="s">
        <v>7103</v>
      </c>
      <c r="E1054" s="661" t="s">
        <v>7104</v>
      </c>
      <c r="F1054" s="664">
        <v>1</v>
      </c>
      <c r="G1054" s="664">
        <v>1176.6600000000001</v>
      </c>
      <c r="H1054" s="664">
        <v>1</v>
      </c>
      <c r="I1054" s="664">
        <v>1176.6600000000001</v>
      </c>
      <c r="J1054" s="664"/>
      <c r="K1054" s="664"/>
      <c r="L1054" s="664"/>
      <c r="M1054" s="664"/>
      <c r="N1054" s="664"/>
      <c r="O1054" s="664"/>
      <c r="P1054" s="677"/>
      <c r="Q1054" s="665"/>
    </row>
    <row r="1055" spans="1:17" ht="14.4" customHeight="1" x14ac:dyDescent="0.3">
      <c r="A1055" s="660" t="s">
        <v>572</v>
      </c>
      <c r="B1055" s="661" t="s">
        <v>7003</v>
      </c>
      <c r="C1055" s="661" t="s">
        <v>6702</v>
      </c>
      <c r="D1055" s="661" t="s">
        <v>6703</v>
      </c>
      <c r="E1055" s="661" t="s">
        <v>6704</v>
      </c>
      <c r="F1055" s="664">
        <v>192</v>
      </c>
      <c r="G1055" s="664">
        <v>355127.27999999997</v>
      </c>
      <c r="H1055" s="664">
        <v>1</v>
      </c>
      <c r="I1055" s="664">
        <v>1849.6212499999999</v>
      </c>
      <c r="J1055" s="664">
        <v>162</v>
      </c>
      <c r="K1055" s="664">
        <v>302223.96000000002</v>
      </c>
      <c r="L1055" s="664">
        <v>0.85102997437989003</v>
      </c>
      <c r="M1055" s="664">
        <v>1865.5800000000002</v>
      </c>
      <c r="N1055" s="664">
        <v>179</v>
      </c>
      <c r="O1055" s="664">
        <v>333938.82</v>
      </c>
      <c r="P1055" s="677">
        <v>0.94033558897531055</v>
      </c>
      <c r="Q1055" s="665">
        <v>1865.58</v>
      </c>
    </row>
    <row r="1056" spans="1:17" ht="14.4" customHeight="1" x14ac:dyDescent="0.3">
      <c r="A1056" s="660" t="s">
        <v>572</v>
      </c>
      <c r="B1056" s="661" t="s">
        <v>7003</v>
      </c>
      <c r="C1056" s="661" t="s">
        <v>6702</v>
      </c>
      <c r="D1056" s="661" t="s">
        <v>6705</v>
      </c>
      <c r="E1056" s="661" t="s">
        <v>6706</v>
      </c>
      <c r="F1056" s="664">
        <v>72</v>
      </c>
      <c r="G1056" s="664">
        <v>194545.32</v>
      </c>
      <c r="H1056" s="664">
        <v>1</v>
      </c>
      <c r="I1056" s="664">
        <v>2702.0183333333334</v>
      </c>
      <c r="J1056" s="664">
        <v>151</v>
      </c>
      <c r="K1056" s="664">
        <v>412035.20999999996</v>
      </c>
      <c r="L1056" s="664">
        <v>2.1179394600702803</v>
      </c>
      <c r="M1056" s="664">
        <v>2728.7099999999996</v>
      </c>
      <c r="N1056" s="664">
        <v>85</v>
      </c>
      <c r="O1056" s="664">
        <v>231940.35</v>
      </c>
      <c r="P1056" s="677">
        <v>1.1922175768607541</v>
      </c>
      <c r="Q1056" s="665">
        <v>2728.71</v>
      </c>
    </row>
    <row r="1057" spans="1:17" ht="14.4" customHeight="1" x14ac:dyDescent="0.3">
      <c r="A1057" s="660" t="s">
        <v>572</v>
      </c>
      <c r="B1057" s="661" t="s">
        <v>7003</v>
      </c>
      <c r="C1057" s="661" t="s">
        <v>6702</v>
      </c>
      <c r="D1057" s="661" t="s">
        <v>6707</v>
      </c>
      <c r="E1057" s="661" t="s">
        <v>6708</v>
      </c>
      <c r="F1057" s="664">
        <v>19</v>
      </c>
      <c r="G1057" s="664">
        <v>153703.87</v>
      </c>
      <c r="H1057" s="664">
        <v>1</v>
      </c>
      <c r="I1057" s="664">
        <v>8089.6773684210521</v>
      </c>
      <c r="J1057" s="664">
        <v>30</v>
      </c>
      <c r="K1057" s="664">
        <v>245748.90000000002</v>
      </c>
      <c r="L1057" s="664">
        <v>1.5988465352238692</v>
      </c>
      <c r="M1057" s="664">
        <v>8191.630000000001</v>
      </c>
      <c r="N1057" s="664">
        <v>9</v>
      </c>
      <c r="O1057" s="664">
        <v>73724.67</v>
      </c>
      <c r="P1057" s="677">
        <v>0.47965396056716075</v>
      </c>
      <c r="Q1057" s="665">
        <v>8191.63</v>
      </c>
    </row>
    <row r="1058" spans="1:17" ht="14.4" customHeight="1" x14ac:dyDescent="0.3">
      <c r="A1058" s="660" t="s">
        <v>572</v>
      </c>
      <c r="B1058" s="661" t="s">
        <v>7003</v>
      </c>
      <c r="C1058" s="661" t="s">
        <v>6702</v>
      </c>
      <c r="D1058" s="661" t="s">
        <v>6709</v>
      </c>
      <c r="E1058" s="661" t="s">
        <v>6710</v>
      </c>
      <c r="F1058" s="664">
        <v>45</v>
      </c>
      <c r="G1058" s="664">
        <v>361569.11999999994</v>
      </c>
      <c r="H1058" s="664">
        <v>1</v>
      </c>
      <c r="I1058" s="664">
        <v>8034.8693333333322</v>
      </c>
      <c r="J1058" s="664">
        <v>78</v>
      </c>
      <c r="K1058" s="664">
        <v>629800.08000000007</v>
      </c>
      <c r="L1058" s="664">
        <v>1.7418525121835631</v>
      </c>
      <c r="M1058" s="664">
        <v>8074.3600000000006</v>
      </c>
      <c r="N1058" s="664">
        <v>36</v>
      </c>
      <c r="O1058" s="664">
        <v>290676.95999999996</v>
      </c>
      <c r="P1058" s="677">
        <v>0.80393192870010588</v>
      </c>
      <c r="Q1058" s="665">
        <v>8074.3599999999988</v>
      </c>
    </row>
    <row r="1059" spans="1:17" ht="14.4" customHeight="1" x14ac:dyDescent="0.3">
      <c r="A1059" s="660" t="s">
        <v>572</v>
      </c>
      <c r="B1059" s="661" t="s">
        <v>7003</v>
      </c>
      <c r="C1059" s="661" t="s">
        <v>6702</v>
      </c>
      <c r="D1059" s="661" t="s">
        <v>6711</v>
      </c>
      <c r="E1059" s="661" t="s">
        <v>6712</v>
      </c>
      <c r="F1059" s="664">
        <v>47</v>
      </c>
      <c r="G1059" s="664">
        <v>451375.89</v>
      </c>
      <c r="H1059" s="664">
        <v>1</v>
      </c>
      <c r="I1059" s="664">
        <v>9603.7423404255314</v>
      </c>
      <c r="J1059" s="664">
        <v>118</v>
      </c>
      <c r="K1059" s="664">
        <v>1142959.8</v>
      </c>
      <c r="L1059" s="664">
        <v>2.5321684771421884</v>
      </c>
      <c r="M1059" s="664">
        <v>9686.1</v>
      </c>
      <c r="N1059" s="664">
        <v>89</v>
      </c>
      <c r="O1059" s="664">
        <v>862062.9</v>
      </c>
      <c r="P1059" s="677">
        <v>1.9098558853021592</v>
      </c>
      <c r="Q1059" s="665">
        <v>9686.1</v>
      </c>
    </row>
    <row r="1060" spans="1:17" ht="14.4" customHeight="1" x14ac:dyDescent="0.3">
      <c r="A1060" s="660" t="s">
        <v>572</v>
      </c>
      <c r="B1060" s="661" t="s">
        <v>7003</v>
      </c>
      <c r="C1060" s="661" t="s">
        <v>6702</v>
      </c>
      <c r="D1060" s="661" t="s">
        <v>7105</v>
      </c>
      <c r="E1060" s="661" t="s">
        <v>7106</v>
      </c>
      <c r="F1060" s="664">
        <v>53</v>
      </c>
      <c r="G1060" s="664">
        <v>49055.21</v>
      </c>
      <c r="H1060" s="664">
        <v>1</v>
      </c>
      <c r="I1060" s="664">
        <v>925.56999999999994</v>
      </c>
      <c r="J1060" s="664">
        <v>17</v>
      </c>
      <c r="K1060" s="664">
        <v>15734.69</v>
      </c>
      <c r="L1060" s="664">
        <v>0.32075471698113212</v>
      </c>
      <c r="M1060" s="664">
        <v>925.57</v>
      </c>
      <c r="N1060" s="664">
        <v>123</v>
      </c>
      <c r="O1060" s="664">
        <v>113845.11</v>
      </c>
      <c r="P1060" s="677">
        <v>2.3207547169811322</v>
      </c>
      <c r="Q1060" s="665">
        <v>925.57</v>
      </c>
    </row>
    <row r="1061" spans="1:17" ht="14.4" customHeight="1" x14ac:dyDescent="0.3">
      <c r="A1061" s="660" t="s">
        <v>572</v>
      </c>
      <c r="B1061" s="661" t="s">
        <v>7003</v>
      </c>
      <c r="C1061" s="661" t="s">
        <v>6702</v>
      </c>
      <c r="D1061" s="661" t="s">
        <v>7107</v>
      </c>
      <c r="E1061" s="661" t="s">
        <v>7108</v>
      </c>
      <c r="F1061" s="664">
        <v>1</v>
      </c>
      <c r="G1061" s="664">
        <v>14463.67</v>
      </c>
      <c r="H1061" s="664">
        <v>1</v>
      </c>
      <c r="I1061" s="664">
        <v>14463.67</v>
      </c>
      <c r="J1061" s="664">
        <v>1</v>
      </c>
      <c r="K1061" s="664">
        <v>14463.67</v>
      </c>
      <c r="L1061" s="664">
        <v>1</v>
      </c>
      <c r="M1061" s="664">
        <v>14463.67</v>
      </c>
      <c r="N1061" s="664">
        <v>1</v>
      </c>
      <c r="O1061" s="664">
        <v>14463.67</v>
      </c>
      <c r="P1061" s="677">
        <v>1</v>
      </c>
      <c r="Q1061" s="665">
        <v>14463.67</v>
      </c>
    </row>
    <row r="1062" spans="1:17" ht="14.4" customHeight="1" x14ac:dyDescent="0.3">
      <c r="A1062" s="660" t="s">
        <v>572</v>
      </c>
      <c r="B1062" s="661" t="s">
        <v>7003</v>
      </c>
      <c r="C1062" s="661" t="s">
        <v>6702</v>
      </c>
      <c r="D1062" s="661" t="s">
        <v>6713</v>
      </c>
      <c r="E1062" s="661" t="s">
        <v>6714</v>
      </c>
      <c r="F1062" s="664">
        <v>307</v>
      </c>
      <c r="G1062" s="664">
        <v>73075.83</v>
      </c>
      <c r="H1062" s="664">
        <v>1</v>
      </c>
      <c r="I1062" s="664">
        <v>238.03201954397395</v>
      </c>
      <c r="J1062" s="664">
        <v>507</v>
      </c>
      <c r="K1062" s="664">
        <v>121010.75999999998</v>
      </c>
      <c r="L1062" s="664">
        <v>1.6559614854870615</v>
      </c>
      <c r="M1062" s="664">
        <v>238.67999999999995</v>
      </c>
      <c r="N1062" s="664">
        <v>380</v>
      </c>
      <c r="O1062" s="664">
        <v>90698.4</v>
      </c>
      <c r="P1062" s="677">
        <v>1.2411545650593363</v>
      </c>
      <c r="Q1062" s="665">
        <v>238.67999999999998</v>
      </c>
    </row>
    <row r="1063" spans="1:17" ht="14.4" customHeight="1" x14ac:dyDescent="0.3">
      <c r="A1063" s="660" t="s">
        <v>572</v>
      </c>
      <c r="B1063" s="661" t="s">
        <v>7003</v>
      </c>
      <c r="C1063" s="661" t="s">
        <v>6702</v>
      </c>
      <c r="D1063" s="661" t="s">
        <v>7109</v>
      </c>
      <c r="E1063" s="661" t="s">
        <v>7110</v>
      </c>
      <c r="F1063" s="664"/>
      <c r="G1063" s="664"/>
      <c r="H1063" s="664"/>
      <c r="I1063" s="664"/>
      <c r="J1063" s="664">
        <v>3</v>
      </c>
      <c r="K1063" s="664">
        <v>8186.13</v>
      </c>
      <c r="L1063" s="664"/>
      <c r="M1063" s="664">
        <v>2728.71</v>
      </c>
      <c r="N1063" s="664">
        <v>1</v>
      </c>
      <c r="O1063" s="664">
        <v>2728.71</v>
      </c>
      <c r="P1063" s="677"/>
      <c r="Q1063" s="665">
        <v>2728.71</v>
      </c>
    </row>
    <row r="1064" spans="1:17" ht="14.4" customHeight="1" x14ac:dyDescent="0.3">
      <c r="A1064" s="660" t="s">
        <v>572</v>
      </c>
      <c r="B1064" s="661" t="s">
        <v>7003</v>
      </c>
      <c r="C1064" s="661" t="s">
        <v>6715</v>
      </c>
      <c r="D1064" s="661" t="s">
        <v>7111</v>
      </c>
      <c r="E1064" s="661" t="s">
        <v>7112</v>
      </c>
      <c r="F1064" s="664">
        <v>2</v>
      </c>
      <c r="G1064" s="664">
        <v>17563.259999999998</v>
      </c>
      <c r="H1064" s="664">
        <v>1</v>
      </c>
      <c r="I1064" s="664">
        <v>8781.6299999999992</v>
      </c>
      <c r="J1064" s="664">
        <v>8</v>
      </c>
      <c r="K1064" s="664">
        <v>70253.039999999994</v>
      </c>
      <c r="L1064" s="664">
        <v>4</v>
      </c>
      <c r="M1064" s="664">
        <v>8781.6299999999992</v>
      </c>
      <c r="N1064" s="664">
        <v>2</v>
      </c>
      <c r="O1064" s="664">
        <v>17563.259999999998</v>
      </c>
      <c r="P1064" s="677">
        <v>1</v>
      </c>
      <c r="Q1064" s="665">
        <v>8781.6299999999992</v>
      </c>
    </row>
    <row r="1065" spans="1:17" ht="14.4" customHeight="1" x14ac:dyDescent="0.3">
      <c r="A1065" s="660" t="s">
        <v>572</v>
      </c>
      <c r="B1065" s="661" t="s">
        <v>7003</v>
      </c>
      <c r="C1065" s="661" t="s">
        <v>6715</v>
      </c>
      <c r="D1065" s="661" t="s">
        <v>7113</v>
      </c>
      <c r="E1065" s="661" t="s">
        <v>7112</v>
      </c>
      <c r="F1065" s="664">
        <v>1</v>
      </c>
      <c r="G1065" s="664">
        <v>9848.0499999999993</v>
      </c>
      <c r="H1065" s="664">
        <v>1</v>
      </c>
      <c r="I1065" s="664">
        <v>9848.0499999999993</v>
      </c>
      <c r="J1065" s="664"/>
      <c r="K1065" s="664"/>
      <c r="L1065" s="664"/>
      <c r="M1065" s="664"/>
      <c r="N1065" s="664"/>
      <c r="O1065" s="664"/>
      <c r="P1065" s="677"/>
      <c r="Q1065" s="665"/>
    </row>
    <row r="1066" spans="1:17" ht="14.4" customHeight="1" x14ac:dyDescent="0.3">
      <c r="A1066" s="660" t="s">
        <v>572</v>
      </c>
      <c r="B1066" s="661" t="s">
        <v>7003</v>
      </c>
      <c r="C1066" s="661" t="s">
        <v>6715</v>
      </c>
      <c r="D1066" s="661" t="s">
        <v>6716</v>
      </c>
      <c r="E1066" s="661" t="s">
        <v>6717</v>
      </c>
      <c r="F1066" s="664">
        <v>27</v>
      </c>
      <c r="G1066" s="664">
        <v>15257.700000000003</v>
      </c>
      <c r="H1066" s="664">
        <v>1</v>
      </c>
      <c r="I1066" s="664">
        <v>565.10000000000014</v>
      </c>
      <c r="J1066" s="664">
        <v>42</v>
      </c>
      <c r="K1066" s="664">
        <v>23734.2</v>
      </c>
      <c r="L1066" s="664">
        <v>1.5555555555555554</v>
      </c>
      <c r="M1066" s="664">
        <v>565.1</v>
      </c>
      <c r="N1066" s="664">
        <v>35</v>
      </c>
      <c r="O1066" s="664">
        <v>19778.5</v>
      </c>
      <c r="P1066" s="677">
        <v>1.2962962962962961</v>
      </c>
      <c r="Q1066" s="665">
        <v>565.1</v>
      </c>
    </row>
    <row r="1067" spans="1:17" ht="14.4" customHeight="1" x14ac:dyDescent="0.3">
      <c r="A1067" s="660" t="s">
        <v>572</v>
      </c>
      <c r="B1067" s="661" t="s">
        <v>7003</v>
      </c>
      <c r="C1067" s="661" t="s">
        <v>6715</v>
      </c>
      <c r="D1067" s="661" t="s">
        <v>6718</v>
      </c>
      <c r="E1067" s="661" t="s">
        <v>6719</v>
      </c>
      <c r="F1067" s="664">
        <v>9</v>
      </c>
      <c r="G1067" s="664">
        <v>9441</v>
      </c>
      <c r="H1067" s="664">
        <v>1</v>
      </c>
      <c r="I1067" s="664">
        <v>1049</v>
      </c>
      <c r="J1067" s="664">
        <v>15</v>
      </c>
      <c r="K1067" s="664">
        <v>15735</v>
      </c>
      <c r="L1067" s="664">
        <v>1.6666666666666667</v>
      </c>
      <c r="M1067" s="664">
        <v>1049</v>
      </c>
      <c r="N1067" s="664">
        <v>17</v>
      </c>
      <c r="O1067" s="664">
        <v>17833</v>
      </c>
      <c r="P1067" s="677">
        <v>1.8888888888888888</v>
      </c>
      <c r="Q1067" s="665">
        <v>1049</v>
      </c>
    </row>
    <row r="1068" spans="1:17" ht="14.4" customHeight="1" x14ac:dyDescent="0.3">
      <c r="A1068" s="660" t="s">
        <v>572</v>
      </c>
      <c r="B1068" s="661" t="s">
        <v>7003</v>
      </c>
      <c r="C1068" s="661" t="s">
        <v>6715</v>
      </c>
      <c r="D1068" s="661" t="s">
        <v>7114</v>
      </c>
      <c r="E1068" s="661" t="s">
        <v>7115</v>
      </c>
      <c r="F1068" s="664">
        <v>2</v>
      </c>
      <c r="G1068" s="664">
        <v>1731.56</v>
      </c>
      <c r="H1068" s="664">
        <v>1</v>
      </c>
      <c r="I1068" s="664">
        <v>865.78</v>
      </c>
      <c r="J1068" s="664">
        <v>3</v>
      </c>
      <c r="K1068" s="664">
        <v>2597.34</v>
      </c>
      <c r="L1068" s="664">
        <v>1.5000000000000002</v>
      </c>
      <c r="M1068" s="664">
        <v>865.78000000000009</v>
      </c>
      <c r="N1068" s="664"/>
      <c r="O1068" s="664"/>
      <c r="P1068" s="677"/>
      <c r="Q1068" s="665"/>
    </row>
    <row r="1069" spans="1:17" ht="14.4" customHeight="1" x14ac:dyDescent="0.3">
      <c r="A1069" s="660" t="s">
        <v>572</v>
      </c>
      <c r="B1069" s="661" t="s">
        <v>7003</v>
      </c>
      <c r="C1069" s="661" t="s">
        <v>6722</v>
      </c>
      <c r="D1069" s="661" t="s">
        <v>7116</v>
      </c>
      <c r="E1069" s="661" t="s">
        <v>7117</v>
      </c>
      <c r="F1069" s="664">
        <v>1893</v>
      </c>
      <c r="G1069" s="664">
        <v>1971761</v>
      </c>
      <c r="H1069" s="664">
        <v>1</v>
      </c>
      <c r="I1069" s="664">
        <v>1041.6064447966191</v>
      </c>
      <c r="J1069" s="664">
        <v>1961</v>
      </c>
      <c r="K1069" s="664">
        <v>1868667</v>
      </c>
      <c r="L1069" s="664">
        <v>0.94771475853310827</v>
      </c>
      <c r="M1069" s="664">
        <v>952.91534931157571</v>
      </c>
      <c r="N1069" s="664">
        <v>2514</v>
      </c>
      <c r="O1069" s="664">
        <v>2565379</v>
      </c>
      <c r="P1069" s="677">
        <v>1.3010598140443999</v>
      </c>
      <c r="Q1069" s="665">
        <v>1020.4371519490851</v>
      </c>
    </row>
    <row r="1070" spans="1:17" ht="14.4" customHeight="1" x14ac:dyDescent="0.3">
      <c r="A1070" s="660" t="s">
        <v>572</v>
      </c>
      <c r="B1070" s="661" t="s">
        <v>7003</v>
      </c>
      <c r="C1070" s="661" t="s">
        <v>6722</v>
      </c>
      <c r="D1070" s="661" t="s">
        <v>6725</v>
      </c>
      <c r="E1070" s="661" t="s">
        <v>6726</v>
      </c>
      <c r="F1070" s="664">
        <v>282</v>
      </c>
      <c r="G1070" s="664">
        <v>52170</v>
      </c>
      <c r="H1070" s="664">
        <v>1</v>
      </c>
      <c r="I1070" s="664">
        <v>185</v>
      </c>
      <c r="J1070" s="664">
        <v>371</v>
      </c>
      <c r="K1070" s="664">
        <v>69055</v>
      </c>
      <c r="L1070" s="664">
        <v>1.3236534406747174</v>
      </c>
      <c r="M1070" s="664">
        <v>186.1320754716981</v>
      </c>
      <c r="N1070" s="664">
        <v>321</v>
      </c>
      <c r="O1070" s="664">
        <v>60652</v>
      </c>
      <c r="P1070" s="677">
        <v>1.1625838604562009</v>
      </c>
      <c r="Q1070" s="665">
        <v>188.94704049844236</v>
      </c>
    </row>
    <row r="1071" spans="1:17" ht="14.4" customHeight="1" x14ac:dyDescent="0.3">
      <c r="A1071" s="660" t="s">
        <v>572</v>
      </c>
      <c r="B1071" s="661" t="s">
        <v>7003</v>
      </c>
      <c r="C1071" s="661" t="s">
        <v>6722</v>
      </c>
      <c r="D1071" s="661" t="s">
        <v>6731</v>
      </c>
      <c r="E1071" s="661" t="s">
        <v>6732</v>
      </c>
      <c r="F1071" s="664">
        <v>27</v>
      </c>
      <c r="G1071" s="664">
        <v>4400</v>
      </c>
      <c r="H1071" s="664">
        <v>1</v>
      </c>
      <c r="I1071" s="664">
        <v>162.96296296296296</v>
      </c>
      <c r="J1071" s="664">
        <v>42</v>
      </c>
      <c r="K1071" s="664">
        <v>6859</v>
      </c>
      <c r="L1071" s="664">
        <v>1.5588636363636363</v>
      </c>
      <c r="M1071" s="664">
        <v>163.3095238095238</v>
      </c>
      <c r="N1071" s="664">
        <v>35</v>
      </c>
      <c r="O1071" s="664">
        <v>5773</v>
      </c>
      <c r="P1071" s="677">
        <v>1.3120454545454545</v>
      </c>
      <c r="Q1071" s="665">
        <v>164.94285714285715</v>
      </c>
    </row>
    <row r="1072" spans="1:17" ht="14.4" customHeight="1" x14ac:dyDescent="0.3">
      <c r="A1072" s="660" t="s">
        <v>572</v>
      </c>
      <c r="B1072" s="661" t="s">
        <v>7003</v>
      </c>
      <c r="C1072" s="661" t="s">
        <v>6722</v>
      </c>
      <c r="D1072" s="661" t="s">
        <v>6974</v>
      </c>
      <c r="E1072" s="661" t="s">
        <v>6975</v>
      </c>
      <c r="F1072" s="664">
        <v>20</v>
      </c>
      <c r="G1072" s="664">
        <v>208220</v>
      </c>
      <c r="H1072" s="664">
        <v>1</v>
      </c>
      <c r="I1072" s="664">
        <v>10411</v>
      </c>
      <c r="J1072" s="664">
        <v>21</v>
      </c>
      <c r="K1072" s="664">
        <v>218781</v>
      </c>
      <c r="L1072" s="664">
        <v>1.05072039189319</v>
      </c>
      <c r="M1072" s="664">
        <v>10418.142857142857</v>
      </c>
      <c r="N1072" s="664">
        <v>19</v>
      </c>
      <c r="O1072" s="664">
        <v>198626</v>
      </c>
      <c r="P1072" s="677">
        <v>0.95392373451157431</v>
      </c>
      <c r="Q1072" s="665">
        <v>10454</v>
      </c>
    </row>
    <row r="1073" spans="1:17" ht="14.4" customHeight="1" x14ac:dyDescent="0.3">
      <c r="A1073" s="660" t="s">
        <v>572</v>
      </c>
      <c r="B1073" s="661" t="s">
        <v>7003</v>
      </c>
      <c r="C1073" s="661" t="s">
        <v>6722</v>
      </c>
      <c r="D1073" s="661" t="s">
        <v>6733</v>
      </c>
      <c r="E1073" s="661" t="s">
        <v>6734</v>
      </c>
      <c r="F1073" s="664">
        <v>27</v>
      </c>
      <c r="G1073" s="664">
        <v>1242</v>
      </c>
      <c r="H1073" s="664">
        <v>1</v>
      </c>
      <c r="I1073" s="664">
        <v>46</v>
      </c>
      <c r="J1073" s="664">
        <v>42</v>
      </c>
      <c r="K1073" s="664">
        <v>1945</v>
      </c>
      <c r="L1073" s="664">
        <v>1.5660225442834139</v>
      </c>
      <c r="M1073" s="664">
        <v>46.30952380952381</v>
      </c>
      <c r="N1073" s="664">
        <v>35</v>
      </c>
      <c r="O1073" s="664">
        <v>1645</v>
      </c>
      <c r="P1073" s="677">
        <v>1.3244766505636072</v>
      </c>
      <c r="Q1073" s="665">
        <v>47</v>
      </c>
    </row>
    <row r="1074" spans="1:17" ht="14.4" customHeight="1" x14ac:dyDescent="0.3">
      <c r="A1074" s="660" t="s">
        <v>572</v>
      </c>
      <c r="B1074" s="661" t="s">
        <v>7003</v>
      </c>
      <c r="C1074" s="661" t="s">
        <v>6722</v>
      </c>
      <c r="D1074" s="661" t="s">
        <v>7118</v>
      </c>
      <c r="E1074" s="661" t="s">
        <v>7119</v>
      </c>
      <c r="F1074" s="664">
        <v>0</v>
      </c>
      <c r="G1074" s="664">
        <v>0</v>
      </c>
      <c r="H1074" s="664"/>
      <c r="I1074" s="664"/>
      <c r="J1074" s="664">
        <v>0</v>
      </c>
      <c r="K1074" s="664">
        <v>0</v>
      </c>
      <c r="L1074" s="664"/>
      <c r="M1074" s="664"/>
      <c r="N1074" s="664">
        <v>0</v>
      </c>
      <c r="O1074" s="664">
        <v>0</v>
      </c>
      <c r="P1074" s="677"/>
      <c r="Q1074" s="665"/>
    </row>
    <row r="1075" spans="1:17" ht="14.4" customHeight="1" x14ac:dyDescent="0.3">
      <c r="A1075" s="660" t="s">
        <v>572</v>
      </c>
      <c r="B1075" s="661" t="s">
        <v>7003</v>
      </c>
      <c r="C1075" s="661" t="s">
        <v>6722</v>
      </c>
      <c r="D1075" s="661" t="s">
        <v>7120</v>
      </c>
      <c r="E1075" s="661" t="s">
        <v>7121</v>
      </c>
      <c r="F1075" s="664">
        <v>3882</v>
      </c>
      <c r="G1075" s="664">
        <v>0</v>
      </c>
      <c r="H1075" s="664"/>
      <c r="I1075" s="664">
        <v>0</v>
      </c>
      <c r="J1075" s="664">
        <v>5666</v>
      </c>
      <c r="K1075" s="664">
        <v>0</v>
      </c>
      <c r="L1075" s="664"/>
      <c r="M1075" s="664">
        <v>0</v>
      </c>
      <c r="N1075" s="664">
        <v>3851</v>
      </c>
      <c r="O1075" s="664">
        <v>0</v>
      </c>
      <c r="P1075" s="677"/>
      <c r="Q1075" s="665">
        <v>0</v>
      </c>
    </row>
    <row r="1076" spans="1:17" ht="14.4" customHeight="1" x14ac:dyDescent="0.3">
      <c r="A1076" s="660" t="s">
        <v>572</v>
      </c>
      <c r="B1076" s="661" t="s">
        <v>7003</v>
      </c>
      <c r="C1076" s="661" t="s">
        <v>6722</v>
      </c>
      <c r="D1076" s="661" t="s">
        <v>6735</v>
      </c>
      <c r="E1076" s="661" t="s">
        <v>6736</v>
      </c>
      <c r="F1076" s="664">
        <v>20</v>
      </c>
      <c r="G1076" s="664">
        <v>0</v>
      </c>
      <c r="H1076" s="664"/>
      <c r="I1076" s="664">
        <v>0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572</v>
      </c>
      <c r="B1077" s="661" t="s">
        <v>7003</v>
      </c>
      <c r="C1077" s="661" t="s">
        <v>6722</v>
      </c>
      <c r="D1077" s="661" t="s">
        <v>6739</v>
      </c>
      <c r="E1077" s="661" t="s">
        <v>6740</v>
      </c>
      <c r="F1077" s="664">
        <v>46</v>
      </c>
      <c r="G1077" s="664">
        <v>0</v>
      </c>
      <c r="H1077" s="664"/>
      <c r="I1077" s="664">
        <v>0</v>
      </c>
      <c r="J1077" s="664">
        <v>32</v>
      </c>
      <c r="K1077" s="664">
        <v>0</v>
      </c>
      <c r="L1077" s="664"/>
      <c r="M1077" s="664">
        <v>0</v>
      </c>
      <c r="N1077" s="664">
        <v>48</v>
      </c>
      <c r="O1077" s="664">
        <v>0</v>
      </c>
      <c r="P1077" s="677"/>
      <c r="Q1077" s="665">
        <v>0</v>
      </c>
    </row>
    <row r="1078" spans="1:17" ht="14.4" customHeight="1" x14ac:dyDescent="0.3">
      <c r="A1078" s="660" t="s">
        <v>572</v>
      </c>
      <c r="B1078" s="661" t="s">
        <v>7003</v>
      </c>
      <c r="C1078" s="661" t="s">
        <v>6722</v>
      </c>
      <c r="D1078" s="661" t="s">
        <v>6743</v>
      </c>
      <c r="E1078" s="661" t="s">
        <v>6744</v>
      </c>
      <c r="F1078" s="664">
        <v>472</v>
      </c>
      <c r="G1078" s="664">
        <v>49086</v>
      </c>
      <c r="H1078" s="664">
        <v>1</v>
      </c>
      <c r="I1078" s="664">
        <v>103.9957627118644</v>
      </c>
      <c r="J1078" s="664"/>
      <c r="K1078" s="664"/>
      <c r="L1078" s="664"/>
      <c r="M1078" s="664"/>
      <c r="N1078" s="664"/>
      <c r="O1078" s="664"/>
      <c r="P1078" s="677"/>
      <c r="Q1078" s="665"/>
    </row>
    <row r="1079" spans="1:17" ht="14.4" customHeight="1" x14ac:dyDescent="0.3">
      <c r="A1079" s="660" t="s">
        <v>572</v>
      </c>
      <c r="B1079" s="661" t="s">
        <v>7003</v>
      </c>
      <c r="C1079" s="661" t="s">
        <v>6722</v>
      </c>
      <c r="D1079" s="661" t="s">
        <v>7122</v>
      </c>
      <c r="E1079" s="661" t="s">
        <v>7123</v>
      </c>
      <c r="F1079" s="664">
        <v>54</v>
      </c>
      <c r="G1079" s="664">
        <v>38111</v>
      </c>
      <c r="H1079" s="664">
        <v>1</v>
      </c>
      <c r="I1079" s="664">
        <v>705.75925925925924</v>
      </c>
      <c r="J1079" s="664">
        <v>36</v>
      </c>
      <c r="K1079" s="664">
        <v>25341</v>
      </c>
      <c r="L1079" s="664">
        <v>0.66492613681089452</v>
      </c>
      <c r="M1079" s="664">
        <v>703.91666666666663</v>
      </c>
      <c r="N1079" s="664">
        <v>37</v>
      </c>
      <c r="O1079" s="664">
        <v>26158</v>
      </c>
      <c r="P1079" s="677">
        <v>0.68636351709480203</v>
      </c>
      <c r="Q1079" s="665">
        <v>706.97297297297303</v>
      </c>
    </row>
    <row r="1080" spans="1:17" ht="14.4" customHeight="1" x14ac:dyDescent="0.3">
      <c r="A1080" s="660" t="s">
        <v>572</v>
      </c>
      <c r="B1080" s="661" t="s">
        <v>7003</v>
      </c>
      <c r="C1080" s="661" t="s">
        <v>6722</v>
      </c>
      <c r="D1080" s="661" t="s">
        <v>7124</v>
      </c>
      <c r="E1080" s="661" t="s">
        <v>7125</v>
      </c>
      <c r="F1080" s="664">
        <v>1077</v>
      </c>
      <c r="G1080" s="664">
        <v>0</v>
      </c>
      <c r="H1080" s="664"/>
      <c r="I1080" s="664">
        <v>0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572</v>
      </c>
      <c r="B1081" s="661" t="s">
        <v>7003</v>
      </c>
      <c r="C1081" s="661" t="s">
        <v>6722</v>
      </c>
      <c r="D1081" s="661" t="s">
        <v>6759</v>
      </c>
      <c r="E1081" s="661" t="s">
        <v>6760</v>
      </c>
      <c r="F1081" s="664">
        <v>381</v>
      </c>
      <c r="G1081" s="664">
        <v>124677</v>
      </c>
      <c r="H1081" s="664">
        <v>1</v>
      </c>
      <c r="I1081" s="664">
        <v>327.23622047244095</v>
      </c>
      <c r="J1081" s="664">
        <v>345</v>
      </c>
      <c r="K1081" s="664">
        <v>113091</v>
      </c>
      <c r="L1081" s="664">
        <v>0.90707187372169684</v>
      </c>
      <c r="M1081" s="664">
        <v>327.8</v>
      </c>
      <c r="N1081" s="664">
        <v>485</v>
      </c>
      <c r="O1081" s="664">
        <v>160530</v>
      </c>
      <c r="P1081" s="677">
        <v>1.2875670733174522</v>
      </c>
      <c r="Q1081" s="665">
        <v>330.98969072164948</v>
      </c>
    </row>
    <row r="1082" spans="1:17" ht="14.4" customHeight="1" x14ac:dyDescent="0.3">
      <c r="A1082" s="660" t="s">
        <v>572</v>
      </c>
      <c r="B1082" s="661" t="s">
        <v>7003</v>
      </c>
      <c r="C1082" s="661" t="s">
        <v>6722</v>
      </c>
      <c r="D1082" s="661" t="s">
        <v>6763</v>
      </c>
      <c r="E1082" s="661" t="s">
        <v>6764</v>
      </c>
      <c r="F1082" s="664">
        <v>3</v>
      </c>
      <c r="G1082" s="664">
        <v>0</v>
      </c>
      <c r="H1082" s="664"/>
      <c r="I1082" s="664">
        <v>0</v>
      </c>
      <c r="J1082" s="664">
        <v>2</v>
      </c>
      <c r="K1082" s="664">
        <v>0</v>
      </c>
      <c r="L1082" s="664"/>
      <c r="M1082" s="664">
        <v>0</v>
      </c>
      <c r="N1082" s="664">
        <v>19</v>
      </c>
      <c r="O1082" s="664">
        <v>0</v>
      </c>
      <c r="P1082" s="677"/>
      <c r="Q1082" s="665">
        <v>0</v>
      </c>
    </row>
    <row r="1083" spans="1:17" ht="14.4" customHeight="1" x14ac:dyDescent="0.3">
      <c r="A1083" s="660" t="s">
        <v>572</v>
      </c>
      <c r="B1083" s="661" t="s">
        <v>7003</v>
      </c>
      <c r="C1083" s="661" t="s">
        <v>6722</v>
      </c>
      <c r="D1083" s="661" t="s">
        <v>6765</v>
      </c>
      <c r="E1083" s="661" t="s">
        <v>6766</v>
      </c>
      <c r="F1083" s="664">
        <v>9</v>
      </c>
      <c r="G1083" s="664">
        <v>3942</v>
      </c>
      <c r="H1083" s="664">
        <v>1</v>
      </c>
      <c r="I1083" s="664">
        <v>438</v>
      </c>
      <c r="J1083" s="664">
        <v>14</v>
      </c>
      <c r="K1083" s="664">
        <v>6150</v>
      </c>
      <c r="L1083" s="664">
        <v>1.5601217656012176</v>
      </c>
      <c r="M1083" s="664">
        <v>439.28571428571428</v>
      </c>
      <c r="N1083" s="664">
        <v>17</v>
      </c>
      <c r="O1083" s="664">
        <v>7531</v>
      </c>
      <c r="P1083" s="677">
        <v>1.9104515474378487</v>
      </c>
      <c r="Q1083" s="665">
        <v>443</v>
      </c>
    </row>
    <row r="1084" spans="1:17" ht="14.4" customHeight="1" x14ac:dyDescent="0.3">
      <c r="A1084" s="660" t="s">
        <v>572</v>
      </c>
      <c r="B1084" s="661" t="s">
        <v>7003</v>
      </c>
      <c r="C1084" s="661" t="s">
        <v>6722</v>
      </c>
      <c r="D1084" s="661" t="s">
        <v>6775</v>
      </c>
      <c r="E1084" s="661" t="s">
        <v>6776</v>
      </c>
      <c r="F1084" s="664">
        <v>99</v>
      </c>
      <c r="G1084" s="664">
        <v>63855</v>
      </c>
      <c r="H1084" s="664">
        <v>1</v>
      </c>
      <c r="I1084" s="664">
        <v>645</v>
      </c>
      <c r="J1084" s="664">
        <v>99</v>
      </c>
      <c r="K1084" s="664">
        <v>64071</v>
      </c>
      <c r="L1084" s="664">
        <v>1.0033826638477801</v>
      </c>
      <c r="M1084" s="664">
        <v>647.18181818181813</v>
      </c>
      <c r="N1084" s="664">
        <v>134</v>
      </c>
      <c r="O1084" s="664">
        <v>87494</v>
      </c>
      <c r="P1084" s="677">
        <v>1.3701981050818259</v>
      </c>
      <c r="Q1084" s="665">
        <v>652.94029850746267</v>
      </c>
    </row>
    <row r="1085" spans="1:17" ht="14.4" customHeight="1" x14ac:dyDescent="0.3">
      <c r="A1085" s="660" t="s">
        <v>572</v>
      </c>
      <c r="B1085" s="661" t="s">
        <v>7003</v>
      </c>
      <c r="C1085" s="661" t="s">
        <v>6722</v>
      </c>
      <c r="D1085" s="661" t="s">
        <v>7126</v>
      </c>
      <c r="E1085" s="661" t="s">
        <v>7127</v>
      </c>
      <c r="F1085" s="664">
        <v>33</v>
      </c>
      <c r="G1085" s="664">
        <v>436590</v>
      </c>
      <c r="H1085" s="664">
        <v>1</v>
      </c>
      <c r="I1085" s="664">
        <v>13230</v>
      </c>
      <c r="J1085" s="664">
        <v>29</v>
      </c>
      <c r="K1085" s="664">
        <v>383902</v>
      </c>
      <c r="L1085" s="664">
        <v>0.87931926979546027</v>
      </c>
      <c r="M1085" s="664">
        <v>13238</v>
      </c>
      <c r="N1085" s="664">
        <v>19</v>
      </c>
      <c r="O1085" s="664">
        <v>251522</v>
      </c>
      <c r="P1085" s="677">
        <v>0.57610572848668085</v>
      </c>
      <c r="Q1085" s="665">
        <v>13238</v>
      </c>
    </row>
    <row r="1086" spans="1:17" ht="14.4" customHeight="1" x14ac:dyDescent="0.3">
      <c r="A1086" s="660" t="s">
        <v>572</v>
      </c>
      <c r="B1086" s="661" t="s">
        <v>7003</v>
      </c>
      <c r="C1086" s="661" t="s">
        <v>6722</v>
      </c>
      <c r="D1086" s="661" t="s">
        <v>7128</v>
      </c>
      <c r="E1086" s="661" t="s">
        <v>7129</v>
      </c>
      <c r="F1086" s="664">
        <v>1</v>
      </c>
      <c r="G1086" s="664">
        <v>482</v>
      </c>
      <c r="H1086" s="664">
        <v>1</v>
      </c>
      <c r="I1086" s="664">
        <v>482</v>
      </c>
      <c r="J1086" s="664">
        <v>1</v>
      </c>
      <c r="K1086" s="664">
        <v>490</v>
      </c>
      <c r="L1086" s="664">
        <v>1.0165975103734439</v>
      </c>
      <c r="M1086" s="664">
        <v>490</v>
      </c>
      <c r="N1086" s="664"/>
      <c r="O1086" s="664"/>
      <c r="P1086" s="677"/>
      <c r="Q1086" s="665"/>
    </row>
    <row r="1087" spans="1:17" ht="14.4" customHeight="1" x14ac:dyDescent="0.3">
      <c r="A1087" s="660" t="s">
        <v>572</v>
      </c>
      <c r="B1087" s="661" t="s">
        <v>7003</v>
      </c>
      <c r="C1087" s="661" t="s">
        <v>6722</v>
      </c>
      <c r="D1087" s="661" t="s">
        <v>7130</v>
      </c>
      <c r="E1087" s="661" t="s">
        <v>7131</v>
      </c>
      <c r="F1087" s="664">
        <v>3</v>
      </c>
      <c r="G1087" s="664">
        <v>1629</v>
      </c>
      <c r="H1087" s="664">
        <v>1</v>
      </c>
      <c r="I1087" s="664">
        <v>543</v>
      </c>
      <c r="J1087" s="664">
        <v>9</v>
      </c>
      <c r="K1087" s="664">
        <v>4915</v>
      </c>
      <c r="L1087" s="664">
        <v>3.0171884591774094</v>
      </c>
      <c r="M1087" s="664">
        <v>546.11111111111109</v>
      </c>
      <c r="N1087" s="664">
        <v>2</v>
      </c>
      <c r="O1087" s="664">
        <v>1106</v>
      </c>
      <c r="P1087" s="677">
        <v>0.67894413750767346</v>
      </c>
      <c r="Q1087" s="665">
        <v>553</v>
      </c>
    </row>
    <row r="1088" spans="1:17" ht="14.4" customHeight="1" x14ac:dyDescent="0.3">
      <c r="A1088" s="660" t="s">
        <v>572</v>
      </c>
      <c r="B1088" s="661" t="s">
        <v>7003</v>
      </c>
      <c r="C1088" s="661" t="s">
        <v>6722</v>
      </c>
      <c r="D1088" s="661" t="s">
        <v>7132</v>
      </c>
      <c r="E1088" s="661" t="s">
        <v>7127</v>
      </c>
      <c r="F1088" s="664">
        <v>1040</v>
      </c>
      <c r="G1088" s="664">
        <v>7274800</v>
      </c>
      <c r="H1088" s="664">
        <v>1</v>
      </c>
      <c r="I1088" s="664">
        <v>6995</v>
      </c>
      <c r="J1088" s="664">
        <v>1144</v>
      </c>
      <c r="K1088" s="664">
        <v>8002280</v>
      </c>
      <c r="L1088" s="664">
        <v>1.1000000000000001</v>
      </c>
      <c r="M1088" s="664">
        <v>6995</v>
      </c>
      <c r="N1088" s="664">
        <v>1146</v>
      </c>
      <c r="O1088" s="664">
        <v>8016270</v>
      </c>
      <c r="P1088" s="677">
        <v>1.101923076923077</v>
      </c>
      <c r="Q1088" s="665">
        <v>6995</v>
      </c>
    </row>
    <row r="1089" spans="1:17" ht="14.4" customHeight="1" x14ac:dyDescent="0.3">
      <c r="A1089" s="660" t="s">
        <v>572</v>
      </c>
      <c r="B1089" s="661" t="s">
        <v>7133</v>
      </c>
      <c r="C1089" s="661" t="s">
        <v>6578</v>
      </c>
      <c r="D1089" s="661" t="s">
        <v>6579</v>
      </c>
      <c r="E1089" s="661" t="s">
        <v>2974</v>
      </c>
      <c r="F1089" s="664">
        <v>14.3</v>
      </c>
      <c r="G1089" s="664">
        <v>56978.799999999996</v>
      </c>
      <c r="H1089" s="664">
        <v>1</v>
      </c>
      <c r="I1089" s="664">
        <v>3984.5314685314679</v>
      </c>
      <c r="J1089" s="664">
        <v>18.5</v>
      </c>
      <c r="K1089" s="664">
        <v>67935.86</v>
      </c>
      <c r="L1089" s="664">
        <v>1.1923006451522322</v>
      </c>
      <c r="M1089" s="664">
        <v>3672.2086486486487</v>
      </c>
      <c r="N1089" s="664">
        <v>15.399999999999999</v>
      </c>
      <c r="O1089" s="664">
        <v>47929.560000000005</v>
      </c>
      <c r="P1089" s="677">
        <v>0.84118233448229884</v>
      </c>
      <c r="Q1089" s="665">
        <v>3112.3090909090915</v>
      </c>
    </row>
    <row r="1090" spans="1:17" ht="14.4" customHeight="1" x14ac:dyDescent="0.3">
      <c r="A1090" s="660" t="s">
        <v>572</v>
      </c>
      <c r="B1090" s="661" t="s">
        <v>7133</v>
      </c>
      <c r="C1090" s="661" t="s">
        <v>6578</v>
      </c>
      <c r="D1090" s="661" t="s">
        <v>6580</v>
      </c>
      <c r="E1090" s="661" t="s">
        <v>2974</v>
      </c>
      <c r="F1090" s="664"/>
      <c r="G1090" s="664"/>
      <c r="H1090" s="664"/>
      <c r="I1090" s="664"/>
      <c r="J1090" s="664"/>
      <c r="K1090" s="664"/>
      <c r="L1090" s="664"/>
      <c r="M1090" s="664"/>
      <c r="N1090" s="664">
        <v>4</v>
      </c>
      <c r="O1090" s="664">
        <v>6224.6</v>
      </c>
      <c r="P1090" s="677"/>
      <c r="Q1090" s="665">
        <v>1556.15</v>
      </c>
    </row>
    <row r="1091" spans="1:17" ht="14.4" customHeight="1" x14ac:dyDescent="0.3">
      <c r="A1091" s="660" t="s">
        <v>572</v>
      </c>
      <c r="B1091" s="661" t="s">
        <v>7133</v>
      </c>
      <c r="C1091" s="661" t="s">
        <v>6578</v>
      </c>
      <c r="D1091" s="661" t="s">
        <v>7004</v>
      </c>
      <c r="E1091" s="661" t="s">
        <v>2769</v>
      </c>
      <c r="F1091" s="664">
        <v>19</v>
      </c>
      <c r="G1091" s="664">
        <v>59268.17</v>
      </c>
      <c r="H1091" s="664">
        <v>1</v>
      </c>
      <c r="I1091" s="664">
        <v>3119.3773684210523</v>
      </c>
      <c r="J1091" s="664">
        <v>48.6</v>
      </c>
      <c r="K1091" s="664">
        <v>151601.71</v>
      </c>
      <c r="L1091" s="664">
        <v>2.5578942288921693</v>
      </c>
      <c r="M1091" s="664">
        <v>3119.3767489711931</v>
      </c>
      <c r="N1091" s="664">
        <v>60.6</v>
      </c>
      <c r="O1091" s="664">
        <v>180815.21</v>
      </c>
      <c r="P1091" s="677">
        <v>3.0507979240796534</v>
      </c>
      <c r="Q1091" s="665">
        <v>2983.7493399339933</v>
      </c>
    </row>
    <row r="1092" spans="1:17" ht="14.4" customHeight="1" x14ac:dyDescent="0.3">
      <c r="A1092" s="660" t="s">
        <v>572</v>
      </c>
      <c r="B1092" s="661" t="s">
        <v>7133</v>
      </c>
      <c r="C1092" s="661" t="s">
        <v>6578</v>
      </c>
      <c r="D1092" s="661" t="s">
        <v>7005</v>
      </c>
      <c r="E1092" s="661" t="s">
        <v>3404</v>
      </c>
      <c r="F1092" s="664">
        <v>63</v>
      </c>
      <c r="G1092" s="664">
        <v>5244.3</v>
      </c>
      <c r="H1092" s="664">
        <v>1</v>
      </c>
      <c r="I1092" s="664">
        <v>83.242857142857147</v>
      </c>
      <c r="J1092" s="664">
        <v>83.3</v>
      </c>
      <c r="K1092" s="664">
        <v>8422.32</v>
      </c>
      <c r="L1092" s="664">
        <v>1.6059950803729763</v>
      </c>
      <c r="M1092" s="664">
        <v>101.10828331332533</v>
      </c>
      <c r="N1092" s="664">
        <v>55</v>
      </c>
      <c r="O1092" s="664">
        <v>4977.8700000000008</v>
      </c>
      <c r="P1092" s="677">
        <v>0.94919627023625663</v>
      </c>
      <c r="Q1092" s="665">
        <v>90.506727272727289</v>
      </c>
    </row>
    <row r="1093" spans="1:17" ht="14.4" customHeight="1" x14ac:dyDescent="0.3">
      <c r="A1093" s="660" t="s">
        <v>572</v>
      </c>
      <c r="B1093" s="661" t="s">
        <v>7133</v>
      </c>
      <c r="C1093" s="661" t="s">
        <v>6578</v>
      </c>
      <c r="D1093" s="661" t="s">
        <v>7008</v>
      </c>
      <c r="E1093" s="661" t="s">
        <v>3410</v>
      </c>
      <c r="F1093" s="664">
        <v>25</v>
      </c>
      <c r="G1093" s="664">
        <v>26608</v>
      </c>
      <c r="H1093" s="664">
        <v>1</v>
      </c>
      <c r="I1093" s="664">
        <v>1064.32</v>
      </c>
      <c r="J1093" s="664">
        <v>64</v>
      </c>
      <c r="K1093" s="664">
        <v>68116.479999999996</v>
      </c>
      <c r="L1093" s="664">
        <v>2.56</v>
      </c>
      <c r="M1093" s="664">
        <v>1064.32</v>
      </c>
      <c r="N1093" s="664">
        <v>24</v>
      </c>
      <c r="O1093" s="664">
        <v>20873.280000000002</v>
      </c>
      <c r="P1093" s="677">
        <v>0.78447384245339757</v>
      </c>
      <c r="Q1093" s="665">
        <v>869.72000000000014</v>
      </c>
    </row>
    <row r="1094" spans="1:17" ht="14.4" customHeight="1" x14ac:dyDescent="0.3">
      <c r="A1094" s="660" t="s">
        <v>572</v>
      </c>
      <c r="B1094" s="661" t="s">
        <v>7133</v>
      </c>
      <c r="C1094" s="661" t="s">
        <v>6578</v>
      </c>
      <c r="D1094" s="661" t="s">
        <v>7009</v>
      </c>
      <c r="E1094" s="661" t="s">
        <v>7010</v>
      </c>
      <c r="F1094" s="664"/>
      <c r="G1094" s="664"/>
      <c r="H1094" s="664"/>
      <c r="I1094" s="664"/>
      <c r="J1094" s="664">
        <v>14</v>
      </c>
      <c r="K1094" s="664">
        <v>73007.48</v>
      </c>
      <c r="L1094" s="664"/>
      <c r="M1094" s="664">
        <v>5214.82</v>
      </c>
      <c r="N1094" s="664">
        <v>1</v>
      </c>
      <c r="O1094" s="664">
        <v>5214.82</v>
      </c>
      <c r="P1094" s="677"/>
      <c r="Q1094" s="665">
        <v>5214.82</v>
      </c>
    </row>
    <row r="1095" spans="1:17" ht="14.4" customHeight="1" x14ac:dyDescent="0.3">
      <c r="A1095" s="660" t="s">
        <v>572</v>
      </c>
      <c r="B1095" s="661" t="s">
        <v>7133</v>
      </c>
      <c r="C1095" s="661" t="s">
        <v>6578</v>
      </c>
      <c r="D1095" s="661" t="s">
        <v>6583</v>
      </c>
      <c r="E1095" s="661" t="s">
        <v>6582</v>
      </c>
      <c r="F1095" s="664">
        <v>9</v>
      </c>
      <c r="G1095" s="664">
        <v>2521.62</v>
      </c>
      <c r="H1095" s="664">
        <v>1</v>
      </c>
      <c r="I1095" s="664">
        <v>280.18</v>
      </c>
      <c r="J1095" s="664">
        <v>10</v>
      </c>
      <c r="K1095" s="664">
        <v>2801.8</v>
      </c>
      <c r="L1095" s="664">
        <v>1.1111111111111112</v>
      </c>
      <c r="M1095" s="664">
        <v>280.18</v>
      </c>
      <c r="N1095" s="664">
        <v>3</v>
      </c>
      <c r="O1095" s="664">
        <v>828.03</v>
      </c>
      <c r="P1095" s="677">
        <v>0.32837223689532918</v>
      </c>
      <c r="Q1095" s="665">
        <v>276.01</v>
      </c>
    </row>
    <row r="1096" spans="1:17" ht="14.4" customHeight="1" x14ac:dyDescent="0.3">
      <c r="A1096" s="660" t="s">
        <v>572</v>
      </c>
      <c r="B1096" s="661" t="s">
        <v>7133</v>
      </c>
      <c r="C1096" s="661" t="s">
        <v>6578</v>
      </c>
      <c r="D1096" s="661" t="s">
        <v>6584</v>
      </c>
      <c r="E1096" s="661" t="s">
        <v>1680</v>
      </c>
      <c r="F1096" s="664">
        <v>100.5</v>
      </c>
      <c r="G1096" s="664">
        <v>25683.69</v>
      </c>
      <c r="H1096" s="664">
        <v>1</v>
      </c>
      <c r="I1096" s="664">
        <v>255.55910447761192</v>
      </c>
      <c r="J1096" s="664">
        <v>64.599999999999994</v>
      </c>
      <c r="K1096" s="664">
        <v>16509.149999999998</v>
      </c>
      <c r="L1096" s="664">
        <v>0.64278730976740484</v>
      </c>
      <c r="M1096" s="664">
        <v>255.55959752321979</v>
      </c>
      <c r="N1096" s="664">
        <v>32.799999999999997</v>
      </c>
      <c r="O1096" s="664">
        <v>6612.78</v>
      </c>
      <c r="P1096" s="677">
        <v>0.25747001307055178</v>
      </c>
      <c r="Q1096" s="665">
        <v>201.60914634146343</v>
      </c>
    </row>
    <row r="1097" spans="1:17" ht="14.4" customHeight="1" x14ac:dyDescent="0.3">
      <c r="A1097" s="660" t="s">
        <v>572</v>
      </c>
      <c r="B1097" s="661" t="s">
        <v>7133</v>
      </c>
      <c r="C1097" s="661" t="s">
        <v>6578</v>
      </c>
      <c r="D1097" s="661" t="s">
        <v>7012</v>
      </c>
      <c r="E1097" s="661" t="s">
        <v>7013</v>
      </c>
      <c r="F1097" s="664"/>
      <c r="G1097" s="664"/>
      <c r="H1097" s="664"/>
      <c r="I1097" s="664"/>
      <c r="J1097" s="664">
        <v>0.2</v>
      </c>
      <c r="K1097" s="664">
        <v>147.10000000000002</v>
      </c>
      <c r="L1097" s="664"/>
      <c r="M1097" s="664">
        <v>735.50000000000011</v>
      </c>
      <c r="N1097" s="664"/>
      <c r="O1097" s="664"/>
      <c r="P1097" s="677"/>
      <c r="Q1097" s="665"/>
    </row>
    <row r="1098" spans="1:17" ht="14.4" customHeight="1" x14ac:dyDescent="0.3">
      <c r="A1098" s="660" t="s">
        <v>572</v>
      </c>
      <c r="B1098" s="661" t="s">
        <v>7133</v>
      </c>
      <c r="C1098" s="661" t="s">
        <v>6578</v>
      </c>
      <c r="D1098" s="661" t="s">
        <v>7134</v>
      </c>
      <c r="E1098" s="661" t="s">
        <v>2234</v>
      </c>
      <c r="F1098" s="664">
        <v>0.4</v>
      </c>
      <c r="G1098" s="664">
        <v>10900.84</v>
      </c>
      <c r="H1098" s="664">
        <v>1</v>
      </c>
      <c r="I1098" s="664">
        <v>27252.1</v>
      </c>
      <c r="J1098" s="664"/>
      <c r="K1098" s="664"/>
      <c r="L1098" s="664"/>
      <c r="M1098" s="664"/>
      <c r="N1098" s="664"/>
      <c r="O1098" s="664"/>
      <c r="P1098" s="677"/>
      <c r="Q1098" s="665"/>
    </row>
    <row r="1099" spans="1:17" ht="14.4" customHeight="1" x14ac:dyDescent="0.3">
      <c r="A1099" s="660" t="s">
        <v>572</v>
      </c>
      <c r="B1099" s="661" t="s">
        <v>7133</v>
      </c>
      <c r="C1099" s="661" t="s">
        <v>6578</v>
      </c>
      <c r="D1099" s="661" t="s">
        <v>7014</v>
      </c>
      <c r="E1099" s="661" t="s">
        <v>2707</v>
      </c>
      <c r="F1099" s="664">
        <v>0.3</v>
      </c>
      <c r="G1099" s="664">
        <v>870.8</v>
      </c>
      <c r="H1099" s="664">
        <v>1</v>
      </c>
      <c r="I1099" s="664">
        <v>2902.6666666666665</v>
      </c>
      <c r="J1099" s="664">
        <v>1.04</v>
      </c>
      <c r="K1099" s="664">
        <v>1068.3699999999999</v>
      </c>
      <c r="L1099" s="664">
        <v>1.2268833256775378</v>
      </c>
      <c r="M1099" s="664">
        <v>1027.278846153846</v>
      </c>
      <c r="N1099" s="664"/>
      <c r="O1099" s="664"/>
      <c r="P1099" s="677"/>
      <c r="Q1099" s="665"/>
    </row>
    <row r="1100" spans="1:17" ht="14.4" customHeight="1" x14ac:dyDescent="0.3">
      <c r="A1100" s="660" t="s">
        <v>572</v>
      </c>
      <c r="B1100" s="661" t="s">
        <v>7133</v>
      </c>
      <c r="C1100" s="661" t="s">
        <v>6578</v>
      </c>
      <c r="D1100" s="661" t="s">
        <v>7015</v>
      </c>
      <c r="E1100" s="661" t="s">
        <v>1225</v>
      </c>
      <c r="F1100" s="664">
        <v>8.15</v>
      </c>
      <c r="G1100" s="664">
        <v>7561.15</v>
      </c>
      <c r="H1100" s="664">
        <v>1</v>
      </c>
      <c r="I1100" s="664">
        <v>927.74846625766861</v>
      </c>
      <c r="J1100" s="664">
        <v>20.45</v>
      </c>
      <c r="K1100" s="664">
        <v>14813.980000000001</v>
      </c>
      <c r="L1100" s="664">
        <v>1.9592231340470698</v>
      </c>
      <c r="M1100" s="664">
        <v>724.40000000000009</v>
      </c>
      <c r="N1100" s="664">
        <v>2.12</v>
      </c>
      <c r="O1100" s="664">
        <v>1525.64</v>
      </c>
      <c r="P1100" s="677">
        <v>0.20177353973932538</v>
      </c>
      <c r="Q1100" s="665">
        <v>719.64150943396226</v>
      </c>
    </row>
    <row r="1101" spans="1:17" ht="14.4" customHeight="1" x14ac:dyDescent="0.3">
      <c r="A1101" s="660" t="s">
        <v>572</v>
      </c>
      <c r="B1101" s="661" t="s">
        <v>7133</v>
      </c>
      <c r="C1101" s="661" t="s">
        <v>6578</v>
      </c>
      <c r="D1101" s="661" t="s">
        <v>7016</v>
      </c>
      <c r="E1101" s="661" t="s">
        <v>1646</v>
      </c>
      <c r="F1101" s="664">
        <v>68</v>
      </c>
      <c r="G1101" s="664">
        <v>44229.9</v>
      </c>
      <c r="H1101" s="664">
        <v>1</v>
      </c>
      <c r="I1101" s="664">
        <v>650.439705882353</v>
      </c>
      <c r="J1101" s="664">
        <v>64.599999999999994</v>
      </c>
      <c r="K1101" s="664">
        <v>42018.400000000001</v>
      </c>
      <c r="L1101" s="664">
        <v>0.94999988695430015</v>
      </c>
      <c r="M1101" s="664">
        <v>650.43962848297224</v>
      </c>
      <c r="N1101" s="664">
        <v>78.500000000000014</v>
      </c>
      <c r="O1101" s="664">
        <v>382789.55000000005</v>
      </c>
      <c r="P1101" s="677">
        <v>8.6545425153572584</v>
      </c>
      <c r="Q1101" s="665">
        <v>4876.2999999999993</v>
      </c>
    </row>
    <row r="1102" spans="1:17" ht="14.4" customHeight="1" x14ac:dyDescent="0.3">
      <c r="A1102" s="660" t="s">
        <v>572</v>
      </c>
      <c r="B1102" s="661" t="s">
        <v>7133</v>
      </c>
      <c r="C1102" s="661" t="s">
        <v>6578</v>
      </c>
      <c r="D1102" s="661" t="s">
        <v>7017</v>
      </c>
      <c r="E1102" s="661" t="s">
        <v>3049</v>
      </c>
      <c r="F1102" s="664"/>
      <c r="G1102" s="664"/>
      <c r="H1102" s="664"/>
      <c r="I1102" s="664"/>
      <c r="J1102" s="664">
        <v>7.8999999999999995</v>
      </c>
      <c r="K1102" s="664">
        <v>5717.5</v>
      </c>
      <c r="L1102" s="664"/>
      <c r="M1102" s="664">
        <v>723.7341772151899</v>
      </c>
      <c r="N1102" s="664">
        <v>0.1</v>
      </c>
      <c r="O1102" s="664">
        <v>69.22</v>
      </c>
      <c r="P1102" s="677"/>
      <c r="Q1102" s="665">
        <v>692.19999999999993</v>
      </c>
    </row>
    <row r="1103" spans="1:17" ht="14.4" customHeight="1" x14ac:dyDescent="0.3">
      <c r="A1103" s="660" t="s">
        <v>572</v>
      </c>
      <c r="B1103" s="661" t="s">
        <v>7133</v>
      </c>
      <c r="C1103" s="661" t="s">
        <v>6578</v>
      </c>
      <c r="D1103" s="661" t="s">
        <v>6588</v>
      </c>
      <c r="E1103" s="661" t="s">
        <v>2288</v>
      </c>
      <c r="F1103" s="664">
        <v>6</v>
      </c>
      <c r="G1103" s="664">
        <v>38820.120000000003</v>
      </c>
      <c r="H1103" s="664">
        <v>1</v>
      </c>
      <c r="I1103" s="664">
        <v>6470.02</v>
      </c>
      <c r="J1103" s="664"/>
      <c r="K1103" s="664"/>
      <c r="L1103" s="664"/>
      <c r="M1103" s="664"/>
      <c r="N1103" s="664"/>
      <c r="O1103" s="664"/>
      <c r="P1103" s="677"/>
      <c r="Q1103" s="665"/>
    </row>
    <row r="1104" spans="1:17" ht="14.4" customHeight="1" x14ac:dyDescent="0.3">
      <c r="A1104" s="660" t="s">
        <v>572</v>
      </c>
      <c r="B1104" s="661" t="s">
        <v>7133</v>
      </c>
      <c r="C1104" s="661" t="s">
        <v>6578</v>
      </c>
      <c r="D1104" s="661" t="s">
        <v>7018</v>
      </c>
      <c r="E1104" s="661" t="s">
        <v>3030</v>
      </c>
      <c r="F1104" s="664">
        <v>0.1</v>
      </c>
      <c r="G1104" s="664">
        <v>1359.88</v>
      </c>
      <c r="H1104" s="664">
        <v>1</v>
      </c>
      <c r="I1104" s="664">
        <v>13598.800000000001</v>
      </c>
      <c r="J1104" s="664">
        <v>1.8</v>
      </c>
      <c r="K1104" s="664">
        <v>24477.84</v>
      </c>
      <c r="L1104" s="664">
        <v>18</v>
      </c>
      <c r="M1104" s="664">
        <v>13598.8</v>
      </c>
      <c r="N1104" s="664">
        <v>0.30000000000000004</v>
      </c>
      <c r="O1104" s="664">
        <v>3604.0199999999995</v>
      </c>
      <c r="P1104" s="677">
        <v>2.6502485513427652</v>
      </c>
      <c r="Q1104" s="665">
        <v>12013.399999999996</v>
      </c>
    </row>
    <row r="1105" spans="1:17" ht="14.4" customHeight="1" x14ac:dyDescent="0.3">
      <c r="A1105" s="660" t="s">
        <v>572</v>
      </c>
      <c r="B1105" s="661" t="s">
        <v>7133</v>
      </c>
      <c r="C1105" s="661" t="s">
        <v>6578</v>
      </c>
      <c r="D1105" s="661" t="s">
        <v>6593</v>
      </c>
      <c r="E1105" s="661" t="s">
        <v>6594</v>
      </c>
      <c r="F1105" s="664">
        <v>2</v>
      </c>
      <c r="G1105" s="664">
        <v>65318.06</v>
      </c>
      <c r="H1105" s="664">
        <v>1</v>
      </c>
      <c r="I1105" s="664">
        <v>32659.03</v>
      </c>
      <c r="J1105" s="664"/>
      <c r="K1105" s="664"/>
      <c r="L1105" s="664"/>
      <c r="M1105" s="664"/>
      <c r="N1105" s="664"/>
      <c r="O1105" s="664"/>
      <c r="P1105" s="677"/>
      <c r="Q1105" s="665"/>
    </row>
    <row r="1106" spans="1:17" ht="14.4" customHeight="1" x14ac:dyDescent="0.3">
      <c r="A1106" s="660" t="s">
        <v>572</v>
      </c>
      <c r="B1106" s="661" t="s">
        <v>7133</v>
      </c>
      <c r="C1106" s="661" t="s">
        <v>6578</v>
      </c>
      <c r="D1106" s="661" t="s">
        <v>7019</v>
      </c>
      <c r="E1106" s="661" t="s">
        <v>2246</v>
      </c>
      <c r="F1106" s="664">
        <v>1</v>
      </c>
      <c r="G1106" s="664">
        <v>3502.41</v>
      </c>
      <c r="H1106" s="664">
        <v>1</v>
      </c>
      <c r="I1106" s="664">
        <v>3502.41</v>
      </c>
      <c r="J1106" s="664">
        <v>14.5</v>
      </c>
      <c r="K1106" s="664">
        <v>50784.94</v>
      </c>
      <c r="L1106" s="664">
        <v>14.499998572411569</v>
      </c>
      <c r="M1106" s="664">
        <v>3502.4096551724137</v>
      </c>
      <c r="N1106" s="664"/>
      <c r="O1106" s="664"/>
      <c r="P1106" s="677"/>
      <c r="Q1106" s="665"/>
    </row>
    <row r="1107" spans="1:17" ht="14.4" customHeight="1" x14ac:dyDescent="0.3">
      <c r="A1107" s="660" t="s">
        <v>572</v>
      </c>
      <c r="B1107" s="661" t="s">
        <v>7133</v>
      </c>
      <c r="C1107" s="661" t="s">
        <v>6578</v>
      </c>
      <c r="D1107" s="661" t="s">
        <v>7020</v>
      </c>
      <c r="E1107" s="661" t="s">
        <v>3060</v>
      </c>
      <c r="F1107" s="664">
        <v>5</v>
      </c>
      <c r="G1107" s="664">
        <v>60793.65</v>
      </c>
      <c r="H1107" s="664">
        <v>1</v>
      </c>
      <c r="I1107" s="664">
        <v>12158.73</v>
      </c>
      <c r="J1107" s="664"/>
      <c r="K1107" s="664"/>
      <c r="L1107" s="664"/>
      <c r="M1107" s="664"/>
      <c r="N1107" s="664"/>
      <c r="O1107" s="664"/>
      <c r="P1107" s="677"/>
      <c r="Q1107" s="665"/>
    </row>
    <row r="1108" spans="1:17" ht="14.4" customHeight="1" x14ac:dyDescent="0.3">
      <c r="A1108" s="660" t="s">
        <v>572</v>
      </c>
      <c r="B1108" s="661" t="s">
        <v>7133</v>
      </c>
      <c r="C1108" s="661" t="s">
        <v>6578</v>
      </c>
      <c r="D1108" s="661" t="s">
        <v>6610</v>
      </c>
      <c r="E1108" s="661" t="s">
        <v>6611</v>
      </c>
      <c r="F1108" s="664">
        <v>2</v>
      </c>
      <c r="G1108" s="664">
        <v>49432.76</v>
      </c>
      <c r="H1108" s="664">
        <v>1</v>
      </c>
      <c r="I1108" s="664">
        <v>24716.38</v>
      </c>
      <c r="J1108" s="664">
        <v>5</v>
      </c>
      <c r="K1108" s="664">
        <v>123581.90000000001</v>
      </c>
      <c r="L1108" s="664">
        <v>2.5</v>
      </c>
      <c r="M1108" s="664">
        <v>24716.38</v>
      </c>
      <c r="N1108" s="664"/>
      <c r="O1108" s="664"/>
      <c r="P1108" s="677"/>
      <c r="Q1108" s="665"/>
    </row>
    <row r="1109" spans="1:17" ht="14.4" customHeight="1" x14ac:dyDescent="0.3">
      <c r="A1109" s="660" t="s">
        <v>572</v>
      </c>
      <c r="B1109" s="661" t="s">
        <v>7133</v>
      </c>
      <c r="C1109" s="661" t="s">
        <v>6578</v>
      </c>
      <c r="D1109" s="661" t="s">
        <v>6620</v>
      </c>
      <c r="E1109" s="661" t="s">
        <v>2366</v>
      </c>
      <c r="F1109" s="664"/>
      <c r="G1109" s="664"/>
      <c r="H1109" s="664"/>
      <c r="I1109" s="664"/>
      <c r="J1109" s="664"/>
      <c r="K1109" s="664"/>
      <c r="L1109" s="664"/>
      <c r="M1109" s="664"/>
      <c r="N1109" s="664">
        <v>3</v>
      </c>
      <c r="O1109" s="664">
        <v>134167.67999999999</v>
      </c>
      <c r="P1109" s="677"/>
      <c r="Q1109" s="665">
        <v>44722.559999999998</v>
      </c>
    </row>
    <row r="1110" spans="1:17" ht="14.4" customHeight="1" x14ac:dyDescent="0.3">
      <c r="A1110" s="660" t="s">
        <v>572</v>
      </c>
      <c r="B1110" s="661" t="s">
        <v>7133</v>
      </c>
      <c r="C1110" s="661" t="s">
        <v>6578</v>
      </c>
      <c r="D1110" s="661" t="s">
        <v>6625</v>
      </c>
      <c r="E1110" s="661" t="s">
        <v>1443</v>
      </c>
      <c r="F1110" s="664">
        <v>384.5</v>
      </c>
      <c r="G1110" s="664">
        <v>43298.319999999992</v>
      </c>
      <c r="H1110" s="664">
        <v>1</v>
      </c>
      <c r="I1110" s="664">
        <v>112.60941482444731</v>
      </c>
      <c r="J1110" s="664">
        <v>462.6</v>
      </c>
      <c r="K1110" s="664">
        <v>34033.11</v>
      </c>
      <c r="L1110" s="664">
        <v>0.78601456130399527</v>
      </c>
      <c r="M1110" s="664">
        <v>73.569195849546048</v>
      </c>
      <c r="N1110" s="664">
        <v>319</v>
      </c>
      <c r="O1110" s="664">
        <v>20943.010000000002</v>
      </c>
      <c r="P1110" s="677">
        <v>0.48369105314016814</v>
      </c>
      <c r="Q1110" s="665">
        <v>65.652068965517245</v>
      </c>
    </row>
    <row r="1111" spans="1:17" ht="14.4" customHeight="1" x14ac:dyDescent="0.3">
      <c r="A1111" s="660" t="s">
        <v>572</v>
      </c>
      <c r="B1111" s="661" t="s">
        <v>7133</v>
      </c>
      <c r="C1111" s="661" t="s">
        <v>6578</v>
      </c>
      <c r="D1111" s="661" t="s">
        <v>6626</v>
      </c>
      <c r="E1111" s="661" t="s">
        <v>6627</v>
      </c>
      <c r="F1111" s="664">
        <v>220</v>
      </c>
      <c r="G1111" s="664">
        <v>183662.78</v>
      </c>
      <c r="H1111" s="664">
        <v>1</v>
      </c>
      <c r="I1111" s="664">
        <v>834.83081818181813</v>
      </c>
      <c r="J1111" s="664">
        <v>427</v>
      </c>
      <c r="K1111" s="664">
        <v>272332.06</v>
      </c>
      <c r="L1111" s="664">
        <v>1.4827830657904666</v>
      </c>
      <c r="M1111" s="664">
        <v>637.78</v>
      </c>
      <c r="N1111" s="664">
        <v>344</v>
      </c>
      <c r="O1111" s="664">
        <v>196437.96</v>
      </c>
      <c r="P1111" s="677">
        <v>1.0695578058875075</v>
      </c>
      <c r="Q1111" s="665">
        <v>571.0405813953488</v>
      </c>
    </row>
    <row r="1112" spans="1:17" ht="14.4" customHeight="1" x14ac:dyDescent="0.3">
      <c r="A1112" s="660" t="s">
        <v>572</v>
      </c>
      <c r="B1112" s="661" t="s">
        <v>7133</v>
      </c>
      <c r="C1112" s="661" t="s">
        <v>6578</v>
      </c>
      <c r="D1112" s="661" t="s">
        <v>6628</v>
      </c>
      <c r="E1112" s="661" t="s">
        <v>1447</v>
      </c>
      <c r="F1112" s="664">
        <v>12.5</v>
      </c>
      <c r="G1112" s="664">
        <v>3783.62</v>
      </c>
      <c r="H1112" s="664">
        <v>1</v>
      </c>
      <c r="I1112" s="664">
        <v>302.68959999999998</v>
      </c>
      <c r="J1112" s="664"/>
      <c r="K1112" s="664"/>
      <c r="L1112" s="664"/>
      <c r="M1112" s="664"/>
      <c r="N1112" s="664">
        <v>6</v>
      </c>
      <c r="O1112" s="664">
        <v>634.74</v>
      </c>
      <c r="P1112" s="677">
        <v>0.16775997589609951</v>
      </c>
      <c r="Q1112" s="665">
        <v>105.79</v>
      </c>
    </row>
    <row r="1113" spans="1:17" ht="14.4" customHeight="1" x14ac:dyDescent="0.3">
      <c r="A1113" s="660" t="s">
        <v>572</v>
      </c>
      <c r="B1113" s="661" t="s">
        <v>7133</v>
      </c>
      <c r="C1113" s="661" t="s">
        <v>6578</v>
      </c>
      <c r="D1113" s="661" t="s">
        <v>7022</v>
      </c>
      <c r="E1113" s="661" t="s">
        <v>1461</v>
      </c>
      <c r="F1113" s="664">
        <v>25.4</v>
      </c>
      <c r="G1113" s="664">
        <v>20596.3</v>
      </c>
      <c r="H1113" s="664">
        <v>1</v>
      </c>
      <c r="I1113" s="664">
        <v>810.87795275590554</v>
      </c>
      <c r="J1113" s="664">
        <v>13</v>
      </c>
      <c r="K1113" s="664">
        <v>10541.4</v>
      </c>
      <c r="L1113" s="664">
        <v>0.51181037370789895</v>
      </c>
      <c r="M1113" s="664">
        <v>810.87692307692305</v>
      </c>
      <c r="N1113" s="664"/>
      <c r="O1113" s="664"/>
      <c r="P1113" s="677"/>
      <c r="Q1113" s="665"/>
    </row>
    <row r="1114" spans="1:17" ht="14.4" customHeight="1" x14ac:dyDescent="0.3">
      <c r="A1114" s="660" t="s">
        <v>572</v>
      </c>
      <c r="B1114" s="661" t="s">
        <v>7133</v>
      </c>
      <c r="C1114" s="661" t="s">
        <v>6578</v>
      </c>
      <c r="D1114" s="661" t="s">
        <v>7023</v>
      </c>
      <c r="E1114" s="661"/>
      <c r="F1114" s="664">
        <v>21.3</v>
      </c>
      <c r="G1114" s="664">
        <v>19829.440000000002</v>
      </c>
      <c r="H1114" s="664">
        <v>1</v>
      </c>
      <c r="I1114" s="664">
        <v>930.95962441314566</v>
      </c>
      <c r="J1114" s="664">
        <v>11</v>
      </c>
      <c r="K1114" s="664">
        <v>10240.560000000001</v>
      </c>
      <c r="L1114" s="664">
        <v>0.51643213323220427</v>
      </c>
      <c r="M1114" s="664">
        <v>930.96000000000015</v>
      </c>
      <c r="N1114" s="664"/>
      <c r="O1114" s="664"/>
      <c r="P1114" s="677"/>
      <c r="Q1114" s="665"/>
    </row>
    <row r="1115" spans="1:17" ht="14.4" customHeight="1" x14ac:dyDescent="0.3">
      <c r="A1115" s="660" t="s">
        <v>572</v>
      </c>
      <c r="B1115" s="661" t="s">
        <v>7133</v>
      </c>
      <c r="C1115" s="661" t="s">
        <v>6578</v>
      </c>
      <c r="D1115" s="661" t="s">
        <v>7024</v>
      </c>
      <c r="E1115" s="661" t="s">
        <v>3487</v>
      </c>
      <c r="F1115" s="664">
        <v>37</v>
      </c>
      <c r="G1115" s="664">
        <v>2146.37</v>
      </c>
      <c r="H1115" s="664">
        <v>1</v>
      </c>
      <c r="I1115" s="664">
        <v>58.01</v>
      </c>
      <c r="J1115" s="664">
        <v>8</v>
      </c>
      <c r="K1115" s="664">
        <v>322.88</v>
      </c>
      <c r="L1115" s="664">
        <v>0.15043072722783118</v>
      </c>
      <c r="M1115" s="664">
        <v>40.36</v>
      </c>
      <c r="N1115" s="664"/>
      <c r="O1115" s="664"/>
      <c r="P1115" s="677"/>
      <c r="Q1115" s="665"/>
    </row>
    <row r="1116" spans="1:17" ht="14.4" customHeight="1" x14ac:dyDescent="0.3">
      <c r="A1116" s="660" t="s">
        <v>572</v>
      </c>
      <c r="B1116" s="661" t="s">
        <v>7133</v>
      </c>
      <c r="C1116" s="661" t="s">
        <v>6578</v>
      </c>
      <c r="D1116" s="661" t="s">
        <v>7135</v>
      </c>
      <c r="E1116" s="661" t="s">
        <v>7136</v>
      </c>
      <c r="F1116" s="664">
        <v>12.18</v>
      </c>
      <c r="G1116" s="664">
        <v>4975.8900000000003</v>
      </c>
      <c r="H1116" s="664">
        <v>1</v>
      </c>
      <c r="I1116" s="664">
        <v>408.52955665024632</v>
      </c>
      <c r="J1116" s="664"/>
      <c r="K1116" s="664"/>
      <c r="L1116" s="664"/>
      <c r="M1116" s="664"/>
      <c r="N1116" s="664"/>
      <c r="O1116" s="664"/>
      <c r="P1116" s="677"/>
      <c r="Q1116" s="665"/>
    </row>
    <row r="1117" spans="1:17" ht="14.4" customHeight="1" x14ac:dyDescent="0.3">
      <c r="A1117" s="660" t="s">
        <v>572</v>
      </c>
      <c r="B1117" s="661" t="s">
        <v>7133</v>
      </c>
      <c r="C1117" s="661" t="s">
        <v>6578</v>
      </c>
      <c r="D1117" s="661" t="s">
        <v>2278</v>
      </c>
      <c r="E1117" s="661" t="s">
        <v>3063</v>
      </c>
      <c r="F1117" s="664">
        <v>17</v>
      </c>
      <c r="G1117" s="664">
        <v>117180.53</v>
      </c>
      <c r="H1117" s="664">
        <v>1</v>
      </c>
      <c r="I1117" s="664">
        <v>6892.9723529411767</v>
      </c>
      <c r="J1117" s="664">
        <v>12</v>
      </c>
      <c r="K1117" s="664">
        <v>82758</v>
      </c>
      <c r="L1117" s="664">
        <v>0.70624360548633802</v>
      </c>
      <c r="M1117" s="664">
        <v>6896.5</v>
      </c>
      <c r="N1117" s="664">
        <v>9</v>
      </c>
      <c r="O1117" s="664">
        <v>78304.52</v>
      </c>
      <c r="P1117" s="677">
        <v>0.6682383156997157</v>
      </c>
      <c r="Q1117" s="665">
        <v>8700.5022222222233</v>
      </c>
    </row>
    <row r="1118" spans="1:17" ht="14.4" customHeight="1" x14ac:dyDescent="0.3">
      <c r="A1118" s="660" t="s">
        <v>572</v>
      </c>
      <c r="B1118" s="661" t="s">
        <v>7133</v>
      </c>
      <c r="C1118" s="661" t="s">
        <v>6578</v>
      </c>
      <c r="D1118" s="661" t="s">
        <v>7029</v>
      </c>
      <c r="E1118" s="661"/>
      <c r="F1118" s="664">
        <v>15.100000000000001</v>
      </c>
      <c r="G1118" s="664">
        <v>7802.2999999999993</v>
      </c>
      <c r="H1118" s="664">
        <v>1</v>
      </c>
      <c r="I1118" s="664">
        <v>516.70860927152307</v>
      </c>
      <c r="J1118" s="664">
        <v>13.3</v>
      </c>
      <c r="K1118" s="664">
        <v>6872.24</v>
      </c>
      <c r="L1118" s="664">
        <v>0.88079668815605661</v>
      </c>
      <c r="M1118" s="664">
        <v>516.70977443609013</v>
      </c>
      <c r="N1118" s="664"/>
      <c r="O1118" s="664"/>
      <c r="P1118" s="677"/>
      <c r="Q1118" s="665"/>
    </row>
    <row r="1119" spans="1:17" ht="14.4" customHeight="1" x14ac:dyDescent="0.3">
      <c r="A1119" s="660" t="s">
        <v>572</v>
      </c>
      <c r="B1119" s="661" t="s">
        <v>7133</v>
      </c>
      <c r="C1119" s="661" t="s">
        <v>6578</v>
      </c>
      <c r="D1119" s="661" t="s">
        <v>7030</v>
      </c>
      <c r="E1119" s="661" t="s">
        <v>3413</v>
      </c>
      <c r="F1119" s="664">
        <v>4</v>
      </c>
      <c r="G1119" s="664">
        <v>190</v>
      </c>
      <c r="H1119" s="664">
        <v>1</v>
      </c>
      <c r="I1119" s="664">
        <v>47.5</v>
      </c>
      <c r="J1119" s="664">
        <v>4</v>
      </c>
      <c r="K1119" s="664">
        <v>190</v>
      </c>
      <c r="L1119" s="664">
        <v>1</v>
      </c>
      <c r="M1119" s="664">
        <v>47.5</v>
      </c>
      <c r="N1119" s="664">
        <v>20</v>
      </c>
      <c r="O1119" s="664">
        <v>912.74</v>
      </c>
      <c r="P1119" s="677">
        <v>4.8038947368421052</v>
      </c>
      <c r="Q1119" s="665">
        <v>45.637</v>
      </c>
    </row>
    <row r="1120" spans="1:17" ht="14.4" customHeight="1" x14ac:dyDescent="0.3">
      <c r="A1120" s="660" t="s">
        <v>572</v>
      </c>
      <c r="B1120" s="661" t="s">
        <v>7133</v>
      </c>
      <c r="C1120" s="661" t="s">
        <v>6578</v>
      </c>
      <c r="D1120" s="661" t="s">
        <v>7031</v>
      </c>
      <c r="E1120" s="661" t="s">
        <v>7032</v>
      </c>
      <c r="F1120" s="664"/>
      <c r="G1120" s="664"/>
      <c r="H1120" s="664"/>
      <c r="I1120" s="664"/>
      <c r="J1120" s="664">
        <v>0.3</v>
      </c>
      <c r="K1120" s="664">
        <v>172.59</v>
      </c>
      <c r="L1120" s="664"/>
      <c r="M1120" s="664">
        <v>575.30000000000007</v>
      </c>
      <c r="N1120" s="664"/>
      <c r="O1120" s="664"/>
      <c r="P1120" s="677"/>
      <c r="Q1120" s="665"/>
    </row>
    <row r="1121" spans="1:17" ht="14.4" customHeight="1" x14ac:dyDescent="0.3">
      <c r="A1121" s="660" t="s">
        <v>572</v>
      </c>
      <c r="B1121" s="661" t="s">
        <v>7133</v>
      </c>
      <c r="C1121" s="661" t="s">
        <v>6578</v>
      </c>
      <c r="D1121" s="661" t="s">
        <v>7034</v>
      </c>
      <c r="E1121" s="661" t="s">
        <v>3388</v>
      </c>
      <c r="F1121" s="664"/>
      <c r="G1121" s="664"/>
      <c r="H1121" s="664"/>
      <c r="I1121" s="664"/>
      <c r="J1121" s="664">
        <v>3</v>
      </c>
      <c r="K1121" s="664">
        <v>1139.25</v>
      </c>
      <c r="L1121" s="664"/>
      <c r="M1121" s="664">
        <v>379.75</v>
      </c>
      <c r="N1121" s="664">
        <v>1.2</v>
      </c>
      <c r="O1121" s="664">
        <v>435.9</v>
      </c>
      <c r="P1121" s="677"/>
      <c r="Q1121" s="665">
        <v>363.25</v>
      </c>
    </row>
    <row r="1122" spans="1:17" ht="14.4" customHeight="1" x14ac:dyDescent="0.3">
      <c r="A1122" s="660" t="s">
        <v>572</v>
      </c>
      <c r="B1122" s="661" t="s">
        <v>7133</v>
      </c>
      <c r="C1122" s="661" t="s">
        <v>6578</v>
      </c>
      <c r="D1122" s="661" t="s">
        <v>7035</v>
      </c>
      <c r="E1122" s="661" t="s">
        <v>7036</v>
      </c>
      <c r="F1122" s="664">
        <v>4</v>
      </c>
      <c r="G1122" s="664">
        <v>25031.16</v>
      </c>
      <c r="H1122" s="664">
        <v>1</v>
      </c>
      <c r="I1122" s="664">
        <v>6257.79</v>
      </c>
      <c r="J1122" s="664">
        <v>2</v>
      </c>
      <c r="K1122" s="664">
        <v>12515.58</v>
      </c>
      <c r="L1122" s="664">
        <v>0.5</v>
      </c>
      <c r="M1122" s="664">
        <v>6257.79</v>
      </c>
      <c r="N1122" s="664">
        <v>2</v>
      </c>
      <c r="O1122" s="664">
        <v>12515.58</v>
      </c>
      <c r="P1122" s="677">
        <v>0.5</v>
      </c>
      <c r="Q1122" s="665">
        <v>6257.79</v>
      </c>
    </row>
    <row r="1123" spans="1:17" ht="14.4" customHeight="1" x14ac:dyDescent="0.3">
      <c r="A1123" s="660" t="s">
        <v>572</v>
      </c>
      <c r="B1123" s="661" t="s">
        <v>7133</v>
      </c>
      <c r="C1123" s="661" t="s">
        <v>6578</v>
      </c>
      <c r="D1123" s="661" t="s">
        <v>7037</v>
      </c>
      <c r="E1123" s="661" t="s">
        <v>7038</v>
      </c>
      <c r="F1123" s="664"/>
      <c r="G1123" s="664"/>
      <c r="H1123" s="664"/>
      <c r="I1123" s="664"/>
      <c r="J1123" s="664">
        <v>1</v>
      </c>
      <c r="K1123" s="664">
        <v>137.46</v>
      </c>
      <c r="L1123" s="664"/>
      <c r="M1123" s="664">
        <v>137.46</v>
      </c>
      <c r="N1123" s="664"/>
      <c r="O1123" s="664"/>
      <c r="P1123" s="677"/>
      <c r="Q1123" s="665"/>
    </row>
    <row r="1124" spans="1:17" ht="14.4" customHeight="1" x14ac:dyDescent="0.3">
      <c r="A1124" s="660" t="s">
        <v>572</v>
      </c>
      <c r="B1124" s="661" t="s">
        <v>7133</v>
      </c>
      <c r="C1124" s="661" t="s">
        <v>6578</v>
      </c>
      <c r="D1124" s="661" t="s">
        <v>6631</v>
      </c>
      <c r="E1124" s="661" t="s">
        <v>6632</v>
      </c>
      <c r="F1124" s="664">
        <v>3.4</v>
      </c>
      <c r="G1124" s="664">
        <v>38237.759999999995</v>
      </c>
      <c r="H1124" s="664">
        <v>1</v>
      </c>
      <c r="I1124" s="664">
        <v>11246.4</v>
      </c>
      <c r="J1124" s="664"/>
      <c r="K1124" s="664"/>
      <c r="L1124" s="664"/>
      <c r="M1124" s="664"/>
      <c r="N1124" s="664"/>
      <c r="O1124" s="664"/>
      <c r="P1124" s="677"/>
      <c r="Q1124" s="665"/>
    </row>
    <row r="1125" spans="1:17" ht="14.4" customHeight="1" x14ac:dyDescent="0.3">
      <c r="A1125" s="660" t="s">
        <v>572</v>
      </c>
      <c r="B1125" s="661" t="s">
        <v>7133</v>
      </c>
      <c r="C1125" s="661" t="s">
        <v>6578</v>
      </c>
      <c r="D1125" s="661" t="s">
        <v>6633</v>
      </c>
      <c r="E1125" s="661" t="s">
        <v>6634</v>
      </c>
      <c r="F1125" s="664">
        <v>0.2</v>
      </c>
      <c r="G1125" s="664">
        <v>1405.8</v>
      </c>
      <c r="H1125" s="664">
        <v>1</v>
      </c>
      <c r="I1125" s="664">
        <v>7028.9999999999991</v>
      </c>
      <c r="J1125" s="664"/>
      <c r="K1125" s="664"/>
      <c r="L1125" s="664"/>
      <c r="M1125" s="664"/>
      <c r="N1125" s="664"/>
      <c r="O1125" s="664"/>
      <c r="P1125" s="677"/>
      <c r="Q1125" s="665"/>
    </row>
    <row r="1126" spans="1:17" ht="14.4" customHeight="1" x14ac:dyDescent="0.3">
      <c r="A1126" s="660" t="s">
        <v>572</v>
      </c>
      <c r="B1126" s="661" t="s">
        <v>7133</v>
      </c>
      <c r="C1126" s="661" t="s">
        <v>6578</v>
      </c>
      <c r="D1126" s="661" t="s">
        <v>7043</v>
      </c>
      <c r="E1126" s="661" t="s">
        <v>3486</v>
      </c>
      <c r="F1126" s="664">
        <v>10.85</v>
      </c>
      <c r="G1126" s="664">
        <v>42595.930000000008</v>
      </c>
      <c r="H1126" s="664">
        <v>1</v>
      </c>
      <c r="I1126" s="664">
        <v>3925.8921658986183</v>
      </c>
      <c r="J1126" s="664">
        <v>9.2999999999999989</v>
      </c>
      <c r="K1126" s="664">
        <v>36510.870000000003</v>
      </c>
      <c r="L1126" s="664">
        <v>0.8571445675678403</v>
      </c>
      <c r="M1126" s="664">
        <v>3925.9000000000005</v>
      </c>
      <c r="N1126" s="664"/>
      <c r="O1126" s="664"/>
      <c r="P1126" s="677"/>
      <c r="Q1126" s="665"/>
    </row>
    <row r="1127" spans="1:17" ht="14.4" customHeight="1" x14ac:dyDescent="0.3">
      <c r="A1127" s="660" t="s">
        <v>572</v>
      </c>
      <c r="B1127" s="661" t="s">
        <v>7133</v>
      </c>
      <c r="C1127" s="661" t="s">
        <v>6578</v>
      </c>
      <c r="D1127" s="661" t="s">
        <v>6636</v>
      </c>
      <c r="E1127" s="661" t="s">
        <v>1277</v>
      </c>
      <c r="F1127" s="664">
        <v>4.95</v>
      </c>
      <c r="G1127" s="664">
        <v>1683.4899999999998</v>
      </c>
      <c r="H1127" s="664">
        <v>1</v>
      </c>
      <c r="I1127" s="664">
        <v>340.09898989898983</v>
      </c>
      <c r="J1127" s="664">
        <v>0.89999999999999991</v>
      </c>
      <c r="K1127" s="664">
        <v>306.09000000000003</v>
      </c>
      <c r="L1127" s="664">
        <v>0.18181872182192949</v>
      </c>
      <c r="M1127" s="664">
        <v>340.10000000000008</v>
      </c>
      <c r="N1127" s="664">
        <v>0.89999999999999991</v>
      </c>
      <c r="O1127" s="664">
        <v>437.81</v>
      </c>
      <c r="P1127" s="677">
        <v>0.26006094482295711</v>
      </c>
      <c r="Q1127" s="665">
        <v>486.45555555555563</v>
      </c>
    </row>
    <row r="1128" spans="1:17" ht="14.4" customHeight="1" x14ac:dyDescent="0.3">
      <c r="A1128" s="660" t="s">
        <v>572</v>
      </c>
      <c r="B1128" s="661" t="s">
        <v>7133</v>
      </c>
      <c r="C1128" s="661" t="s">
        <v>6578</v>
      </c>
      <c r="D1128" s="661" t="s">
        <v>6637</v>
      </c>
      <c r="E1128" s="661" t="s">
        <v>1281</v>
      </c>
      <c r="F1128" s="664">
        <v>9.98</v>
      </c>
      <c r="G1128" s="664">
        <v>848.4</v>
      </c>
      <c r="H1128" s="664">
        <v>1</v>
      </c>
      <c r="I1128" s="664">
        <v>85.01002004008015</v>
      </c>
      <c r="J1128" s="664">
        <v>4.8600000000000003</v>
      </c>
      <c r="K1128" s="664">
        <v>413.16</v>
      </c>
      <c r="L1128" s="664">
        <v>0.48698727015558702</v>
      </c>
      <c r="M1128" s="664">
        <v>85.012345679012341</v>
      </c>
      <c r="N1128" s="664">
        <v>6.36</v>
      </c>
      <c r="O1128" s="664">
        <v>773.41</v>
      </c>
      <c r="P1128" s="677">
        <v>0.91161008958038658</v>
      </c>
      <c r="Q1128" s="665">
        <v>121.60534591194967</v>
      </c>
    </row>
    <row r="1129" spans="1:17" ht="14.4" customHeight="1" x14ac:dyDescent="0.3">
      <c r="A1129" s="660" t="s">
        <v>572</v>
      </c>
      <c r="B1129" s="661" t="s">
        <v>7133</v>
      </c>
      <c r="C1129" s="661" t="s">
        <v>6578</v>
      </c>
      <c r="D1129" s="661" t="s">
        <v>6638</v>
      </c>
      <c r="E1129" s="661" t="s">
        <v>1285</v>
      </c>
      <c r="F1129" s="664">
        <v>21.2</v>
      </c>
      <c r="G1129" s="664">
        <v>3605.05</v>
      </c>
      <c r="H1129" s="664">
        <v>1</v>
      </c>
      <c r="I1129" s="664">
        <v>170.0495283018868</v>
      </c>
      <c r="J1129" s="664">
        <v>8.2800000000000011</v>
      </c>
      <c r="K1129" s="664">
        <v>1408</v>
      </c>
      <c r="L1129" s="664">
        <v>0.39056323768047596</v>
      </c>
      <c r="M1129" s="664">
        <v>170.04830917874395</v>
      </c>
      <c r="N1129" s="664">
        <v>1</v>
      </c>
      <c r="O1129" s="664">
        <v>243.24</v>
      </c>
      <c r="P1129" s="677">
        <v>6.7472018418607227E-2</v>
      </c>
      <c r="Q1129" s="665">
        <v>243.24</v>
      </c>
    </row>
    <row r="1130" spans="1:17" ht="14.4" customHeight="1" x14ac:dyDescent="0.3">
      <c r="A1130" s="660" t="s">
        <v>572</v>
      </c>
      <c r="B1130" s="661" t="s">
        <v>7133</v>
      </c>
      <c r="C1130" s="661" t="s">
        <v>6578</v>
      </c>
      <c r="D1130" s="661" t="s">
        <v>7044</v>
      </c>
      <c r="E1130" s="661" t="s">
        <v>7045</v>
      </c>
      <c r="F1130" s="664">
        <v>114</v>
      </c>
      <c r="G1130" s="664">
        <v>737582.28</v>
      </c>
      <c r="H1130" s="664">
        <v>1</v>
      </c>
      <c r="I1130" s="664">
        <v>6470.02</v>
      </c>
      <c r="J1130" s="664">
        <v>320</v>
      </c>
      <c r="K1130" s="664">
        <v>2070406.4000000001</v>
      </c>
      <c r="L1130" s="664">
        <v>2.8070175438596494</v>
      </c>
      <c r="M1130" s="664">
        <v>6470.02</v>
      </c>
      <c r="N1130" s="664">
        <v>98</v>
      </c>
      <c r="O1130" s="664">
        <v>606493.57999999996</v>
      </c>
      <c r="P1130" s="677">
        <v>0.82227243854068721</v>
      </c>
      <c r="Q1130" s="665">
        <v>6188.7099999999991</v>
      </c>
    </row>
    <row r="1131" spans="1:17" ht="14.4" customHeight="1" x14ac:dyDescent="0.3">
      <c r="A1131" s="660" t="s">
        <v>572</v>
      </c>
      <c r="B1131" s="661" t="s">
        <v>7133</v>
      </c>
      <c r="C1131" s="661" t="s">
        <v>6578</v>
      </c>
      <c r="D1131" s="661" t="s">
        <v>6653</v>
      </c>
      <c r="E1131" s="661" t="s">
        <v>2069</v>
      </c>
      <c r="F1131" s="664">
        <v>44</v>
      </c>
      <c r="G1131" s="664">
        <v>10083.039999999999</v>
      </c>
      <c r="H1131" s="664">
        <v>1</v>
      </c>
      <c r="I1131" s="664">
        <v>229.15999999999997</v>
      </c>
      <c r="J1131" s="664">
        <v>16</v>
      </c>
      <c r="K1131" s="664">
        <v>3666.56</v>
      </c>
      <c r="L1131" s="664">
        <v>0.36363636363636365</v>
      </c>
      <c r="M1131" s="664">
        <v>229.16</v>
      </c>
      <c r="N1131" s="664">
        <v>1</v>
      </c>
      <c r="O1131" s="664">
        <v>219.2</v>
      </c>
      <c r="P1131" s="677">
        <v>2.1739475396309049E-2</v>
      </c>
      <c r="Q1131" s="665">
        <v>219.2</v>
      </c>
    </row>
    <row r="1132" spans="1:17" ht="14.4" customHeight="1" x14ac:dyDescent="0.3">
      <c r="A1132" s="660" t="s">
        <v>572</v>
      </c>
      <c r="B1132" s="661" t="s">
        <v>7133</v>
      </c>
      <c r="C1132" s="661" t="s">
        <v>6578</v>
      </c>
      <c r="D1132" s="661" t="s">
        <v>7053</v>
      </c>
      <c r="E1132" s="661" t="s">
        <v>7054</v>
      </c>
      <c r="F1132" s="664">
        <v>10</v>
      </c>
      <c r="G1132" s="664">
        <v>35327.660000000003</v>
      </c>
      <c r="H1132" s="664">
        <v>1</v>
      </c>
      <c r="I1132" s="664">
        <v>3532.7660000000005</v>
      </c>
      <c r="J1132" s="664">
        <v>4</v>
      </c>
      <c r="K1132" s="664">
        <v>14143.36</v>
      </c>
      <c r="L1132" s="664">
        <v>0.40034805588595451</v>
      </c>
      <c r="M1132" s="664">
        <v>3535.84</v>
      </c>
      <c r="N1132" s="664"/>
      <c r="O1132" s="664"/>
      <c r="P1132" s="677"/>
      <c r="Q1132" s="665"/>
    </row>
    <row r="1133" spans="1:17" ht="14.4" customHeight="1" x14ac:dyDescent="0.3">
      <c r="A1133" s="660" t="s">
        <v>572</v>
      </c>
      <c r="B1133" s="661" t="s">
        <v>7133</v>
      </c>
      <c r="C1133" s="661" t="s">
        <v>6578</v>
      </c>
      <c r="D1133" s="661" t="s">
        <v>7055</v>
      </c>
      <c r="E1133" s="661" t="s">
        <v>7054</v>
      </c>
      <c r="F1133" s="664">
        <v>2</v>
      </c>
      <c r="G1133" s="664">
        <v>14143.36</v>
      </c>
      <c r="H1133" s="664">
        <v>1</v>
      </c>
      <c r="I1133" s="664">
        <v>7071.68</v>
      </c>
      <c r="J1133" s="664">
        <v>7</v>
      </c>
      <c r="K1133" s="664">
        <v>49501.760000000002</v>
      </c>
      <c r="L1133" s="664">
        <v>3.5</v>
      </c>
      <c r="M1133" s="664">
        <v>7071.68</v>
      </c>
      <c r="N1133" s="664"/>
      <c r="O1133" s="664"/>
      <c r="P1133" s="677"/>
      <c r="Q1133" s="665"/>
    </row>
    <row r="1134" spans="1:17" ht="14.4" customHeight="1" x14ac:dyDescent="0.3">
      <c r="A1134" s="660" t="s">
        <v>572</v>
      </c>
      <c r="B1134" s="661" t="s">
        <v>7133</v>
      </c>
      <c r="C1134" s="661" t="s">
        <v>6578</v>
      </c>
      <c r="D1134" s="661" t="s">
        <v>7056</v>
      </c>
      <c r="E1134" s="661"/>
      <c r="F1134" s="664">
        <v>2.4</v>
      </c>
      <c r="G1134" s="664">
        <v>2484.52</v>
      </c>
      <c r="H1134" s="664">
        <v>1</v>
      </c>
      <c r="I1134" s="664">
        <v>1035.2166666666667</v>
      </c>
      <c r="J1134" s="664"/>
      <c r="K1134" s="664"/>
      <c r="L1134" s="664"/>
      <c r="M1134" s="664"/>
      <c r="N1134" s="664"/>
      <c r="O1134" s="664"/>
      <c r="P1134" s="677"/>
      <c r="Q1134" s="665"/>
    </row>
    <row r="1135" spans="1:17" ht="14.4" customHeight="1" x14ac:dyDescent="0.3">
      <c r="A1135" s="660" t="s">
        <v>572</v>
      </c>
      <c r="B1135" s="661" t="s">
        <v>7133</v>
      </c>
      <c r="C1135" s="661" t="s">
        <v>6578</v>
      </c>
      <c r="D1135" s="661" t="s">
        <v>7057</v>
      </c>
      <c r="E1135" s="661" t="s">
        <v>2155</v>
      </c>
      <c r="F1135" s="664">
        <v>5.4</v>
      </c>
      <c r="G1135" s="664">
        <v>521.54</v>
      </c>
      <c r="H1135" s="664">
        <v>1</v>
      </c>
      <c r="I1135" s="664">
        <v>96.581481481481475</v>
      </c>
      <c r="J1135" s="664"/>
      <c r="K1135" s="664"/>
      <c r="L1135" s="664"/>
      <c r="M1135" s="664"/>
      <c r="N1135" s="664"/>
      <c r="O1135" s="664"/>
      <c r="P1135" s="677"/>
      <c r="Q1135" s="665"/>
    </row>
    <row r="1136" spans="1:17" ht="14.4" customHeight="1" x14ac:dyDescent="0.3">
      <c r="A1136" s="660" t="s">
        <v>572</v>
      </c>
      <c r="B1136" s="661" t="s">
        <v>7133</v>
      </c>
      <c r="C1136" s="661" t="s">
        <v>6578</v>
      </c>
      <c r="D1136" s="661" t="s">
        <v>7058</v>
      </c>
      <c r="E1136" s="661" t="s">
        <v>7059</v>
      </c>
      <c r="F1136" s="664">
        <v>242</v>
      </c>
      <c r="G1136" s="664">
        <v>325702.96000000002</v>
      </c>
      <c r="H1136" s="664">
        <v>1</v>
      </c>
      <c r="I1136" s="664">
        <v>1345.88</v>
      </c>
      <c r="J1136" s="664">
        <v>328</v>
      </c>
      <c r="K1136" s="664">
        <v>441448.64</v>
      </c>
      <c r="L1136" s="664">
        <v>1.3553719008264462</v>
      </c>
      <c r="M1136" s="664">
        <v>1345.88</v>
      </c>
      <c r="N1136" s="664">
        <v>105</v>
      </c>
      <c r="O1136" s="664">
        <v>135231.32</v>
      </c>
      <c r="P1136" s="677">
        <v>0.4151983144396354</v>
      </c>
      <c r="Q1136" s="665">
        <v>1287.9173333333333</v>
      </c>
    </row>
    <row r="1137" spans="1:17" ht="14.4" customHeight="1" x14ac:dyDescent="0.3">
      <c r="A1137" s="660" t="s">
        <v>572</v>
      </c>
      <c r="B1137" s="661" t="s">
        <v>7133</v>
      </c>
      <c r="C1137" s="661" t="s">
        <v>6578</v>
      </c>
      <c r="D1137" s="661" t="s">
        <v>6654</v>
      </c>
      <c r="E1137" s="661" t="s">
        <v>6655</v>
      </c>
      <c r="F1137" s="664">
        <v>18</v>
      </c>
      <c r="G1137" s="664">
        <v>25961.760000000002</v>
      </c>
      <c r="H1137" s="664">
        <v>1</v>
      </c>
      <c r="I1137" s="664">
        <v>1442.3200000000002</v>
      </c>
      <c r="J1137" s="664">
        <v>50.4</v>
      </c>
      <c r="K1137" s="664">
        <v>72692.91</v>
      </c>
      <c r="L1137" s="664">
        <v>2.799999306672583</v>
      </c>
      <c r="M1137" s="664">
        <v>1442.319642857143</v>
      </c>
      <c r="N1137" s="664">
        <v>22.8</v>
      </c>
      <c r="O1137" s="664">
        <v>12060.68</v>
      </c>
      <c r="P1137" s="677">
        <v>0.4645555617184659</v>
      </c>
      <c r="Q1137" s="665">
        <v>528.97719298245613</v>
      </c>
    </row>
    <row r="1138" spans="1:17" ht="14.4" customHeight="1" x14ac:dyDescent="0.3">
      <c r="A1138" s="660" t="s">
        <v>572</v>
      </c>
      <c r="B1138" s="661" t="s">
        <v>7133</v>
      </c>
      <c r="C1138" s="661" t="s">
        <v>6578</v>
      </c>
      <c r="D1138" s="661" t="s">
        <v>6656</v>
      </c>
      <c r="E1138" s="661" t="s">
        <v>6655</v>
      </c>
      <c r="F1138" s="664">
        <v>98</v>
      </c>
      <c r="G1138" s="664">
        <v>29663.62</v>
      </c>
      <c r="H1138" s="664">
        <v>1</v>
      </c>
      <c r="I1138" s="664">
        <v>302.69</v>
      </c>
      <c r="J1138" s="664">
        <v>123</v>
      </c>
      <c r="K1138" s="664">
        <v>37230.870000000003</v>
      </c>
      <c r="L1138" s="664">
        <v>1.2551020408163267</v>
      </c>
      <c r="M1138" s="664">
        <v>302.69</v>
      </c>
      <c r="N1138" s="664"/>
      <c r="O1138" s="664"/>
      <c r="P1138" s="677"/>
      <c r="Q1138" s="665"/>
    </row>
    <row r="1139" spans="1:17" ht="14.4" customHeight="1" x14ac:dyDescent="0.3">
      <c r="A1139" s="660" t="s">
        <v>572</v>
      </c>
      <c r="B1139" s="661" t="s">
        <v>7133</v>
      </c>
      <c r="C1139" s="661" t="s">
        <v>6578</v>
      </c>
      <c r="D1139" s="661" t="s">
        <v>7060</v>
      </c>
      <c r="E1139" s="661" t="s">
        <v>3402</v>
      </c>
      <c r="F1139" s="664"/>
      <c r="G1139" s="664"/>
      <c r="H1139" s="664"/>
      <c r="I1139" s="664"/>
      <c r="J1139" s="664">
        <v>1.05</v>
      </c>
      <c r="K1139" s="664">
        <v>840</v>
      </c>
      <c r="L1139" s="664"/>
      <c r="M1139" s="664">
        <v>800</v>
      </c>
      <c r="N1139" s="664"/>
      <c r="O1139" s="664"/>
      <c r="P1139" s="677"/>
      <c r="Q1139" s="665"/>
    </row>
    <row r="1140" spans="1:17" ht="14.4" customHeight="1" x14ac:dyDescent="0.3">
      <c r="A1140" s="660" t="s">
        <v>572</v>
      </c>
      <c r="B1140" s="661" t="s">
        <v>7133</v>
      </c>
      <c r="C1140" s="661" t="s">
        <v>6578</v>
      </c>
      <c r="D1140" s="661" t="s">
        <v>7137</v>
      </c>
      <c r="E1140" s="661" t="s">
        <v>2291</v>
      </c>
      <c r="F1140" s="664"/>
      <c r="G1140" s="664"/>
      <c r="H1140" s="664"/>
      <c r="I1140" s="664"/>
      <c r="J1140" s="664"/>
      <c r="K1140" s="664"/>
      <c r="L1140" s="664"/>
      <c r="M1140" s="664"/>
      <c r="N1140" s="664">
        <v>1</v>
      </c>
      <c r="O1140" s="664">
        <v>15448.36</v>
      </c>
      <c r="P1140" s="677"/>
      <c r="Q1140" s="665">
        <v>15448.36</v>
      </c>
    </row>
    <row r="1141" spans="1:17" ht="14.4" customHeight="1" x14ac:dyDescent="0.3">
      <c r="A1141" s="660" t="s">
        <v>572</v>
      </c>
      <c r="B1141" s="661" t="s">
        <v>7133</v>
      </c>
      <c r="C1141" s="661" t="s">
        <v>6578</v>
      </c>
      <c r="D1141" s="661" t="s">
        <v>7061</v>
      </c>
      <c r="E1141" s="661"/>
      <c r="F1141" s="664">
        <v>4</v>
      </c>
      <c r="G1141" s="664">
        <v>12477.5</v>
      </c>
      <c r="H1141" s="664">
        <v>1</v>
      </c>
      <c r="I1141" s="664">
        <v>3119.375</v>
      </c>
      <c r="J1141" s="664">
        <v>5</v>
      </c>
      <c r="K1141" s="664">
        <v>15596.9</v>
      </c>
      <c r="L1141" s="664">
        <v>1.2500020036064916</v>
      </c>
      <c r="M1141" s="664">
        <v>3119.38</v>
      </c>
      <c r="N1141" s="664"/>
      <c r="O1141" s="664"/>
      <c r="P1141" s="677"/>
      <c r="Q1141" s="665"/>
    </row>
    <row r="1142" spans="1:17" ht="14.4" customHeight="1" x14ac:dyDescent="0.3">
      <c r="A1142" s="660" t="s">
        <v>572</v>
      </c>
      <c r="B1142" s="661" t="s">
        <v>7133</v>
      </c>
      <c r="C1142" s="661" t="s">
        <v>6578</v>
      </c>
      <c r="D1142" s="661" t="s">
        <v>7064</v>
      </c>
      <c r="E1142" s="661" t="s">
        <v>1483</v>
      </c>
      <c r="F1142" s="664">
        <v>27</v>
      </c>
      <c r="G1142" s="664">
        <v>6707.06</v>
      </c>
      <c r="H1142" s="664">
        <v>1</v>
      </c>
      <c r="I1142" s="664">
        <v>248.40962962962965</v>
      </c>
      <c r="J1142" s="664">
        <v>3</v>
      </c>
      <c r="K1142" s="664">
        <v>745.23</v>
      </c>
      <c r="L1142" s="664">
        <v>0.11111127677402617</v>
      </c>
      <c r="M1142" s="664">
        <v>248.41</v>
      </c>
      <c r="N1142" s="664">
        <v>21</v>
      </c>
      <c r="O1142" s="664">
        <v>4628.3999999999996</v>
      </c>
      <c r="P1142" s="677">
        <v>0.69007881247521263</v>
      </c>
      <c r="Q1142" s="665">
        <v>220.39999999999998</v>
      </c>
    </row>
    <row r="1143" spans="1:17" ht="14.4" customHeight="1" x14ac:dyDescent="0.3">
      <c r="A1143" s="660" t="s">
        <v>572</v>
      </c>
      <c r="B1143" s="661" t="s">
        <v>7133</v>
      </c>
      <c r="C1143" s="661" t="s">
        <v>6578</v>
      </c>
      <c r="D1143" s="661" t="s">
        <v>7065</v>
      </c>
      <c r="E1143" s="661" t="s">
        <v>7066</v>
      </c>
      <c r="F1143" s="664"/>
      <c r="G1143" s="664"/>
      <c r="H1143" s="664"/>
      <c r="I1143" s="664"/>
      <c r="J1143" s="664"/>
      <c r="K1143" s="664"/>
      <c r="L1143" s="664"/>
      <c r="M1143" s="664"/>
      <c r="N1143" s="664">
        <v>9.6</v>
      </c>
      <c r="O1143" s="664">
        <v>5758.24</v>
      </c>
      <c r="P1143" s="677"/>
      <c r="Q1143" s="665">
        <v>599.81666666666672</v>
      </c>
    </row>
    <row r="1144" spans="1:17" ht="14.4" customHeight="1" x14ac:dyDescent="0.3">
      <c r="A1144" s="660" t="s">
        <v>572</v>
      </c>
      <c r="B1144" s="661" t="s">
        <v>7133</v>
      </c>
      <c r="C1144" s="661" t="s">
        <v>6578</v>
      </c>
      <c r="D1144" s="661" t="s">
        <v>7067</v>
      </c>
      <c r="E1144" s="661" t="s">
        <v>7068</v>
      </c>
      <c r="F1144" s="664">
        <v>1</v>
      </c>
      <c r="G1144" s="664">
        <v>3535.84</v>
      </c>
      <c r="H1144" s="664">
        <v>1</v>
      </c>
      <c r="I1144" s="664">
        <v>3535.84</v>
      </c>
      <c r="J1144" s="664"/>
      <c r="K1144" s="664"/>
      <c r="L1144" s="664"/>
      <c r="M1144" s="664"/>
      <c r="N1144" s="664">
        <v>3</v>
      </c>
      <c r="O1144" s="664">
        <v>11885.28</v>
      </c>
      <c r="P1144" s="677">
        <v>3.3613738178198109</v>
      </c>
      <c r="Q1144" s="665">
        <v>3961.76</v>
      </c>
    </row>
    <row r="1145" spans="1:17" ht="14.4" customHeight="1" x14ac:dyDescent="0.3">
      <c r="A1145" s="660" t="s">
        <v>572</v>
      </c>
      <c r="B1145" s="661" t="s">
        <v>7133</v>
      </c>
      <c r="C1145" s="661" t="s">
        <v>6578</v>
      </c>
      <c r="D1145" s="661" t="s">
        <v>7069</v>
      </c>
      <c r="E1145" s="661" t="s">
        <v>2191</v>
      </c>
      <c r="F1145" s="664"/>
      <c r="G1145" s="664"/>
      <c r="H1145" s="664"/>
      <c r="I1145" s="664"/>
      <c r="J1145" s="664">
        <v>21</v>
      </c>
      <c r="K1145" s="664">
        <v>5226.93</v>
      </c>
      <c r="L1145" s="664"/>
      <c r="M1145" s="664">
        <v>248.9014285714286</v>
      </c>
      <c r="N1145" s="664"/>
      <c r="O1145" s="664"/>
      <c r="P1145" s="677"/>
      <c r="Q1145" s="665"/>
    </row>
    <row r="1146" spans="1:17" ht="14.4" customHeight="1" x14ac:dyDescent="0.3">
      <c r="A1146" s="660" t="s">
        <v>572</v>
      </c>
      <c r="B1146" s="661" t="s">
        <v>7133</v>
      </c>
      <c r="C1146" s="661" t="s">
        <v>6578</v>
      </c>
      <c r="D1146" s="661" t="s">
        <v>7071</v>
      </c>
      <c r="E1146" s="661" t="s">
        <v>2337</v>
      </c>
      <c r="F1146" s="664">
        <v>5.3999999999999995</v>
      </c>
      <c r="G1146" s="664">
        <v>32850.980000000003</v>
      </c>
      <c r="H1146" s="664">
        <v>1</v>
      </c>
      <c r="I1146" s="664">
        <v>6083.5148148148164</v>
      </c>
      <c r="J1146" s="664">
        <v>7.6</v>
      </c>
      <c r="K1146" s="664">
        <v>45958.340000000004</v>
      </c>
      <c r="L1146" s="664">
        <v>1.3989944896621045</v>
      </c>
      <c r="M1146" s="664">
        <v>6047.1500000000005</v>
      </c>
      <c r="N1146" s="664"/>
      <c r="O1146" s="664"/>
      <c r="P1146" s="677"/>
      <c r="Q1146" s="665"/>
    </row>
    <row r="1147" spans="1:17" ht="14.4" customHeight="1" x14ac:dyDescent="0.3">
      <c r="A1147" s="660" t="s">
        <v>572</v>
      </c>
      <c r="B1147" s="661" t="s">
        <v>7133</v>
      </c>
      <c r="C1147" s="661" t="s">
        <v>6578</v>
      </c>
      <c r="D1147" s="661" t="s">
        <v>7072</v>
      </c>
      <c r="E1147" s="661" t="s">
        <v>6678</v>
      </c>
      <c r="F1147" s="664">
        <v>3.8</v>
      </c>
      <c r="G1147" s="664">
        <v>36119.880000000005</v>
      </c>
      <c r="H1147" s="664">
        <v>1</v>
      </c>
      <c r="I1147" s="664">
        <v>9505.2315789473705</v>
      </c>
      <c r="J1147" s="664">
        <v>12.399999999999999</v>
      </c>
      <c r="K1147" s="664">
        <v>116665.4</v>
      </c>
      <c r="L1147" s="664">
        <v>3.2299498226461432</v>
      </c>
      <c r="M1147" s="664">
        <v>9408.5</v>
      </c>
      <c r="N1147" s="664"/>
      <c r="O1147" s="664"/>
      <c r="P1147" s="677"/>
      <c r="Q1147" s="665"/>
    </row>
    <row r="1148" spans="1:17" ht="14.4" customHeight="1" x14ac:dyDescent="0.3">
      <c r="A1148" s="660" t="s">
        <v>572</v>
      </c>
      <c r="B1148" s="661" t="s">
        <v>7133</v>
      </c>
      <c r="C1148" s="661" t="s">
        <v>6578</v>
      </c>
      <c r="D1148" s="661" t="s">
        <v>7073</v>
      </c>
      <c r="E1148" s="661" t="s">
        <v>1338</v>
      </c>
      <c r="F1148" s="664">
        <v>80</v>
      </c>
      <c r="G1148" s="664">
        <v>258848.80000000002</v>
      </c>
      <c r="H1148" s="664">
        <v>1</v>
      </c>
      <c r="I1148" s="664">
        <v>3235.61</v>
      </c>
      <c r="J1148" s="664">
        <v>18</v>
      </c>
      <c r="K1148" s="664">
        <v>58240.98</v>
      </c>
      <c r="L1148" s="664">
        <v>0.22500000000000001</v>
      </c>
      <c r="M1148" s="664">
        <v>3235.61</v>
      </c>
      <c r="N1148" s="664"/>
      <c r="O1148" s="664"/>
      <c r="P1148" s="677"/>
      <c r="Q1148" s="665"/>
    </row>
    <row r="1149" spans="1:17" ht="14.4" customHeight="1" x14ac:dyDescent="0.3">
      <c r="A1149" s="660" t="s">
        <v>572</v>
      </c>
      <c r="B1149" s="661" t="s">
        <v>7133</v>
      </c>
      <c r="C1149" s="661" t="s">
        <v>6578</v>
      </c>
      <c r="D1149" s="661" t="s">
        <v>7074</v>
      </c>
      <c r="E1149" s="661" t="s">
        <v>1392</v>
      </c>
      <c r="F1149" s="664">
        <v>0.2</v>
      </c>
      <c r="G1149" s="664">
        <v>207.04</v>
      </c>
      <c r="H1149" s="664">
        <v>1</v>
      </c>
      <c r="I1149" s="664">
        <v>1035.1999999999998</v>
      </c>
      <c r="J1149" s="664">
        <v>2.9</v>
      </c>
      <c r="K1149" s="664">
        <v>3002.12</v>
      </c>
      <c r="L1149" s="664">
        <v>14.500193199381762</v>
      </c>
      <c r="M1149" s="664">
        <v>1035.2137931034483</v>
      </c>
      <c r="N1149" s="664">
        <v>1.5</v>
      </c>
      <c r="O1149" s="664">
        <v>1485.3</v>
      </c>
      <c r="P1149" s="677">
        <v>7.1739760432766619</v>
      </c>
      <c r="Q1149" s="665">
        <v>990.19999999999993</v>
      </c>
    </row>
    <row r="1150" spans="1:17" ht="14.4" customHeight="1" x14ac:dyDescent="0.3">
      <c r="A1150" s="660" t="s">
        <v>572</v>
      </c>
      <c r="B1150" s="661" t="s">
        <v>7133</v>
      </c>
      <c r="C1150" s="661" t="s">
        <v>6578</v>
      </c>
      <c r="D1150" s="661" t="s">
        <v>7075</v>
      </c>
      <c r="E1150" s="661" t="s">
        <v>2150</v>
      </c>
      <c r="F1150" s="664"/>
      <c r="G1150" s="664"/>
      <c r="H1150" s="664"/>
      <c r="I1150" s="664"/>
      <c r="J1150" s="664">
        <v>0.7</v>
      </c>
      <c r="K1150" s="664">
        <v>565.08000000000004</v>
      </c>
      <c r="L1150" s="664"/>
      <c r="M1150" s="664">
        <v>807.25714285714298</v>
      </c>
      <c r="N1150" s="664"/>
      <c r="O1150" s="664"/>
      <c r="P1150" s="677"/>
      <c r="Q1150" s="665"/>
    </row>
    <row r="1151" spans="1:17" ht="14.4" customHeight="1" x14ac:dyDescent="0.3">
      <c r="A1151" s="660" t="s">
        <v>572</v>
      </c>
      <c r="B1151" s="661" t="s">
        <v>7133</v>
      </c>
      <c r="C1151" s="661" t="s">
        <v>6578</v>
      </c>
      <c r="D1151" s="661" t="s">
        <v>6669</v>
      </c>
      <c r="E1151" s="661" t="s">
        <v>1486</v>
      </c>
      <c r="F1151" s="664">
        <v>2.4</v>
      </c>
      <c r="G1151" s="664">
        <v>384.4</v>
      </c>
      <c r="H1151" s="664">
        <v>1</v>
      </c>
      <c r="I1151" s="664">
        <v>160.16666666666666</v>
      </c>
      <c r="J1151" s="664">
        <v>4.9600000000000009</v>
      </c>
      <c r="K1151" s="664">
        <v>794.43</v>
      </c>
      <c r="L1151" s="664">
        <v>2.0666753381893859</v>
      </c>
      <c r="M1151" s="664">
        <v>160.16733870967738</v>
      </c>
      <c r="N1151" s="664">
        <v>2.6199999999999997</v>
      </c>
      <c r="O1151" s="664">
        <v>401.39</v>
      </c>
      <c r="P1151" s="677">
        <v>1.0441987513007285</v>
      </c>
      <c r="Q1151" s="665">
        <v>153.20229007633588</v>
      </c>
    </row>
    <row r="1152" spans="1:17" ht="14.4" customHeight="1" x14ac:dyDescent="0.3">
      <c r="A1152" s="660" t="s">
        <v>572</v>
      </c>
      <c r="B1152" s="661" t="s">
        <v>7133</v>
      </c>
      <c r="C1152" s="661" t="s">
        <v>6578</v>
      </c>
      <c r="D1152" s="661" t="s">
        <v>7076</v>
      </c>
      <c r="E1152" s="661" t="s">
        <v>1467</v>
      </c>
      <c r="F1152" s="664"/>
      <c r="G1152" s="664"/>
      <c r="H1152" s="664"/>
      <c r="I1152" s="664"/>
      <c r="J1152" s="664"/>
      <c r="K1152" s="664"/>
      <c r="L1152" s="664"/>
      <c r="M1152" s="664"/>
      <c r="N1152" s="664">
        <v>11.3</v>
      </c>
      <c r="O1152" s="664">
        <v>5584.91</v>
      </c>
      <c r="P1152" s="677"/>
      <c r="Q1152" s="665">
        <v>494.2398230088495</v>
      </c>
    </row>
    <row r="1153" spans="1:17" ht="14.4" customHeight="1" x14ac:dyDescent="0.3">
      <c r="A1153" s="660" t="s">
        <v>572</v>
      </c>
      <c r="B1153" s="661" t="s">
        <v>7133</v>
      </c>
      <c r="C1153" s="661" t="s">
        <v>6578</v>
      </c>
      <c r="D1153" s="661" t="s">
        <v>7077</v>
      </c>
      <c r="E1153" s="661" t="s">
        <v>1513</v>
      </c>
      <c r="F1153" s="664">
        <v>2.4</v>
      </c>
      <c r="G1153" s="664">
        <v>809.55</v>
      </c>
      <c r="H1153" s="664">
        <v>1</v>
      </c>
      <c r="I1153" s="664">
        <v>337.3125</v>
      </c>
      <c r="J1153" s="664"/>
      <c r="K1153" s="664"/>
      <c r="L1153" s="664"/>
      <c r="M1153" s="664"/>
      <c r="N1153" s="664"/>
      <c r="O1153" s="664"/>
      <c r="P1153" s="677"/>
      <c r="Q1153" s="665"/>
    </row>
    <row r="1154" spans="1:17" ht="14.4" customHeight="1" x14ac:dyDescent="0.3">
      <c r="A1154" s="660" t="s">
        <v>572</v>
      </c>
      <c r="B1154" s="661" t="s">
        <v>7133</v>
      </c>
      <c r="C1154" s="661" t="s">
        <v>6578</v>
      </c>
      <c r="D1154" s="661" t="s">
        <v>7078</v>
      </c>
      <c r="E1154" s="661" t="s">
        <v>7079</v>
      </c>
      <c r="F1154" s="664">
        <v>23.990000000000002</v>
      </c>
      <c r="G1154" s="664">
        <v>87036.59</v>
      </c>
      <c r="H1154" s="664">
        <v>1</v>
      </c>
      <c r="I1154" s="664">
        <v>3628.0362651104624</v>
      </c>
      <c r="J1154" s="664">
        <v>14.17</v>
      </c>
      <c r="K1154" s="664">
        <v>51409.25</v>
      </c>
      <c r="L1154" s="664">
        <v>0.59066250182825408</v>
      </c>
      <c r="M1154" s="664">
        <v>3628.0345800988002</v>
      </c>
      <c r="N1154" s="664">
        <v>14.770000000000001</v>
      </c>
      <c r="O1154" s="664">
        <v>50103.360000000001</v>
      </c>
      <c r="P1154" s="677">
        <v>0.57565858221237765</v>
      </c>
      <c r="Q1154" s="665">
        <v>3392.2383209207851</v>
      </c>
    </row>
    <row r="1155" spans="1:17" ht="14.4" customHeight="1" x14ac:dyDescent="0.3">
      <c r="A1155" s="660" t="s">
        <v>572</v>
      </c>
      <c r="B1155" s="661" t="s">
        <v>7133</v>
      </c>
      <c r="C1155" s="661" t="s">
        <v>6578</v>
      </c>
      <c r="D1155" s="661" t="s">
        <v>7081</v>
      </c>
      <c r="E1155" s="661" t="s">
        <v>7082</v>
      </c>
      <c r="F1155" s="664">
        <v>13.8</v>
      </c>
      <c r="G1155" s="664">
        <v>321321.96000000002</v>
      </c>
      <c r="H1155" s="664">
        <v>1</v>
      </c>
      <c r="I1155" s="664">
        <v>23284.2</v>
      </c>
      <c r="J1155" s="664"/>
      <c r="K1155" s="664"/>
      <c r="L1155" s="664"/>
      <c r="M1155" s="664"/>
      <c r="N1155" s="664"/>
      <c r="O1155" s="664"/>
      <c r="P1155" s="677"/>
      <c r="Q1155" s="665"/>
    </row>
    <row r="1156" spans="1:17" ht="14.4" customHeight="1" x14ac:dyDescent="0.3">
      <c r="A1156" s="660" t="s">
        <v>572</v>
      </c>
      <c r="B1156" s="661" t="s">
        <v>7133</v>
      </c>
      <c r="C1156" s="661" t="s">
        <v>6578</v>
      </c>
      <c r="D1156" s="661" t="s">
        <v>6673</v>
      </c>
      <c r="E1156" s="661" t="s">
        <v>1527</v>
      </c>
      <c r="F1156" s="664">
        <v>2.4000000000000004</v>
      </c>
      <c r="G1156" s="664">
        <v>16804.080000000002</v>
      </c>
      <c r="H1156" s="664">
        <v>1</v>
      </c>
      <c r="I1156" s="664">
        <v>7001.7</v>
      </c>
      <c r="J1156" s="664"/>
      <c r="K1156" s="664"/>
      <c r="L1156" s="664"/>
      <c r="M1156" s="664"/>
      <c r="N1156" s="664">
        <v>11.4</v>
      </c>
      <c r="O1156" s="664">
        <v>76348.650000000009</v>
      </c>
      <c r="P1156" s="677">
        <v>4.5434590885070767</v>
      </c>
      <c r="Q1156" s="665">
        <v>6697.2500000000009</v>
      </c>
    </row>
    <row r="1157" spans="1:17" ht="14.4" customHeight="1" x14ac:dyDescent="0.3">
      <c r="A1157" s="660" t="s">
        <v>572</v>
      </c>
      <c r="B1157" s="661" t="s">
        <v>7133</v>
      </c>
      <c r="C1157" s="661" t="s">
        <v>6578</v>
      </c>
      <c r="D1157" s="661" t="s">
        <v>6674</v>
      </c>
      <c r="E1157" s="661" t="s">
        <v>1545</v>
      </c>
      <c r="F1157" s="664">
        <v>8</v>
      </c>
      <c r="G1157" s="664">
        <v>71226.399999999994</v>
      </c>
      <c r="H1157" s="664">
        <v>1</v>
      </c>
      <c r="I1157" s="664">
        <v>8903.2999999999993</v>
      </c>
      <c r="J1157" s="664">
        <v>1.4</v>
      </c>
      <c r="K1157" s="664">
        <v>12464.619999999999</v>
      </c>
      <c r="L1157" s="664">
        <v>0.17499999999999999</v>
      </c>
      <c r="M1157" s="664">
        <v>8903.2999999999993</v>
      </c>
      <c r="N1157" s="664">
        <v>15.6</v>
      </c>
      <c r="O1157" s="664">
        <v>132852.72</v>
      </c>
      <c r="P1157" s="677">
        <v>1.8652173913043479</v>
      </c>
      <c r="Q1157" s="665">
        <v>8516.2000000000007</v>
      </c>
    </row>
    <row r="1158" spans="1:17" ht="14.4" customHeight="1" x14ac:dyDescent="0.3">
      <c r="A1158" s="660" t="s">
        <v>572</v>
      </c>
      <c r="B1158" s="661" t="s">
        <v>7133</v>
      </c>
      <c r="C1158" s="661" t="s">
        <v>6578</v>
      </c>
      <c r="D1158" s="661" t="s">
        <v>7083</v>
      </c>
      <c r="E1158" s="661" t="s">
        <v>2230</v>
      </c>
      <c r="F1158" s="664">
        <v>10</v>
      </c>
      <c r="G1158" s="664">
        <v>93162.4</v>
      </c>
      <c r="H1158" s="664">
        <v>1</v>
      </c>
      <c r="I1158" s="664">
        <v>9316.24</v>
      </c>
      <c r="J1158" s="664">
        <v>59</v>
      </c>
      <c r="K1158" s="664">
        <v>637141.59</v>
      </c>
      <c r="L1158" s="664">
        <v>6.8390422530978165</v>
      </c>
      <c r="M1158" s="664">
        <v>10799.01</v>
      </c>
      <c r="N1158" s="664"/>
      <c r="O1158" s="664"/>
      <c r="P1158" s="677"/>
      <c r="Q1158" s="665"/>
    </row>
    <row r="1159" spans="1:17" ht="14.4" customHeight="1" x14ac:dyDescent="0.3">
      <c r="A1159" s="660" t="s">
        <v>572</v>
      </c>
      <c r="B1159" s="661" t="s">
        <v>7133</v>
      </c>
      <c r="C1159" s="661" t="s">
        <v>6578</v>
      </c>
      <c r="D1159" s="661" t="s">
        <v>6679</v>
      </c>
      <c r="E1159" s="661" t="s">
        <v>6680</v>
      </c>
      <c r="F1159" s="664">
        <v>0</v>
      </c>
      <c r="G1159" s="664">
        <v>0</v>
      </c>
      <c r="H1159" s="664"/>
      <c r="I1159" s="664"/>
      <c r="J1159" s="664"/>
      <c r="K1159" s="664"/>
      <c r="L1159" s="664"/>
      <c r="M1159" s="664"/>
      <c r="N1159" s="664"/>
      <c r="O1159" s="664"/>
      <c r="P1159" s="677"/>
      <c r="Q1159" s="665"/>
    </row>
    <row r="1160" spans="1:17" ht="14.4" customHeight="1" x14ac:dyDescent="0.3">
      <c r="A1160" s="660" t="s">
        <v>572</v>
      </c>
      <c r="B1160" s="661" t="s">
        <v>7133</v>
      </c>
      <c r="C1160" s="661" t="s">
        <v>6578</v>
      </c>
      <c r="D1160" s="661" t="s">
        <v>6679</v>
      </c>
      <c r="E1160" s="661" t="s">
        <v>2401</v>
      </c>
      <c r="F1160" s="664">
        <v>1.2</v>
      </c>
      <c r="G1160" s="664">
        <v>12858.97</v>
      </c>
      <c r="H1160" s="664">
        <v>1</v>
      </c>
      <c r="I1160" s="664">
        <v>10715.808333333332</v>
      </c>
      <c r="J1160" s="664"/>
      <c r="K1160" s="664"/>
      <c r="L1160" s="664"/>
      <c r="M1160" s="664"/>
      <c r="N1160" s="664"/>
      <c r="O1160" s="664"/>
      <c r="P1160" s="677"/>
      <c r="Q1160" s="665"/>
    </row>
    <row r="1161" spans="1:17" ht="14.4" customHeight="1" x14ac:dyDescent="0.3">
      <c r="A1161" s="660" t="s">
        <v>572</v>
      </c>
      <c r="B1161" s="661" t="s">
        <v>7133</v>
      </c>
      <c r="C1161" s="661" t="s">
        <v>6578</v>
      </c>
      <c r="D1161" s="661" t="s">
        <v>7086</v>
      </c>
      <c r="E1161" s="661" t="s">
        <v>7085</v>
      </c>
      <c r="F1161" s="664"/>
      <c r="G1161" s="664"/>
      <c r="H1161" s="664"/>
      <c r="I1161" s="664"/>
      <c r="J1161" s="664">
        <v>4</v>
      </c>
      <c r="K1161" s="664">
        <v>28027.119999999999</v>
      </c>
      <c r="L1161" s="664"/>
      <c r="M1161" s="664">
        <v>7006.78</v>
      </c>
      <c r="N1161" s="664"/>
      <c r="O1161" s="664"/>
      <c r="P1161" s="677"/>
      <c r="Q1161" s="665"/>
    </row>
    <row r="1162" spans="1:17" ht="14.4" customHeight="1" x14ac:dyDescent="0.3">
      <c r="A1162" s="660" t="s">
        <v>572</v>
      </c>
      <c r="B1162" s="661" t="s">
        <v>7133</v>
      </c>
      <c r="C1162" s="661" t="s">
        <v>6578</v>
      </c>
      <c r="D1162" s="661" t="s">
        <v>7138</v>
      </c>
      <c r="E1162" s="661" t="s">
        <v>7139</v>
      </c>
      <c r="F1162" s="664"/>
      <c r="G1162" s="664"/>
      <c r="H1162" s="664"/>
      <c r="I1162" s="664"/>
      <c r="J1162" s="664">
        <v>1.5899999999999999</v>
      </c>
      <c r="K1162" s="664">
        <v>100975.77</v>
      </c>
      <c r="L1162" s="664"/>
      <c r="M1162" s="664">
        <v>63506.77358490567</v>
      </c>
      <c r="N1162" s="664">
        <v>9.74</v>
      </c>
      <c r="O1162" s="664">
        <v>591662.36</v>
      </c>
      <c r="P1162" s="677"/>
      <c r="Q1162" s="665">
        <v>60745.622176591372</v>
      </c>
    </row>
    <row r="1163" spans="1:17" ht="14.4" customHeight="1" x14ac:dyDescent="0.3">
      <c r="A1163" s="660" t="s">
        <v>572</v>
      </c>
      <c r="B1163" s="661" t="s">
        <v>7133</v>
      </c>
      <c r="C1163" s="661" t="s">
        <v>6578</v>
      </c>
      <c r="D1163" s="661" t="s">
        <v>7094</v>
      </c>
      <c r="E1163" s="661" t="s">
        <v>2066</v>
      </c>
      <c r="F1163" s="664"/>
      <c r="G1163" s="664"/>
      <c r="H1163" s="664"/>
      <c r="I1163" s="664"/>
      <c r="J1163" s="664"/>
      <c r="K1163" s="664"/>
      <c r="L1163" s="664"/>
      <c r="M1163" s="664"/>
      <c r="N1163" s="664">
        <v>2.9</v>
      </c>
      <c r="O1163" s="664">
        <v>10890.08</v>
      </c>
      <c r="P1163" s="677"/>
      <c r="Q1163" s="665">
        <v>3755.2000000000003</v>
      </c>
    </row>
    <row r="1164" spans="1:17" ht="14.4" customHeight="1" x14ac:dyDescent="0.3">
      <c r="A1164" s="660" t="s">
        <v>572</v>
      </c>
      <c r="B1164" s="661" t="s">
        <v>7133</v>
      </c>
      <c r="C1164" s="661" t="s">
        <v>6578</v>
      </c>
      <c r="D1164" s="661" t="s">
        <v>7101</v>
      </c>
      <c r="E1164" s="661" t="s">
        <v>1475</v>
      </c>
      <c r="F1164" s="664"/>
      <c r="G1164" s="664"/>
      <c r="H1164" s="664"/>
      <c r="I1164" s="664"/>
      <c r="J1164" s="664"/>
      <c r="K1164" s="664"/>
      <c r="L1164" s="664"/>
      <c r="M1164" s="664"/>
      <c r="N1164" s="664">
        <v>14</v>
      </c>
      <c r="O1164" s="664">
        <v>977.2</v>
      </c>
      <c r="P1164" s="677"/>
      <c r="Q1164" s="665">
        <v>69.8</v>
      </c>
    </row>
    <row r="1165" spans="1:17" ht="14.4" customHeight="1" x14ac:dyDescent="0.3">
      <c r="A1165" s="660" t="s">
        <v>572</v>
      </c>
      <c r="B1165" s="661" t="s">
        <v>7133</v>
      </c>
      <c r="C1165" s="661" t="s">
        <v>6702</v>
      </c>
      <c r="D1165" s="661" t="s">
        <v>6703</v>
      </c>
      <c r="E1165" s="661" t="s">
        <v>6704</v>
      </c>
      <c r="F1165" s="664">
        <v>78</v>
      </c>
      <c r="G1165" s="664">
        <v>143893.07999999999</v>
      </c>
      <c r="H1165" s="664">
        <v>1</v>
      </c>
      <c r="I1165" s="664">
        <v>1844.7830769230768</v>
      </c>
      <c r="J1165" s="664">
        <v>21</v>
      </c>
      <c r="K1165" s="664">
        <v>39177.179999999993</v>
      </c>
      <c r="L1165" s="664">
        <v>0.27226590743627138</v>
      </c>
      <c r="M1165" s="664">
        <v>1865.5799999999997</v>
      </c>
      <c r="N1165" s="664">
        <v>29</v>
      </c>
      <c r="O1165" s="664">
        <v>54101.82</v>
      </c>
      <c r="P1165" s="677">
        <v>0.37598625312627965</v>
      </c>
      <c r="Q1165" s="665">
        <v>1865.58</v>
      </c>
    </row>
    <row r="1166" spans="1:17" ht="14.4" customHeight="1" x14ac:dyDescent="0.3">
      <c r="A1166" s="660" t="s">
        <v>572</v>
      </c>
      <c r="B1166" s="661" t="s">
        <v>7133</v>
      </c>
      <c r="C1166" s="661" t="s">
        <v>6702</v>
      </c>
      <c r="D1166" s="661" t="s">
        <v>6705</v>
      </c>
      <c r="E1166" s="661" t="s">
        <v>6706</v>
      </c>
      <c r="F1166" s="664">
        <v>146</v>
      </c>
      <c r="G1166" s="664">
        <v>392530.17</v>
      </c>
      <c r="H1166" s="664">
        <v>1</v>
      </c>
      <c r="I1166" s="664">
        <v>2688.5628082191779</v>
      </c>
      <c r="J1166" s="664">
        <v>176</v>
      </c>
      <c r="K1166" s="664">
        <v>480252.95999999996</v>
      </c>
      <c r="L1166" s="664">
        <v>1.2234803760434516</v>
      </c>
      <c r="M1166" s="664">
        <v>2728.7099999999996</v>
      </c>
      <c r="N1166" s="664">
        <v>134</v>
      </c>
      <c r="O1166" s="664">
        <v>365647.14</v>
      </c>
      <c r="P1166" s="677">
        <v>0.93151346812399172</v>
      </c>
      <c r="Q1166" s="665">
        <v>2728.71</v>
      </c>
    </row>
    <row r="1167" spans="1:17" ht="14.4" customHeight="1" x14ac:dyDescent="0.3">
      <c r="A1167" s="660" t="s">
        <v>572</v>
      </c>
      <c r="B1167" s="661" t="s">
        <v>7133</v>
      </c>
      <c r="C1167" s="661" t="s">
        <v>6702</v>
      </c>
      <c r="D1167" s="661" t="s">
        <v>6707</v>
      </c>
      <c r="E1167" s="661" t="s">
        <v>6708</v>
      </c>
      <c r="F1167" s="664">
        <v>37</v>
      </c>
      <c r="G1167" s="664">
        <v>299216.11000000004</v>
      </c>
      <c r="H1167" s="664">
        <v>1</v>
      </c>
      <c r="I1167" s="664">
        <v>8086.9218918918932</v>
      </c>
      <c r="J1167" s="664">
        <v>9</v>
      </c>
      <c r="K1167" s="664">
        <v>73724.67</v>
      </c>
      <c r="L1167" s="664">
        <v>0.24639271595369644</v>
      </c>
      <c r="M1167" s="664">
        <v>8191.63</v>
      </c>
      <c r="N1167" s="664">
        <v>2</v>
      </c>
      <c r="O1167" s="664">
        <v>16383.26</v>
      </c>
      <c r="P1167" s="677">
        <v>5.475393687859921E-2</v>
      </c>
      <c r="Q1167" s="665">
        <v>8191.63</v>
      </c>
    </row>
    <row r="1168" spans="1:17" ht="14.4" customHeight="1" x14ac:dyDescent="0.3">
      <c r="A1168" s="660" t="s">
        <v>572</v>
      </c>
      <c r="B1168" s="661" t="s">
        <v>7133</v>
      </c>
      <c r="C1168" s="661" t="s">
        <v>6702</v>
      </c>
      <c r="D1168" s="661" t="s">
        <v>6709</v>
      </c>
      <c r="E1168" s="661" t="s">
        <v>6710</v>
      </c>
      <c r="F1168" s="664">
        <v>56</v>
      </c>
      <c r="G1168" s="664">
        <v>445648.2</v>
      </c>
      <c r="H1168" s="664">
        <v>1</v>
      </c>
      <c r="I1168" s="664">
        <v>7958.0035714285714</v>
      </c>
      <c r="J1168" s="664">
        <v>62</v>
      </c>
      <c r="K1168" s="664">
        <v>500610.31999999995</v>
      </c>
      <c r="L1168" s="664">
        <v>1.1233307348711381</v>
      </c>
      <c r="M1168" s="664">
        <v>8074.3599999999988</v>
      </c>
      <c r="N1168" s="664">
        <v>64</v>
      </c>
      <c r="O1168" s="664">
        <v>516759.04000000004</v>
      </c>
      <c r="P1168" s="677">
        <v>1.1595672101895622</v>
      </c>
      <c r="Q1168" s="665">
        <v>8074.3600000000006</v>
      </c>
    </row>
    <row r="1169" spans="1:17" ht="14.4" customHeight="1" x14ac:dyDescent="0.3">
      <c r="A1169" s="660" t="s">
        <v>572</v>
      </c>
      <c r="B1169" s="661" t="s">
        <v>7133</v>
      </c>
      <c r="C1169" s="661" t="s">
        <v>6702</v>
      </c>
      <c r="D1169" s="661" t="s">
        <v>6711</v>
      </c>
      <c r="E1169" s="661" t="s">
        <v>6712</v>
      </c>
      <c r="F1169" s="664">
        <v>147</v>
      </c>
      <c r="G1169" s="664">
        <v>1400631.84</v>
      </c>
      <c r="H1169" s="664">
        <v>1</v>
      </c>
      <c r="I1169" s="664">
        <v>9528.1077551020408</v>
      </c>
      <c r="J1169" s="664">
        <v>167</v>
      </c>
      <c r="K1169" s="664">
        <v>1617578.7000000002</v>
      </c>
      <c r="L1169" s="664">
        <v>1.1548921378225987</v>
      </c>
      <c r="M1169" s="664">
        <v>9686.1</v>
      </c>
      <c r="N1169" s="664">
        <v>157</v>
      </c>
      <c r="O1169" s="664">
        <v>1520717.7</v>
      </c>
      <c r="P1169" s="677">
        <v>1.08573691998891</v>
      </c>
      <c r="Q1169" s="665">
        <v>9686.1</v>
      </c>
    </row>
    <row r="1170" spans="1:17" ht="14.4" customHeight="1" x14ac:dyDescent="0.3">
      <c r="A1170" s="660" t="s">
        <v>572</v>
      </c>
      <c r="B1170" s="661" t="s">
        <v>7133</v>
      </c>
      <c r="C1170" s="661" t="s">
        <v>6702</v>
      </c>
      <c r="D1170" s="661" t="s">
        <v>7105</v>
      </c>
      <c r="E1170" s="661" t="s">
        <v>7106</v>
      </c>
      <c r="F1170" s="664">
        <v>6</v>
      </c>
      <c r="G1170" s="664">
        <v>5516.76</v>
      </c>
      <c r="H1170" s="664">
        <v>1</v>
      </c>
      <c r="I1170" s="664">
        <v>919.46</v>
      </c>
      <c r="J1170" s="664">
        <v>5</v>
      </c>
      <c r="K1170" s="664">
        <v>4627.8500000000004</v>
      </c>
      <c r="L1170" s="664">
        <v>0.83887100399509862</v>
      </c>
      <c r="M1170" s="664">
        <v>925.57</v>
      </c>
      <c r="N1170" s="664">
        <v>21</v>
      </c>
      <c r="O1170" s="664">
        <v>19436.969999999998</v>
      </c>
      <c r="P1170" s="677">
        <v>3.5232582167794133</v>
      </c>
      <c r="Q1170" s="665">
        <v>925.56999999999994</v>
      </c>
    </row>
    <row r="1171" spans="1:17" ht="14.4" customHeight="1" x14ac:dyDescent="0.3">
      <c r="A1171" s="660" t="s">
        <v>572</v>
      </c>
      <c r="B1171" s="661" t="s">
        <v>7133</v>
      </c>
      <c r="C1171" s="661" t="s">
        <v>6702</v>
      </c>
      <c r="D1171" s="661" t="s">
        <v>7107</v>
      </c>
      <c r="E1171" s="661" t="s">
        <v>7108</v>
      </c>
      <c r="F1171" s="664">
        <v>1</v>
      </c>
      <c r="G1171" s="664">
        <v>14463.67</v>
      </c>
      <c r="H1171" s="664">
        <v>1</v>
      </c>
      <c r="I1171" s="664">
        <v>14463.67</v>
      </c>
      <c r="J1171" s="664">
        <v>1</v>
      </c>
      <c r="K1171" s="664">
        <v>14463.67</v>
      </c>
      <c r="L1171" s="664">
        <v>1</v>
      </c>
      <c r="M1171" s="664">
        <v>14463.67</v>
      </c>
      <c r="N1171" s="664">
        <v>1</v>
      </c>
      <c r="O1171" s="664">
        <v>14463.67</v>
      </c>
      <c r="P1171" s="677">
        <v>1</v>
      </c>
      <c r="Q1171" s="665">
        <v>14463.67</v>
      </c>
    </row>
    <row r="1172" spans="1:17" ht="14.4" customHeight="1" x14ac:dyDescent="0.3">
      <c r="A1172" s="660" t="s">
        <v>572</v>
      </c>
      <c r="B1172" s="661" t="s">
        <v>7133</v>
      </c>
      <c r="C1172" s="661" t="s">
        <v>6702</v>
      </c>
      <c r="D1172" s="661" t="s">
        <v>6713</v>
      </c>
      <c r="E1172" s="661" t="s">
        <v>6714</v>
      </c>
      <c r="F1172" s="664">
        <v>434</v>
      </c>
      <c r="G1172" s="664">
        <v>103028.71999999999</v>
      </c>
      <c r="H1172" s="664">
        <v>1</v>
      </c>
      <c r="I1172" s="664">
        <v>237.39336405529951</v>
      </c>
      <c r="J1172" s="664">
        <v>421</v>
      </c>
      <c r="K1172" s="664">
        <v>100484.28</v>
      </c>
      <c r="L1172" s="664">
        <v>0.97530358525273353</v>
      </c>
      <c r="M1172" s="664">
        <v>238.68</v>
      </c>
      <c r="N1172" s="664">
        <v>379</v>
      </c>
      <c r="O1172" s="664">
        <v>90459.72</v>
      </c>
      <c r="P1172" s="677">
        <v>0.87800489028690265</v>
      </c>
      <c r="Q1172" s="665">
        <v>238.68</v>
      </c>
    </row>
    <row r="1173" spans="1:17" ht="14.4" customHeight="1" x14ac:dyDescent="0.3">
      <c r="A1173" s="660" t="s">
        <v>572</v>
      </c>
      <c r="B1173" s="661" t="s">
        <v>7133</v>
      </c>
      <c r="C1173" s="661" t="s">
        <v>6702</v>
      </c>
      <c r="D1173" s="661" t="s">
        <v>7109</v>
      </c>
      <c r="E1173" s="661" t="s">
        <v>7110</v>
      </c>
      <c r="F1173" s="664">
        <v>1</v>
      </c>
      <c r="G1173" s="664">
        <v>2632.62</v>
      </c>
      <c r="H1173" s="664">
        <v>1</v>
      </c>
      <c r="I1173" s="664">
        <v>2632.62</v>
      </c>
      <c r="J1173" s="664">
        <v>1</v>
      </c>
      <c r="K1173" s="664">
        <v>2728.71</v>
      </c>
      <c r="L1173" s="664">
        <v>1.0364997606946693</v>
      </c>
      <c r="M1173" s="664">
        <v>2728.71</v>
      </c>
      <c r="N1173" s="664"/>
      <c r="O1173" s="664"/>
      <c r="P1173" s="677"/>
      <c r="Q1173" s="665"/>
    </row>
    <row r="1174" spans="1:17" ht="14.4" customHeight="1" x14ac:dyDescent="0.3">
      <c r="A1174" s="660" t="s">
        <v>572</v>
      </c>
      <c r="B1174" s="661" t="s">
        <v>7133</v>
      </c>
      <c r="C1174" s="661" t="s">
        <v>6722</v>
      </c>
      <c r="D1174" s="661" t="s">
        <v>7118</v>
      </c>
      <c r="E1174" s="661" t="s">
        <v>7119</v>
      </c>
      <c r="F1174" s="664">
        <v>0</v>
      </c>
      <c r="G1174" s="664">
        <v>0</v>
      </c>
      <c r="H1174" s="664"/>
      <c r="I1174" s="664"/>
      <c r="J1174" s="664">
        <v>0</v>
      </c>
      <c r="K1174" s="664">
        <v>0</v>
      </c>
      <c r="L1174" s="664"/>
      <c r="M1174" s="664"/>
      <c r="N1174" s="664">
        <v>0</v>
      </c>
      <c r="O1174" s="664">
        <v>0</v>
      </c>
      <c r="P1174" s="677"/>
      <c r="Q1174" s="665"/>
    </row>
    <row r="1175" spans="1:17" ht="14.4" customHeight="1" x14ac:dyDescent="0.3">
      <c r="A1175" s="660" t="s">
        <v>572</v>
      </c>
      <c r="B1175" s="661" t="s">
        <v>7133</v>
      </c>
      <c r="C1175" s="661" t="s">
        <v>6722</v>
      </c>
      <c r="D1175" s="661" t="s">
        <v>7120</v>
      </c>
      <c r="E1175" s="661" t="s">
        <v>7121</v>
      </c>
      <c r="F1175" s="664">
        <v>3013</v>
      </c>
      <c r="G1175" s="664">
        <v>0</v>
      </c>
      <c r="H1175" s="664"/>
      <c r="I1175" s="664">
        <v>0</v>
      </c>
      <c r="J1175" s="664">
        <v>4528</v>
      </c>
      <c r="K1175" s="664">
        <v>0</v>
      </c>
      <c r="L1175" s="664"/>
      <c r="M1175" s="664">
        <v>0</v>
      </c>
      <c r="N1175" s="664">
        <v>2556</v>
      </c>
      <c r="O1175" s="664">
        <v>0</v>
      </c>
      <c r="P1175" s="677"/>
      <c r="Q1175" s="665">
        <v>0</v>
      </c>
    </row>
    <row r="1176" spans="1:17" ht="14.4" customHeight="1" x14ac:dyDescent="0.3">
      <c r="A1176" s="660" t="s">
        <v>572</v>
      </c>
      <c r="B1176" s="661" t="s">
        <v>7133</v>
      </c>
      <c r="C1176" s="661" t="s">
        <v>6722</v>
      </c>
      <c r="D1176" s="661" t="s">
        <v>7124</v>
      </c>
      <c r="E1176" s="661" t="s">
        <v>7125</v>
      </c>
      <c r="F1176" s="664">
        <v>1985</v>
      </c>
      <c r="G1176" s="664">
        <v>0</v>
      </c>
      <c r="H1176" s="664"/>
      <c r="I1176" s="664">
        <v>0</v>
      </c>
      <c r="J1176" s="664"/>
      <c r="K1176" s="664"/>
      <c r="L1176" s="664"/>
      <c r="M1176" s="664"/>
      <c r="N1176" s="664"/>
      <c r="O1176" s="664"/>
      <c r="P1176" s="677"/>
      <c r="Q1176" s="665"/>
    </row>
    <row r="1177" spans="1:17" ht="14.4" customHeight="1" x14ac:dyDescent="0.3">
      <c r="A1177" s="660" t="s">
        <v>572</v>
      </c>
      <c r="B1177" s="661" t="s">
        <v>7133</v>
      </c>
      <c r="C1177" s="661" t="s">
        <v>6722</v>
      </c>
      <c r="D1177" s="661" t="s">
        <v>6759</v>
      </c>
      <c r="E1177" s="661" t="s">
        <v>6760</v>
      </c>
      <c r="F1177" s="664">
        <v>36</v>
      </c>
      <c r="G1177" s="664">
        <v>11772</v>
      </c>
      <c r="H1177" s="664">
        <v>1</v>
      </c>
      <c r="I1177" s="664">
        <v>327</v>
      </c>
      <c r="J1177" s="664">
        <v>43</v>
      </c>
      <c r="K1177" s="664">
        <v>14109</v>
      </c>
      <c r="L1177" s="664">
        <v>1.1985219164118246</v>
      </c>
      <c r="M1177" s="664">
        <v>328.11627906976742</v>
      </c>
      <c r="N1177" s="664">
        <v>29</v>
      </c>
      <c r="O1177" s="664">
        <v>9599</v>
      </c>
      <c r="P1177" s="677">
        <v>0.81540944614339106</v>
      </c>
      <c r="Q1177" s="665">
        <v>331</v>
      </c>
    </row>
    <row r="1178" spans="1:17" ht="14.4" customHeight="1" x14ac:dyDescent="0.3">
      <c r="A1178" s="660" t="s">
        <v>572</v>
      </c>
      <c r="B1178" s="661" t="s">
        <v>7133</v>
      </c>
      <c r="C1178" s="661" t="s">
        <v>6722</v>
      </c>
      <c r="D1178" s="661" t="s">
        <v>7140</v>
      </c>
      <c r="E1178" s="661" t="s">
        <v>7141</v>
      </c>
      <c r="F1178" s="664">
        <v>765</v>
      </c>
      <c r="G1178" s="664">
        <v>4188924</v>
      </c>
      <c r="H1178" s="664">
        <v>1</v>
      </c>
      <c r="I1178" s="664">
        <v>5475.7176470588238</v>
      </c>
      <c r="J1178" s="664">
        <v>936</v>
      </c>
      <c r="K1178" s="664">
        <v>5125536</v>
      </c>
      <c r="L1178" s="664">
        <v>1.2235925025137719</v>
      </c>
      <c r="M1178" s="664">
        <v>5476</v>
      </c>
      <c r="N1178" s="664">
        <v>646</v>
      </c>
      <c r="O1178" s="664">
        <v>3537496</v>
      </c>
      <c r="P1178" s="677">
        <v>0.84448798784604351</v>
      </c>
      <c r="Q1178" s="665">
        <v>5476</v>
      </c>
    </row>
    <row r="1179" spans="1:17" ht="14.4" customHeight="1" x14ac:dyDescent="0.3">
      <c r="A1179" s="660" t="s">
        <v>572</v>
      </c>
      <c r="B1179" s="661" t="s">
        <v>7133</v>
      </c>
      <c r="C1179" s="661" t="s">
        <v>6722</v>
      </c>
      <c r="D1179" s="661" t="s">
        <v>7142</v>
      </c>
      <c r="E1179" s="661" t="s">
        <v>7143</v>
      </c>
      <c r="F1179" s="664">
        <v>293</v>
      </c>
      <c r="G1179" s="664">
        <v>1956000</v>
      </c>
      <c r="H1179" s="664">
        <v>1</v>
      </c>
      <c r="I1179" s="664">
        <v>6675.7679180887371</v>
      </c>
      <c r="J1179" s="664">
        <v>263</v>
      </c>
      <c r="K1179" s="664">
        <v>1755788</v>
      </c>
      <c r="L1179" s="664">
        <v>0.89764212678936606</v>
      </c>
      <c r="M1179" s="664">
        <v>6676</v>
      </c>
      <c r="N1179" s="664">
        <v>289</v>
      </c>
      <c r="O1179" s="664">
        <v>1929364</v>
      </c>
      <c r="P1179" s="677">
        <v>0.98638241308793451</v>
      </c>
      <c r="Q1179" s="665">
        <v>6676</v>
      </c>
    </row>
    <row r="1180" spans="1:17" ht="14.4" customHeight="1" x14ac:dyDescent="0.3">
      <c r="A1180" s="660" t="s">
        <v>572</v>
      </c>
      <c r="B1180" s="661" t="s">
        <v>7133</v>
      </c>
      <c r="C1180" s="661" t="s">
        <v>6722</v>
      </c>
      <c r="D1180" s="661" t="s">
        <v>7144</v>
      </c>
      <c r="E1180" s="661" t="s">
        <v>7145</v>
      </c>
      <c r="F1180" s="664">
        <v>658</v>
      </c>
      <c r="G1180" s="664">
        <v>4815157</v>
      </c>
      <c r="H1180" s="664">
        <v>1</v>
      </c>
      <c r="I1180" s="664">
        <v>7317.8677811550151</v>
      </c>
      <c r="J1180" s="664">
        <v>814</v>
      </c>
      <c r="K1180" s="664">
        <v>5958076</v>
      </c>
      <c r="L1180" s="664">
        <v>1.2373586157211489</v>
      </c>
      <c r="M1180" s="664">
        <v>7319.5036855036851</v>
      </c>
      <c r="N1180" s="664">
        <v>536</v>
      </c>
      <c r="O1180" s="664">
        <v>3926732</v>
      </c>
      <c r="P1180" s="677">
        <v>0.81549407423267817</v>
      </c>
      <c r="Q1180" s="665">
        <v>7325.9925373134329</v>
      </c>
    </row>
    <row r="1181" spans="1:17" ht="14.4" customHeight="1" x14ac:dyDescent="0.3">
      <c r="A1181" s="660" t="s">
        <v>572</v>
      </c>
      <c r="B1181" s="661" t="s">
        <v>7133</v>
      </c>
      <c r="C1181" s="661" t="s">
        <v>6722</v>
      </c>
      <c r="D1181" s="661" t="s">
        <v>6775</v>
      </c>
      <c r="E1181" s="661" t="s">
        <v>6776</v>
      </c>
      <c r="F1181" s="664">
        <v>5</v>
      </c>
      <c r="G1181" s="664">
        <v>3225</v>
      </c>
      <c r="H1181" s="664">
        <v>1</v>
      </c>
      <c r="I1181" s="664">
        <v>645</v>
      </c>
      <c r="J1181" s="664">
        <v>4</v>
      </c>
      <c r="K1181" s="664">
        <v>2586</v>
      </c>
      <c r="L1181" s="664">
        <v>0.80186046511627906</v>
      </c>
      <c r="M1181" s="664">
        <v>646.5</v>
      </c>
      <c r="N1181" s="664">
        <v>2</v>
      </c>
      <c r="O1181" s="664">
        <v>1304</v>
      </c>
      <c r="P1181" s="677">
        <v>0.40434108527131785</v>
      </c>
      <c r="Q1181" s="665">
        <v>652</v>
      </c>
    </row>
    <row r="1182" spans="1:17" ht="14.4" customHeight="1" x14ac:dyDescent="0.3">
      <c r="A1182" s="660" t="s">
        <v>572</v>
      </c>
      <c r="B1182" s="661" t="s">
        <v>7133</v>
      </c>
      <c r="C1182" s="661" t="s">
        <v>6722</v>
      </c>
      <c r="D1182" s="661" t="s">
        <v>7146</v>
      </c>
      <c r="E1182" s="661" t="s">
        <v>7147</v>
      </c>
      <c r="F1182" s="664">
        <v>240</v>
      </c>
      <c r="G1182" s="664">
        <v>2841216</v>
      </c>
      <c r="H1182" s="664">
        <v>1</v>
      </c>
      <c r="I1182" s="664">
        <v>11838.4</v>
      </c>
      <c r="J1182" s="664">
        <v>219</v>
      </c>
      <c r="K1182" s="664">
        <v>2594490</v>
      </c>
      <c r="L1182" s="664">
        <v>0.91316182930125689</v>
      </c>
      <c r="M1182" s="664">
        <v>11846.986301369863</v>
      </c>
      <c r="N1182" s="664">
        <v>289</v>
      </c>
      <c r="O1182" s="664">
        <v>3426090</v>
      </c>
      <c r="P1182" s="677">
        <v>1.2058534092444926</v>
      </c>
      <c r="Q1182" s="665">
        <v>11854.982698961938</v>
      </c>
    </row>
    <row r="1183" spans="1:17" ht="14.4" customHeight="1" x14ac:dyDescent="0.3">
      <c r="A1183" s="660" t="s">
        <v>572</v>
      </c>
      <c r="B1183" s="661" t="s">
        <v>7133</v>
      </c>
      <c r="C1183" s="661" t="s">
        <v>6722</v>
      </c>
      <c r="D1183" s="661" t="s">
        <v>7148</v>
      </c>
      <c r="E1183" s="661" t="s">
        <v>7149</v>
      </c>
      <c r="F1183" s="664">
        <v>14</v>
      </c>
      <c r="G1183" s="664">
        <v>27510</v>
      </c>
      <c r="H1183" s="664">
        <v>1</v>
      </c>
      <c r="I1183" s="664">
        <v>1965</v>
      </c>
      <c r="J1183" s="664">
        <v>10</v>
      </c>
      <c r="K1183" s="664">
        <v>19714</v>
      </c>
      <c r="L1183" s="664">
        <v>0.71661214103962201</v>
      </c>
      <c r="M1183" s="664">
        <v>1971.4</v>
      </c>
      <c r="N1183" s="664">
        <v>13</v>
      </c>
      <c r="O1183" s="664">
        <v>25844</v>
      </c>
      <c r="P1183" s="677">
        <v>0.93944020356234093</v>
      </c>
      <c r="Q1183" s="665">
        <v>1988</v>
      </c>
    </row>
    <row r="1184" spans="1:17" ht="14.4" customHeight="1" x14ac:dyDescent="0.3">
      <c r="A1184" s="660" t="s">
        <v>572</v>
      </c>
      <c r="B1184" s="661" t="s">
        <v>7133</v>
      </c>
      <c r="C1184" s="661" t="s">
        <v>6722</v>
      </c>
      <c r="D1184" s="661" t="s">
        <v>7150</v>
      </c>
      <c r="E1184" s="661" t="s">
        <v>7151</v>
      </c>
      <c r="F1184" s="664">
        <v>6</v>
      </c>
      <c r="G1184" s="664">
        <v>14820</v>
      </c>
      <c r="H1184" s="664">
        <v>1</v>
      </c>
      <c r="I1184" s="664">
        <v>2470</v>
      </c>
      <c r="J1184" s="664">
        <v>5</v>
      </c>
      <c r="K1184" s="664">
        <v>12449</v>
      </c>
      <c r="L1184" s="664">
        <v>0.84001349527665314</v>
      </c>
      <c r="M1184" s="664">
        <v>2489.8000000000002</v>
      </c>
      <c r="N1184" s="664">
        <v>9</v>
      </c>
      <c r="O1184" s="664">
        <v>22653</v>
      </c>
      <c r="P1184" s="677">
        <v>1.5285425101214576</v>
      </c>
      <c r="Q1184" s="665">
        <v>2517</v>
      </c>
    </row>
    <row r="1185" spans="1:17" ht="14.4" customHeight="1" x14ac:dyDescent="0.3">
      <c r="A1185" s="660" t="s">
        <v>572</v>
      </c>
      <c r="B1185" s="661" t="s">
        <v>7152</v>
      </c>
      <c r="C1185" s="661" t="s">
        <v>6722</v>
      </c>
      <c r="D1185" s="661" t="s">
        <v>7153</v>
      </c>
      <c r="E1185" s="661" t="s">
        <v>7154</v>
      </c>
      <c r="F1185" s="664">
        <v>1</v>
      </c>
      <c r="G1185" s="664">
        <v>442</v>
      </c>
      <c r="H1185" s="664">
        <v>1</v>
      </c>
      <c r="I1185" s="664">
        <v>442</v>
      </c>
      <c r="J1185" s="664"/>
      <c r="K1185" s="664"/>
      <c r="L1185" s="664"/>
      <c r="M1185" s="664"/>
      <c r="N1185" s="664"/>
      <c r="O1185" s="664"/>
      <c r="P1185" s="677"/>
      <c r="Q1185" s="665"/>
    </row>
    <row r="1186" spans="1:17" ht="14.4" customHeight="1" x14ac:dyDescent="0.3">
      <c r="A1186" s="660" t="s">
        <v>572</v>
      </c>
      <c r="B1186" s="661" t="s">
        <v>7152</v>
      </c>
      <c r="C1186" s="661" t="s">
        <v>6722</v>
      </c>
      <c r="D1186" s="661" t="s">
        <v>6749</v>
      </c>
      <c r="E1186" s="661" t="s">
        <v>6750</v>
      </c>
      <c r="F1186" s="664">
        <v>1</v>
      </c>
      <c r="G1186" s="664">
        <v>81</v>
      </c>
      <c r="H1186" s="664">
        <v>1</v>
      </c>
      <c r="I1186" s="664">
        <v>81</v>
      </c>
      <c r="J1186" s="664"/>
      <c r="K1186" s="664"/>
      <c r="L1186" s="664"/>
      <c r="M1186" s="664"/>
      <c r="N1186" s="664"/>
      <c r="O1186" s="664"/>
      <c r="P1186" s="677"/>
      <c r="Q1186" s="665"/>
    </row>
    <row r="1187" spans="1:17" ht="14.4" customHeight="1" x14ac:dyDescent="0.3">
      <c r="A1187" s="660" t="s">
        <v>572</v>
      </c>
      <c r="B1187" s="661" t="s">
        <v>7155</v>
      </c>
      <c r="C1187" s="661" t="s">
        <v>6722</v>
      </c>
      <c r="D1187" s="661" t="s">
        <v>7156</v>
      </c>
      <c r="E1187" s="661" t="s">
        <v>7157</v>
      </c>
      <c r="F1187" s="664">
        <v>1</v>
      </c>
      <c r="G1187" s="664">
        <v>340</v>
      </c>
      <c r="H1187" s="664">
        <v>1</v>
      </c>
      <c r="I1187" s="664">
        <v>340</v>
      </c>
      <c r="J1187" s="664"/>
      <c r="K1187" s="664"/>
      <c r="L1187" s="664"/>
      <c r="M1187" s="664"/>
      <c r="N1187" s="664"/>
      <c r="O1187" s="664"/>
      <c r="P1187" s="677"/>
      <c r="Q1187" s="665"/>
    </row>
    <row r="1188" spans="1:17" ht="14.4" customHeight="1" x14ac:dyDescent="0.3">
      <c r="A1188" s="660" t="s">
        <v>572</v>
      </c>
      <c r="B1188" s="661" t="s">
        <v>6777</v>
      </c>
      <c r="C1188" s="661" t="s">
        <v>6722</v>
      </c>
      <c r="D1188" s="661" t="s">
        <v>6778</v>
      </c>
      <c r="E1188" s="661" t="s">
        <v>6779</v>
      </c>
      <c r="F1188" s="664">
        <v>246</v>
      </c>
      <c r="G1188" s="664">
        <v>222384</v>
      </c>
      <c r="H1188" s="664">
        <v>1</v>
      </c>
      <c r="I1188" s="664">
        <v>904</v>
      </c>
      <c r="J1188" s="664">
        <v>270</v>
      </c>
      <c r="K1188" s="664">
        <v>245263</v>
      </c>
      <c r="L1188" s="664">
        <v>1.1028806029210734</v>
      </c>
      <c r="M1188" s="664">
        <v>908.3814814814815</v>
      </c>
      <c r="N1188" s="664">
        <v>556</v>
      </c>
      <c r="O1188" s="664">
        <v>512632</v>
      </c>
      <c r="P1188" s="677">
        <v>2.3051658392690122</v>
      </c>
      <c r="Q1188" s="665">
        <v>922</v>
      </c>
    </row>
    <row r="1189" spans="1:17" ht="14.4" customHeight="1" x14ac:dyDescent="0.3">
      <c r="A1189" s="660" t="s">
        <v>572</v>
      </c>
      <c r="B1189" s="661" t="s">
        <v>6777</v>
      </c>
      <c r="C1189" s="661" t="s">
        <v>6722</v>
      </c>
      <c r="D1189" s="661" t="s">
        <v>6780</v>
      </c>
      <c r="E1189" s="661" t="s">
        <v>6781</v>
      </c>
      <c r="F1189" s="664">
        <v>4</v>
      </c>
      <c r="G1189" s="664">
        <v>40336</v>
      </c>
      <c r="H1189" s="664">
        <v>1</v>
      </c>
      <c r="I1189" s="664">
        <v>10084</v>
      </c>
      <c r="J1189" s="664">
        <v>3</v>
      </c>
      <c r="K1189" s="664">
        <v>30252</v>
      </c>
      <c r="L1189" s="664">
        <v>0.75</v>
      </c>
      <c r="M1189" s="664">
        <v>10084</v>
      </c>
      <c r="N1189" s="664">
        <v>4</v>
      </c>
      <c r="O1189" s="664">
        <v>40820</v>
      </c>
      <c r="P1189" s="677">
        <v>1.0119992066640222</v>
      </c>
      <c r="Q1189" s="665">
        <v>10205</v>
      </c>
    </row>
    <row r="1190" spans="1:17" ht="14.4" customHeight="1" x14ac:dyDescent="0.3">
      <c r="A1190" s="660" t="s">
        <v>572</v>
      </c>
      <c r="B1190" s="661" t="s">
        <v>6777</v>
      </c>
      <c r="C1190" s="661" t="s">
        <v>6722</v>
      </c>
      <c r="D1190" s="661" t="s">
        <v>6782</v>
      </c>
      <c r="E1190" s="661" t="s">
        <v>6783</v>
      </c>
      <c r="F1190" s="664">
        <v>15</v>
      </c>
      <c r="G1190" s="664">
        <v>4455</v>
      </c>
      <c r="H1190" s="664">
        <v>1</v>
      </c>
      <c r="I1190" s="664">
        <v>297</v>
      </c>
      <c r="J1190" s="664">
        <v>27</v>
      </c>
      <c r="K1190" s="664">
        <v>8047</v>
      </c>
      <c r="L1190" s="664">
        <v>1.8062850729517397</v>
      </c>
      <c r="M1190" s="664">
        <v>298.03703703703701</v>
      </c>
      <c r="N1190" s="664">
        <v>18</v>
      </c>
      <c r="O1190" s="664">
        <v>5454</v>
      </c>
      <c r="P1190" s="677">
        <v>1.2242424242424241</v>
      </c>
      <c r="Q1190" s="665">
        <v>303</v>
      </c>
    </row>
    <row r="1191" spans="1:17" ht="14.4" customHeight="1" x14ac:dyDescent="0.3">
      <c r="A1191" s="660" t="s">
        <v>572</v>
      </c>
      <c r="B1191" s="661" t="s">
        <v>6777</v>
      </c>
      <c r="C1191" s="661" t="s">
        <v>6722</v>
      </c>
      <c r="D1191" s="661" t="s">
        <v>6784</v>
      </c>
      <c r="E1191" s="661" t="s">
        <v>6785</v>
      </c>
      <c r="F1191" s="664">
        <v>8</v>
      </c>
      <c r="G1191" s="664">
        <v>184</v>
      </c>
      <c r="H1191" s="664">
        <v>1</v>
      </c>
      <c r="I1191" s="664">
        <v>23</v>
      </c>
      <c r="J1191" s="664">
        <v>24</v>
      </c>
      <c r="K1191" s="664">
        <v>552</v>
      </c>
      <c r="L1191" s="664">
        <v>3</v>
      </c>
      <c r="M1191" s="664">
        <v>23</v>
      </c>
      <c r="N1191" s="664">
        <v>2</v>
      </c>
      <c r="O1191" s="664">
        <v>46</v>
      </c>
      <c r="P1191" s="677">
        <v>0.25</v>
      </c>
      <c r="Q1191" s="665">
        <v>23</v>
      </c>
    </row>
    <row r="1192" spans="1:17" ht="14.4" customHeight="1" x14ac:dyDescent="0.3">
      <c r="A1192" s="660" t="s">
        <v>572</v>
      </c>
      <c r="B1192" s="661" t="s">
        <v>6777</v>
      </c>
      <c r="C1192" s="661" t="s">
        <v>6722</v>
      </c>
      <c r="D1192" s="661" t="s">
        <v>6786</v>
      </c>
      <c r="E1192" s="661" t="s">
        <v>6787</v>
      </c>
      <c r="F1192" s="664">
        <v>138</v>
      </c>
      <c r="G1192" s="664">
        <v>171810</v>
      </c>
      <c r="H1192" s="664">
        <v>1</v>
      </c>
      <c r="I1192" s="664">
        <v>1245</v>
      </c>
      <c r="J1192" s="664">
        <v>221</v>
      </c>
      <c r="K1192" s="664">
        <v>276217</v>
      </c>
      <c r="L1192" s="664">
        <v>1.6076887259181654</v>
      </c>
      <c r="M1192" s="664">
        <v>1249.8506787330316</v>
      </c>
      <c r="N1192" s="664">
        <v>231</v>
      </c>
      <c r="O1192" s="664">
        <v>292908</v>
      </c>
      <c r="P1192" s="677">
        <v>1.7048367382573772</v>
      </c>
      <c r="Q1192" s="665">
        <v>1268</v>
      </c>
    </row>
    <row r="1193" spans="1:17" ht="14.4" customHeight="1" x14ac:dyDescent="0.3">
      <c r="A1193" s="660" t="s">
        <v>572</v>
      </c>
      <c r="B1193" s="661" t="s">
        <v>6777</v>
      </c>
      <c r="C1193" s="661" t="s">
        <v>6722</v>
      </c>
      <c r="D1193" s="661" t="s">
        <v>6788</v>
      </c>
      <c r="E1193" s="661" t="s">
        <v>6789</v>
      </c>
      <c r="F1193" s="664">
        <v>82</v>
      </c>
      <c r="G1193" s="664">
        <v>765634</v>
      </c>
      <c r="H1193" s="664">
        <v>1</v>
      </c>
      <c r="I1193" s="664">
        <v>9337</v>
      </c>
      <c r="J1193" s="664">
        <v>162</v>
      </c>
      <c r="K1193" s="664">
        <v>1515669</v>
      </c>
      <c r="L1193" s="664">
        <v>1.9796260354163999</v>
      </c>
      <c r="M1193" s="664">
        <v>9355.9814814814818</v>
      </c>
      <c r="N1193" s="664">
        <v>144</v>
      </c>
      <c r="O1193" s="664">
        <v>1360224</v>
      </c>
      <c r="P1193" s="677">
        <v>1.7765982179474789</v>
      </c>
      <c r="Q1193" s="665">
        <v>9446</v>
      </c>
    </row>
    <row r="1194" spans="1:17" ht="14.4" customHeight="1" x14ac:dyDescent="0.3">
      <c r="A1194" s="660" t="s">
        <v>572</v>
      </c>
      <c r="B1194" s="661" t="s">
        <v>6777</v>
      </c>
      <c r="C1194" s="661" t="s">
        <v>6722</v>
      </c>
      <c r="D1194" s="661" t="s">
        <v>6790</v>
      </c>
      <c r="E1194" s="661" t="s">
        <v>6791</v>
      </c>
      <c r="F1194" s="664">
        <v>18</v>
      </c>
      <c r="G1194" s="664">
        <v>175446</v>
      </c>
      <c r="H1194" s="664">
        <v>1</v>
      </c>
      <c r="I1194" s="664">
        <v>9747</v>
      </c>
      <c r="J1194" s="664">
        <v>35</v>
      </c>
      <c r="K1194" s="664">
        <v>341712</v>
      </c>
      <c r="L1194" s="664">
        <v>1.9476762080640198</v>
      </c>
      <c r="M1194" s="664">
        <v>9763.2000000000007</v>
      </c>
      <c r="N1194" s="664">
        <v>30</v>
      </c>
      <c r="O1194" s="664">
        <v>295920</v>
      </c>
      <c r="P1194" s="677">
        <v>1.6866728224068945</v>
      </c>
      <c r="Q1194" s="665">
        <v>9864</v>
      </c>
    </row>
    <row r="1195" spans="1:17" ht="14.4" customHeight="1" x14ac:dyDescent="0.3">
      <c r="A1195" s="660" t="s">
        <v>572</v>
      </c>
      <c r="B1195" s="661" t="s">
        <v>6777</v>
      </c>
      <c r="C1195" s="661" t="s">
        <v>6722</v>
      </c>
      <c r="D1195" s="661" t="s">
        <v>6792</v>
      </c>
      <c r="E1195" s="661" t="s">
        <v>6793</v>
      </c>
      <c r="F1195" s="664">
        <v>4</v>
      </c>
      <c r="G1195" s="664">
        <v>1696</v>
      </c>
      <c r="H1195" s="664">
        <v>1</v>
      </c>
      <c r="I1195" s="664">
        <v>424</v>
      </c>
      <c r="J1195" s="664">
        <v>9</v>
      </c>
      <c r="K1195" s="664">
        <v>3822</v>
      </c>
      <c r="L1195" s="664">
        <v>2.2535377358490565</v>
      </c>
      <c r="M1195" s="664">
        <v>424.66666666666669</v>
      </c>
      <c r="N1195" s="664"/>
      <c r="O1195" s="664"/>
      <c r="P1195" s="677"/>
      <c r="Q1195" s="665"/>
    </row>
    <row r="1196" spans="1:17" ht="14.4" customHeight="1" x14ac:dyDescent="0.3">
      <c r="A1196" s="660" t="s">
        <v>572</v>
      </c>
      <c r="B1196" s="661" t="s">
        <v>6777</v>
      </c>
      <c r="C1196" s="661" t="s">
        <v>6722</v>
      </c>
      <c r="D1196" s="661" t="s">
        <v>6796</v>
      </c>
      <c r="E1196" s="661" t="s">
        <v>6797</v>
      </c>
      <c r="F1196" s="664">
        <v>345</v>
      </c>
      <c r="G1196" s="664">
        <v>345690</v>
      </c>
      <c r="H1196" s="664">
        <v>1</v>
      </c>
      <c r="I1196" s="664">
        <v>1002</v>
      </c>
      <c r="J1196" s="664">
        <v>441</v>
      </c>
      <c r="K1196" s="664">
        <v>442522</v>
      </c>
      <c r="L1196" s="664">
        <v>1.2801122392895368</v>
      </c>
      <c r="M1196" s="664">
        <v>1003.4512471655329</v>
      </c>
      <c r="N1196" s="664">
        <v>645</v>
      </c>
      <c r="O1196" s="664">
        <v>650160</v>
      </c>
      <c r="P1196" s="677">
        <v>1.8807602186930488</v>
      </c>
      <c r="Q1196" s="665">
        <v>1008</v>
      </c>
    </row>
    <row r="1197" spans="1:17" ht="14.4" customHeight="1" x14ac:dyDescent="0.3">
      <c r="A1197" s="660" t="s">
        <v>572</v>
      </c>
      <c r="B1197" s="661" t="s">
        <v>6777</v>
      </c>
      <c r="C1197" s="661" t="s">
        <v>6722</v>
      </c>
      <c r="D1197" s="661" t="s">
        <v>6798</v>
      </c>
      <c r="E1197" s="661" t="s">
        <v>6799</v>
      </c>
      <c r="F1197" s="664">
        <v>189</v>
      </c>
      <c r="G1197" s="664">
        <v>422037</v>
      </c>
      <c r="H1197" s="664">
        <v>1</v>
      </c>
      <c r="I1197" s="664">
        <v>2233</v>
      </c>
      <c r="J1197" s="664">
        <v>286</v>
      </c>
      <c r="K1197" s="664">
        <v>640402</v>
      </c>
      <c r="L1197" s="664">
        <v>1.5174072415451725</v>
      </c>
      <c r="M1197" s="664">
        <v>2239.1678321678323</v>
      </c>
      <c r="N1197" s="664">
        <v>164</v>
      </c>
      <c r="O1197" s="664">
        <v>371296</v>
      </c>
      <c r="P1197" s="677">
        <v>0.87977120489435756</v>
      </c>
      <c r="Q1197" s="665">
        <v>2264</v>
      </c>
    </row>
    <row r="1198" spans="1:17" ht="14.4" customHeight="1" x14ac:dyDescent="0.3">
      <c r="A1198" s="660" t="s">
        <v>572</v>
      </c>
      <c r="B1198" s="661" t="s">
        <v>6777</v>
      </c>
      <c r="C1198" s="661" t="s">
        <v>6722</v>
      </c>
      <c r="D1198" s="661" t="s">
        <v>6800</v>
      </c>
      <c r="E1198" s="661" t="s">
        <v>6801</v>
      </c>
      <c r="F1198" s="664">
        <v>38</v>
      </c>
      <c r="G1198" s="664">
        <v>13908</v>
      </c>
      <c r="H1198" s="664">
        <v>1</v>
      </c>
      <c r="I1198" s="664">
        <v>366</v>
      </c>
      <c r="J1198" s="664">
        <v>71</v>
      </c>
      <c r="K1198" s="664">
        <v>26082</v>
      </c>
      <c r="L1198" s="664">
        <v>1.8753235547886109</v>
      </c>
      <c r="M1198" s="664">
        <v>367.35211267605632</v>
      </c>
      <c r="N1198" s="664">
        <v>54</v>
      </c>
      <c r="O1198" s="664">
        <v>20034</v>
      </c>
      <c r="P1198" s="677">
        <v>1.4404659188955997</v>
      </c>
      <c r="Q1198" s="665">
        <v>371</v>
      </c>
    </row>
    <row r="1199" spans="1:17" ht="14.4" customHeight="1" x14ac:dyDescent="0.3">
      <c r="A1199" s="660" t="s">
        <v>572</v>
      </c>
      <c r="B1199" s="661" t="s">
        <v>6777</v>
      </c>
      <c r="C1199" s="661" t="s">
        <v>6722</v>
      </c>
      <c r="D1199" s="661" t="s">
        <v>6802</v>
      </c>
      <c r="E1199" s="661" t="s">
        <v>6803</v>
      </c>
      <c r="F1199" s="664"/>
      <c r="G1199" s="664"/>
      <c r="H1199" s="664"/>
      <c r="I1199" s="664"/>
      <c r="J1199" s="664"/>
      <c r="K1199" s="664"/>
      <c r="L1199" s="664"/>
      <c r="M1199" s="664"/>
      <c r="N1199" s="664">
        <v>3</v>
      </c>
      <c r="O1199" s="664">
        <v>22665</v>
      </c>
      <c r="P1199" s="677"/>
      <c r="Q1199" s="665">
        <v>7555</v>
      </c>
    </row>
    <row r="1200" spans="1:17" ht="14.4" customHeight="1" x14ac:dyDescent="0.3">
      <c r="A1200" s="660" t="s">
        <v>572</v>
      </c>
      <c r="B1200" s="661" t="s">
        <v>6777</v>
      </c>
      <c r="C1200" s="661" t="s">
        <v>6722</v>
      </c>
      <c r="D1200" s="661" t="s">
        <v>6804</v>
      </c>
      <c r="E1200" s="661" t="s">
        <v>6805</v>
      </c>
      <c r="F1200" s="664">
        <v>8</v>
      </c>
      <c r="G1200" s="664">
        <v>85832</v>
      </c>
      <c r="H1200" s="664">
        <v>1</v>
      </c>
      <c r="I1200" s="664">
        <v>10729</v>
      </c>
      <c r="J1200" s="664">
        <v>16</v>
      </c>
      <c r="K1200" s="664">
        <v>172204</v>
      </c>
      <c r="L1200" s="664">
        <v>2.0062913598657843</v>
      </c>
      <c r="M1200" s="664">
        <v>10762.75</v>
      </c>
      <c r="N1200" s="664">
        <v>8</v>
      </c>
      <c r="O1200" s="664">
        <v>86872</v>
      </c>
      <c r="P1200" s="677">
        <v>1.012116693074844</v>
      </c>
      <c r="Q1200" s="665">
        <v>10859</v>
      </c>
    </row>
    <row r="1201" spans="1:17" ht="14.4" customHeight="1" x14ac:dyDescent="0.3">
      <c r="A1201" s="660" t="s">
        <v>572</v>
      </c>
      <c r="B1201" s="661" t="s">
        <v>6808</v>
      </c>
      <c r="C1201" s="661" t="s">
        <v>6722</v>
      </c>
      <c r="D1201" s="661" t="s">
        <v>6811</v>
      </c>
      <c r="E1201" s="661" t="s">
        <v>6812</v>
      </c>
      <c r="F1201" s="664">
        <v>80</v>
      </c>
      <c r="G1201" s="664">
        <v>17360</v>
      </c>
      <c r="H1201" s="664">
        <v>1</v>
      </c>
      <c r="I1201" s="664">
        <v>217</v>
      </c>
      <c r="J1201" s="664">
        <v>86</v>
      </c>
      <c r="K1201" s="664">
        <v>18690</v>
      </c>
      <c r="L1201" s="664">
        <v>1.0766129032258065</v>
      </c>
      <c r="M1201" s="664">
        <v>217.32558139534885</v>
      </c>
      <c r="N1201" s="664">
        <v>85</v>
      </c>
      <c r="O1201" s="664">
        <v>18615</v>
      </c>
      <c r="P1201" s="677">
        <v>1.0722926267281105</v>
      </c>
      <c r="Q1201" s="665">
        <v>219</v>
      </c>
    </row>
    <row r="1202" spans="1:17" ht="14.4" customHeight="1" x14ac:dyDescent="0.3">
      <c r="A1202" s="660" t="s">
        <v>572</v>
      </c>
      <c r="B1202" s="661" t="s">
        <v>6808</v>
      </c>
      <c r="C1202" s="661" t="s">
        <v>6722</v>
      </c>
      <c r="D1202" s="661" t="s">
        <v>6813</v>
      </c>
      <c r="E1202" s="661" t="s">
        <v>6814</v>
      </c>
      <c r="F1202" s="664">
        <v>141</v>
      </c>
      <c r="G1202" s="664">
        <v>70077</v>
      </c>
      <c r="H1202" s="664">
        <v>1</v>
      </c>
      <c r="I1202" s="664">
        <v>497</v>
      </c>
      <c r="J1202" s="664">
        <v>148</v>
      </c>
      <c r="K1202" s="664">
        <v>73744</v>
      </c>
      <c r="L1202" s="664">
        <v>1.0523281533170654</v>
      </c>
      <c r="M1202" s="664">
        <v>498.27027027027026</v>
      </c>
      <c r="N1202" s="664">
        <v>144</v>
      </c>
      <c r="O1202" s="664">
        <v>72432</v>
      </c>
      <c r="P1202" s="677">
        <v>1.0336058906631278</v>
      </c>
      <c r="Q1202" s="665">
        <v>503</v>
      </c>
    </row>
    <row r="1203" spans="1:17" ht="14.4" customHeight="1" x14ac:dyDescent="0.3">
      <c r="A1203" s="660" t="s">
        <v>572</v>
      </c>
      <c r="B1203" s="661" t="s">
        <v>6808</v>
      </c>
      <c r="C1203" s="661" t="s">
        <v>6722</v>
      </c>
      <c r="D1203" s="661" t="s">
        <v>6817</v>
      </c>
      <c r="E1203" s="661" t="s">
        <v>6818</v>
      </c>
      <c r="F1203" s="664">
        <v>70</v>
      </c>
      <c r="G1203" s="664">
        <v>24500</v>
      </c>
      <c r="H1203" s="664">
        <v>1</v>
      </c>
      <c r="I1203" s="664">
        <v>350</v>
      </c>
      <c r="J1203" s="664">
        <v>162</v>
      </c>
      <c r="K1203" s="664">
        <v>56737</v>
      </c>
      <c r="L1203" s="664">
        <v>2.3157959183673471</v>
      </c>
      <c r="M1203" s="664">
        <v>350.22839506172841</v>
      </c>
      <c r="N1203" s="664">
        <v>129</v>
      </c>
      <c r="O1203" s="664">
        <v>45279</v>
      </c>
      <c r="P1203" s="677">
        <v>1.8481224489795918</v>
      </c>
      <c r="Q1203" s="665">
        <v>351</v>
      </c>
    </row>
    <row r="1204" spans="1:17" ht="14.4" customHeight="1" x14ac:dyDescent="0.3">
      <c r="A1204" s="660" t="s">
        <v>572</v>
      </c>
      <c r="B1204" s="661" t="s">
        <v>6808</v>
      </c>
      <c r="C1204" s="661" t="s">
        <v>6722</v>
      </c>
      <c r="D1204" s="661" t="s">
        <v>6821</v>
      </c>
      <c r="E1204" s="661" t="s">
        <v>6822</v>
      </c>
      <c r="F1204" s="664">
        <v>3444</v>
      </c>
      <c r="G1204" s="664">
        <v>223860</v>
      </c>
      <c r="H1204" s="664">
        <v>1</v>
      </c>
      <c r="I1204" s="664">
        <v>65</v>
      </c>
      <c r="J1204" s="664">
        <v>3892</v>
      </c>
      <c r="K1204" s="664">
        <v>252980</v>
      </c>
      <c r="L1204" s="664">
        <v>1.1300813008130082</v>
      </c>
      <c r="M1204" s="664">
        <v>65</v>
      </c>
      <c r="N1204" s="664">
        <v>4246</v>
      </c>
      <c r="O1204" s="664">
        <v>275990</v>
      </c>
      <c r="P1204" s="677">
        <v>1.2328687572590011</v>
      </c>
      <c r="Q1204" s="665">
        <v>65</v>
      </c>
    </row>
    <row r="1205" spans="1:17" ht="14.4" customHeight="1" x14ac:dyDescent="0.3">
      <c r="A1205" s="660" t="s">
        <v>572</v>
      </c>
      <c r="B1205" s="661" t="s">
        <v>6808</v>
      </c>
      <c r="C1205" s="661" t="s">
        <v>6722</v>
      </c>
      <c r="D1205" s="661" t="s">
        <v>7158</v>
      </c>
      <c r="E1205" s="661" t="s">
        <v>7159</v>
      </c>
      <c r="F1205" s="664">
        <v>4</v>
      </c>
      <c r="G1205" s="664">
        <v>30324</v>
      </c>
      <c r="H1205" s="664">
        <v>1</v>
      </c>
      <c r="I1205" s="664">
        <v>7581</v>
      </c>
      <c r="J1205" s="664">
        <v>5</v>
      </c>
      <c r="K1205" s="664">
        <v>37927</v>
      </c>
      <c r="L1205" s="664">
        <v>1.2507254979554148</v>
      </c>
      <c r="M1205" s="664">
        <v>7585.4</v>
      </c>
      <c r="N1205" s="664">
        <v>10</v>
      </c>
      <c r="O1205" s="664">
        <v>75970</v>
      </c>
      <c r="P1205" s="677">
        <v>2.5052763487666536</v>
      </c>
      <c r="Q1205" s="665">
        <v>7597</v>
      </c>
    </row>
    <row r="1206" spans="1:17" ht="14.4" customHeight="1" x14ac:dyDescent="0.3">
      <c r="A1206" s="660" t="s">
        <v>572</v>
      </c>
      <c r="B1206" s="661" t="s">
        <v>6808</v>
      </c>
      <c r="C1206" s="661" t="s">
        <v>6722</v>
      </c>
      <c r="D1206" s="661" t="s">
        <v>6823</v>
      </c>
      <c r="E1206" s="661" t="s">
        <v>6824</v>
      </c>
      <c r="F1206" s="664"/>
      <c r="G1206" s="664"/>
      <c r="H1206" s="664"/>
      <c r="I1206" s="664"/>
      <c r="J1206" s="664"/>
      <c r="K1206" s="664"/>
      <c r="L1206" s="664"/>
      <c r="M1206" s="664"/>
      <c r="N1206" s="664">
        <v>1</v>
      </c>
      <c r="O1206" s="664">
        <v>544</v>
      </c>
      <c r="P1206" s="677"/>
      <c r="Q1206" s="665">
        <v>544</v>
      </c>
    </row>
    <row r="1207" spans="1:17" ht="14.4" customHeight="1" x14ac:dyDescent="0.3">
      <c r="A1207" s="660" t="s">
        <v>572</v>
      </c>
      <c r="B1207" s="661" t="s">
        <v>6808</v>
      </c>
      <c r="C1207" s="661" t="s">
        <v>6722</v>
      </c>
      <c r="D1207" s="661" t="s">
        <v>1097</v>
      </c>
      <c r="E1207" s="661" t="s">
        <v>6825</v>
      </c>
      <c r="F1207" s="664">
        <v>8</v>
      </c>
      <c r="G1207" s="664">
        <v>4720</v>
      </c>
      <c r="H1207" s="664">
        <v>1</v>
      </c>
      <c r="I1207" s="664">
        <v>590</v>
      </c>
      <c r="J1207" s="664">
        <v>11</v>
      </c>
      <c r="K1207" s="664">
        <v>6498</v>
      </c>
      <c r="L1207" s="664">
        <v>1.3766949152542374</v>
      </c>
      <c r="M1207" s="664">
        <v>590.72727272727275</v>
      </c>
      <c r="N1207" s="664">
        <v>8</v>
      </c>
      <c r="O1207" s="664">
        <v>4728</v>
      </c>
      <c r="P1207" s="677">
        <v>1.0016949152542374</v>
      </c>
      <c r="Q1207" s="665">
        <v>591</v>
      </c>
    </row>
    <row r="1208" spans="1:17" ht="14.4" customHeight="1" x14ac:dyDescent="0.3">
      <c r="A1208" s="660" t="s">
        <v>572</v>
      </c>
      <c r="B1208" s="661" t="s">
        <v>6808</v>
      </c>
      <c r="C1208" s="661" t="s">
        <v>6722</v>
      </c>
      <c r="D1208" s="661" t="s">
        <v>6826</v>
      </c>
      <c r="E1208" s="661" t="s">
        <v>6827</v>
      </c>
      <c r="F1208" s="664">
        <v>3</v>
      </c>
      <c r="G1208" s="664">
        <v>1845</v>
      </c>
      <c r="H1208" s="664">
        <v>1</v>
      </c>
      <c r="I1208" s="664">
        <v>615</v>
      </c>
      <c r="J1208" s="664">
        <v>3</v>
      </c>
      <c r="K1208" s="664">
        <v>1845</v>
      </c>
      <c r="L1208" s="664">
        <v>1</v>
      </c>
      <c r="M1208" s="664">
        <v>615</v>
      </c>
      <c r="N1208" s="664">
        <v>2</v>
      </c>
      <c r="O1208" s="664">
        <v>1232</v>
      </c>
      <c r="P1208" s="677">
        <v>0.66775067750677508</v>
      </c>
      <c r="Q1208" s="665">
        <v>616</v>
      </c>
    </row>
    <row r="1209" spans="1:17" ht="14.4" customHeight="1" x14ac:dyDescent="0.3">
      <c r="A1209" s="660" t="s">
        <v>572</v>
      </c>
      <c r="B1209" s="661" t="s">
        <v>6808</v>
      </c>
      <c r="C1209" s="661" t="s">
        <v>6722</v>
      </c>
      <c r="D1209" s="661" t="s">
        <v>6828</v>
      </c>
      <c r="E1209" s="661" t="s">
        <v>6829</v>
      </c>
      <c r="F1209" s="664"/>
      <c r="G1209" s="664"/>
      <c r="H1209" s="664"/>
      <c r="I1209" s="664"/>
      <c r="J1209" s="664">
        <v>1</v>
      </c>
      <c r="K1209" s="664">
        <v>149</v>
      </c>
      <c r="L1209" s="664"/>
      <c r="M1209" s="664">
        <v>149</v>
      </c>
      <c r="N1209" s="664">
        <v>2</v>
      </c>
      <c r="O1209" s="664">
        <v>300</v>
      </c>
      <c r="P1209" s="677"/>
      <c r="Q1209" s="665">
        <v>150</v>
      </c>
    </row>
    <row r="1210" spans="1:17" ht="14.4" customHeight="1" x14ac:dyDescent="0.3">
      <c r="A1210" s="660" t="s">
        <v>572</v>
      </c>
      <c r="B1210" s="661" t="s">
        <v>6808</v>
      </c>
      <c r="C1210" s="661" t="s">
        <v>6722</v>
      </c>
      <c r="D1210" s="661" t="s">
        <v>6830</v>
      </c>
      <c r="E1210" s="661" t="s">
        <v>6831</v>
      </c>
      <c r="F1210" s="664">
        <v>1</v>
      </c>
      <c r="G1210" s="664">
        <v>675</v>
      </c>
      <c r="H1210" s="664">
        <v>1</v>
      </c>
      <c r="I1210" s="664">
        <v>675</v>
      </c>
      <c r="J1210" s="664"/>
      <c r="K1210" s="664"/>
      <c r="L1210" s="664"/>
      <c r="M1210" s="664"/>
      <c r="N1210" s="664">
        <v>2</v>
      </c>
      <c r="O1210" s="664">
        <v>1352</v>
      </c>
      <c r="P1210" s="677">
        <v>2.0029629629629628</v>
      </c>
      <c r="Q1210" s="665">
        <v>676</v>
      </c>
    </row>
    <row r="1211" spans="1:17" ht="14.4" customHeight="1" x14ac:dyDescent="0.3">
      <c r="A1211" s="660" t="s">
        <v>572</v>
      </c>
      <c r="B1211" s="661" t="s">
        <v>6808</v>
      </c>
      <c r="C1211" s="661" t="s">
        <v>6722</v>
      </c>
      <c r="D1211" s="661" t="s">
        <v>6832</v>
      </c>
      <c r="E1211" s="661" t="s">
        <v>6833</v>
      </c>
      <c r="F1211" s="664">
        <v>75</v>
      </c>
      <c r="G1211" s="664">
        <v>1725</v>
      </c>
      <c r="H1211" s="664">
        <v>1</v>
      </c>
      <c r="I1211" s="664">
        <v>23</v>
      </c>
      <c r="J1211" s="664">
        <v>71</v>
      </c>
      <c r="K1211" s="664">
        <v>1651</v>
      </c>
      <c r="L1211" s="664">
        <v>0.95710144927536234</v>
      </c>
      <c r="M1211" s="664">
        <v>23.253521126760564</v>
      </c>
      <c r="N1211" s="664">
        <v>71</v>
      </c>
      <c r="O1211" s="664">
        <v>1704</v>
      </c>
      <c r="P1211" s="677">
        <v>0.98782608695652174</v>
      </c>
      <c r="Q1211" s="665">
        <v>24</v>
      </c>
    </row>
    <row r="1212" spans="1:17" ht="14.4" customHeight="1" x14ac:dyDescent="0.3">
      <c r="A1212" s="660" t="s">
        <v>572</v>
      </c>
      <c r="B1212" s="661" t="s">
        <v>6808</v>
      </c>
      <c r="C1212" s="661" t="s">
        <v>6722</v>
      </c>
      <c r="D1212" s="661" t="s">
        <v>6836</v>
      </c>
      <c r="E1212" s="661" t="s">
        <v>6837</v>
      </c>
      <c r="F1212" s="664">
        <v>792</v>
      </c>
      <c r="G1212" s="664">
        <v>42768</v>
      </c>
      <c r="H1212" s="664">
        <v>1</v>
      </c>
      <c r="I1212" s="664">
        <v>54</v>
      </c>
      <c r="J1212" s="664">
        <v>896</v>
      </c>
      <c r="K1212" s="664">
        <v>48384</v>
      </c>
      <c r="L1212" s="664">
        <v>1.1313131313131313</v>
      </c>
      <c r="M1212" s="664">
        <v>54</v>
      </c>
      <c r="N1212" s="664">
        <v>1139</v>
      </c>
      <c r="O1212" s="664">
        <v>61506</v>
      </c>
      <c r="P1212" s="677">
        <v>1.4381313131313131</v>
      </c>
      <c r="Q1212" s="665">
        <v>54</v>
      </c>
    </row>
    <row r="1213" spans="1:17" ht="14.4" customHeight="1" x14ac:dyDescent="0.3">
      <c r="A1213" s="660" t="s">
        <v>572</v>
      </c>
      <c r="B1213" s="661" t="s">
        <v>6808</v>
      </c>
      <c r="C1213" s="661" t="s">
        <v>6722</v>
      </c>
      <c r="D1213" s="661" t="s">
        <v>6838</v>
      </c>
      <c r="E1213" s="661" t="s">
        <v>6839</v>
      </c>
      <c r="F1213" s="664">
        <v>805</v>
      </c>
      <c r="G1213" s="664">
        <v>61985</v>
      </c>
      <c r="H1213" s="664">
        <v>1</v>
      </c>
      <c r="I1213" s="664">
        <v>77</v>
      </c>
      <c r="J1213" s="664">
        <v>908</v>
      </c>
      <c r="K1213" s="664">
        <v>69916</v>
      </c>
      <c r="L1213" s="664">
        <v>1.1279503105590063</v>
      </c>
      <c r="M1213" s="664">
        <v>77</v>
      </c>
      <c r="N1213" s="664">
        <v>1161</v>
      </c>
      <c r="O1213" s="664">
        <v>89397</v>
      </c>
      <c r="P1213" s="677">
        <v>1.4422360248447206</v>
      </c>
      <c r="Q1213" s="665">
        <v>77</v>
      </c>
    </row>
    <row r="1214" spans="1:17" ht="14.4" customHeight="1" x14ac:dyDescent="0.3">
      <c r="A1214" s="660" t="s">
        <v>572</v>
      </c>
      <c r="B1214" s="661" t="s">
        <v>6808</v>
      </c>
      <c r="C1214" s="661" t="s">
        <v>6722</v>
      </c>
      <c r="D1214" s="661" t="s">
        <v>6840</v>
      </c>
      <c r="E1214" s="661" t="s">
        <v>6841</v>
      </c>
      <c r="F1214" s="664"/>
      <c r="G1214" s="664"/>
      <c r="H1214" s="664"/>
      <c r="I1214" s="664"/>
      <c r="J1214" s="664"/>
      <c r="K1214" s="664"/>
      <c r="L1214" s="664"/>
      <c r="M1214" s="664"/>
      <c r="N1214" s="664">
        <v>2</v>
      </c>
      <c r="O1214" s="664">
        <v>3260</v>
      </c>
      <c r="P1214" s="677"/>
      <c r="Q1214" s="665">
        <v>1630</v>
      </c>
    </row>
    <row r="1215" spans="1:17" ht="14.4" customHeight="1" x14ac:dyDescent="0.3">
      <c r="A1215" s="660" t="s">
        <v>572</v>
      </c>
      <c r="B1215" s="661" t="s">
        <v>6808</v>
      </c>
      <c r="C1215" s="661" t="s">
        <v>6722</v>
      </c>
      <c r="D1215" s="661" t="s">
        <v>6842</v>
      </c>
      <c r="E1215" s="661" t="s">
        <v>6843</v>
      </c>
      <c r="F1215" s="664">
        <v>405</v>
      </c>
      <c r="G1215" s="664">
        <v>8910</v>
      </c>
      <c r="H1215" s="664">
        <v>1</v>
      </c>
      <c r="I1215" s="664">
        <v>22</v>
      </c>
      <c r="J1215" s="664">
        <v>521</v>
      </c>
      <c r="K1215" s="664">
        <v>11597</v>
      </c>
      <c r="L1215" s="664">
        <v>1.301571268237935</v>
      </c>
      <c r="M1215" s="664">
        <v>22.259117082533589</v>
      </c>
      <c r="N1215" s="664">
        <v>606</v>
      </c>
      <c r="O1215" s="664">
        <v>13938</v>
      </c>
      <c r="P1215" s="677">
        <v>1.5643097643097643</v>
      </c>
      <c r="Q1215" s="665">
        <v>23</v>
      </c>
    </row>
    <row r="1216" spans="1:17" ht="14.4" customHeight="1" x14ac:dyDescent="0.3">
      <c r="A1216" s="660" t="s">
        <v>572</v>
      </c>
      <c r="B1216" s="661" t="s">
        <v>6808</v>
      </c>
      <c r="C1216" s="661" t="s">
        <v>6722</v>
      </c>
      <c r="D1216" s="661" t="s">
        <v>6848</v>
      </c>
      <c r="E1216" s="661" t="s">
        <v>6849</v>
      </c>
      <c r="F1216" s="664"/>
      <c r="G1216" s="664"/>
      <c r="H1216" s="664"/>
      <c r="I1216" s="664"/>
      <c r="J1216" s="664">
        <v>1</v>
      </c>
      <c r="K1216" s="664">
        <v>405</v>
      </c>
      <c r="L1216" s="664"/>
      <c r="M1216" s="664">
        <v>405</v>
      </c>
      <c r="N1216" s="664">
        <v>1</v>
      </c>
      <c r="O1216" s="664">
        <v>406</v>
      </c>
      <c r="P1216" s="677"/>
      <c r="Q1216" s="665">
        <v>406</v>
      </c>
    </row>
    <row r="1217" spans="1:17" ht="14.4" customHeight="1" x14ac:dyDescent="0.3">
      <c r="A1217" s="660" t="s">
        <v>572</v>
      </c>
      <c r="B1217" s="661" t="s">
        <v>6808</v>
      </c>
      <c r="C1217" s="661" t="s">
        <v>6722</v>
      </c>
      <c r="D1217" s="661" t="s">
        <v>6850</v>
      </c>
      <c r="E1217" s="661" t="s">
        <v>6851</v>
      </c>
      <c r="F1217" s="664">
        <v>3</v>
      </c>
      <c r="G1217" s="664">
        <v>1881</v>
      </c>
      <c r="H1217" s="664">
        <v>1</v>
      </c>
      <c r="I1217" s="664">
        <v>627</v>
      </c>
      <c r="J1217" s="664">
        <v>3</v>
      </c>
      <c r="K1217" s="664">
        <v>1881</v>
      </c>
      <c r="L1217" s="664">
        <v>1</v>
      </c>
      <c r="M1217" s="664">
        <v>627</v>
      </c>
      <c r="N1217" s="664">
        <v>7</v>
      </c>
      <c r="O1217" s="664">
        <v>4396</v>
      </c>
      <c r="P1217" s="677">
        <v>2.3370547581073895</v>
      </c>
      <c r="Q1217" s="665">
        <v>628</v>
      </c>
    </row>
    <row r="1218" spans="1:17" ht="14.4" customHeight="1" x14ac:dyDescent="0.3">
      <c r="A1218" s="660" t="s">
        <v>572</v>
      </c>
      <c r="B1218" s="661" t="s">
        <v>6808</v>
      </c>
      <c r="C1218" s="661" t="s">
        <v>6722</v>
      </c>
      <c r="D1218" s="661" t="s">
        <v>6852</v>
      </c>
      <c r="E1218" s="661" t="s">
        <v>6853</v>
      </c>
      <c r="F1218" s="664">
        <v>257</v>
      </c>
      <c r="G1218" s="664">
        <v>53713</v>
      </c>
      <c r="H1218" s="664">
        <v>1</v>
      </c>
      <c r="I1218" s="664">
        <v>209</v>
      </c>
      <c r="J1218" s="664"/>
      <c r="K1218" s="664"/>
      <c r="L1218" s="664"/>
      <c r="M1218" s="664"/>
      <c r="N1218" s="664"/>
      <c r="O1218" s="664"/>
      <c r="P1218" s="677"/>
      <c r="Q1218" s="665"/>
    </row>
    <row r="1219" spans="1:17" ht="14.4" customHeight="1" x14ac:dyDescent="0.3">
      <c r="A1219" s="660" t="s">
        <v>572</v>
      </c>
      <c r="B1219" s="661" t="s">
        <v>6808</v>
      </c>
      <c r="C1219" s="661" t="s">
        <v>6722</v>
      </c>
      <c r="D1219" s="661" t="s">
        <v>6854</v>
      </c>
      <c r="E1219" s="661" t="s">
        <v>6855</v>
      </c>
      <c r="F1219" s="664">
        <v>217</v>
      </c>
      <c r="G1219" s="664">
        <v>14322</v>
      </c>
      <c r="H1219" s="664">
        <v>1</v>
      </c>
      <c r="I1219" s="664">
        <v>66</v>
      </c>
      <c r="J1219" s="664">
        <v>227</v>
      </c>
      <c r="K1219" s="664">
        <v>14982</v>
      </c>
      <c r="L1219" s="664">
        <v>1.0460829493087558</v>
      </c>
      <c r="M1219" s="664">
        <v>66</v>
      </c>
      <c r="N1219" s="664">
        <v>362</v>
      </c>
      <c r="O1219" s="664">
        <v>23892</v>
      </c>
      <c r="P1219" s="677">
        <v>1.6682027649769586</v>
      </c>
      <c r="Q1219" s="665">
        <v>66</v>
      </c>
    </row>
    <row r="1220" spans="1:17" ht="14.4" customHeight="1" x14ac:dyDescent="0.3">
      <c r="A1220" s="660" t="s">
        <v>572</v>
      </c>
      <c r="B1220" s="661" t="s">
        <v>6808</v>
      </c>
      <c r="C1220" s="661" t="s">
        <v>6722</v>
      </c>
      <c r="D1220" s="661" t="s">
        <v>6856</v>
      </c>
      <c r="E1220" s="661" t="s">
        <v>6857</v>
      </c>
      <c r="F1220" s="664"/>
      <c r="G1220" s="664"/>
      <c r="H1220" s="664"/>
      <c r="I1220" s="664"/>
      <c r="J1220" s="664"/>
      <c r="K1220" s="664"/>
      <c r="L1220" s="664"/>
      <c r="M1220" s="664"/>
      <c r="N1220" s="664">
        <v>2</v>
      </c>
      <c r="O1220" s="664">
        <v>592</v>
      </c>
      <c r="P1220" s="677"/>
      <c r="Q1220" s="665">
        <v>296</v>
      </c>
    </row>
    <row r="1221" spans="1:17" ht="14.4" customHeight="1" x14ac:dyDescent="0.3">
      <c r="A1221" s="660" t="s">
        <v>572</v>
      </c>
      <c r="B1221" s="661" t="s">
        <v>6808</v>
      </c>
      <c r="C1221" s="661" t="s">
        <v>6722</v>
      </c>
      <c r="D1221" s="661" t="s">
        <v>6858</v>
      </c>
      <c r="E1221" s="661" t="s">
        <v>6859</v>
      </c>
      <c r="F1221" s="664">
        <v>845</v>
      </c>
      <c r="G1221" s="664">
        <v>13520</v>
      </c>
      <c r="H1221" s="664">
        <v>1</v>
      </c>
      <c r="I1221" s="664">
        <v>16</v>
      </c>
      <c r="J1221" s="664">
        <v>1035</v>
      </c>
      <c r="K1221" s="664">
        <v>16560</v>
      </c>
      <c r="L1221" s="664">
        <v>1.2248520710059172</v>
      </c>
      <c r="M1221" s="664">
        <v>16</v>
      </c>
      <c r="N1221" s="664">
        <v>1155</v>
      </c>
      <c r="O1221" s="664">
        <v>18480</v>
      </c>
      <c r="P1221" s="677">
        <v>1.3668639053254439</v>
      </c>
      <c r="Q1221" s="665">
        <v>16</v>
      </c>
    </row>
    <row r="1222" spans="1:17" ht="14.4" customHeight="1" x14ac:dyDescent="0.3">
      <c r="A1222" s="660" t="s">
        <v>572</v>
      </c>
      <c r="B1222" s="661" t="s">
        <v>6808</v>
      </c>
      <c r="C1222" s="661" t="s">
        <v>6722</v>
      </c>
      <c r="D1222" s="661" t="s">
        <v>6862</v>
      </c>
      <c r="E1222" s="661" t="s">
        <v>6863</v>
      </c>
      <c r="F1222" s="664">
        <v>1931</v>
      </c>
      <c r="G1222" s="664">
        <v>671988</v>
      </c>
      <c r="H1222" s="664">
        <v>1</v>
      </c>
      <c r="I1222" s="664">
        <v>348</v>
      </c>
      <c r="J1222" s="664">
        <v>2898</v>
      </c>
      <c r="K1222" s="664">
        <v>1009365</v>
      </c>
      <c r="L1222" s="664">
        <v>1.5020580724655797</v>
      </c>
      <c r="M1222" s="664">
        <v>348.29710144927537</v>
      </c>
      <c r="N1222" s="664">
        <v>2517</v>
      </c>
      <c r="O1222" s="664">
        <v>878433</v>
      </c>
      <c r="P1222" s="677">
        <v>1.3072153074162038</v>
      </c>
      <c r="Q1222" s="665">
        <v>349</v>
      </c>
    </row>
    <row r="1223" spans="1:17" ht="14.4" customHeight="1" x14ac:dyDescent="0.3">
      <c r="A1223" s="660" t="s">
        <v>572</v>
      </c>
      <c r="B1223" s="661" t="s">
        <v>6808</v>
      </c>
      <c r="C1223" s="661" t="s">
        <v>6722</v>
      </c>
      <c r="D1223" s="661" t="s">
        <v>6864</v>
      </c>
      <c r="E1223" s="661" t="s">
        <v>6865</v>
      </c>
      <c r="F1223" s="664">
        <v>249</v>
      </c>
      <c r="G1223" s="664">
        <v>5976</v>
      </c>
      <c r="H1223" s="664">
        <v>1</v>
      </c>
      <c r="I1223" s="664">
        <v>24</v>
      </c>
      <c r="J1223" s="664">
        <v>343</v>
      </c>
      <c r="K1223" s="664">
        <v>8232</v>
      </c>
      <c r="L1223" s="664">
        <v>1.3775100401606426</v>
      </c>
      <c r="M1223" s="664">
        <v>24</v>
      </c>
      <c r="N1223" s="664">
        <v>367</v>
      </c>
      <c r="O1223" s="664">
        <v>8808</v>
      </c>
      <c r="P1223" s="677">
        <v>1.4738955823293172</v>
      </c>
      <c r="Q1223" s="665">
        <v>24</v>
      </c>
    </row>
    <row r="1224" spans="1:17" ht="14.4" customHeight="1" x14ac:dyDescent="0.3">
      <c r="A1224" s="660" t="s">
        <v>572</v>
      </c>
      <c r="B1224" s="661" t="s">
        <v>6808</v>
      </c>
      <c r="C1224" s="661" t="s">
        <v>6722</v>
      </c>
      <c r="D1224" s="661" t="s">
        <v>6866</v>
      </c>
      <c r="E1224" s="661" t="s">
        <v>6867</v>
      </c>
      <c r="F1224" s="664">
        <v>2</v>
      </c>
      <c r="G1224" s="664">
        <v>1476</v>
      </c>
      <c r="H1224" s="664">
        <v>1</v>
      </c>
      <c r="I1224" s="664">
        <v>738</v>
      </c>
      <c r="J1224" s="664">
        <v>3</v>
      </c>
      <c r="K1224" s="664">
        <v>2214</v>
      </c>
      <c r="L1224" s="664">
        <v>1.5</v>
      </c>
      <c r="M1224" s="664">
        <v>738</v>
      </c>
      <c r="N1224" s="664">
        <v>1</v>
      </c>
      <c r="O1224" s="664">
        <v>739</v>
      </c>
      <c r="P1224" s="677">
        <v>0.50067750677506773</v>
      </c>
      <c r="Q1224" s="665">
        <v>739</v>
      </c>
    </row>
    <row r="1225" spans="1:17" ht="14.4" customHeight="1" x14ac:dyDescent="0.3">
      <c r="A1225" s="660" t="s">
        <v>572</v>
      </c>
      <c r="B1225" s="661" t="s">
        <v>6808</v>
      </c>
      <c r="C1225" s="661" t="s">
        <v>6722</v>
      </c>
      <c r="D1225" s="661" t="s">
        <v>6868</v>
      </c>
      <c r="E1225" s="661" t="s">
        <v>6869</v>
      </c>
      <c r="F1225" s="664">
        <v>527</v>
      </c>
      <c r="G1225" s="664">
        <v>94860</v>
      </c>
      <c r="H1225" s="664">
        <v>1</v>
      </c>
      <c r="I1225" s="664">
        <v>180</v>
      </c>
      <c r="J1225" s="664">
        <v>577</v>
      </c>
      <c r="K1225" s="664">
        <v>103860</v>
      </c>
      <c r="L1225" s="664">
        <v>1.0948766603415561</v>
      </c>
      <c r="M1225" s="664">
        <v>180</v>
      </c>
      <c r="N1225" s="664">
        <v>813</v>
      </c>
      <c r="O1225" s="664">
        <v>146340</v>
      </c>
      <c r="P1225" s="677">
        <v>1.5426944971537002</v>
      </c>
      <c r="Q1225" s="665">
        <v>180</v>
      </c>
    </row>
    <row r="1226" spans="1:17" ht="14.4" customHeight="1" x14ac:dyDescent="0.3">
      <c r="A1226" s="660" t="s">
        <v>572</v>
      </c>
      <c r="B1226" s="661" t="s">
        <v>6808</v>
      </c>
      <c r="C1226" s="661" t="s">
        <v>6722</v>
      </c>
      <c r="D1226" s="661" t="s">
        <v>6874</v>
      </c>
      <c r="E1226" s="661" t="s">
        <v>6875</v>
      </c>
      <c r="F1226" s="664">
        <v>135</v>
      </c>
      <c r="G1226" s="664">
        <v>34155</v>
      </c>
      <c r="H1226" s="664">
        <v>1</v>
      </c>
      <c r="I1226" s="664">
        <v>253</v>
      </c>
      <c r="J1226" s="664">
        <v>672</v>
      </c>
      <c r="K1226" s="664">
        <v>170016</v>
      </c>
      <c r="L1226" s="664">
        <v>4.9777777777777779</v>
      </c>
      <c r="M1226" s="664">
        <v>253</v>
      </c>
      <c r="N1226" s="664">
        <v>1061</v>
      </c>
      <c r="O1226" s="664">
        <v>268433</v>
      </c>
      <c r="P1226" s="677">
        <v>7.8592592592592592</v>
      </c>
      <c r="Q1226" s="665">
        <v>253</v>
      </c>
    </row>
    <row r="1227" spans="1:17" ht="14.4" customHeight="1" x14ac:dyDescent="0.3">
      <c r="A1227" s="660" t="s">
        <v>572</v>
      </c>
      <c r="B1227" s="661" t="s">
        <v>6808</v>
      </c>
      <c r="C1227" s="661" t="s">
        <v>6722</v>
      </c>
      <c r="D1227" s="661" t="s">
        <v>6876</v>
      </c>
      <c r="E1227" s="661" t="s">
        <v>6877</v>
      </c>
      <c r="F1227" s="664">
        <v>2</v>
      </c>
      <c r="G1227" s="664">
        <v>528</v>
      </c>
      <c r="H1227" s="664">
        <v>1</v>
      </c>
      <c r="I1227" s="664">
        <v>264</v>
      </c>
      <c r="J1227" s="664">
        <v>3</v>
      </c>
      <c r="K1227" s="664">
        <v>792</v>
      </c>
      <c r="L1227" s="664">
        <v>1.5</v>
      </c>
      <c r="M1227" s="664">
        <v>264</v>
      </c>
      <c r="N1227" s="664">
        <v>1</v>
      </c>
      <c r="O1227" s="664">
        <v>265</v>
      </c>
      <c r="P1227" s="677">
        <v>0.50189393939393945</v>
      </c>
      <c r="Q1227" s="665">
        <v>265</v>
      </c>
    </row>
    <row r="1228" spans="1:17" ht="14.4" customHeight="1" x14ac:dyDescent="0.3">
      <c r="A1228" s="660" t="s">
        <v>572</v>
      </c>
      <c r="B1228" s="661" t="s">
        <v>6808</v>
      </c>
      <c r="C1228" s="661" t="s">
        <v>6722</v>
      </c>
      <c r="D1228" s="661" t="s">
        <v>6878</v>
      </c>
      <c r="E1228" s="661" t="s">
        <v>6879</v>
      </c>
      <c r="F1228" s="664">
        <v>17</v>
      </c>
      <c r="G1228" s="664">
        <v>3213</v>
      </c>
      <c r="H1228" s="664">
        <v>1</v>
      </c>
      <c r="I1228" s="664">
        <v>189</v>
      </c>
      <c r="J1228" s="664"/>
      <c r="K1228" s="664"/>
      <c r="L1228" s="664"/>
      <c r="M1228" s="664"/>
      <c r="N1228" s="664"/>
      <c r="O1228" s="664"/>
      <c r="P1228" s="677"/>
      <c r="Q1228" s="665"/>
    </row>
    <row r="1229" spans="1:17" ht="14.4" customHeight="1" x14ac:dyDescent="0.3">
      <c r="A1229" s="660" t="s">
        <v>572</v>
      </c>
      <c r="B1229" s="661" t="s">
        <v>6808</v>
      </c>
      <c r="C1229" s="661" t="s">
        <v>6722</v>
      </c>
      <c r="D1229" s="661" t="s">
        <v>6882</v>
      </c>
      <c r="E1229" s="661" t="s">
        <v>6883</v>
      </c>
      <c r="F1229" s="664">
        <v>794</v>
      </c>
      <c r="G1229" s="664">
        <v>171504</v>
      </c>
      <c r="H1229" s="664">
        <v>1</v>
      </c>
      <c r="I1229" s="664">
        <v>216</v>
      </c>
      <c r="J1229" s="664">
        <v>898</v>
      </c>
      <c r="K1229" s="664">
        <v>193968</v>
      </c>
      <c r="L1229" s="664">
        <v>1.1309823677581865</v>
      </c>
      <c r="M1229" s="664">
        <v>216</v>
      </c>
      <c r="N1229" s="664">
        <v>1144</v>
      </c>
      <c r="O1229" s="664">
        <v>247104</v>
      </c>
      <c r="P1229" s="677">
        <v>1.4408060453400504</v>
      </c>
      <c r="Q1229" s="665">
        <v>216</v>
      </c>
    </row>
    <row r="1230" spans="1:17" ht="14.4" customHeight="1" x14ac:dyDescent="0.3">
      <c r="A1230" s="660" t="s">
        <v>572</v>
      </c>
      <c r="B1230" s="661" t="s">
        <v>6808</v>
      </c>
      <c r="C1230" s="661" t="s">
        <v>6722</v>
      </c>
      <c r="D1230" s="661" t="s">
        <v>6884</v>
      </c>
      <c r="E1230" s="661" t="s">
        <v>6885</v>
      </c>
      <c r="F1230" s="664">
        <v>70</v>
      </c>
      <c r="G1230" s="664">
        <v>2450</v>
      </c>
      <c r="H1230" s="664">
        <v>1</v>
      </c>
      <c r="I1230" s="664">
        <v>35</v>
      </c>
      <c r="J1230" s="664">
        <v>89</v>
      </c>
      <c r="K1230" s="664">
        <v>3141</v>
      </c>
      <c r="L1230" s="664">
        <v>1.2820408163265307</v>
      </c>
      <c r="M1230" s="664">
        <v>35.292134831460672</v>
      </c>
      <c r="N1230" s="664">
        <v>152</v>
      </c>
      <c r="O1230" s="664">
        <v>5472</v>
      </c>
      <c r="P1230" s="677">
        <v>2.2334693877551022</v>
      </c>
      <c r="Q1230" s="665">
        <v>36</v>
      </c>
    </row>
    <row r="1231" spans="1:17" ht="14.4" customHeight="1" x14ac:dyDescent="0.3">
      <c r="A1231" s="660" t="s">
        <v>572</v>
      </c>
      <c r="B1231" s="661" t="s">
        <v>6808</v>
      </c>
      <c r="C1231" s="661" t="s">
        <v>6722</v>
      </c>
      <c r="D1231" s="661" t="s">
        <v>6886</v>
      </c>
      <c r="E1231" s="661" t="s">
        <v>6887</v>
      </c>
      <c r="F1231" s="664">
        <v>3</v>
      </c>
      <c r="G1231" s="664">
        <v>1770</v>
      </c>
      <c r="H1231" s="664">
        <v>1</v>
      </c>
      <c r="I1231" s="664">
        <v>590</v>
      </c>
      <c r="J1231" s="664">
        <v>5</v>
      </c>
      <c r="K1231" s="664">
        <v>2951</v>
      </c>
      <c r="L1231" s="664">
        <v>1.6672316384180792</v>
      </c>
      <c r="M1231" s="664">
        <v>590.20000000000005</v>
      </c>
      <c r="N1231" s="664">
        <v>3</v>
      </c>
      <c r="O1231" s="664">
        <v>1773</v>
      </c>
      <c r="P1231" s="677">
        <v>1.0016949152542374</v>
      </c>
      <c r="Q1231" s="665">
        <v>591</v>
      </c>
    </row>
    <row r="1232" spans="1:17" ht="14.4" customHeight="1" x14ac:dyDescent="0.3">
      <c r="A1232" s="660" t="s">
        <v>572</v>
      </c>
      <c r="B1232" s="661" t="s">
        <v>6808</v>
      </c>
      <c r="C1232" s="661" t="s">
        <v>6722</v>
      </c>
      <c r="D1232" s="661" t="s">
        <v>6976</v>
      </c>
      <c r="E1232" s="661" t="s">
        <v>6977</v>
      </c>
      <c r="F1232" s="664">
        <v>53</v>
      </c>
      <c r="G1232" s="664">
        <v>296641</v>
      </c>
      <c r="H1232" s="664">
        <v>1</v>
      </c>
      <c r="I1232" s="664">
        <v>5597</v>
      </c>
      <c r="J1232" s="664">
        <v>30</v>
      </c>
      <c r="K1232" s="664">
        <v>168001</v>
      </c>
      <c r="L1232" s="664">
        <v>0.56634450396270242</v>
      </c>
      <c r="M1232" s="664">
        <v>5600.0333333333338</v>
      </c>
      <c r="N1232" s="664">
        <v>38</v>
      </c>
      <c r="O1232" s="664">
        <v>213408</v>
      </c>
      <c r="P1232" s="677">
        <v>0.71941505051560639</v>
      </c>
      <c r="Q1232" s="665">
        <v>5616</v>
      </c>
    </row>
    <row r="1233" spans="1:17" ht="14.4" customHeight="1" x14ac:dyDescent="0.3">
      <c r="A1233" s="660" t="s">
        <v>572</v>
      </c>
      <c r="B1233" s="661" t="s">
        <v>6808</v>
      </c>
      <c r="C1233" s="661" t="s">
        <v>6722</v>
      </c>
      <c r="D1233" s="661" t="s">
        <v>6888</v>
      </c>
      <c r="E1233" s="661" t="s">
        <v>6889</v>
      </c>
      <c r="F1233" s="664">
        <v>62</v>
      </c>
      <c r="G1233" s="664">
        <v>3100</v>
      </c>
      <c r="H1233" s="664">
        <v>1</v>
      </c>
      <c r="I1233" s="664">
        <v>50</v>
      </c>
      <c r="J1233" s="664">
        <v>134</v>
      </c>
      <c r="K1233" s="664">
        <v>6700</v>
      </c>
      <c r="L1233" s="664">
        <v>2.161290322580645</v>
      </c>
      <c r="M1233" s="664">
        <v>50</v>
      </c>
      <c r="N1233" s="664">
        <v>109</v>
      </c>
      <c r="O1233" s="664">
        <v>5450</v>
      </c>
      <c r="P1233" s="677">
        <v>1.7580645161290323</v>
      </c>
      <c r="Q1233" s="665">
        <v>50</v>
      </c>
    </row>
    <row r="1234" spans="1:17" ht="14.4" customHeight="1" x14ac:dyDescent="0.3">
      <c r="A1234" s="660" t="s">
        <v>572</v>
      </c>
      <c r="B1234" s="661" t="s">
        <v>6808</v>
      </c>
      <c r="C1234" s="661" t="s">
        <v>6722</v>
      </c>
      <c r="D1234" s="661" t="s">
        <v>6890</v>
      </c>
      <c r="E1234" s="661" t="s">
        <v>6891</v>
      </c>
      <c r="F1234" s="664">
        <v>2</v>
      </c>
      <c r="G1234" s="664">
        <v>1090</v>
      </c>
      <c r="H1234" s="664">
        <v>1</v>
      </c>
      <c r="I1234" s="664">
        <v>545</v>
      </c>
      <c r="J1234" s="664">
        <v>3</v>
      </c>
      <c r="K1234" s="664">
        <v>1635</v>
      </c>
      <c r="L1234" s="664">
        <v>1.5</v>
      </c>
      <c r="M1234" s="664">
        <v>545</v>
      </c>
      <c r="N1234" s="664">
        <v>1</v>
      </c>
      <c r="O1234" s="664">
        <v>546</v>
      </c>
      <c r="P1234" s="677">
        <v>0.50091743119266052</v>
      </c>
      <c r="Q1234" s="665">
        <v>546</v>
      </c>
    </row>
    <row r="1235" spans="1:17" ht="14.4" customHeight="1" x14ac:dyDescent="0.3">
      <c r="A1235" s="660" t="s">
        <v>572</v>
      </c>
      <c r="B1235" s="661" t="s">
        <v>6808</v>
      </c>
      <c r="C1235" s="661" t="s">
        <v>6722</v>
      </c>
      <c r="D1235" s="661" t="s">
        <v>6892</v>
      </c>
      <c r="E1235" s="661" t="s">
        <v>6893</v>
      </c>
      <c r="F1235" s="664">
        <v>55</v>
      </c>
      <c r="G1235" s="664">
        <v>26345</v>
      </c>
      <c r="H1235" s="664">
        <v>1</v>
      </c>
      <c r="I1235" s="664">
        <v>479</v>
      </c>
      <c r="J1235" s="664">
        <v>86</v>
      </c>
      <c r="K1235" s="664">
        <v>41286</v>
      </c>
      <c r="L1235" s="664">
        <v>1.5671284873790092</v>
      </c>
      <c r="M1235" s="664">
        <v>480.06976744186045</v>
      </c>
      <c r="N1235" s="664">
        <v>75</v>
      </c>
      <c r="O1235" s="664">
        <v>36375</v>
      </c>
      <c r="P1235" s="677">
        <v>1.380717403681913</v>
      </c>
      <c r="Q1235" s="665">
        <v>485</v>
      </c>
    </row>
    <row r="1236" spans="1:17" ht="14.4" customHeight="1" x14ac:dyDescent="0.3">
      <c r="A1236" s="660" t="s">
        <v>572</v>
      </c>
      <c r="B1236" s="661" t="s">
        <v>6808</v>
      </c>
      <c r="C1236" s="661" t="s">
        <v>6722</v>
      </c>
      <c r="D1236" s="661" t="s">
        <v>6894</v>
      </c>
      <c r="E1236" s="661" t="s">
        <v>6895</v>
      </c>
      <c r="F1236" s="664">
        <v>2</v>
      </c>
      <c r="G1236" s="664">
        <v>1468</v>
      </c>
      <c r="H1236" s="664">
        <v>1</v>
      </c>
      <c r="I1236" s="664">
        <v>734</v>
      </c>
      <c r="J1236" s="664">
        <v>3</v>
      </c>
      <c r="K1236" s="664">
        <v>2202</v>
      </c>
      <c r="L1236" s="664">
        <v>1.5</v>
      </c>
      <c r="M1236" s="664">
        <v>734</v>
      </c>
      <c r="N1236" s="664">
        <v>1</v>
      </c>
      <c r="O1236" s="664">
        <v>735</v>
      </c>
      <c r="P1236" s="677">
        <v>0.50068119891008178</v>
      </c>
      <c r="Q1236" s="665">
        <v>735</v>
      </c>
    </row>
    <row r="1237" spans="1:17" ht="14.4" customHeight="1" x14ac:dyDescent="0.3">
      <c r="A1237" s="660" t="s">
        <v>572</v>
      </c>
      <c r="B1237" s="661" t="s">
        <v>6808</v>
      </c>
      <c r="C1237" s="661" t="s">
        <v>6722</v>
      </c>
      <c r="D1237" s="661" t="s">
        <v>6896</v>
      </c>
      <c r="E1237" s="661" t="s">
        <v>6897</v>
      </c>
      <c r="F1237" s="664">
        <v>6</v>
      </c>
      <c r="G1237" s="664">
        <v>1956</v>
      </c>
      <c r="H1237" s="664">
        <v>1</v>
      </c>
      <c r="I1237" s="664">
        <v>326</v>
      </c>
      <c r="J1237" s="664">
        <v>2</v>
      </c>
      <c r="K1237" s="664">
        <v>653</v>
      </c>
      <c r="L1237" s="664">
        <v>0.33384458077709611</v>
      </c>
      <c r="M1237" s="664">
        <v>326.5</v>
      </c>
      <c r="N1237" s="664">
        <v>3</v>
      </c>
      <c r="O1237" s="664">
        <v>981</v>
      </c>
      <c r="P1237" s="677">
        <v>0.50153374233128833</v>
      </c>
      <c r="Q1237" s="665">
        <v>327</v>
      </c>
    </row>
    <row r="1238" spans="1:17" ht="14.4" customHeight="1" x14ac:dyDescent="0.3">
      <c r="A1238" s="660" t="s">
        <v>572</v>
      </c>
      <c r="B1238" s="661" t="s">
        <v>6808</v>
      </c>
      <c r="C1238" s="661" t="s">
        <v>6722</v>
      </c>
      <c r="D1238" s="661" t="s">
        <v>6898</v>
      </c>
      <c r="E1238" s="661" t="s">
        <v>6899</v>
      </c>
      <c r="F1238" s="664">
        <v>2</v>
      </c>
      <c r="G1238" s="664">
        <v>688</v>
      </c>
      <c r="H1238" s="664">
        <v>1</v>
      </c>
      <c r="I1238" s="664">
        <v>344</v>
      </c>
      <c r="J1238" s="664">
        <v>3</v>
      </c>
      <c r="K1238" s="664">
        <v>1032</v>
      </c>
      <c r="L1238" s="664">
        <v>1.5</v>
      </c>
      <c r="M1238" s="664">
        <v>344</v>
      </c>
      <c r="N1238" s="664">
        <v>1</v>
      </c>
      <c r="O1238" s="664">
        <v>345</v>
      </c>
      <c r="P1238" s="677">
        <v>0.50145348837209303</v>
      </c>
      <c r="Q1238" s="665">
        <v>345</v>
      </c>
    </row>
    <row r="1239" spans="1:17" ht="14.4" customHeight="1" x14ac:dyDescent="0.3">
      <c r="A1239" s="660" t="s">
        <v>572</v>
      </c>
      <c r="B1239" s="661" t="s">
        <v>6808</v>
      </c>
      <c r="C1239" s="661" t="s">
        <v>6722</v>
      </c>
      <c r="D1239" s="661" t="s">
        <v>6900</v>
      </c>
      <c r="E1239" s="661" t="s">
        <v>6901</v>
      </c>
      <c r="F1239" s="664">
        <v>1</v>
      </c>
      <c r="G1239" s="664">
        <v>751</v>
      </c>
      <c r="H1239" s="664">
        <v>1</v>
      </c>
      <c r="I1239" s="664">
        <v>751</v>
      </c>
      <c r="J1239" s="664"/>
      <c r="K1239" s="664"/>
      <c r="L1239" s="664"/>
      <c r="M1239" s="664"/>
      <c r="N1239" s="664">
        <v>2</v>
      </c>
      <c r="O1239" s="664">
        <v>1504</v>
      </c>
      <c r="P1239" s="677">
        <v>2.0026631158455395</v>
      </c>
      <c r="Q1239" s="665">
        <v>752</v>
      </c>
    </row>
    <row r="1240" spans="1:17" ht="14.4" customHeight="1" x14ac:dyDescent="0.3">
      <c r="A1240" s="660" t="s">
        <v>572</v>
      </c>
      <c r="B1240" s="661" t="s">
        <v>6808</v>
      </c>
      <c r="C1240" s="661" t="s">
        <v>6722</v>
      </c>
      <c r="D1240" s="661" t="s">
        <v>6902</v>
      </c>
      <c r="E1240" s="661" t="s">
        <v>6903</v>
      </c>
      <c r="F1240" s="664"/>
      <c r="G1240" s="664"/>
      <c r="H1240" s="664"/>
      <c r="I1240" s="664"/>
      <c r="J1240" s="664">
        <v>8</v>
      </c>
      <c r="K1240" s="664">
        <v>1842</v>
      </c>
      <c r="L1240" s="664"/>
      <c r="M1240" s="664">
        <v>230.25</v>
      </c>
      <c r="N1240" s="664">
        <v>13</v>
      </c>
      <c r="O1240" s="664">
        <v>3003</v>
      </c>
      <c r="P1240" s="677"/>
      <c r="Q1240" s="665">
        <v>231</v>
      </c>
    </row>
    <row r="1241" spans="1:17" ht="14.4" customHeight="1" x14ac:dyDescent="0.3">
      <c r="A1241" s="660" t="s">
        <v>572</v>
      </c>
      <c r="B1241" s="661" t="s">
        <v>6808</v>
      </c>
      <c r="C1241" s="661" t="s">
        <v>6722</v>
      </c>
      <c r="D1241" s="661" t="s">
        <v>6904</v>
      </c>
      <c r="E1241" s="661" t="s">
        <v>6905</v>
      </c>
      <c r="F1241" s="664">
        <v>224</v>
      </c>
      <c r="G1241" s="664">
        <v>747040</v>
      </c>
      <c r="H1241" s="664">
        <v>1</v>
      </c>
      <c r="I1241" s="664">
        <v>3335</v>
      </c>
      <c r="J1241" s="664">
        <v>186</v>
      </c>
      <c r="K1241" s="664">
        <v>620574</v>
      </c>
      <c r="L1241" s="664">
        <v>0.83071053758834867</v>
      </c>
      <c r="M1241" s="664">
        <v>3336.4193548387098</v>
      </c>
      <c r="N1241" s="664">
        <v>232</v>
      </c>
      <c r="O1241" s="664">
        <v>775112</v>
      </c>
      <c r="P1241" s="677">
        <v>1.0375776397515528</v>
      </c>
      <c r="Q1241" s="665">
        <v>3341</v>
      </c>
    </row>
    <row r="1242" spans="1:17" ht="14.4" customHeight="1" x14ac:dyDescent="0.3">
      <c r="A1242" s="660" t="s">
        <v>572</v>
      </c>
      <c r="B1242" s="661" t="s">
        <v>6808</v>
      </c>
      <c r="C1242" s="661" t="s">
        <v>6722</v>
      </c>
      <c r="D1242" s="661" t="s">
        <v>6906</v>
      </c>
      <c r="E1242" s="661" t="s">
        <v>6907</v>
      </c>
      <c r="F1242" s="664"/>
      <c r="G1242" s="664"/>
      <c r="H1242" s="664"/>
      <c r="I1242" s="664"/>
      <c r="J1242" s="664">
        <v>1</v>
      </c>
      <c r="K1242" s="664">
        <v>229</v>
      </c>
      <c r="L1242" s="664"/>
      <c r="M1242" s="664">
        <v>229</v>
      </c>
      <c r="N1242" s="664">
        <v>2</v>
      </c>
      <c r="O1242" s="664">
        <v>460</v>
      </c>
      <c r="P1242" s="677"/>
      <c r="Q1242" s="665">
        <v>230</v>
      </c>
    </row>
    <row r="1243" spans="1:17" ht="14.4" customHeight="1" x14ac:dyDescent="0.3">
      <c r="A1243" s="660" t="s">
        <v>572</v>
      </c>
      <c r="B1243" s="661" t="s">
        <v>6808</v>
      </c>
      <c r="C1243" s="661" t="s">
        <v>6722</v>
      </c>
      <c r="D1243" s="661" t="s">
        <v>6908</v>
      </c>
      <c r="E1243" s="661" t="s">
        <v>6909</v>
      </c>
      <c r="F1243" s="664">
        <v>1</v>
      </c>
      <c r="G1243" s="664">
        <v>406</v>
      </c>
      <c r="H1243" s="664">
        <v>1</v>
      </c>
      <c r="I1243" s="664">
        <v>406</v>
      </c>
      <c r="J1243" s="664"/>
      <c r="K1243" s="664"/>
      <c r="L1243" s="664"/>
      <c r="M1243" s="664"/>
      <c r="N1243" s="664"/>
      <c r="O1243" s="664"/>
      <c r="P1243" s="677"/>
      <c r="Q1243" s="665"/>
    </row>
    <row r="1244" spans="1:17" ht="14.4" customHeight="1" x14ac:dyDescent="0.3">
      <c r="A1244" s="660" t="s">
        <v>572</v>
      </c>
      <c r="B1244" s="661" t="s">
        <v>6808</v>
      </c>
      <c r="C1244" s="661" t="s">
        <v>6722</v>
      </c>
      <c r="D1244" s="661" t="s">
        <v>6910</v>
      </c>
      <c r="E1244" s="661" t="s">
        <v>6911</v>
      </c>
      <c r="F1244" s="664"/>
      <c r="G1244" s="664"/>
      <c r="H1244" s="664"/>
      <c r="I1244" s="664"/>
      <c r="J1244" s="664"/>
      <c r="K1244" s="664"/>
      <c r="L1244" s="664"/>
      <c r="M1244" s="664"/>
      <c r="N1244" s="664">
        <v>2</v>
      </c>
      <c r="O1244" s="664">
        <v>1302</v>
      </c>
      <c r="P1244" s="677"/>
      <c r="Q1244" s="665">
        <v>651</v>
      </c>
    </row>
    <row r="1245" spans="1:17" ht="14.4" customHeight="1" x14ac:dyDescent="0.3">
      <c r="A1245" s="660" t="s">
        <v>572</v>
      </c>
      <c r="B1245" s="661" t="s">
        <v>6808</v>
      </c>
      <c r="C1245" s="661" t="s">
        <v>6722</v>
      </c>
      <c r="D1245" s="661" t="s">
        <v>6912</v>
      </c>
      <c r="E1245" s="661" t="s">
        <v>6913</v>
      </c>
      <c r="F1245" s="664">
        <v>1</v>
      </c>
      <c r="G1245" s="664">
        <v>586</v>
      </c>
      <c r="H1245" s="664">
        <v>1</v>
      </c>
      <c r="I1245" s="664">
        <v>586</v>
      </c>
      <c r="J1245" s="664"/>
      <c r="K1245" s="664"/>
      <c r="L1245" s="664"/>
      <c r="M1245" s="664"/>
      <c r="N1245" s="664"/>
      <c r="O1245" s="664"/>
      <c r="P1245" s="677"/>
      <c r="Q1245" s="665"/>
    </row>
    <row r="1246" spans="1:17" ht="14.4" customHeight="1" x14ac:dyDescent="0.3">
      <c r="A1246" s="660" t="s">
        <v>572</v>
      </c>
      <c r="B1246" s="661" t="s">
        <v>6808</v>
      </c>
      <c r="C1246" s="661" t="s">
        <v>6722</v>
      </c>
      <c r="D1246" s="661" t="s">
        <v>6918</v>
      </c>
      <c r="E1246" s="661" t="s">
        <v>6919</v>
      </c>
      <c r="F1246" s="664"/>
      <c r="G1246" s="664"/>
      <c r="H1246" s="664"/>
      <c r="I1246" s="664"/>
      <c r="J1246" s="664">
        <v>1</v>
      </c>
      <c r="K1246" s="664">
        <v>415</v>
      </c>
      <c r="L1246" s="664"/>
      <c r="M1246" s="664">
        <v>415</v>
      </c>
      <c r="N1246" s="664"/>
      <c r="O1246" s="664"/>
      <c r="P1246" s="677"/>
      <c r="Q1246" s="665"/>
    </row>
    <row r="1247" spans="1:17" ht="14.4" customHeight="1" x14ac:dyDescent="0.3">
      <c r="A1247" s="660" t="s">
        <v>572</v>
      </c>
      <c r="B1247" s="661" t="s">
        <v>6808</v>
      </c>
      <c r="C1247" s="661" t="s">
        <v>6722</v>
      </c>
      <c r="D1247" s="661" t="s">
        <v>6920</v>
      </c>
      <c r="E1247" s="661" t="s">
        <v>6921</v>
      </c>
      <c r="F1247" s="664"/>
      <c r="G1247" s="664"/>
      <c r="H1247" s="664"/>
      <c r="I1247" s="664"/>
      <c r="J1247" s="664">
        <v>2</v>
      </c>
      <c r="K1247" s="664">
        <v>328</v>
      </c>
      <c r="L1247" s="664"/>
      <c r="M1247" s="664">
        <v>164</v>
      </c>
      <c r="N1247" s="664">
        <v>1</v>
      </c>
      <c r="O1247" s="664">
        <v>166</v>
      </c>
      <c r="P1247" s="677"/>
      <c r="Q1247" s="665">
        <v>166</v>
      </c>
    </row>
    <row r="1248" spans="1:17" ht="14.4" customHeight="1" x14ac:dyDescent="0.3">
      <c r="A1248" s="660" t="s">
        <v>572</v>
      </c>
      <c r="B1248" s="661" t="s">
        <v>6808</v>
      </c>
      <c r="C1248" s="661" t="s">
        <v>6722</v>
      </c>
      <c r="D1248" s="661" t="s">
        <v>1152</v>
      </c>
      <c r="E1248" s="661" t="s">
        <v>6922</v>
      </c>
      <c r="F1248" s="664"/>
      <c r="G1248" s="664"/>
      <c r="H1248" s="664"/>
      <c r="I1248" s="664"/>
      <c r="J1248" s="664">
        <v>4</v>
      </c>
      <c r="K1248" s="664">
        <v>3140</v>
      </c>
      <c r="L1248" s="664"/>
      <c r="M1248" s="664">
        <v>785</v>
      </c>
      <c r="N1248" s="664">
        <v>9</v>
      </c>
      <c r="O1248" s="664">
        <v>7074</v>
      </c>
      <c r="P1248" s="677"/>
      <c r="Q1248" s="665">
        <v>786</v>
      </c>
    </row>
    <row r="1249" spans="1:17" ht="14.4" customHeight="1" x14ac:dyDescent="0.3">
      <c r="A1249" s="660" t="s">
        <v>572</v>
      </c>
      <c r="B1249" s="661" t="s">
        <v>6808</v>
      </c>
      <c r="C1249" s="661" t="s">
        <v>6722</v>
      </c>
      <c r="D1249" s="661" t="s">
        <v>6923</v>
      </c>
      <c r="E1249" s="661" t="s">
        <v>6924</v>
      </c>
      <c r="F1249" s="664"/>
      <c r="G1249" s="664"/>
      <c r="H1249" s="664"/>
      <c r="I1249" s="664"/>
      <c r="J1249" s="664">
        <v>2</v>
      </c>
      <c r="K1249" s="664">
        <v>443</v>
      </c>
      <c r="L1249" s="664"/>
      <c r="M1249" s="664">
        <v>221.5</v>
      </c>
      <c r="N1249" s="664">
        <v>3</v>
      </c>
      <c r="O1249" s="664">
        <v>666</v>
      </c>
      <c r="P1249" s="677"/>
      <c r="Q1249" s="665">
        <v>222</v>
      </c>
    </row>
    <row r="1250" spans="1:17" ht="14.4" customHeight="1" x14ac:dyDescent="0.3">
      <c r="A1250" s="660" t="s">
        <v>572</v>
      </c>
      <c r="B1250" s="661" t="s">
        <v>6808</v>
      </c>
      <c r="C1250" s="661" t="s">
        <v>6722</v>
      </c>
      <c r="D1250" s="661" t="s">
        <v>6925</v>
      </c>
      <c r="E1250" s="661" t="s">
        <v>6926</v>
      </c>
      <c r="F1250" s="664"/>
      <c r="G1250" s="664"/>
      <c r="H1250" s="664"/>
      <c r="I1250" s="664"/>
      <c r="J1250" s="664"/>
      <c r="K1250" s="664"/>
      <c r="L1250" s="664"/>
      <c r="M1250" s="664"/>
      <c r="N1250" s="664">
        <v>1</v>
      </c>
      <c r="O1250" s="664">
        <v>565</v>
      </c>
      <c r="P1250" s="677"/>
      <c r="Q1250" s="665">
        <v>565</v>
      </c>
    </row>
    <row r="1251" spans="1:17" ht="14.4" customHeight="1" x14ac:dyDescent="0.3">
      <c r="A1251" s="660" t="s">
        <v>572</v>
      </c>
      <c r="B1251" s="661" t="s">
        <v>6808</v>
      </c>
      <c r="C1251" s="661" t="s">
        <v>6722</v>
      </c>
      <c r="D1251" s="661" t="s">
        <v>6927</v>
      </c>
      <c r="E1251" s="661" t="s">
        <v>6928</v>
      </c>
      <c r="F1251" s="664"/>
      <c r="G1251" s="664"/>
      <c r="H1251" s="664"/>
      <c r="I1251" s="664"/>
      <c r="J1251" s="664">
        <v>2</v>
      </c>
      <c r="K1251" s="664">
        <v>1830</v>
      </c>
      <c r="L1251" s="664"/>
      <c r="M1251" s="664">
        <v>915</v>
      </c>
      <c r="N1251" s="664"/>
      <c r="O1251" s="664"/>
      <c r="P1251" s="677"/>
      <c r="Q1251" s="665"/>
    </row>
    <row r="1252" spans="1:17" ht="14.4" customHeight="1" x14ac:dyDescent="0.3">
      <c r="A1252" s="660" t="s">
        <v>572</v>
      </c>
      <c r="B1252" s="661" t="s">
        <v>6808</v>
      </c>
      <c r="C1252" s="661" t="s">
        <v>6722</v>
      </c>
      <c r="D1252" s="661" t="s">
        <v>6929</v>
      </c>
      <c r="E1252" s="661" t="s">
        <v>6930</v>
      </c>
      <c r="F1252" s="664"/>
      <c r="G1252" s="664"/>
      <c r="H1252" s="664"/>
      <c r="I1252" s="664"/>
      <c r="J1252" s="664">
        <v>2</v>
      </c>
      <c r="K1252" s="664">
        <v>1784</v>
      </c>
      <c r="L1252" s="664"/>
      <c r="M1252" s="664">
        <v>892</v>
      </c>
      <c r="N1252" s="664"/>
      <c r="O1252" s="664"/>
      <c r="P1252" s="677"/>
      <c r="Q1252" s="665"/>
    </row>
    <row r="1253" spans="1:17" ht="14.4" customHeight="1" x14ac:dyDescent="0.3">
      <c r="A1253" s="660" t="s">
        <v>572</v>
      </c>
      <c r="B1253" s="661" t="s">
        <v>6808</v>
      </c>
      <c r="C1253" s="661" t="s">
        <v>6722</v>
      </c>
      <c r="D1253" s="661" t="s">
        <v>6931</v>
      </c>
      <c r="E1253" s="661" t="s">
        <v>6932</v>
      </c>
      <c r="F1253" s="664"/>
      <c r="G1253" s="664"/>
      <c r="H1253" s="664"/>
      <c r="I1253" s="664"/>
      <c r="J1253" s="664">
        <v>1</v>
      </c>
      <c r="K1253" s="664">
        <v>1488</v>
      </c>
      <c r="L1253" s="664"/>
      <c r="M1253" s="664">
        <v>1488</v>
      </c>
      <c r="N1253" s="664"/>
      <c r="O1253" s="664"/>
      <c r="P1253" s="677"/>
      <c r="Q1253" s="665"/>
    </row>
    <row r="1254" spans="1:17" ht="14.4" customHeight="1" x14ac:dyDescent="0.3">
      <c r="A1254" s="660" t="s">
        <v>572</v>
      </c>
      <c r="B1254" s="661" t="s">
        <v>6808</v>
      </c>
      <c r="C1254" s="661" t="s">
        <v>6722</v>
      </c>
      <c r="D1254" s="661" t="s">
        <v>6933</v>
      </c>
      <c r="E1254" s="661" t="s">
        <v>6934</v>
      </c>
      <c r="F1254" s="664"/>
      <c r="G1254" s="664"/>
      <c r="H1254" s="664"/>
      <c r="I1254" s="664"/>
      <c r="J1254" s="664"/>
      <c r="K1254" s="664"/>
      <c r="L1254" s="664"/>
      <c r="M1254" s="664"/>
      <c r="N1254" s="664">
        <v>1</v>
      </c>
      <c r="O1254" s="664">
        <v>345</v>
      </c>
      <c r="P1254" s="677"/>
      <c r="Q1254" s="665">
        <v>345</v>
      </c>
    </row>
    <row r="1255" spans="1:17" ht="14.4" customHeight="1" x14ac:dyDescent="0.3">
      <c r="A1255" s="660" t="s">
        <v>572</v>
      </c>
      <c r="B1255" s="661" t="s">
        <v>6808</v>
      </c>
      <c r="C1255" s="661" t="s">
        <v>6722</v>
      </c>
      <c r="D1255" s="661" t="s">
        <v>6935</v>
      </c>
      <c r="E1255" s="661" t="s">
        <v>6936</v>
      </c>
      <c r="F1255" s="664">
        <v>1</v>
      </c>
      <c r="G1255" s="664">
        <v>86</v>
      </c>
      <c r="H1255" s="664">
        <v>1</v>
      </c>
      <c r="I1255" s="664">
        <v>86</v>
      </c>
      <c r="J1255" s="664"/>
      <c r="K1255" s="664"/>
      <c r="L1255" s="664"/>
      <c r="M1255" s="664"/>
      <c r="N1255" s="664">
        <v>2</v>
      </c>
      <c r="O1255" s="664">
        <v>178</v>
      </c>
      <c r="P1255" s="677">
        <v>2.0697674418604652</v>
      </c>
      <c r="Q1255" s="665">
        <v>89</v>
      </c>
    </row>
    <row r="1256" spans="1:17" ht="14.4" customHeight="1" x14ac:dyDescent="0.3">
      <c r="A1256" s="660" t="s">
        <v>572</v>
      </c>
      <c r="B1256" s="661" t="s">
        <v>6808</v>
      </c>
      <c r="C1256" s="661" t="s">
        <v>6722</v>
      </c>
      <c r="D1256" s="661" t="s">
        <v>6937</v>
      </c>
      <c r="E1256" s="661" t="s">
        <v>6938</v>
      </c>
      <c r="F1256" s="664"/>
      <c r="G1256" s="664"/>
      <c r="H1256" s="664"/>
      <c r="I1256" s="664"/>
      <c r="J1256" s="664"/>
      <c r="K1256" s="664"/>
      <c r="L1256" s="664"/>
      <c r="M1256" s="664"/>
      <c r="N1256" s="664">
        <v>1</v>
      </c>
      <c r="O1256" s="664">
        <v>418</v>
      </c>
      <c r="P1256" s="677"/>
      <c r="Q1256" s="665">
        <v>418</v>
      </c>
    </row>
    <row r="1257" spans="1:17" ht="14.4" customHeight="1" x14ac:dyDescent="0.3">
      <c r="A1257" s="660" t="s">
        <v>7160</v>
      </c>
      <c r="B1257" s="661" t="s">
        <v>6577</v>
      </c>
      <c r="C1257" s="661" t="s">
        <v>6722</v>
      </c>
      <c r="D1257" s="661" t="s">
        <v>6775</v>
      </c>
      <c r="E1257" s="661" t="s">
        <v>6776</v>
      </c>
      <c r="F1257" s="664">
        <v>1</v>
      </c>
      <c r="G1257" s="664">
        <v>645</v>
      </c>
      <c r="H1257" s="664">
        <v>1</v>
      </c>
      <c r="I1257" s="664">
        <v>645</v>
      </c>
      <c r="J1257" s="664"/>
      <c r="K1257" s="664"/>
      <c r="L1257" s="664"/>
      <c r="M1257" s="664"/>
      <c r="N1257" s="664"/>
      <c r="O1257" s="664"/>
      <c r="P1257" s="677"/>
      <c r="Q1257" s="665"/>
    </row>
    <row r="1258" spans="1:17" ht="14.4" customHeight="1" x14ac:dyDescent="0.3">
      <c r="A1258" s="660" t="s">
        <v>7160</v>
      </c>
      <c r="B1258" s="661" t="s">
        <v>6808</v>
      </c>
      <c r="C1258" s="661" t="s">
        <v>6722</v>
      </c>
      <c r="D1258" s="661" t="s">
        <v>6817</v>
      </c>
      <c r="E1258" s="661" t="s">
        <v>6818</v>
      </c>
      <c r="F1258" s="664">
        <v>8</v>
      </c>
      <c r="G1258" s="664">
        <v>2800</v>
      </c>
      <c r="H1258" s="664">
        <v>1</v>
      </c>
      <c r="I1258" s="664">
        <v>350</v>
      </c>
      <c r="J1258" s="664">
        <v>16</v>
      </c>
      <c r="K1258" s="664">
        <v>5602</v>
      </c>
      <c r="L1258" s="664">
        <v>2.0007142857142859</v>
      </c>
      <c r="M1258" s="664">
        <v>350.125</v>
      </c>
      <c r="N1258" s="664">
        <v>30</v>
      </c>
      <c r="O1258" s="664">
        <v>10530</v>
      </c>
      <c r="P1258" s="677">
        <v>3.7607142857142857</v>
      </c>
      <c r="Q1258" s="665">
        <v>351</v>
      </c>
    </row>
    <row r="1259" spans="1:17" ht="14.4" customHeight="1" x14ac:dyDescent="0.3">
      <c r="A1259" s="660" t="s">
        <v>7160</v>
      </c>
      <c r="B1259" s="661" t="s">
        <v>6808</v>
      </c>
      <c r="C1259" s="661" t="s">
        <v>6722</v>
      </c>
      <c r="D1259" s="661" t="s">
        <v>6821</v>
      </c>
      <c r="E1259" s="661" t="s">
        <v>6822</v>
      </c>
      <c r="F1259" s="664">
        <v>15</v>
      </c>
      <c r="G1259" s="664">
        <v>975</v>
      </c>
      <c r="H1259" s="664">
        <v>1</v>
      </c>
      <c r="I1259" s="664">
        <v>65</v>
      </c>
      <c r="J1259" s="664">
        <v>16</v>
      </c>
      <c r="K1259" s="664">
        <v>1040</v>
      </c>
      <c r="L1259" s="664">
        <v>1.0666666666666667</v>
      </c>
      <c r="M1259" s="664">
        <v>65</v>
      </c>
      <c r="N1259" s="664">
        <v>16</v>
      </c>
      <c r="O1259" s="664">
        <v>1040</v>
      </c>
      <c r="P1259" s="677">
        <v>1.0666666666666667</v>
      </c>
      <c r="Q1259" s="665">
        <v>65</v>
      </c>
    </row>
    <row r="1260" spans="1:17" ht="14.4" customHeight="1" x14ac:dyDescent="0.3">
      <c r="A1260" s="660" t="s">
        <v>7160</v>
      </c>
      <c r="B1260" s="661" t="s">
        <v>6808</v>
      </c>
      <c r="C1260" s="661" t="s">
        <v>6722</v>
      </c>
      <c r="D1260" s="661" t="s">
        <v>6832</v>
      </c>
      <c r="E1260" s="661" t="s">
        <v>6833</v>
      </c>
      <c r="F1260" s="664">
        <v>18</v>
      </c>
      <c r="G1260" s="664">
        <v>414</v>
      </c>
      <c r="H1260" s="664">
        <v>1</v>
      </c>
      <c r="I1260" s="664">
        <v>23</v>
      </c>
      <c r="J1260" s="664">
        <v>15</v>
      </c>
      <c r="K1260" s="664">
        <v>349</v>
      </c>
      <c r="L1260" s="664">
        <v>0.84299516908212557</v>
      </c>
      <c r="M1260" s="664">
        <v>23.266666666666666</v>
      </c>
      <c r="N1260" s="664">
        <v>10</v>
      </c>
      <c r="O1260" s="664">
        <v>240</v>
      </c>
      <c r="P1260" s="677">
        <v>0.57971014492753625</v>
      </c>
      <c r="Q1260" s="665">
        <v>24</v>
      </c>
    </row>
    <row r="1261" spans="1:17" ht="14.4" customHeight="1" x14ac:dyDescent="0.3">
      <c r="A1261" s="660" t="s">
        <v>7160</v>
      </c>
      <c r="B1261" s="661" t="s">
        <v>6808</v>
      </c>
      <c r="C1261" s="661" t="s">
        <v>6722</v>
      </c>
      <c r="D1261" s="661" t="s">
        <v>6836</v>
      </c>
      <c r="E1261" s="661" t="s">
        <v>6837</v>
      </c>
      <c r="F1261" s="664">
        <v>9</v>
      </c>
      <c r="G1261" s="664">
        <v>486</v>
      </c>
      <c r="H1261" s="664">
        <v>1</v>
      </c>
      <c r="I1261" s="664">
        <v>54</v>
      </c>
      <c r="J1261" s="664">
        <v>12</v>
      </c>
      <c r="K1261" s="664">
        <v>648</v>
      </c>
      <c r="L1261" s="664">
        <v>1.3333333333333333</v>
      </c>
      <c r="M1261" s="664">
        <v>54</v>
      </c>
      <c r="N1261" s="664">
        <v>8</v>
      </c>
      <c r="O1261" s="664">
        <v>432</v>
      </c>
      <c r="P1261" s="677">
        <v>0.88888888888888884</v>
      </c>
      <c r="Q1261" s="665">
        <v>54</v>
      </c>
    </row>
    <row r="1262" spans="1:17" ht="14.4" customHeight="1" x14ac:dyDescent="0.3">
      <c r="A1262" s="660" t="s">
        <v>7160</v>
      </c>
      <c r="B1262" s="661" t="s">
        <v>6808</v>
      </c>
      <c r="C1262" s="661" t="s">
        <v>6722</v>
      </c>
      <c r="D1262" s="661" t="s">
        <v>6838</v>
      </c>
      <c r="E1262" s="661" t="s">
        <v>6839</v>
      </c>
      <c r="F1262" s="664">
        <v>574</v>
      </c>
      <c r="G1262" s="664">
        <v>44198</v>
      </c>
      <c r="H1262" s="664">
        <v>1</v>
      </c>
      <c r="I1262" s="664">
        <v>77</v>
      </c>
      <c r="J1262" s="664">
        <v>892</v>
      </c>
      <c r="K1262" s="664">
        <v>68684</v>
      </c>
      <c r="L1262" s="664">
        <v>1.5540069686411149</v>
      </c>
      <c r="M1262" s="664">
        <v>77</v>
      </c>
      <c r="N1262" s="664">
        <v>787</v>
      </c>
      <c r="O1262" s="664">
        <v>60599</v>
      </c>
      <c r="P1262" s="677">
        <v>1.3710801393728222</v>
      </c>
      <c r="Q1262" s="665">
        <v>77</v>
      </c>
    </row>
    <row r="1263" spans="1:17" ht="14.4" customHeight="1" x14ac:dyDescent="0.3">
      <c r="A1263" s="660" t="s">
        <v>7160</v>
      </c>
      <c r="B1263" s="661" t="s">
        <v>6808</v>
      </c>
      <c r="C1263" s="661" t="s">
        <v>6722</v>
      </c>
      <c r="D1263" s="661" t="s">
        <v>6842</v>
      </c>
      <c r="E1263" s="661" t="s">
        <v>6843</v>
      </c>
      <c r="F1263" s="664">
        <v>29</v>
      </c>
      <c r="G1263" s="664">
        <v>638</v>
      </c>
      <c r="H1263" s="664">
        <v>1</v>
      </c>
      <c r="I1263" s="664">
        <v>22</v>
      </c>
      <c r="J1263" s="664">
        <v>16</v>
      </c>
      <c r="K1263" s="664">
        <v>357</v>
      </c>
      <c r="L1263" s="664">
        <v>0.55956112852664575</v>
      </c>
      <c r="M1263" s="664">
        <v>22.3125</v>
      </c>
      <c r="N1263" s="664">
        <v>16</v>
      </c>
      <c r="O1263" s="664">
        <v>368</v>
      </c>
      <c r="P1263" s="677">
        <v>0.57680250783699061</v>
      </c>
      <c r="Q1263" s="665">
        <v>23</v>
      </c>
    </row>
    <row r="1264" spans="1:17" ht="14.4" customHeight="1" x14ac:dyDescent="0.3">
      <c r="A1264" s="660" t="s">
        <v>7160</v>
      </c>
      <c r="B1264" s="661" t="s">
        <v>6808</v>
      </c>
      <c r="C1264" s="661" t="s">
        <v>6722</v>
      </c>
      <c r="D1264" s="661" t="s">
        <v>6850</v>
      </c>
      <c r="E1264" s="661" t="s">
        <v>6851</v>
      </c>
      <c r="F1264" s="664">
        <v>2</v>
      </c>
      <c r="G1264" s="664">
        <v>1254</v>
      </c>
      <c r="H1264" s="664">
        <v>1</v>
      </c>
      <c r="I1264" s="664">
        <v>627</v>
      </c>
      <c r="J1264" s="664"/>
      <c r="K1264" s="664"/>
      <c r="L1264" s="664"/>
      <c r="M1264" s="664"/>
      <c r="N1264" s="664"/>
      <c r="O1264" s="664"/>
      <c r="P1264" s="677"/>
      <c r="Q1264" s="665"/>
    </row>
    <row r="1265" spans="1:17" ht="14.4" customHeight="1" x14ac:dyDescent="0.3">
      <c r="A1265" s="660" t="s">
        <v>7160</v>
      </c>
      <c r="B1265" s="661" t="s">
        <v>6808</v>
      </c>
      <c r="C1265" s="661" t="s">
        <v>6722</v>
      </c>
      <c r="D1265" s="661" t="s">
        <v>6852</v>
      </c>
      <c r="E1265" s="661" t="s">
        <v>6853</v>
      </c>
      <c r="F1265" s="664">
        <v>5</v>
      </c>
      <c r="G1265" s="664">
        <v>1045</v>
      </c>
      <c r="H1265" s="664">
        <v>1</v>
      </c>
      <c r="I1265" s="664">
        <v>209</v>
      </c>
      <c r="J1265" s="664"/>
      <c r="K1265" s="664"/>
      <c r="L1265" s="664"/>
      <c r="M1265" s="664"/>
      <c r="N1265" s="664"/>
      <c r="O1265" s="664"/>
      <c r="P1265" s="677"/>
      <c r="Q1265" s="665"/>
    </row>
    <row r="1266" spans="1:17" ht="14.4" customHeight="1" x14ac:dyDescent="0.3">
      <c r="A1266" s="660" t="s">
        <v>7160</v>
      </c>
      <c r="B1266" s="661" t="s">
        <v>6808</v>
      </c>
      <c r="C1266" s="661" t="s">
        <v>6722</v>
      </c>
      <c r="D1266" s="661" t="s">
        <v>6854</v>
      </c>
      <c r="E1266" s="661" t="s">
        <v>6855</v>
      </c>
      <c r="F1266" s="664">
        <v>14</v>
      </c>
      <c r="G1266" s="664">
        <v>924</v>
      </c>
      <c r="H1266" s="664">
        <v>1</v>
      </c>
      <c r="I1266" s="664">
        <v>66</v>
      </c>
      <c r="J1266" s="664">
        <v>3</v>
      </c>
      <c r="K1266" s="664">
        <v>198</v>
      </c>
      <c r="L1266" s="664">
        <v>0.21428571428571427</v>
      </c>
      <c r="M1266" s="664">
        <v>66</v>
      </c>
      <c r="N1266" s="664">
        <v>3</v>
      </c>
      <c r="O1266" s="664">
        <v>198</v>
      </c>
      <c r="P1266" s="677">
        <v>0.21428571428571427</v>
      </c>
      <c r="Q1266" s="665">
        <v>66</v>
      </c>
    </row>
    <row r="1267" spans="1:17" ht="14.4" customHeight="1" x14ac:dyDescent="0.3">
      <c r="A1267" s="660" t="s">
        <v>7160</v>
      </c>
      <c r="B1267" s="661" t="s">
        <v>6808</v>
      </c>
      <c r="C1267" s="661" t="s">
        <v>6722</v>
      </c>
      <c r="D1267" s="661" t="s">
        <v>6858</v>
      </c>
      <c r="E1267" s="661" t="s">
        <v>6859</v>
      </c>
      <c r="F1267" s="664">
        <v>764</v>
      </c>
      <c r="G1267" s="664">
        <v>12224</v>
      </c>
      <c r="H1267" s="664">
        <v>1</v>
      </c>
      <c r="I1267" s="664">
        <v>16</v>
      </c>
      <c r="J1267" s="664">
        <v>991</v>
      </c>
      <c r="K1267" s="664">
        <v>15856</v>
      </c>
      <c r="L1267" s="664">
        <v>1.2971204188481675</v>
      </c>
      <c r="M1267" s="664">
        <v>16</v>
      </c>
      <c r="N1267" s="664">
        <v>886</v>
      </c>
      <c r="O1267" s="664">
        <v>14176</v>
      </c>
      <c r="P1267" s="677">
        <v>1.1596858638743455</v>
      </c>
      <c r="Q1267" s="665">
        <v>16</v>
      </c>
    </row>
    <row r="1268" spans="1:17" ht="14.4" customHeight="1" x14ac:dyDescent="0.3">
      <c r="A1268" s="660" t="s">
        <v>7160</v>
      </c>
      <c r="B1268" s="661" t="s">
        <v>6808</v>
      </c>
      <c r="C1268" s="661" t="s">
        <v>6722</v>
      </c>
      <c r="D1268" s="661" t="s">
        <v>6864</v>
      </c>
      <c r="E1268" s="661" t="s">
        <v>6865</v>
      </c>
      <c r="F1268" s="664">
        <v>8</v>
      </c>
      <c r="G1268" s="664">
        <v>192</v>
      </c>
      <c r="H1268" s="664">
        <v>1</v>
      </c>
      <c r="I1268" s="664">
        <v>24</v>
      </c>
      <c r="J1268" s="664">
        <v>1</v>
      </c>
      <c r="K1268" s="664">
        <v>24</v>
      </c>
      <c r="L1268" s="664">
        <v>0.125</v>
      </c>
      <c r="M1268" s="664">
        <v>24</v>
      </c>
      <c r="N1268" s="664">
        <v>4</v>
      </c>
      <c r="O1268" s="664">
        <v>96</v>
      </c>
      <c r="P1268" s="677">
        <v>0.5</v>
      </c>
      <c r="Q1268" s="665">
        <v>24</v>
      </c>
    </row>
    <row r="1269" spans="1:17" ht="14.4" customHeight="1" x14ac:dyDescent="0.3">
      <c r="A1269" s="660" t="s">
        <v>7160</v>
      </c>
      <c r="B1269" s="661" t="s">
        <v>6808</v>
      </c>
      <c r="C1269" s="661" t="s">
        <v>6722</v>
      </c>
      <c r="D1269" s="661" t="s">
        <v>6868</v>
      </c>
      <c r="E1269" s="661" t="s">
        <v>6869</v>
      </c>
      <c r="F1269" s="664">
        <v>6</v>
      </c>
      <c r="G1269" s="664">
        <v>1080</v>
      </c>
      <c r="H1269" s="664">
        <v>1</v>
      </c>
      <c r="I1269" s="664">
        <v>180</v>
      </c>
      <c r="J1269" s="664">
        <v>7</v>
      </c>
      <c r="K1269" s="664">
        <v>1260</v>
      </c>
      <c r="L1269" s="664">
        <v>1.1666666666666667</v>
      </c>
      <c r="M1269" s="664">
        <v>180</v>
      </c>
      <c r="N1269" s="664">
        <v>10</v>
      </c>
      <c r="O1269" s="664">
        <v>1800</v>
      </c>
      <c r="P1269" s="677">
        <v>1.6666666666666667</v>
      </c>
      <c r="Q1269" s="665">
        <v>180</v>
      </c>
    </row>
    <row r="1270" spans="1:17" ht="14.4" customHeight="1" x14ac:dyDescent="0.3">
      <c r="A1270" s="660" t="s">
        <v>7160</v>
      </c>
      <c r="B1270" s="661" t="s">
        <v>6808</v>
      </c>
      <c r="C1270" s="661" t="s">
        <v>6722</v>
      </c>
      <c r="D1270" s="661" t="s">
        <v>6874</v>
      </c>
      <c r="E1270" s="661" t="s">
        <v>6875</v>
      </c>
      <c r="F1270" s="664">
        <v>1</v>
      </c>
      <c r="G1270" s="664">
        <v>253</v>
      </c>
      <c r="H1270" s="664">
        <v>1</v>
      </c>
      <c r="I1270" s="664">
        <v>253</v>
      </c>
      <c r="J1270" s="664">
        <v>8</v>
      </c>
      <c r="K1270" s="664">
        <v>2024</v>
      </c>
      <c r="L1270" s="664">
        <v>8</v>
      </c>
      <c r="M1270" s="664">
        <v>253</v>
      </c>
      <c r="N1270" s="664">
        <v>11</v>
      </c>
      <c r="O1270" s="664">
        <v>2783</v>
      </c>
      <c r="P1270" s="677">
        <v>11</v>
      </c>
      <c r="Q1270" s="665">
        <v>253</v>
      </c>
    </row>
    <row r="1271" spans="1:17" ht="14.4" customHeight="1" x14ac:dyDescent="0.3">
      <c r="A1271" s="660" t="s">
        <v>7160</v>
      </c>
      <c r="B1271" s="661" t="s">
        <v>6808</v>
      </c>
      <c r="C1271" s="661" t="s">
        <v>6722</v>
      </c>
      <c r="D1271" s="661" t="s">
        <v>6882</v>
      </c>
      <c r="E1271" s="661" t="s">
        <v>6883</v>
      </c>
      <c r="F1271" s="664">
        <v>195</v>
      </c>
      <c r="G1271" s="664">
        <v>42120</v>
      </c>
      <c r="H1271" s="664">
        <v>1</v>
      </c>
      <c r="I1271" s="664">
        <v>216</v>
      </c>
      <c r="J1271" s="664">
        <v>234</v>
      </c>
      <c r="K1271" s="664">
        <v>50544</v>
      </c>
      <c r="L1271" s="664">
        <v>1.2</v>
      </c>
      <c r="M1271" s="664">
        <v>216</v>
      </c>
      <c r="N1271" s="664">
        <v>248</v>
      </c>
      <c r="O1271" s="664">
        <v>53568</v>
      </c>
      <c r="P1271" s="677">
        <v>1.2717948717948717</v>
      </c>
      <c r="Q1271" s="665">
        <v>216</v>
      </c>
    </row>
    <row r="1272" spans="1:17" ht="14.4" customHeight="1" x14ac:dyDescent="0.3">
      <c r="A1272" s="660" t="s">
        <v>7160</v>
      </c>
      <c r="B1272" s="661" t="s">
        <v>6808</v>
      </c>
      <c r="C1272" s="661" t="s">
        <v>6722</v>
      </c>
      <c r="D1272" s="661" t="s">
        <v>6884</v>
      </c>
      <c r="E1272" s="661" t="s">
        <v>6885</v>
      </c>
      <c r="F1272" s="664">
        <v>3</v>
      </c>
      <c r="G1272" s="664">
        <v>105</v>
      </c>
      <c r="H1272" s="664">
        <v>1</v>
      </c>
      <c r="I1272" s="664">
        <v>35</v>
      </c>
      <c r="J1272" s="664"/>
      <c r="K1272" s="664"/>
      <c r="L1272" s="664"/>
      <c r="M1272" s="664"/>
      <c r="N1272" s="664"/>
      <c r="O1272" s="664"/>
      <c r="P1272" s="677"/>
      <c r="Q1272" s="665"/>
    </row>
    <row r="1273" spans="1:17" ht="14.4" customHeight="1" x14ac:dyDescent="0.3">
      <c r="A1273" s="660" t="s">
        <v>7160</v>
      </c>
      <c r="B1273" s="661" t="s">
        <v>6808</v>
      </c>
      <c r="C1273" s="661" t="s">
        <v>6722</v>
      </c>
      <c r="D1273" s="661" t="s">
        <v>6888</v>
      </c>
      <c r="E1273" s="661" t="s">
        <v>6889</v>
      </c>
      <c r="F1273" s="664">
        <v>12</v>
      </c>
      <c r="G1273" s="664">
        <v>600</v>
      </c>
      <c r="H1273" s="664">
        <v>1</v>
      </c>
      <c r="I1273" s="664">
        <v>50</v>
      </c>
      <c r="J1273" s="664">
        <v>4</v>
      </c>
      <c r="K1273" s="664">
        <v>200</v>
      </c>
      <c r="L1273" s="664">
        <v>0.33333333333333331</v>
      </c>
      <c r="M1273" s="664">
        <v>50</v>
      </c>
      <c r="N1273" s="664">
        <v>9</v>
      </c>
      <c r="O1273" s="664">
        <v>450</v>
      </c>
      <c r="P1273" s="677">
        <v>0.75</v>
      </c>
      <c r="Q1273" s="665">
        <v>50</v>
      </c>
    </row>
    <row r="1274" spans="1:17" ht="14.4" customHeight="1" x14ac:dyDescent="0.3">
      <c r="A1274" s="660" t="s">
        <v>7161</v>
      </c>
      <c r="B1274" s="661" t="s">
        <v>6577</v>
      </c>
      <c r="C1274" s="661" t="s">
        <v>6722</v>
      </c>
      <c r="D1274" s="661" t="s">
        <v>6727</v>
      </c>
      <c r="E1274" s="661" t="s">
        <v>6728</v>
      </c>
      <c r="F1274" s="664">
        <v>1</v>
      </c>
      <c r="G1274" s="664">
        <v>34</v>
      </c>
      <c r="H1274" s="664">
        <v>1</v>
      </c>
      <c r="I1274" s="664">
        <v>34</v>
      </c>
      <c r="J1274" s="664"/>
      <c r="K1274" s="664"/>
      <c r="L1274" s="664"/>
      <c r="M1274" s="664"/>
      <c r="N1274" s="664">
        <v>2</v>
      </c>
      <c r="O1274" s="664">
        <v>70</v>
      </c>
      <c r="P1274" s="677">
        <v>2.0588235294117645</v>
      </c>
      <c r="Q1274" s="665">
        <v>35</v>
      </c>
    </row>
    <row r="1275" spans="1:17" ht="14.4" customHeight="1" x14ac:dyDescent="0.3">
      <c r="A1275" s="660" t="s">
        <v>7161</v>
      </c>
      <c r="B1275" s="661" t="s">
        <v>6577</v>
      </c>
      <c r="C1275" s="661" t="s">
        <v>6722</v>
      </c>
      <c r="D1275" s="661" t="s">
        <v>6767</v>
      </c>
      <c r="E1275" s="661" t="s">
        <v>6768</v>
      </c>
      <c r="F1275" s="664">
        <v>1</v>
      </c>
      <c r="G1275" s="664">
        <v>159</v>
      </c>
      <c r="H1275" s="664">
        <v>1</v>
      </c>
      <c r="I1275" s="664">
        <v>159</v>
      </c>
      <c r="J1275" s="664"/>
      <c r="K1275" s="664"/>
      <c r="L1275" s="664"/>
      <c r="M1275" s="664"/>
      <c r="N1275" s="664">
        <v>5</v>
      </c>
      <c r="O1275" s="664">
        <v>805</v>
      </c>
      <c r="P1275" s="677">
        <v>5.0628930817610067</v>
      </c>
      <c r="Q1275" s="665">
        <v>161</v>
      </c>
    </row>
    <row r="1276" spans="1:17" ht="14.4" customHeight="1" x14ac:dyDescent="0.3">
      <c r="A1276" s="660" t="s">
        <v>7161</v>
      </c>
      <c r="B1276" s="661" t="s">
        <v>6577</v>
      </c>
      <c r="C1276" s="661" t="s">
        <v>6722</v>
      </c>
      <c r="D1276" s="661" t="s">
        <v>6773</v>
      </c>
      <c r="E1276" s="661" t="s">
        <v>6774</v>
      </c>
      <c r="F1276" s="664"/>
      <c r="G1276" s="664"/>
      <c r="H1276" s="664"/>
      <c r="I1276" s="664"/>
      <c r="J1276" s="664"/>
      <c r="K1276" s="664"/>
      <c r="L1276" s="664"/>
      <c r="M1276" s="664"/>
      <c r="N1276" s="664">
        <v>1</v>
      </c>
      <c r="O1276" s="664">
        <v>165</v>
      </c>
      <c r="P1276" s="677"/>
      <c r="Q1276" s="665">
        <v>165</v>
      </c>
    </row>
    <row r="1277" spans="1:17" ht="14.4" customHeight="1" x14ac:dyDescent="0.3">
      <c r="A1277" s="660" t="s">
        <v>7161</v>
      </c>
      <c r="B1277" s="661" t="s">
        <v>6577</v>
      </c>
      <c r="C1277" s="661" t="s">
        <v>6722</v>
      </c>
      <c r="D1277" s="661" t="s">
        <v>6775</v>
      </c>
      <c r="E1277" s="661" t="s">
        <v>6776</v>
      </c>
      <c r="F1277" s="664"/>
      <c r="G1277" s="664"/>
      <c r="H1277" s="664"/>
      <c r="I1277" s="664"/>
      <c r="J1277" s="664">
        <v>1</v>
      </c>
      <c r="K1277" s="664">
        <v>645</v>
      </c>
      <c r="L1277" s="664"/>
      <c r="M1277" s="664">
        <v>645</v>
      </c>
      <c r="N1277" s="664">
        <v>1</v>
      </c>
      <c r="O1277" s="664">
        <v>653</v>
      </c>
      <c r="P1277" s="677"/>
      <c r="Q1277" s="665">
        <v>653</v>
      </c>
    </row>
    <row r="1278" spans="1:17" ht="14.4" customHeight="1" x14ac:dyDescent="0.3">
      <c r="A1278" s="660" t="s">
        <v>7161</v>
      </c>
      <c r="B1278" s="661" t="s">
        <v>6808</v>
      </c>
      <c r="C1278" s="661" t="s">
        <v>6722</v>
      </c>
      <c r="D1278" s="661" t="s">
        <v>6817</v>
      </c>
      <c r="E1278" s="661" t="s">
        <v>6818</v>
      </c>
      <c r="F1278" s="664">
        <v>18</v>
      </c>
      <c r="G1278" s="664">
        <v>6300</v>
      </c>
      <c r="H1278" s="664">
        <v>1</v>
      </c>
      <c r="I1278" s="664">
        <v>350</v>
      </c>
      <c r="J1278" s="664">
        <v>40</v>
      </c>
      <c r="K1278" s="664">
        <v>14008</v>
      </c>
      <c r="L1278" s="664">
        <v>2.2234920634920634</v>
      </c>
      <c r="M1278" s="664">
        <v>350.2</v>
      </c>
      <c r="N1278" s="664">
        <v>49</v>
      </c>
      <c r="O1278" s="664">
        <v>17199</v>
      </c>
      <c r="P1278" s="677">
        <v>2.73</v>
      </c>
      <c r="Q1278" s="665">
        <v>351</v>
      </c>
    </row>
    <row r="1279" spans="1:17" ht="14.4" customHeight="1" x14ac:dyDescent="0.3">
      <c r="A1279" s="660" t="s">
        <v>7161</v>
      </c>
      <c r="B1279" s="661" t="s">
        <v>6808</v>
      </c>
      <c r="C1279" s="661" t="s">
        <v>6722</v>
      </c>
      <c r="D1279" s="661" t="s">
        <v>6821</v>
      </c>
      <c r="E1279" s="661" t="s">
        <v>6822</v>
      </c>
      <c r="F1279" s="664">
        <v>76</v>
      </c>
      <c r="G1279" s="664">
        <v>4940</v>
      </c>
      <c r="H1279" s="664">
        <v>1</v>
      </c>
      <c r="I1279" s="664">
        <v>65</v>
      </c>
      <c r="J1279" s="664">
        <v>65</v>
      </c>
      <c r="K1279" s="664">
        <v>4225</v>
      </c>
      <c r="L1279" s="664">
        <v>0.85526315789473684</v>
      </c>
      <c r="M1279" s="664">
        <v>65</v>
      </c>
      <c r="N1279" s="664">
        <v>51</v>
      </c>
      <c r="O1279" s="664">
        <v>3315</v>
      </c>
      <c r="P1279" s="677">
        <v>0.67105263157894735</v>
      </c>
      <c r="Q1279" s="665">
        <v>65</v>
      </c>
    </row>
    <row r="1280" spans="1:17" ht="14.4" customHeight="1" x14ac:dyDescent="0.3">
      <c r="A1280" s="660" t="s">
        <v>7161</v>
      </c>
      <c r="B1280" s="661" t="s">
        <v>6808</v>
      </c>
      <c r="C1280" s="661" t="s">
        <v>6722</v>
      </c>
      <c r="D1280" s="661" t="s">
        <v>1097</v>
      </c>
      <c r="E1280" s="661" t="s">
        <v>6825</v>
      </c>
      <c r="F1280" s="664"/>
      <c r="G1280" s="664"/>
      <c r="H1280" s="664"/>
      <c r="I1280" s="664"/>
      <c r="J1280" s="664"/>
      <c r="K1280" s="664"/>
      <c r="L1280" s="664"/>
      <c r="M1280" s="664"/>
      <c r="N1280" s="664">
        <v>1</v>
      </c>
      <c r="O1280" s="664">
        <v>591</v>
      </c>
      <c r="P1280" s="677"/>
      <c r="Q1280" s="665">
        <v>591</v>
      </c>
    </row>
    <row r="1281" spans="1:17" ht="14.4" customHeight="1" x14ac:dyDescent="0.3">
      <c r="A1281" s="660" t="s">
        <v>7161</v>
      </c>
      <c r="B1281" s="661" t="s">
        <v>6808</v>
      </c>
      <c r="C1281" s="661" t="s">
        <v>6722</v>
      </c>
      <c r="D1281" s="661" t="s">
        <v>6828</v>
      </c>
      <c r="E1281" s="661" t="s">
        <v>6829</v>
      </c>
      <c r="F1281" s="664"/>
      <c r="G1281" s="664"/>
      <c r="H1281" s="664"/>
      <c r="I1281" s="664"/>
      <c r="J1281" s="664"/>
      <c r="K1281" s="664"/>
      <c r="L1281" s="664"/>
      <c r="M1281" s="664"/>
      <c r="N1281" s="664">
        <v>1</v>
      </c>
      <c r="O1281" s="664">
        <v>150</v>
      </c>
      <c r="P1281" s="677"/>
      <c r="Q1281" s="665">
        <v>150</v>
      </c>
    </row>
    <row r="1282" spans="1:17" ht="14.4" customHeight="1" x14ac:dyDescent="0.3">
      <c r="A1282" s="660" t="s">
        <v>7161</v>
      </c>
      <c r="B1282" s="661" t="s">
        <v>6808</v>
      </c>
      <c r="C1282" s="661" t="s">
        <v>6722</v>
      </c>
      <c r="D1282" s="661" t="s">
        <v>6832</v>
      </c>
      <c r="E1282" s="661" t="s">
        <v>6833</v>
      </c>
      <c r="F1282" s="664">
        <v>18</v>
      </c>
      <c r="G1282" s="664">
        <v>414</v>
      </c>
      <c r="H1282" s="664">
        <v>1</v>
      </c>
      <c r="I1282" s="664">
        <v>23</v>
      </c>
      <c r="J1282" s="664">
        <v>17</v>
      </c>
      <c r="K1282" s="664">
        <v>397</v>
      </c>
      <c r="L1282" s="664">
        <v>0.95893719806763289</v>
      </c>
      <c r="M1282" s="664">
        <v>23.352941176470587</v>
      </c>
      <c r="N1282" s="664">
        <v>15</v>
      </c>
      <c r="O1282" s="664">
        <v>360</v>
      </c>
      <c r="P1282" s="677">
        <v>0.86956521739130432</v>
      </c>
      <c r="Q1282" s="665">
        <v>24</v>
      </c>
    </row>
    <row r="1283" spans="1:17" ht="14.4" customHeight="1" x14ac:dyDescent="0.3">
      <c r="A1283" s="660" t="s">
        <v>7161</v>
      </c>
      <c r="B1283" s="661" t="s">
        <v>6808</v>
      </c>
      <c r="C1283" s="661" t="s">
        <v>6722</v>
      </c>
      <c r="D1283" s="661" t="s">
        <v>6836</v>
      </c>
      <c r="E1283" s="661" t="s">
        <v>6837</v>
      </c>
      <c r="F1283" s="664">
        <v>6</v>
      </c>
      <c r="G1283" s="664">
        <v>324</v>
      </c>
      <c r="H1283" s="664">
        <v>1</v>
      </c>
      <c r="I1283" s="664">
        <v>54</v>
      </c>
      <c r="J1283" s="664">
        <v>13</v>
      </c>
      <c r="K1283" s="664">
        <v>702</v>
      </c>
      <c r="L1283" s="664">
        <v>2.1666666666666665</v>
      </c>
      <c r="M1283" s="664">
        <v>54</v>
      </c>
      <c r="N1283" s="664">
        <v>17</v>
      </c>
      <c r="O1283" s="664">
        <v>918</v>
      </c>
      <c r="P1283" s="677">
        <v>2.8333333333333335</v>
      </c>
      <c r="Q1283" s="665">
        <v>54</v>
      </c>
    </row>
    <row r="1284" spans="1:17" ht="14.4" customHeight="1" x14ac:dyDescent="0.3">
      <c r="A1284" s="660" t="s">
        <v>7161</v>
      </c>
      <c r="B1284" s="661" t="s">
        <v>6808</v>
      </c>
      <c r="C1284" s="661" t="s">
        <v>6722</v>
      </c>
      <c r="D1284" s="661" t="s">
        <v>6838</v>
      </c>
      <c r="E1284" s="661" t="s">
        <v>6839</v>
      </c>
      <c r="F1284" s="664">
        <v>783</v>
      </c>
      <c r="G1284" s="664">
        <v>60291</v>
      </c>
      <c r="H1284" s="664">
        <v>1</v>
      </c>
      <c r="I1284" s="664">
        <v>77</v>
      </c>
      <c r="J1284" s="664">
        <v>886</v>
      </c>
      <c r="K1284" s="664">
        <v>68222</v>
      </c>
      <c r="L1284" s="664">
        <v>1.1315453384418901</v>
      </c>
      <c r="M1284" s="664">
        <v>77</v>
      </c>
      <c r="N1284" s="664">
        <v>811</v>
      </c>
      <c r="O1284" s="664">
        <v>62447</v>
      </c>
      <c r="P1284" s="677">
        <v>1.0357598978288634</v>
      </c>
      <c r="Q1284" s="665">
        <v>77</v>
      </c>
    </row>
    <row r="1285" spans="1:17" ht="14.4" customHeight="1" x14ac:dyDescent="0.3">
      <c r="A1285" s="660" t="s">
        <v>7161</v>
      </c>
      <c r="B1285" s="661" t="s">
        <v>6808</v>
      </c>
      <c r="C1285" s="661" t="s">
        <v>6722</v>
      </c>
      <c r="D1285" s="661" t="s">
        <v>6842</v>
      </c>
      <c r="E1285" s="661" t="s">
        <v>6843</v>
      </c>
      <c r="F1285" s="664">
        <v>43</v>
      </c>
      <c r="G1285" s="664">
        <v>946</v>
      </c>
      <c r="H1285" s="664">
        <v>1</v>
      </c>
      <c r="I1285" s="664">
        <v>22</v>
      </c>
      <c r="J1285" s="664">
        <v>35</v>
      </c>
      <c r="K1285" s="664">
        <v>781</v>
      </c>
      <c r="L1285" s="664">
        <v>0.82558139534883723</v>
      </c>
      <c r="M1285" s="664">
        <v>22.314285714285713</v>
      </c>
      <c r="N1285" s="664">
        <v>27</v>
      </c>
      <c r="O1285" s="664">
        <v>621</v>
      </c>
      <c r="P1285" s="677">
        <v>0.65644820295983086</v>
      </c>
      <c r="Q1285" s="665">
        <v>23</v>
      </c>
    </row>
    <row r="1286" spans="1:17" ht="14.4" customHeight="1" x14ac:dyDescent="0.3">
      <c r="A1286" s="660" t="s">
        <v>7161</v>
      </c>
      <c r="B1286" s="661" t="s">
        <v>6808</v>
      </c>
      <c r="C1286" s="661" t="s">
        <v>6722</v>
      </c>
      <c r="D1286" s="661" t="s">
        <v>6852</v>
      </c>
      <c r="E1286" s="661" t="s">
        <v>6853</v>
      </c>
      <c r="F1286" s="664">
        <v>20</v>
      </c>
      <c r="G1286" s="664">
        <v>4180</v>
      </c>
      <c r="H1286" s="664">
        <v>1</v>
      </c>
      <c r="I1286" s="664">
        <v>209</v>
      </c>
      <c r="J1286" s="664"/>
      <c r="K1286" s="664"/>
      <c r="L1286" s="664"/>
      <c r="M1286" s="664"/>
      <c r="N1286" s="664"/>
      <c r="O1286" s="664"/>
      <c r="P1286" s="677"/>
      <c r="Q1286" s="665"/>
    </row>
    <row r="1287" spans="1:17" ht="14.4" customHeight="1" x14ac:dyDescent="0.3">
      <c r="A1287" s="660" t="s">
        <v>7161</v>
      </c>
      <c r="B1287" s="661" t="s">
        <v>6808</v>
      </c>
      <c r="C1287" s="661" t="s">
        <v>6722</v>
      </c>
      <c r="D1287" s="661" t="s">
        <v>6854</v>
      </c>
      <c r="E1287" s="661" t="s">
        <v>6855</v>
      </c>
      <c r="F1287" s="664">
        <v>3</v>
      </c>
      <c r="G1287" s="664">
        <v>198</v>
      </c>
      <c r="H1287" s="664">
        <v>1</v>
      </c>
      <c r="I1287" s="664">
        <v>66</v>
      </c>
      <c r="J1287" s="664">
        <v>5</v>
      </c>
      <c r="K1287" s="664">
        <v>330</v>
      </c>
      <c r="L1287" s="664">
        <v>1.6666666666666667</v>
      </c>
      <c r="M1287" s="664">
        <v>66</v>
      </c>
      <c r="N1287" s="664">
        <v>8</v>
      </c>
      <c r="O1287" s="664">
        <v>528</v>
      </c>
      <c r="P1287" s="677">
        <v>2.6666666666666665</v>
      </c>
      <c r="Q1287" s="665">
        <v>66</v>
      </c>
    </row>
    <row r="1288" spans="1:17" ht="14.4" customHeight="1" x14ac:dyDescent="0.3">
      <c r="A1288" s="660" t="s">
        <v>7161</v>
      </c>
      <c r="B1288" s="661" t="s">
        <v>6808</v>
      </c>
      <c r="C1288" s="661" t="s">
        <v>6722</v>
      </c>
      <c r="D1288" s="661" t="s">
        <v>6858</v>
      </c>
      <c r="E1288" s="661" t="s">
        <v>6859</v>
      </c>
      <c r="F1288" s="664">
        <v>794</v>
      </c>
      <c r="G1288" s="664">
        <v>12704</v>
      </c>
      <c r="H1288" s="664">
        <v>1</v>
      </c>
      <c r="I1288" s="664">
        <v>16</v>
      </c>
      <c r="J1288" s="664">
        <v>900</v>
      </c>
      <c r="K1288" s="664">
        <v>14400</v>
      </c>
      <c r="L1288" s="664">
        <v>1.1335012594458438</v>
      </c>
      <c r="M1288" s="664">
        <v>16</v>
      </c>
      <c r="N1288" s="664">
        <v>817</v>
      </c>
      <c r="O1288" s="664">
        <v>13072</v>
      </c>
      <c r="P1288" s="677">
        <v>1.0289672544080604</v>
      </c>
      <c r="Q1288" s="665">
        <v>16</v>
      </c>
    </row>
    <row r="1289" spans="1:17" ht="14.4" customHeight="1" x14ac:dyDescent="0.3">
      <c r="A1289" s="660" t="s">
        <v>7161</v>
      </c>
      <c r="B1289" s="661" t="s">
        <v>6808</v>
      </c>
      <c r="C1289" s="661" t="s">
        <v>6722</v>
      </c>
      <c r="D1289" s="661" t="s">
        <v>6864</v>
      </c>
      <c r="E1289" s="661" t="s">
        <v>6865</v>
      </c>
      <c r="F1289" s="664">
        <v>24</v>
      </c>
      <c r="G1289" s="664">
        <v>576</v>
      </c>
      <c r="H1289" s="664">
        <v>1</v>
      </c>
      <c r="I1289" s="664">
        <v>24</v>
      </c>
      <c r="J1289" s="664">
        <v>15</v>
      </c>
      <c r="K1289" s="664">
        <v>360</v>
      </c>
      <c r="L1289" s="664">
        <v>0.625</v>
      </c>
      <c r="M1289" s="664">
        <v>24</v>
      </c>
      <c r="N1289" s="664">
        <v>10</v>
      </c>
      <c r="O1289" s="664">
        <v>240</v>
      </c>
      <c r="P1289" s="677">
        <v>0.41666666666666669</v>
      </c>
      <c r="Q1289" s="665">
        <v>24</v>
      </c>
    </row>
    <row r="1290" spans="1:17" ht="14.4" customHeight="1" x14ac:dyDescent="0.3">
      <c r="A1290" s="660" t="s">
        <v>7161</v>
      </c>
      <c r="B1290" s="661" t="s">
        <v>6808</v>
      </c>
      <c r="C1290" s="661" t="s">
        <v>6722</v>
      </c>
      <c r="D1290" s="661" t="s">
        <v>6868</v>
      </c>
      <c r="E1290" s="661" t="s">
        <v>6869</v>
      </c>
      <c r="F1290" s="664">
        <v>37</v>
      </c>
      <c r="G1290" s="664">
        <v>6660</v>
      </c>
      <c r="H1290" s="664">
        <v>1</v>
      </c>
      <c r="I1290" s="664">
        <v>180</v>
      </c>
      <c r="J1290" s="664">
        <v>60</v>
      </c>
      <c r="K1290" s="664">
        <v>10800</v>
      </c>
      <c r="L1290" s="664">
        <v>1.6216216216216217</v>
      </c>
      <c r="M1290" s="664">
        <v>180</v>
      </c>
      <c r="N1290" s="664">
        <v>89</v>
      </c>
      <c r="O1290" s="664">
        <v>16020</v>
      </c>
      <c r="P1290" s="677">
        <v>2.4054054054054053</v>
      </c>
      <c r="Q1290" s="665">
        <v>180</v>
      </c>
    </row>
    <row r="1291" spans="1:17" ht="14.4" customHeight="1" x14ac:dyDescent="0.3">
      <c r="A1291" s="660" t="s">
        <v>7161</v>
      </c>
      <c r="B1291" s="661" t="s">
        <v>6808</v>
      </c>
      <c r="C1291" s="661" t="s">
        <v>6722</v>
      </c>
      <c r="D1291" s="661" t="s">
        <v>6874</v>
      </c>
      <c r="E1291" s="661" t="s">
        <v>6875</v>
      </c>
      <c r="F1291" s="664">
        <v>2</v>
      </c>
      <c r="G1291" s="664">
        <v>506</v>
      </c>
      <c r="H1291" s="664">
        <v>1</v>
      </c>
      <c r="I1291" s="664">
        <v>253</v>
      </c>
      <c r="J1291" s="664">
        <v>33</v>
      </c>
      <c r="K1291" s="664">
        <v>8349</v>
      </c>
      <c r="L1291" s="664">
        <v>16.5</v>
      </c>
      <c r="M1291" s="664">
        <v>253</v>
      </c>
      <c r="N1291" s="664">
        <v>42</v>
      </c>
      <c r="O1291" s="664">
        <v>10626</v>
      </c>
      <c r="P1291" s="677">
        <v>21</v>
      </c>
      <c r="Q1291" s="665">
        <v>253</v>
      </c>
    </row>
    <row r="1292" spans="1:17" ht="14.4" customHeight="1" x14ac:dyDescent="0.3">
      <c r="A1292" s="660" t="s">
        <v>7161</v>
      </c>
      <c r="B1292" s="661" t="s">
        <v>6808</v>
      </c>
      <c r="C1292" s="661" t="s">
        <v>6722</v>
      </c>
      <c r="D1292" s="661" t="s">
        <v>6882</v>
      </c>
      <c r="E1292" s="661" t="s">
        <v>6883</v>
      </c>
      <c r="F1292" s="664">
        <v>63</v>
      </c>
      <c r="G1292" s="664">
        <v>13608</v>
      </c>
      <c r="H1292" s="664">
        <v>1</v>
      </c>
      <c r="I1292" s="664">
        <v>216</v>
      </c>
      <c r="J1292" s="664">
        <v>98</v>
      </c>
      <c r="K1292" s="664">
        <v>21168</v>
      </c>
      <c r="L1292" s="664">
        <v>1.5555555555555556</v>
      </c>
      <c r="M1292" s="664">
        <v>216</v>
      </c>
      <c r="N1292" s="664">
        <v>129</v>
      </c>
      <c r="O1292" s="664">
        <v>27864</v>
      </c>
      <c r="P1292" s="677">
        <v>2.0476190476190474</v>
      </c>
      <c r="Q1292" s="665">
        <v>216</v>
      </c>
    </row>
    <row r="1293" spans="1:17" ht="14.4" customHeight="1" x14ac:dyDescent="0.3">
      <c r="A1293" s="660" t="s">
        <v>7161</v>
      </c>
      <c r="B1293" s="661" t="s">
        <v>6808</v>
      </c>
      <c r="C1293" s="661" t="s">
        <v>6722</v>
      </c>
      <c r="D1293" s="661" t="s">
        <v>6884</v>
      </c>
      <c r="E1293" s="661" t="s">
        <v>6885</v>
      </c>
      <c r="F1293" s="664"/>
      <c r="G1293" s="664"/>
      <c r="H1293" s="664"/>
      <c r="I1293" s="664"/>
      <c r="J1293" s="664">
        <v>2</v>
      </c>
      <c r="K1293" s="664">
        <v>71</v>
      </c>
      <c r="L1293" s="664"/>
      <c r="M1293" s="664">
        <v>35.5</v>
      </c>
      <c r="N1293" s="664">
        <v>2</v>
      </c>
      <c r="O1293" s="664">
        <v>72</v>
      </c>
      <c r="P1293" s="677"/>
      <c r="Q1293" s="665">
        <v>36</v>
      </c>
    </row>
    <row r="1294" spans="1:17" ht="14.4" customHeight="1" x14ac:dyDescent="0.3">
      <c r="A1294" s="660" t="s">
        <v>7161</v>
      </c>
      <c r="B1294" s="661" t="s">
        <v>6808</v>
      </c>
      <c r="C1294" s="661" t="s">
        <v>6722</v>
      </c>
      <c r="D1294" s="661" t="s">
        <v>6888</v>
      </c>
      <c r="E1294" s="661" t="s">
        <v>6889</v>
      </c>
      <c r="F1294" s="664">
        <v>9</v>
      </c>
      <c r="G1294" s="664">
        <v>450</v>
      </c>
      <c r="H1294" s="664">
        <v>1</v>
      </c>
      <c r="I1294" s="664">
        <v>50</v>
      </c>
      <c r="J1294" s="664">
        <v>11</v>
      </c>
      <c r="K1294" s="664">
        <v>550</v>
      </c>
      <c r="L1294" s="664">
        <v>1.2222222222222223</v>
      </c>
      <c r="M1294" s="664">
        <v>50</v>
      </c>
      <c r="N1294" s="664">
        <v>6</v>
      </c>
      <c r="O1294" s="664">
        <v>300</v>
      </c>
      <c r="P1294" s="677">
        <v>0.66666666666666663</v>
      </c>
      <c r="Q1294" s="665">
        <v>50</v>
      </c>
    </row>
    <row r="1295" spans="1:17" ht="14.4" customHeight="1" thickBot="1" x14ac:dyDescent="0.35">
      <c r="A1295" s="666" t="s">
        <v>7161</v>
      </c>
      <c r="B1295" s="667" t="s">
        <v>6808</v>
      </c>
      <c r="C1295" s="667" t="s">
        <v>6722</v>
      </c>
      <c r="D1295" s="667" t="s">
        <v>6906</v>
      </c>
      <c r="E1295" s="667" t="s">
        <v>6907</v>
      </c>
      <c r="F1295" s="670"/>
      <c r="G1295" s="670"/>
      <c r="H1295" s="670"/>
      <c r="I1295" s="670"/>
      <c r="J1295" s="670"/>
      <c r="K1295" s="670"/>
      <c r="L1295" s="670"/>
      <c r="M1295" s="670"/>
      <c r="N1295" s="670">
        <v>1</v>
      </c>
      <c r="O1295" s="670">
        <v>230</v>
      </c>
      <c r="P1295" s="678"/>
      <c r="Q1295" s="671">
        <v>230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292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515.49599999999998</v>
      </c>
      <c r="C5" s="114">
        <v>534.67200000000003</v>
      </c>
      <c r="D5" s="114">
        <v>363.62599999999998</v>
      </c>
      <c r="E5" s="131">
        <v>0.70539053649300865</v>
      </c>
      <c r="F5" s="132">
        <v>138</v>
      </c>
      <c r="G5" s="114">
        <v>118</v>
      </c>
      <c r="H5" s="114">
        <v>126</v>
      </c>
      <c r="I5" s="133">
        <v>0.91304347826086951</v>
      </c>
      <c r="J5" s="123"/>
      <c r="K5" s="123"/>
      <c r="L5" s="7">
        <f>D5-B5</f>
        <v>-151.87</v>
      </c>
      <c r="M5" s="8">
        <f>H5-F5</f>
        <v>-12</v>
      </c>
    </row>
    <row r="6" spans="1:13" ht="14.4" hidden="1" customHeight="1" outlineLevel="1" x14ac:dyDescent="0.3">
      <c r="A6" s="119" t="s">
        <v>169</v>
      </c>
      <c r="B6" s="122">
        <v>29.248999999999999</v>
      </c>
      <c r="C6" s="113">
        <v>40.651000000000003</v>
      </c>
      <c r="D6" s="113">
        <v>57.009</v>
      </c>
      <c r="E6" s="134">
        <v>1.9490922766590311</v>
      </c>
      <c r="F6" s="135">
        <v>21</v>
      </c>
      <c r="G6" s="113">
        <v>14</v>
      </c>
      <c r="H6" s="113">
        <v>24</v>
      </c>
      <c r="I6" s="136">
        <v>1.1428571428571428</v>
      </c>
      <c r="J6" s="123"/>
      <c r="K6" s="123"/>
      <c r="L6" s="5">
        <f t="shared" ref="L6:L11" si="0">D6-B6</f>
        <v>27.76</v>
      </c>
      <c r="M6" s="6">
        <f t="shared" ref="M6:M13" si="1">H6-F6</f>
        <v>3</v>
      </c>
    </row>
    <row r="7" spans="1:13" ht="14.4" hidden="1" customHeight="1" outlineLevel="1" x14ac:dyDescent="0.3">
      <c r="A7" s="119" t="s">
        <v>170</v>
      </c>
      <c r="B7" s="122">
        <v>175.803</v>
      </c>
      <c r="C7" s="113">
        <v>331.87</v>
      </c>
      <c r="D7" s="113">
        <v>292.31299999999999</v>
      </c>
      <c r="E7" s="134">
        <v>1.6627304425976803</v>
      </c>
      <c r="F7" s="135">
        <v>65</v>
      </c>
      <c r="G7" s="113">
        <v>89</v>
      </c>
      <c r="H7" s="113">
        <v>83</v>
      </c>
      <c r="I7" s="136">
        <v>1.2769230769230768</v>
      </c>
      <c r="J7" s="123"/>
      <c r="K7" s="123"/>
      <c r="L7" s="5">
        <f t="shared" si="0"/>
        <v>116.50999999999999</v>
      </c>
      <c r="M7" s="6">
        <f t="shared" si="1"/>
        <v>18</v>
      </c>
    </row>
    <row r="8" spans="1:13" ht="14.4" hidden="1" customHeight="1" outlineLevel="1" x14ac:dyDescent="0.3">
      <c r="A8" s="119" t="s">
        <v>171</v>
      </c>
      <c r="B8" s="122">
        <v>27.01</v>
      </c>
      <c r="C8" s="113">
        <v>36.607999999999997</v>
      </c>
      <c r="D8" s="113">
        <v>63.317999999999998</v>
      </c>
      <c r="E8" s="134">
        <v>2.3442428730099962</v>
      </c>
      <c r="F8" s="135">
        <v>17</v>
      </c>
      <c r="G8" s="113">
        <v>11</v>
      </c>
      <c r="H8" s="113">
        <v>13</v>
      </c>
      <c r="I8" s="136">
        <v>0.76470588235294112</v>
      </c>
      <c r="J8" s="123"/>
      <c r="K8" s="123"/>
      <c r="L8" s="5">
        <f t="shared" si="0"/>
        <v>36.307999999999993</v>
      </c>
      <c r="M8" s="6">
        <f t="shared" si="1"/>
        <v>-4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574</v>
      </c>
      <c r="F9" s="135">
        <v>0</v>
      </c>
      <c r="G9" s="113">
        <v>0</v>
      </c>
      <c r="H9" s="113">
        <v>0</v>
      </c>
      <c r="I9" s="136" t="s">
        <v>574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170.10400000000001</v>
      </c>
      <c r="C10" s="113">
        <v>117.456</v>
      </c>
      <c r="D10" s="113">
        <v>148.26900000000001</v>
      </c>
      <c r="E10" s="134">
        <v>0.87163735126745989</v>
      </c>
      <c r="F10" s="135">
        <v>34</v>
      </c>
      <c r="G10" s="113">
        <v>27</v>
      </c>
      <c r="H10" s="113">
        <v>39</v>
      </c>
      <c r="I10" s="136">
        <v>1.1470588235294117</v>
      </c>
      <c r="J10" s="123"/>
      <c r="K10" s="123"/>
      <c r="L10" s="5">
        <f t="shared" si="0"/>
        <v>-21.835000000000008</v>
      </c>
      <c r="M10" s="6">
        <f t="shared" si="1"/>
        <v>5</v>
      </c>
    </row>
    <row r="11" spans="1:13" ht="14.4" hidden="1" customHeight="1" outlineLevel="1" x14ac:dyDescent="0.3">
      <c r="A11" s="119" t="s">
        <v>174</v>
      </c>
      <c r="B11" s="122">
        <v>93.004999999999995</v>
      </c>
      <c r="C11" s="113">
        <v>98.855000000000004</v>
      </c>
      <c r="D11" s="113">
        <v>113.97799999999999</v>
      </c>
      <c r="E11" s="134">
        <v>1.2255040051610129</v>
      </c>
      <c r="F11" s="135">
        <v>18</v>
      </c>
      <c r="G11" s="113">
        <v>13</v>
      </c>
      <c r="H11" s="113">
        <v>30</v>
      </c>
      <c r="I11" s="136">
        <v>1.6666666666666667</v>
      </c>
      <c r="J11" s="123"/>
      <c r="K11" s="123"/>
      <c r="L11" s="5">
        <f t="shared" si="0"/>
        <v>20.972999999999999</v>
      </c>
      <c r="M11" s="6">
        <f t="shared" si="1"/>
        <v>12</v>
      </c>
    </row>
    <row r="12" spans="1:13" ht="14.4" hidden="1" customHeight="1" outlineLevel="1" thickBot="1" x14ac:dyDescent="0.35">
      <c r="A12" s="244" t="s">
        <v>212</v>
      </c>
      <c r="B12" s="245">
        <v>10.411</v>
      </c>
      <c r="C12" s="246">
        <v>7.66</v>
      </c>
      <c r="D12" s="246">
        <v>0</v>
      </c>
      <c r="E12" s="247"/>
      <c r="F12" s="248">
        <v>3</v>
      </c>
      <c r="G12" s="246">
        <v>3</v>
      </c>
      <c r="H12" s="246">
        <v>0</v>
      </c>
      <c r="I12" s="249"/>
      <c r="J12" s="123"/>
      <c r="K12" s="123"/>
      <c r="L12" s="250">
        <f>D12-B12</f>
        <v>-10.411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1021.078</v>
      </c>
      <c r="C13" s="116">
        <f>SUM(C5:C12)</f>
        <v>1167.7719999999999</v>
      </c>
      <c r="D13" s="116">
        <f>SUM(D5:D12)</f>
        <v>1038.5129999999999</v>
      </c>
      <c r="E13" s="137">
        <f>IF(OR(D13=0,B13=0),0,D13/B13)</f>
        <v>1.0170750912271149</v>
      </c>
      <c r="F13" s="138">
        <f>SUM(F5:F12)</f>
        <v>296</v>
      </c>
      <c r="G13" s="116">
        <f>SUM(G5:G12)</f>
        <v>275</v>
      </c>
      <c r="H13" s="116">
        <f>SUM(H5:H12)</f>
        <v>315</v>
      </c>
      <c r="I13" s="139">
        <f>IF(OR(H13=0,F13=0),0,H13/F13)</f>
        <v>1.0641891891891893</v>
      </c>
      <c r="J13" s="123"/>
      <c r="K13" s="123"/>
      <c r="L13" s="129">
        <f>D13-B13</f>
        <v>17.434999999999945</v>
      </c>
      <c r="M13" s="140">
        <f t="shared" si="1"/>
        <v>19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292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515.49599999999998</v>
      </c>
      <c r="C18" s="114">
        <v>534.67200000000003</v>
      </c>
      <c r="D18" s="114">
        <v>363.62599999999998</v>
      </c>
      <c r="E18" s="131">
        <v>0.70539053649300865</v>
      </c>
      <c r="F18" s="121">
        <v>138</v>
      </c>
      <c r="G18" s="114">
        <v>118</v>
      </c>
      <c r="H18" s="114">
        <v>126</v>
      </c>
      <c r="I18" s="133">
        <v>0.91304347826086951</v>
      </c>
      <c r="J18" s="571">
        <f>0.97*0.976</f>
        <v>0.94672000000000001</v>
      </c>
      <c r="K18" s="572"/>
      <c r="L18" s="147">
        <f>D18-B18</f>
        <v>-151.87</v>
      </c>
      <c r="M18" s="148">
        <f>H18-F18</f>
        <v>-12</v>
      </c>
    </row>
    <row r="19" spans="1:13" ht="14.4" hidden="1" customHeight="1" outlineLevel="1" x14ac:dyDescent="0.3">
      <c r="A19" s="119" t="s">
        <v>169</v>
      </c>
      <c r="B19" s="122">
        <v>29.248999999999999</v>
      </c>
      <c r="C19" s="113">
        <v>40.651000000000003</v>
      </c>
      <c r="D19" s="113">
        <v>57.009</v>
      </c>
      <c r="E19" s="134">
        <v>1.9490922766590311</v>
      </c>
      <c r="F19" s="122">
        <v>21</v>
      </c>
      <c r="G19" s="113">
        <v>14</v>
      </c>
      <c r="H19" s="113">
        <v>24</v>
      </c>
      <c r="I19" s="136">
        <v>1.1428571428571428</v>
      </c>
      <c r="J19" s="571">
        <f>0.97*1.096</f>
        <v>1.0631200000000001</v>
      </c>
      <c r="K19" s="572"/>
      <c r="L19" s="149">
        <f t="shared" ref="L19:L26" si="2">D19-B19</f>
        <v>27.76</v>
      </c>
      <c r="M19" s="150">
        <f t="shared" ref="M19:M26" si="3">H19-F19</f>
        <v>3</v>
      </c>
    </row>
    <row r="20" spans="1:13" ht="14.4" hidden="1" customHeight="1" outlineLevel="1" x14ac:dyDescent="0.3">
      <c r="A20" s="119" t="s">
        <v>170</v>
      </c>
      <c r="B20" s="122">
        <v>175.803</v>
      </c>
      <c r="C20" s="113">
        <v>331.87</v>
      </c>
      <c r="D20" s="113">
        <v>292.31299999999999</v>
      </c>
      <c r="E20" s="134">
        <v>1.6627304425976803</v>
      </c>
      <c r="F20" s="122">
        <v>65</v>
      </c>
      <c r="G20" s="113">
        <v>89</v>
      </c>
      <c r="H20" s="113">
        <v>83</v>
      </c>
      <c r="I20" s="136">
        <v>1.2769230769230768</v>
      </c>
      <c r="J20" s="571">
        <f>0.97*1.047</f>
        <v>1.01559</v>
      </c>
      <c r="K20" s="572"/>
      <c r="L20" s="149">
        <f t="shared" si="2"/>
        <v>116.50999999999999</v>
      </c>
      <c r="M20" s="150">
        <f t="shared" si="3"/>
        <v>18</v>
      </c>
    </row>
    <row r="21" spans="1:13" ht="14.4" hidden="1" customHeight="1" outlineLevel="1" x14ac:dyDescent="0.3">
      <c r="A21" s="119" t="s">
        <v>171</v>
      </c>
      <c r="B21" s="122">
        <v>27.01</v>
      </c>
      <c r="C21" s="113">
        <v>36.607999999999997</v>
      </c>
      <c r="D21" s="113">
        <v>63.317999999999998</v>
      </c>
      <c r="E21" s="134">
        <v>2.3442428730099962</v>
      </c>
      <c r="F21" s="122">
        <v>17</v>
      </c>
      <c r="G21" s="113">
        <v>11</v>
      </c>
      <c r="H21" s="113">
        <v>13</v>
      </c>
      <c r="I21" s="136">
        <v>0.76470588235294112</v>
      </c>
      <c r="J21" s="571">
        <f>0.97*1.091</f>
        <v>1.05827</v>
      </c>
      <c r="K21" s="572"/>
      <c r="L21" s="149">
        <f t="shared" si="2"/>
        <v>36.307999999999993</v>
      </c>
      <c r="M21" s="150">
        <f t="shared" si="3"/>
        <v>-4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574</v>
      </c>
      <c r="F22" s="122">
        <v>0</v>
      </c>
      <c r="G22" s="113">
        <v>0</v>
      </c>
      <c r="H22" s="113">
        <v>0</v>
      </c>
      <c r="I22" s="136" t="s">
        <v>574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170.10400000000001</v>
      </c>
      <c r="C23" s="113">
        <v>117.456</v>
      </c>
      <c r="D23" s="113">
        <v>148.26900000000001</v>
      </c>
      <c r="E23" s="134">
        <v>0.87163735126745989</v>
      </c>
      <c r="F23" s="122">
        <v>34</v>
      </c>
      <c r="G23" s="113">
        <v>27</v>
      </c>
      <c r="H23" s="113">
        <v>39</v>
      </c>
      <c r="I23" s="136">
        <v>1.1470588235294117</v>
      </c>
      <c r="J23" s="571">
        <f>0.97*1.096</f>
        <v>1.0631200000000001</v>
      </c>
      <c r="K23" s="572"/>
      <c r="L23" s="149">
        <f t="shared" si="2"/>
        <v>-21.835000000000008</v>
      </c>
      <c r="M23" s="150">
        <f t="shared" si="3"/>
        <v>5</v>
      </c>
    </row>
    <row r="24" spans="1:13" ht="14.4" hidden="1" customHeight="1" outlineLevel="1" x14ac:dyDescent="0.3">
      <c r="A24" s="119" t="s">
        <v>174</v>
      </c>
      <c r="B24" s="122">
        <v>93.004999999999995</v>
      </c>
      <c r="C24" s="113">
        <v>98.855000000000004</v>
      </c>
      <c r="D24" s="113">
        <v>113.97799999999999</v>
      </c>
      <c r="E24" s="134">
        <v>1.2255040051610129</v>
      </c>
      <c r="F24" s="122">
        <v>18</v>
      </c>
      <c r="G24" s="113">
        <v>13</v>
      </c>
      <c r="H24" s="113">
        <v>30</v>
      </c>
      <c r="I24" s="136">
        <v>1.6666666666666667</v>
      </c>
      <c r="J24" s="571">
        <f>0.97*0.989</f>
        <v>0.95933000000000002</v>
      </c>
      <c r="K24" s="572"/>
      <c r="L24" s="149">
        <f t="shared" si="2"/>
        <v>20.972999999999999</v>
      </c>
      <c r="M24" s="150">
        <f t="shared" si="3"/>
        <v>12</v>
      </c>
    </row>
    <row r="25" spans="1:13" ht="14.4" hidden="1" customHeight="1" outlineLevel="1" thickBot="1" x14ac:dyDescent="0.35">
      <c r="A25" s="244" t="s">
        <v>212</v>
      </c>
      <c r="B25" s="245">
        <v>10.411</v>
      </c>
      <c r="C25" s="246">
        <v>7.66</v>
      </c>
      <c r="D25" s="246">
        <v>0</v>
      </c>
      <c r="E25" s="247"/>
      <c r="F25" s="245">
        <v>3</v>
      </c>
      <c r="G25" s="246">
        <v>3</v>
      </c>
      <c r="H25" s="246">
        <v>0</v>
      </c>
      <c r="I25" s="249"/>
      <c r="J25" s="365"/>
      <c r="K25" s="366"/>
      <c r="L25" s="252">
        <f>D25-B25</f>
        <v>-10.411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1021.078</v>
      </c>
      <c r="C26" s="153">
        <f>SUM(C18:C25)</f>
        <v>1167.7719999999999</v>
      </c>
      <c r="D26" s="153">
        <f>SUM(D18:D25)</f>
        <v>1038.5129999999999</v>
      </c>
      <c r="E26" s="154">
        <f>IF(OR(D26=0,B26=0),0,D26/B26)</f>
        <v>1.0170750912271149</v>
      </c>
      <c r="F26" s="152">
        <f>SUM(F18:F25)</f>
        <v>296</v>
      </c>
      <c r="G26" s="153">
        <f>SUM(G18:G25)</f>
        <v>275</v>
      </c>
      <c r="H26" s="153">
        <f>SUM(H18:H25)</f>
        <v>315</v>
      </c>
      <c r="I26" s="155">
        <f>IF(OR(H26=0,F26=0),0,H26/F26)</f>
        <v>1.0641891891891893</v>
      </c>
      <c r="J26" s="123"/>
      <c r="K26" s="123"/>
      <c r="L26" s="145">
        <f t="shared" si="2"/>
        <v>17.434999999999945</v>
      </c>
      <c r="M26" s="156">
        <f t="shared" si="3"/>
        <v>19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292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574</v>
      </c>
      <c r="F31" s="132">
        <v>0</v>
      </c>
      <c r="G31" s="114">
        <v>0</v>
      </c>
      <c r="H31" s="114">
        <v>0</v>
      </c>
      <c r="I31" s="133" t="s">
        <v>574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574</v>
      </c>
      <c r="F32" s="135">
        <v>0</v>
      </c>
      <c r="G32" s="113">
        <v>0</v>
      </c>
      <c r="H32" s="113">
        <v>0</v>
      </c>
      <c r="I32" s="136" t="s">
        <v>574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574</v>
      </c>
      <c r="F33" s="135">
        <v>0</v>
      </c>
      <c r="G33" s="113">
        <v>0</v>
      </c>
      <c r="H33" s="113">
        <v>0</v>
      </c>
      <c r="I33" s="136" t="s">
        <v>574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574</v>
      </c>
      <c r="F34" s="135">
        <v>0</v>
      </c>
      <c r="G34" s="113">
        <v>0</v>
      </c>
      <c r="H34" s="113">
        <v>0</v>
      </c>
      <c r="I34" s="136" t="s">
        <v>574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574</v>
      </c>
      <c r="F35" s="135">
        <v>0</v>
      </c>
      <c r="G35" s="113">
        <v>0</v>
      </c>
      <c r="H35" s="113">
        <v>0</v>
      </c>
      <c r="I35" s="136" t="s">
        <v>574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574</v>
      </c>
      <c r="F36" s="135">
        <v>0</v>
      </c>
      <c r="G36" s="113">
        <v>0</v>
      </c>
      <c r="H36" s="113">
        <v>0</v>
      </c>
      <c r="I36" s="136" t="s">
        <v>574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574</v>
      </c>
      <c r="F37" s="135">
        <v>0</v>
      </c>
      <c r="G37" s="113">
        <v>0</v>
      </c>
      <c r="H37" s="113">
        <v>0</v>
      </c>
      <c r="I37" s="136" t="s">
        <v>574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574</v>
      </c>
      <c r="F38" s="248">
        <v>0</v>
      </c>
      <c r="G38" s="246">
        <v>0</v>
      </c>
      <c r="H38" s="246">
        <v>0</v>
      </c>
      <c r="I38" s="249" t="s">
        <v>574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295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291</v>
      </c>
    </row>
    <row r="43" spans="1:13" ht="14.4" customHeight="1" x14ac:dyDescent="0.25">
      <c r="A43" s="450" t="s">
        <v>297</v>
      </c>
    </row>
    <row r="44" spans="1:13" ht="14.4" customHeight="1" x14ac:dyDescent="0.25">
      <c r="A44" s="449" t="s">
        <v>293</v>
      </c>
    </row>
    <row r="45" spans="1:13" ht="14.4" customHeight="1" x14ac:dyDescent="0.25">
      <c r="A45" s="450" t="s">
        <v>294</v>
      </c>
    </row>
    <row r="46" spans="1:13" ht="14.4" customHeight="1" x14ac:dyDescent="0.3">
      <c r="A46" s="243" t="s">
        <v>296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395.89</v>
      </c>
      <c r="C33" s="203">
        <v>611</v>
      </c>
      <c r="D33" s="84">
        <f>IF(C33="","",C33-B33)</f>
        <v>215.11</v>
      </c>
      <c r="E33" s="85">
        <f>IF(C33="","",C33/B33)</f>
        <v>1.5433580034858168</v>
      </c>
      <c r="F33" s="86">
        <v>308.95999999999998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1157.05</v>
      </c>
      <c r="C34" s="204">
        <v>1538</v>
      </c>
      <c r="D34" s="87">
        <f t="shared" ref="D34:D45" si="0">IF(C34="","",C34-B34)</f>
        <v>380.95000000000005</v>
      </c>
      <c r="E34" s="88">
        <f t="shared" ref="E34:E45" si="1">IF(C34="","",C34/B34)</f>
        <v>1.3292424700747592</v>
      </c>
      <c r="F34" s="89">
        <v>565.98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2029.04</v>
      </c>
      <c r="C35" s="204">
        <v>2746</v>
      </c>
      <c r="D35" s="87">
        <f t="shared" si="0"/>
        <v>716.96</v>
      </c>
      <c r="E35" s="88">
        <f t="shared" si="1"/>
        <v>1.353349367188424</v>
      </c>
      <c r="F35" s="89">
        <v>1007.1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2960.74</v>
      </c>
      <c r="C36" s="204">
        <v>3913</v>
      </c>
      <c r="D36" s="87">
        <f t="shared" si="0"/>
        <v>952.26000000000022</v>
      </c>
      <c r="E36" s="88">
        <f t="shared" si="1"/>
        <v>1.3216290521964105</v>
      </c>
      <c r="F36" s="89">
        <v>1437.08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7246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335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7163</v>
      </c>
      <c r="B5" s="851">
        <v>10</v>
      </c>
      <c r="C5" s="852">
        <v>272.02</v>
      </c>
      <c r="D5" s="853">
        <v>38.200000000000003</v>
      </c>
      <c r="E5" s="854">
        <v>8</v>
      </c>
      <c r="F5" s="855">
        <v>219.93</v>
      </c>
      <c r="G5" s="856">
        <v>46.5</v>
      </c>
      <c r="H5" s="857">
        <v>10</v>
      </c>
      <c r="I5" s="858">
        <v>292.05</v>
      </c>
      <c r="J5" s="859">
        <v>43.6</v>
      </c>
      <c r="K5" s="860">
        <v>27.6</v>
      </c>
      <c r="L5" s="861">
        <v>13</v>
      </c>
      <c r="M5" s="861">
        <v>116</v>
      </c>
      <c r="N5" s="862">
        <v>38.65</v>
      </c>
      <c r="O5" s="861" t="s">
        <v>7164</v>
      </c>
      <c r="P5" s="863" t="s">
        <v>7165</v>
      </c>
      <c r="Q5" s="864">
        <f>H5-B5</f>
        <v>0</v>
      </c>
      <c r="R5" s="864">
        <f>I5-C5</f>
        <v>20.03000000000003</v>
      </c>
      <c r="S5" s="851">
        <f>IF(H5=0,"",H5*N5)</f>
        <v>386.5</v>
      </c>
      <c r="T5" s="851">
        <f>IF(H5=0,"",H5*J5)</f>
        <v>436</v>
      </c>
      <c r="U5" s="851">
        <f>IF(H5=0,"",T5-S5)</f>
        <v>49.5</v>
      </c>
      <c r="V5" s="865">
        <f>IF(H5=0,"",T5/S5)</f>
        <v>1.1280724450194048</v>
      </c>
      <c r="W5" s="866">
        <v>88.4</v>
      </c>
    </row>
    <row r="6" spans="1:23" ht="14.4" customHeight="1" x14ac:dyDescent="0.3">
      <c r="A6" s="882" t="s">
        <v>7166</v>
      </c>
      <c r="B6" s="830">
        <v>1</v>
      </c>
      <c r="C6" s="831">
        <v>14.15</v>
      </c>
      <c r="D6" s="832">
        <v>30</v>
      </c>
      <c r="E6" s="833"/>
      <c r="F6" s="811"/>
      <c r="G6" s="812"/>
      <c r="H6" s="813">
        <v>1</v>
      </c>
      <c r="I6" s="814">
        <v>21.41</v>
      </c>
      <c r="J6" s="815">
        <v>59</v>
      </c>
      <c r="K6" s="816">
        <v>7.77</v>
      </c>
      <c r="L6" s="817">
        <v>5</v>
      </c>
      <c r="M6" s="817">
        <v>45</v>
      </c>
      <c r="N6" s="818">
        <v>15.05</v>
      </c>
      <c r="O6" s="817" t="s">
        <v>7164</v>
      </c>
      <c r="P6" s="834" t="s">
        <v>7167</v>
      </c>
      <c r="Q6" s="819">
        <f t="shared" ref="Q6:R46" si="0">H6-B6</f>
        <v>0</v>
      </c>
      <c r="R6" s="819">
        <f t="shared" si="0"/>
        <v>7.26</v>
      </c>
      <c r="S6" s="830">
        <f t="shared" ref="S6:S46" si="1">IF(H6=0,"",H6*N6)</f>
        <v>15.05</v>
      </c>
      <c r="T6" s="830">
        <f t="shared" ref="T6:T46" si="2">IF(H6=0,"",H6*J6)</f>
        <v>59</v>
      </c>
      <c r="U6" s="830">
        <f t="shared" ref="U6:U46" si="3">IF(H6=0,"",T6-S6)</f>
        <v>43.95</v>
      </c>
      <c r="V6" s="835">
        <f t="shared" ref="V6:V46" si="4">IF(H6=0,"",T6/S6)</f>
        <v>3.9202657807308969</v>
      </c>
      <c r="W6" s="820">
        <v>43.95</v>
      </c>
    </row>
    <row r="7" spans="1:23" ht="14.4" customHeight="1" x14ac:dyDescent="0.3">
      <c r="A7" s="882" t="s">
        <v>7168</v>
      </c>
      <c r="B7" s="821">
        <v>1</v>
      </c>
      <c r="C7" s="822">
        <v>5.82</v>
      </c>
      <c r="D7" s="823">
        <v>18</v>
      </c>
      <c r="E7" s="833"/>
      <c r="F7" s="811"/>
      <c r="G7" s="812"/>
      <c r="H7" s="817">
        <v>1</v>
      </c>
      <c r="I7" s="811">
        <v>5.82</v>
      </c>
      <c r="J7" s="815">
        <v>22</v>
      </c>
      <c r="K7" s="816">
        <v>5.82</v>
      </c>
      <c r="L7" s="817">
        <v>5</v>
      </c>
      <c r="M7" s="817">
        <v>47</v>
      </c>
      <c r="N7" s="818">
        <v>15.52</v>
      </c>
      <c r="O7" s="817" t="s">
        <v>7164</v>
      </c>
      <c r="P7" s="834" t="s">
        <v>7169</v>
      </c>
      <c r="Q7" s="819">
        <f t="shared" si="0"/>
        <v>0</v>
      </c>
      <c r="R7" s="819">
        <f t="shared" si="0"/>
        <v>0</v>
      </c>
      <c r="S7" s="830">
        <f t="shared" si="1"/>
        <v>15.52</v>
      </c>
      <c r="T7" s="830">
        <f t="shared" si="2"/>
        <v>22</v>
      </c>
      <c r="U7" s="830">
        <f t="shared" si="3"/>
        <v>6.48</v>
      </c>
      <c r="V7" s="835">
        <f t="shared" si="4"/>
        <v>1.4175257731958764</v>
      </c>
      <c r="W7" s="820">
        <v>6.48</v>
      </c>
    </row>
    <row r="8" spans="1:23" ht="14.4" customHeight="1" x14ac:dyDescent="0.3">
      <c r="A8" s="883" t="s">
        <v>7170</v>
      </c>
      <c r="B8" s="867">
        <v>14</v>
      </c>
      <c r="C8" s="868">
        <v>103.85</v>
      </c>
      <c r="D8" s="824">
        <v>22.4</v>
      </c>
      <c r="E8" s="869">
        <v>12</v>
      </c>
      <c r="F8" s="870">
        <v>83.38</v>
      </c>
      <c r="G8" s="825">
        <v>23.7</v>
      </c>
      <c r="H8" s="871">
        <v>11</v>
      </c>
      <c r="I8" s="870">
        <v>83.37</v>
      </c>
      <c r="J8" s="826">
        <v>24.6</v>
      </c>
      <c r="K8" s="872">
        <v>7.2</v>
      </c>
      <c r="L8" s="871">
        <v>7</v>
      </c>
      <c r="M8" s="871">
        <v>61</v>
      </c>
      <c r="N8" s="873">
        <v>20.32</v>
      </c>
      <c r="O8" s="871" t="s">
        <v>7164</v>
      </c>
      <c r="P8" s="874" t="s">
        <v>7171</v>
      </c>
      <c r="Q8" s="875">
        <f t="shared" si="0"/>
        <v>-3</v>
      </c>
      <c r="R8" s="875">
        <f t="shared" si="0"/>
        <v>-20.47999999999999</v>
      </c>
      <c r="S8" s="876">
        <f t="shared" si="1"/>
        <v>223.52</v>
      </c>
      <c r="T8" s="876">
        <f t="shared" si="2"/>
        <v>270.60000000000002</v>
      </c>
      <c r="U8" s="876">
        <f t="shared" si="3"/>
        <v>47.080000000000013</v>
      </c>
      <c r="V8" s="877">
        <f t="shared" si="4"/>
        <v>1.2106299212598426</v>
      </c>
      <c r="W8" s="827">
        <v>57.76</v>
      </c>
    </row>
    <row r="9" spans="1:23" ht="14.4" customHeight="1" x14ac:dyDescent="0.3">
      <c r="A9" s="882" t="s">
        <v>7172</v>
      </c>
      <c r="B9" s="821"/>
      <c r="C9" s="822"/>
      <c r="D9" s="823"/>
      <c r="E9" s="833"/>
      <c r="F9" s="811"/>
      <c r="G9" s="812"/>
      <c r="H9" s="817">
        <v>1</v>
      </c>
      <c r="I9" s="811">
        <v>2.2400000000000002</v>
      </c>
      <c r="J9" s="815">
        <v>5</v>
      </c>
      <c r="K9" s="816">
        <v>2.2400000000000002</v>
      </c>
      <c r="L9" s="817">
        <v>2</v>
      </c>
      <c r="M9" s="817">
        <v>14</v>
      </c>
      <c r="N9" s="818">
        <v>4.5599999999999996</v>
      </c>
      <c r="O9" s="817" t="s">
        <v>7164</v>
      </c>
      <c r="P9" s="834" t="s">
        <v>7173</v>
      </c>
      <c r="Q9" s="819">
        <f t="shared" si="0"/>
        <v>1</v>
      </c>
      <c r="R9" s="819">
        <f t="shared" si="0"/>
        <v>2.2400000000000002</v>
      </c>
      <c r="S9" s="830">
        <f t="shared" si="1"/>
        <v>4.5599999999999996</v>
      </c>
      <c r="T9" s="830">
        <f t="shared" si="2"/>
        <v>5</v>
      </c>
      <c r="U9" s="830">
        <f t="shared" si="3"/>
        <v>0.44000000000000039</v>
      </c>
      <c r="V9" s="835">
        <f t="shared" si="4"/>
        <v>1.0964912280701755</v>
      </c>
      <c r="W9" s="820">
        <v>0.44</v>
      </c>
    </row>
    <row r="10" spans="1:23" ht="14.4" customHeight="1" x14ac:dyDescent="0.3">
      <c r="A10" s="883" t="s">
        <v>7174</v>
      </c>
      <c r="B10" s="867">
        <v>1</v>
      </c>
      <c r="C10" s="868">
        <v>2.88</v>
      </c>
      <c r="D10" s="824">
        <v>3</v>
      </c>
      <c r="E10" s="869">
        <v>1</v>
      </c>
      <c r="F10" s="870">
        <v>2.88</v>
      </c>
      <c r="G10" s="825">
        <v>8</v>
      </c>
      <c r="H10" s="871"/>
      <c r="I10" s="870"/>
      <c r="J10" s="825"/>
      <c r="K10" s="872">
        <v>2.88</v>
      </c>
      <c r="L10" s="871">
        <v>2</v>
      </c>
      <c r="M10" s="871">
        <v>17</v>
      </c>
      <c r="N10" s="873">
        <v>5.81</v>
      </c>
      <c r="O10" s="871" t="s">
        <v>7164</v>
      </c>
      <c r="P10" s="874" t="s">
        <v>7175</v>
      </c>
      <c r="Q10" s="875">
        <f t="shared" si="0"/>
        <v>-1</v>
      </c>
      <c r="R10" s="875">
        <f t="shared" si="0"/>
        <v>-2.88</v>
      </c>
      <c r="S10" s="876" t="str">
        <f t="shared" si="1"/>
        <v/>
      </c>
      <c r="T10" s="876" t="str">
        <f t="shared" si="2"/>
        <v/>
      </c>
      <c r="U10" s="876" t="str">
        <f t="shared" si="3"/>
        <v/>
      </c>
      <c r="V10" s="877" t="str">
        <f t="shared" si="4"/>
        <v/>
      </c>
      <c r="W10" s="827"/>
    </row>
    <row r="11" spans="1:23" ht="14.4" customHeight="1" x14ac:dyDescent="0.3">
      <c r="A11" s="883" t="s">
        <v>7176</v>
      </c>
      <c r="B11" s="867">
        <v>13</v>
      </c>
      <c r="C11" s="868">
        <v>60.96</v>
      </c>
      <c r="D11" s="824">
        <v>17.899999999999999</v>
      </c>
      <c r="E11" s="869">
        <v>9</v>
      </c>
      <c r="F11" s="870">
        <v>46.85</v>
      </c>
      <c r="G11" s="825">
        <v>15.7</v>
      </c>
      <c r="H11" s="871">
        <v>3</v>
      </c>
      <c r="I11" s="870">
        <v>17.72</v>
      </c>
      <c r="J11" s="826">
        <v>14.7</v>
      </c>
      <c r="K11" s="872">
        <v>4.4000000000000004</v>
      </c>
      <c r="L11" s="871">
        <v>3</v>
      </c>
      <c r="M11" s="871">
        <v>25</v>
      </c>
      <c r="N11" s="873">
        <v>8.3699999999999992</v>
      </c>
      <c r="O11" s="871" t="s">
        <v>7164</v>
      </c>
      <c r="P11" s="874" t="s">
        <v>7177</v>
      </c>
      <c r="Q11" s="875">
        <f t="shared" si="0"/>
        <v>-10</v>
      </c>
      <c r="R11" s="875">
        <f t="shared" si="0"/>
        <v>-43.24</v>
      </c>
      <c r="S11" s="876">
        <f t="shared" si="1"/>
        <v>25.11</v>
      </c>
      <c r="T11" s="876">
        <f t="shared" si="2"/>
        <v>44.099999999999994</v>
      </c>
      <c r="U11" s="876">
        <f t="shared" si="3"/>
        <v>18.989999999999995</v>
      </c>
      <c r="V11" s="877">
        <f t="shared" si="4"/>
        <v>1.7562724014336917</v>
      </c>
      <c r="W11" s="827">
        <v>22.26</v>
      </c>
    </row>
    <row r="12" spans="1:23" ht="14.4" customHeight="1" x14ac:dyDescent="0.3">
      <c r="A12" s="882" t="s">
        <v>7178</v>
      </c>
      <c r="B12" s="821">
        <v>1</v>
      </c>
      <c r="C12" s="822">
        <v>1.18</v>
      </c>
      <c r="D12" s="823">
        <v>6</v>
      </c>
      <c r="E12" s="833"/>
      <c r="F12" s="811"/>
      <c r="G12" s="812"/>
      <c r="H12" s="817"/>
      <c r="I12" s="811"/>
      <c r="J12" s="812"/>
      <c r="K12" s="816">
        <v>0.63</v>
      </c>
      <c r="L12" s="817">
        <v>2</v>
      </c>
      <c r="M12" s="817">
        <v>21</v>
      </c>
      <c r="N12" s="818">
        <v>7.1</v>
      </c>
      <c r="O12" s="817" t="s">
        <v>7164</v>
      </c>
      <c r="P12" s="834" t="s">
        <v>7179</v>
      </c>
      <c r="Q12" s="819">
        <f t="shared" si="0"/>
        <v>-1</v>
      </c>
      <c r="R12" s="819">
        <f t="shared" si="0"/>
        <v>-1.18</v>
      </c>
      <c r="S12" s="830" t="str">
        <f t="shared" si="1"/>
        <v/>
      </c>
      <c r="T12" s="830" t="str">
        <f t="shared" si="2"/>
        <v/>
      </c>
      <c r="U12" s="830" t="str">
        <f t="shared" si="3"/>
        <v/>
      </c>
      <c r="V12" s="835" t="str">
        <f t="shared" si="4"/>
        <v/>
      </c>
      <c r="W12" s="820"/>
    </row>
    <row r="13" spans="1:23" ht="14.4" customHeight="1" x14ac:dyDescent="0.3">
      <c r="A13" s="882" t="s">
        <v>7180</v>
      </c>
      <c r="B13" s="821">
        <v>1</v>
      </c>
      <c r="C13" s="822">
        <v>13.8</v>
      </c>
      <c r="D13" s="823">
        <v>26</v>
      </c>
      <c r="E13" s="833"/>
      <c r="F13" s="811"/>
      <c r="G13" s="812"/>
      <c r="H13" s="817"/>
      <c r="I13" s="811"/>
      <c r="J13" s="812"/>
      <c r="K13" s="816">
        <v>2.58</v>
      </c>
      <c r="L13" s="817">
        <v>3</v>
      </c>
      <c r="M13" s="817">
        <v>30</v>
      </c>
      <c r="N13" s="818">
        <v>10.039999999999999</v>
      </c>
      <c r="O13" s="817" t="s">
        <v>7164</v>
      </c>
      <c r="P13" s="834" t="s">
        <v>7181</v>
      </c>
      <c r="Q13" s="819">
        <f t="shared" si="0"/>
        <v>-1</v>
      </c>
      <c r="R13" s="819">
        <f t="shared" si="0"/>
        <v>-13.8</v>
      </c>
      <c r="S13" s="830" t="str">
        <f t="shared" si="1"/>
        <v/>
      </c>
      <c r="T13" s="830" t="str">
        <f t="shared" si="2"/>
        <v/>
      </c>
      <c r="U13" s="830" t="str">
        <f t="shared" si="3"/>
        <v/>
      </c>
      <c r="V13" s="835" t="str">
        <f t="shared" si="4"/>
        <v/>
      </c>
      <c r="W13" s="820"/>
    </row>
    <row r="14" spans="1:23" ht="14.4" customHeight="1" x14ac:dyDescent="0.3">
      <c r="A14" s="882" t="s">
        <v>4646</v>
      </c>
      <c r="B14" s="830">
        <v>1</v>
      </c>
      <c r="C14" s="831">
        <v>1.39</v>
      </c>
      <c r="D14" s="832">
        <v>4</v>
      </c>
      <c r="E14" s="833">
        <v>1</v>
      </c>
      <c r="F14" s="811">
        <v>0.72</v>
      </c>
      <c r="G14" s="812">
        <v>1</v>
      </c>
      <c r="H14" s="813">
        <v>2</v>
      </c>
      <c r="I14" s="814">
        <v>8.44</v>
      </c>
      <c r="J14" s="815">
        <v>24</v>
      </c>
      <c r="K14" s="816">
        <v>1.39</v>
      </c>
      <c r="L14" s="817">
        <v>3</v>
      </c>
      <c r="M14" s="817">
        <v>27</v>
      </c>
      <c r="N14" s="818">
        <v>9.09</v>
      </c>
      <c r="O14" s="817" t="s">
        <v>7164</v>
      </c>
      <c r="P14" s="834" t="s">
        <v>7182</v>
      </c>
      <c r="Q14" s="819">
        <f t="shared" si="0"/>
        <v>1</v>
      </c>
      <c r="R14" s="819">
        <f t="shared" si="0"/>
        <v>7.05</v>
      </c>
      <c r="S14" s="830">
        <f t="shared" si="1"/>
        <v>18.18</v>
      </c>
      <c r="T14" s="830">
        <f t="shared" si="2"/>
        <v>48</v>
      </c>
      <c r="U14" s="830">
        <f t="shared" si="3"/>
        <v>29.82</v>
      </c>
      <c r="V14" s="835">
        <f t="shared" si="4"/>
        <v>2.6402640264026402</v>
      </c>
      <c r="W14" s="820">
        <v>29.82</v>
      </c>
    </row>
    <row r="15" spans="1:23" ht="14.4" customHeight="1" x14ac:dyDescent="0.3">
      <c r="A15" s="882" t="s">
        <v>7183</v>
      </c>
      <c r="B15" s="830">
        <v>2</v>
      </c>
      <c r="C15" s="831">
        <v>6.31</v>
      </c>
      <c r="D15" s="832">
        <v>9</v>
      </c>
      <c r="E15" s="833"/>
      <c r="F15" s="811"/>
      <c r="G15" s="812"/>
      <c r="H15" s="813">
        <v>3</v>
      </c>
      <c r="I15" s="814">
        <v>3.78</v>
      </c>
      <c r="J15" s="815">
        <v>6.7</v>
      </c>
      <c r="K15" s="816">
        <v>0.56999999999999995</v>
      </c>
      <c r="L15" s="817">
        <v>2</v>
      </c>
      <c r="M15" s="817">
        <v>18</v>
      </c>
      <c r="N15" s="818">
        <v>5.9</v>
      </c>
      <c r="O15" s="817" t="s">
        <v>7164</v>
      </c>
      <c r="P15" s="834" t="s">
        <v>7184</v>
      </c>
      <c r="Q15" s="819">
        <f t="shared" si="0"/>
        <v>1</v>
      </c>
      <c r="R15" s="819">
        <f t="shared" si="0"/>
        <v>-2.5299999999999998</v>
      </c>
      <c r="S15" s="830">
        <f t="shared" si="1"/>
        <v>17.700000000000003</v>
      </c>
      <c r="T15" s="830">
        <f t="shared" si="2"/>
        <v>20.100000000000001</v>
      </c>
      <c r="U15" s="830">
        <f t="shared" si="3"/>
        <v>2.3999999999999986</v>
      </c>
      <c r="V15" s="835">
        <f t="shared" si="4"/>
        <v>1.1355932203389829</v>
      </c>
      <c r="W15" s="820">
        <v>5.2</v>
      </c>
    </row>
    <row r="16" spans="1:23" ht="14.4" customHeight="1" x14ac:dyDescent="0.3">
      <c r="A16" s="883" t="s">
        <v>7185</v>
      </c>
      <c r="B16" s="876"/>
      <c r="C16" s="878"/>
      <c r="D16" s="836"/>
      <c r="E16" s="869">
        <v>1</v>
      </c>
      <c r="F16" s="870">
        <v>2.89</v>
      </c>
      <c r="G16" s="825">
        <v>3</v>
      </c>
      <c r="H16" s="879">
        <v>4</v>
      </c>
      <c r="I16" s="880">
        <v>11.62</v>
      </c>
      <c r="J16" s="826">
        <v>18.5</v>
      </c>
      <c r="K16" s="872">
        <v>0.72</v>
      </c>
      <c r="L16" s="871">
        <v>3</v>
      </c>
      <c r="M16" s="871">
        <v>24</v>
      </c>
      <c r="N16" s="873">
        <v>7.89</v>
      </c>
      <c r="O16" s="871" t="s">
        <v>7164</v>
      </c>
      <c r="P16" s="874" t="s">
        <v>7186</v>
      </c>
      <c r="Q16" s="875">
        <f t="shared" si="0"/>
        <v>4</v>
      </c>
      <c r="R16" s="875">
        <f t="shared" si="0"/>
        <v>11.62</v>
      </c>
      <c r="S16" s="876">
        <f t="shared" si="1"/>
        <v>31.56</v>
      </c>
      <c r="T16" s="876">
        <f t="shared" si="2"/>
        <v>74</v>
      </c>
      <c r="U16" s="876">
        <f t="shared" si="3"/>
        <v>42.44</v>
      </c>
      <c r="V16" s="877">
        <f t="shared" si="4"/>
        <v>2.3447401774397973</v>
      </c>
      <c r="W16" s="827">
        <v>44.33</v>
      </c>
    </row>
    <row r="17" spans="1:23" ht="14.4" customHeight="1" x14ac:dyDescent="0.3">
      <c r="A17" s="883" t="s">
        <v>7187</v>
      </c>
      <c r="B17" s="876">
        <v>1</v>
      </c>
      <c r="C17" s="878">
        <v>1.24</v>
      </c>
      <c r="D17" s="836">
        <v>5</v>
      </c>
      <c r="E17" s="869">
        <v>1</v>
      </c>
      <c r="F17" s="870">
        <v>8.76</v>
      </c>
      <c r="G17" s="825">
        <v>13</v>
      </c>
      <c r="H17" s="879">
        <v>2</v>
      </c>
      <c r="I17" s="880">
        <v>6.59</v>
      </c>
      <c r="J17" s="826">
        <v>13.5</v>
      </c>
      <c r="K17" s="872">
        <v>1.24</v>
      </c>
      <c r="L17" s="871">
        <v>3</v>
      </c>
      <c r="M17" s="871">
        <v>29</v>
      </c>
      <c r="N17" s="873">
        <v>9.6999999999999993</v>
      </c>
      <c r="O17" s="871" t="s">
        <v>7164</v>
      </c>
      <c r="P17" s="874" t="s">
        <v>7188</v>
      </c>
      <c r="Q17" s="875">
        <f t="shared" si="0"/>
        <v>1</v>
      </c>
      <c r="R17" s="875">
        <f t="shared" si="0"/>
        <v>5.35</v>
      </c>
      <c r="S17" s="876">
        <f t="shared" si="1"/>
        <v>19.399999999999999</v>
      </c>
      <c r="T17" s="876">
        <f t="shared" si="2"/>
        <v>27</v>
      </c>
      <c r="U17" s="876">
        <f t="shared" si="3"/>
        <v>7.6000000000000014</v>
      </c>
      <c r="V17" s="877">
        <f t="shared" si="4"/>
        <v>1.3917525773195878</v>
      </c>
      <c r="W17" s="827">
        <v>7.6</v>
      </c>
    </row>
    <row r="18" spans="1:23" ht="14.4" customHeight="1" x14ac:dyDescent="0.3">
      <c r="A18" s="882" t="s">
        <v>7189</v>
      </c>
      <c r="B18" s="830">
        <v>5</v>
      </c>
      <c r="C18" s="831">
        <v>2.82</v>
      </c>
      <c r="D18" s="832">
        <v>3</v>
      </c>
      <c r="E18" s="833">
        <v>3</v>
      </c>
      <c r="F18" s="811">
        <v>1.79</v>
      </c>
      <c r="G18" s="812">
        <v>5.7</v>
      </c>
      <c r="H18" s="813">
        <v>3</v>
      </c>
      <c r="I18" s="814">
        <v>1.69</v>
      </c>
      <c r="J18" s="815">
        <v>6.7</v>
      </c>
      <c r="K18" s="816">
        <v>0.56000000000000005</v>
      </c>
      <c r="L18" s="817">
        <v>2</v>
      </c>
      <c r="M18" s="817">
        <v>15</v>
      </c>
      <c r="N18" s="818">
        <v>5.07</v>
      </c>
      <c r="O18" s="817" t="s">
        <v>7164</v>
      </c>
      <c r="P18" s="834" t="s">
        <v>7190</v>
      </c>
      <c r="Q18" s="819">
        <f t="shared" si="0"/>
        <v>-2</v>
      </c>
      <c r="R18" s="819">
        <f t="shared" si="0"/>
        <v>-1.1299999999999999</v>
      </c>
      <c r="S18" s="830">
        <f t="shared" si="1"/>
        <v>15.21</v>
      </c>
      <c r="T18" s="830">
        <f t="shared" si="2"/>
        <v>20.100000000000001</v>
      </c>
      <c r="U18" s="830">
        <f t="shared" si="3"/>
        <v>4.8900000000000006</v>
      </c>
      <c r="V18" s="835">
        <f t="shared" si="4"/>
        <v>1.3214990138067062</v>
      </c>
      <c r="W18" s="820">
        <v>6.93</v>
      </c>
    </row>
    <row r="19" spans="1:23" ht="14.4" customHeight="1" x14ac:dyDescent="0.3">
      <c r="A19" s="883" t="s">
        <v>7191</v>
      </c>
      <c r="B19" s="876">
        <v>1</v>
      </c>
      <c r="C19" s="878">
        <v>1.01</v>
      </c>
      <c r="D19" s="836">
        <v>20</v>
      </c>
      <c r="E19" s="869"/>
      <c r="F19" s="870"/>
      <c r="G19" s="825"/>
      <c r="H19" s="879">
        <v>1</v>
      </c>
      <c r="I19" s="880">
        <v>1.45</v>
      </c>
      <c r="J19" s="828">
        <v>6</v>
      </c>
      <c r="K19" s="872">
        <v>0.72</v>
      </c>
      <c r="L19" s="871">
        <v>2</v>
      </c>
      <c r="M19" s="871">
        <v>21</v>
      </c>
      <c r="N19" s="873">
        <v>6.98</v>
      </c>
      <c r="O19" s="871" t="s">
        <v>7164</v>
      </c>
      <c r="P19" s="874" t="s">
        <v>7192</v>
      </c>
      <c r="Q19" s="875">
        <f t="shared" si="0"/>
        <v>0</v>
      </c>
      <c r="R19" s="875">
        <f t="shared" si="0"/>
        <v>0.43999999999999995</v>
      </c>
      <c r="S19" s="876">
        <f t="shared" si="1"/>
        <v>6.98</v>
      </c>
      <c r="T19" s="876">
        <f t="shared" si="2"/>
        <v>6</v>
      </c>
      <c r="U19" s="876">
        <f t="shared" si="3"/>
        <v>-0.98000000000000043</v>
      </c>
      <c r="V19" s="877">
        <f t="shared" si="4"/>
        <v>0.85959885386819479</v>
      </c>
      <c r="W19" s="827"/>
    </row>
    <row r="20" spans="1:23" ht="14.4" customHeight="1" x14ac:dyDescent="0.3">
      <c r="A20" s="883" t="s">
        <v>7193</v>
      </c>
      <c r="B20" s="876">
        <v>3</v>
      </c>
      <c r="C20" s="878">
        <v>26.07</v>
      </c>
      <c r="D20" s="836">
        <v>36</v>
      </c>
      <c r="E20" s="869">
        <v>4</v>
      </c>
      <c r="F20" s="870">
        <v>13.38</v>
      </c>
      <c r="G20" s="825">
        <v>13.5</v>
      </c>
      <c r="H20" s="879">
        <v>7</v>
      </c>
      <c r="I20" s="880">
        <v>12.11</v>
      </c>
      <c r="J20" s="826">
        <v>12.4</v>
      </c>
      <c r="K20" s="872">
        <v>1.04</v>
      </c>
      <c r="L20" s="871">
        <v>3</v>
      </c>
      <c r="M20" s="871">
        <v>27</v>
      </c>
      <c r="N20" s="873">
        <v>9.01</v>
      </c>
      <c r="O20" s="871" t="s">
        <v>7164</v>
      </c>
      <c r="P20" s="874" t="s">
        <v>7194</v>
      </c>
      <c r="Q20" s="875">
        <f t="shared" si="0"/>
        <v>4</v>
      </c>
      <c r="R20" s="875">
        <f t="shared" si="0"/>
        <v>-13.96</v>
      </c>
      <c r="S20" s="876">
        <f t="shared" si="1"/>
        <v>63.07</v>
      </c>
      <c r="T20" s="876">
        <f t="shared" si="2"/>
        <v>86.8</v>
      </c>
      <c r="U20" s="876">
        <f t="shared" si="3"/>
        <v>23.729999999999997</v>
      </c>
      <c r="V20" s="877">
        <f t="shared" si="4"/>
        <v>1.3762486126526081</v>
      </c>
      <c r="W20" s="827">
        <v>36.950000000000003</v>
      </c>
    </row>
    <row r="21" spans="1:23" ht="14.4" customHeight="1" x14ac:dyDescent="0.3">
      <c r="A21" s="882" t="s">
        <v>7195</v>
      </c>
      <c r="B21" s="830"/>
      <c r="C21" s="831"/>
      <c r="D21" s="832"/>
      <c r="E21" s="833"/>
      <c r="F21" s="811"/>
      <c r="G21" s="812"/>
      <c r="H21" s="813">
        <v>1</v>
      </c>
      <c r="I21" s="814">
        <v>0.49</v>
      </c>
      <c r="J21" s="829">
        <v>3</v>
      </c>
      <c r="K21" s="816">
        <v>0.49</v>
      </c>
      <c r="L21" s="817">
        <v>2</v>
      </c>
      <c r="M21" s="817">
        <v>14</v>
      </c>
      <c r="N21" s="818">
        <v>4.5199999999999996</v>
      </c>
      <c r="O21" s="817" t="s">
        <v>7164</v>
      </c>
      <c r="P21" s="834" t="s">
        <v>7196</v>
      </c>
      <c r="Q21" s="819">
        <f t="shared" si="0"/>
        <v>1</v>
      </c>
      <c r="R21" s="819">
        <f t="shared" si="0"/>
        <v>0.49</v>
      </c>
      <c r="S21" s="830">
        <f t="shared" si="1"/>
        <v>4.5199999999999996</v>
      </c>
      <c r="T21" s="830">
        <f t="shared" si="2"/>
        <v>3</v>
      </c>
      <c r="U21" s="830">
        <f t="shared" si="3"/>
        <v>-1.5199999999999996</v>
      </c>
      <c r="V21" s="835">
        <f t="shared" si="4"/>
        <v>0.66371681415929207</v>
      </c>
      <c r="W21" s="820"/>
    </row>
    <row r="22" spans="1:23" ht="14.4" customHeight="1" x14ac:dyDescent="0.3">
      <c r="A22" s="883" t="s">
        <v>7197</v>
      </c>
      <c r="B22" s="876"/>
      <c r="C22" s="878"/>
      <c r="D22" s="836"/>
      <c r="E22" s="869">
        <v>1</v>
      </c>
      <c r="F22" s="870">
        <v>0.67</v>
      </c>
      <c r="G22" s="825">
        <v>7</v>
      </c>
      <c r="H22" s="879">
        <v>2</v>
      </c>
      <c r="I22" s="880">
        <v>1.6</v>
      </c>
      <c r="J22" s="826">
        <v>6.5</v>
      </c>
      <c r="K22" s="872">
        <v>0.67</v>
      </c>
      <c r="L22" s="871">
        <v>2</v>
      </c>
      <c r="M22" s="871">
        <v>18</v>
      </c>
      <c r="N22" s="873">
        <v>5.94</v>
      </c>
      <c r="O22" s="871" t="s">
        <v>7164</v>
      </c>
      <c r="P22" s="874" t="s">
        <v>7198</v>
      </c>
      <c r="Q22" s="875">
        <f t="shared" si="0"/>
        <v>2</v>
      </c>
      <c r="R22" s="875">
        <f t="shared" si="0"/>
        <v>1.6</v>
      </c>
      <c r="S22" s="876">
        <f t="shared" si="1"/>
        <v>11.88</v>
      </c>
      <c r="T22" s="876">
        <f t="shared" si="2"/>
        <v>13</v>
      </c>
      <c r="U22" s="876">
        <f t="shared" si="3"/>
        <v>1.1199999999999992</v>
      </c>
      <c r="V22" s="877">
        <f t="shared" si="4"/>
        <v>1.0942760942760943</v>
      </c>
      <c r="W22" s="827">
        <v>2.06</v>
      </c>
    </row>
    <row r="23" spans="1:23" ht="14.4" customHeight="1" x14ac:dyDescent="0.3">
      <c r="A23" s="882" t="s">
        <v>1189</v>
      </c>
      <c r="B23" s="830"/>
      <c r="C23" s="831"/>
      <c r="D23" s="832"/>
      <c r="E23" s="833"/>
      <c r="F23" s="811"/>
      <c r="G23" s="812"/>
      <c r="H23" s="813">
        <v>1</v>
      </c>
      <c r="I23" s="814">
        <v>1.79</v>
      </c>
      <c r="J23" s="815">
        <v>10</v>
      </c>
      <c r="K23" s="816">
        <v>1.79</v>
      </c>
      <c r="L23" s="817">
        <v>3</v>
      </c>
      <c r="M23" s="817">
        <v>24</v>
      </c>
      <c r="N23" s="818">
        <v>8.09</v>
      </c>
      <c r="O23" s="817" t="s">
        <v>7164</v>
      </c>
      <c r="P23" s="834" t="s">
        <v>7199</v>
      </c>
      <c r="Q23" s="819">
        <f t="shared" si="0"/>
        <v>1</v>
      </c>
      <c r="R23" s="819">
        <f t="shared" si="0"/>
        <v>1.79</v>
      </c>
      <c r="S23" s="830">
        <f t="shared" si="1"/>
        <v>8.09</v>
      </c>
      <c r="T23" s="830">
        <f t="shared" si="2"/>
        <v>10</v>
      </c>
      <c r="U23" s="830">
        <f t="shared" si="3"/>
        <v>1.9100000000000001</v>
      </c>
      <c r="V23" s="835">
        <f t="shared" si="4"/>
        <v>1.2360939431396787</v>
      </c>
      <c r="W23" s="820">
        <v>1.91</v>
      </c>
    </row>
    <row r="24" spans="1:23" ht="14.4" customHeight="1" x14ac:dyDescent="0.3">
      <c r="A24" s="882" t="s">
        <v>7200</v>
      </c>
      <c r="B24" s="830"/>
      <c r="C24" s="831"/>
      <c r="D24" s="832"/>
      <c r="E24" s="813">
        <v>1</v>
      </c>
      <c r="F24" s="814">
        <v>5.03</v>
      </c>
      <c r="G24" s="829">
        <v>19</v>
      </c>
      <c r="H24" s="817">
        <v>1</v>
      </c>
      <c r="I24" s="811">
        <v>4.82</v>
      </c>
      <c r="J24" s="815">
        <v>23</v>
      </c>
      <c r="K24" s="816">
        <v>4.82</v>
      </c>
      <c r="L24" s="817">
        <v>6</v>
      </c>
      <c r="M24" s="817">
        <v>56</v>
      </c>
      <c r="N24" s="818">
        <v>18.62</v>
      </c>
      <c r="O24" s="817" t="s">
        <v>7164</v>
      </c>
      <c r="P24" s="834" t="s">
        <v>7201</v>
      </c>
      <c r="Q24" s="819">
        <f t="shared" si="0"/>
        <v>1</v>
      </c>
      <c r="R24" s="819">
        <f t="shared" si="0"/>
        <v>4.82</v>
      </c>
      <c r="S24" s="830">
        <f t="shared" si="1"/>
        <v>18.62</v>
      </c>
      <c r="T24" s="830">
        <f t="shared" si="2"/>
        <v>23</v>
      </c>
      <c r="U24" s="830">
        <f t="shared" si="3"/>
        <v>4.379999999999999</v>
      </c>
      <c r="V24" s="835">
        <f t="shared" si="4"/>
        <v>1.2352309344790546</v>
      </c>
      <c r="W24" s="820">
        <v>4.38</v>
      </c>
    </row>
    <row r="25" spans="1:23" ht="14.4" customHeight="1" x14ac:dyDescent="0.3">
      <c r="A25" s="883" t="s">
        <v>7202</v>
      </c>
      <c r="B25" s="876"/>
      <c r="C25" s="878"/>
      <c r="D25" s="836"/>
      <c r="E25" s="879">
        <v>1</v>
      </c>
      <c r="F25" s="880">
        <v>10.92</v>
      </c>
      <c r="G25" s="828">
        <v>48</v>
      </c>
      <c r="H25" s="871"/>
      <c r="I25" s="870"/>
      <c r="J25" s="825"/>
      <c r="K25" s="872">
        <v>8.11</v>
      </c>
      <c r="L25" s="871">
        <v>7</v>
      </c>
      <c r="M25" s="871">
        <v>62</v>
      </c>
      <c r="N25" s="873">
        <v>20.57</v>
      </c>
      <c r="O25" s="871" t="s">
        <v>7164</v>
      </c>
      <c r="P25" s="874" t="s">
        <v>7203</v>
      </c>
      <c r="Q25" s="875">
        <f t="shared" si="0"/>
        <v>0</v>
      </c>
      <c r="R25" s="875">
        <f t="shared" si="0"/>
        <v>0</v>
      </c>
      <c r="S25" s="876" t="str">
        <f t="shared" si="1"/>
        <v/>
      </c>
      <c r="T25" s="876" t="str">
        <f t="shared" si="2"/>
        <v/>
      </c>
      <c r="U25" s="876" t="str">
        <f t="shared" si="3"/>
        <v/>
      </c>
      <c r="V25" s="877" t="str">
        <f t="shared" si="4"/>
        <v/>
      </c>
      <c r="W25" s="827"/>
    </row>
    <row r="26" spans="1:23" ht="14.4" customHeight="1" x14ac:dyDescent="0.3">
      <c r="A26" s="882" t="s">
        <v>7204</v>
      </c>
      <c r="B26" s="821">
        <v>3</v>
      </c>
      <c r="C26" s="822">
        <v>4.18</v>
      </c>
      <c r="D26" s="823">
        <v>14.3</v>
      </c>
      <c r="E26" s="833">
        <v>1</v>
      </c>
      <c r="F26" s="811">
        <v>1.03</v>
      </c>
      <c r="G26" s="812">
        <v>3</v>
      </c>
      <c r="H26" s="817"/>
      <c r="I26" s="811"/>
      <c r="J26" s="812"/>
      <c r="K26" s="816">
        <v>1.03</v>
      </c>
      <c r="L26" s="817">
        <v>2</v>
      </c>
      <c r="M26" s="817">
        <v>19</v>
      </c>
      <c r="N26" s="818">
        <v>6.44</v>
      </c>
      <c r="O26" s="817" t="s">
        <v>7164</v>
      </c>
      <c r="P26" s="834" t="s">
        <v>7205</v>
      </c>
      <c r="Q26" s="819">
        <f t="shared" si="0"/>
        <v>-3</v>
      </c>
      <c r="R26" s="819">
        <f t="shared" si="0"/>
        <v>-4.18</v>
      </c>
      <c r="S26" s="830" t="str">
        <f t="shared" si="1"/>
        <v/>
      </c>
      <c r="T26" s="830" t="str">
        <f t="shared" si="2"/>
        <v/>
      </c>
      <c r="U26" s="830" t="str">
        <f t="shared" si="3"/>
        <v/>
      </c>
      <c r="V26" s="835" t="str">
        <f t="shared" si="4"/>
        <v/>
      </c>
      <c r="W26" s="820"/>
    </row>
    <row r="27" spans="1:23" ht="14.4" customHeight="1" x14ac:dyDescent="0.3">
      <c r="A27" s="883" t="s">
        <v>7206</v>
      </c>
      <c r="B27" s="867">
        <v>1</v>
      </c>
      <c r="C27" s="868">
        <v>3.67</v>
      </c>
      <c r="D27" s="824">
        <v>45</v>
      </c>
      <c r="E27" s="869">
        <v>1</v>
      </c>
      <c r="F27" s="870">
        <v>6.99</v>
      </c>
      <c r="G27" s="825">
        <v>31</v>
      </c>
      <c r="H27" s="871">
        <v>3</v>
      </c>
      <c r="I27" s="870">
        <v>15.62</v>
      </c>
      <c r="J27" s="826">
        <v>20.3</v>
      </c>
      <c r="K27" s="872">
        <v>3.67</v>
      </c>
      <c r="L27" s="871">
        <v>6</v>
      </c>
      <c r="M27" s="871">
        <v>50</v>
      </c>
      <c r="N27" s="873">
        <v>16.649999999999999</v>
      </c>
      <c r="O27" s="871" t="s">
        <v>7164</v>
      </c>
      <c r="P27" s="874" t="s">
        <v>7207</v>
      </c>
      <c r="Q27" s="875">
        <f t="shared" si="0"/>
        <v>2</v>
      </c>
      <c r="R27" s="875">
        <f t="shared" si="0"/>
        <v>11.95</v>
      </c>
      <c r="S27" s="876">
        <f t="shared" si="1"/>
        <v>49.949999999999996</v>
      </c>
      <c r="T27" s="876">
        <f t="shared" si="2"/>
        <v>60.900000000000006</v>
      </c>
      <c r="U27" s="876">
        <f t="shared" si="3"/>
        <v>10.95000000000001</v>
      </c>
      <c r="V27" s="877">
        <f t="shared" si="4"/>
        <v>1.2192192192192195</v>
      </c>
      <c r="W27" s="827">
        <v>22.7</v>
      </c>
    </row>
    <row r="28" spans="1:23" ht="14.4" customHeight="1" x14ac:dyDescent="0.3">
      <c r="A28" s="882" t="s">
        <v>7208</v>
      </c>
      <c r="B28" s="830">
        <v>2</v>
      </c>
      <c r="C28" s="831">
        <v>2.13</v>
      </c>
      <c r="D28" s="832">
        <v>3.5</v>
      </c>
      <c r="E28" s="833">
        <v>4</v>
      </c>
      <c r="F28" s="811">
        <v>3.86</v>
      </c>
      <c r="G28" s="812">
        <v>4.8</v>
      </c>
      <c r="H28" s="813">
        <v>2</v>
      </c>
      <c r="I28" s="814">
        <v>1.82</v>
      </c>
      <c r="J28" s="829">
        <v>3</v>
      </c>
      <c r="K28" s="816">
        <v>0.91</v>
      </c>
      <c r="L28" s="817">
        <v>2</v>
      </c>
      <c r="M28" s="817">
        <v>14</v>
      </c>
      <c r="N28" s="818">
        <v>4.79</v>
      </c>
      <c r="O28" s="817" t="s">
        <v>7164</v>
      </c>
      <c r="P28" s="834" t="s">
        <v>7209</v>
      </c>
      <c r="Q28" s="819">
        <f t="shared" si="0"/>
        <v>0</v>
      </c>
      <c r="R28" s="819">
        <f t="shared" si="0"/>
        <v>-0.30999999999999983</v>
      </c>
      <c r="S28" s="830">
        <f t="shared" si="1"/>
        <v>9.58</v>
      </c>
      <c r="T28" s="830">
        <f t="shared" si="2"/>
        <v>6</v>
      </c>
      <c r="U28" s="830">
        <f t="shared" si="3"/>
        <v>-3.58</v>
      </c>
      <c r="V28" s="835">
        <f t="shared" si="4"/>
        <v>0.62630480167014613</v>
      </c>
      <c r="W28" s="820"/>
    </row>
    <row r="29" spans="1:23" ht="14.4" customHeight="1" x14ac:dyDescent="0.3">
      <c r="A29" s="883" t="s">
        <v>7210</v>
      </c>
      <c r="B29" s="876"/>
      <c r="C29" s="878"/>
      <c r="D29" s="836"/>
      <c r="E29" s="869">
        <v>1</v>
      </c>
      <c r="F29" s="870">
        <v>0.92</v>
      </c>
      <c r="G29" s="825">
        <v>4</v>
      </c>
      <c r="H29" s="879">
        <v>3</v>
      </c>
      <c r="I29" s="880">
        <v>3.69</v>
      </c>
      <c r="J29" s="826">
        <v>8.3000000000000007</v>
      </c>
      <c r="K29" s="872">
        <v>0.92</v>
      </c>
      <c r="L29" s="871">
        <v>2</v>
      </c>
      <c r="M29" s="871">
        <v>17</v>
      </c>
      <c r="N29" s="873">
        <v>5.7</v>
      </c>
      <c r="O29" s="871" t="s">
        <v>7164</v>
      </c>
      <c r="P29" s="874" t="s">
        <v>7211</v>
      </c>
      <c r="Q29" s="875">
        <f t="shared" si="0"/>
        <v>3</v>
      </c>
      <c r="R29" s="875">
        <f t="shared" si="0"/>
        <v>3.69</v>
      </c>
      <c r="S29" s="876">
        <f t="shared" si="1"/>
        <v>17.100000000000001</v>
      </c>
      <c r="T29" s="876">
        <f t="shared" si="2"/>
        <v>24.900000000000002</v>
      </c>
      <c r="U29" s="876">
        <f t="shared" si="3"/>
        <v>7.8000000000000007</v>
      </c>
      <c r="V29" s="877">
        <f t="shared" si="4"/>
        <v>1.4561403508771931</v>
      </c>
      <c r="W29" s="827">
        <v>7.9</v>
      </c>
    </row>
    <row r="30" spans="1:23" ht="14.4" customHeight="1" x14ac:dyDescent="0.3">
      <c r="A30" s="883" t="s">
        <v>7212</v>
      </c>
      <c r="B30" s="876">
        <v>12</v>
      </c>
      <c r="C30" s="878">
        <v>38.21</v>
      </c>
      <c r="D30" s="836">
        <v>11.3</v>
      </c>
      <c r="E30" s="869">
        <v>10</v>
      </c>
      <c r="F30" s="870">
        <v>135.33000000000001</v>
      </c>
      <c r="G30" s="825">
        <v>27.6</v>
      </c>
      <c r="H30" s="879">
        <v>13</v>
      </c>
      <c r="I30" s="880">
        <v>38.82</v>
      </c>
      <c r="J30" s="826">
        <v>10.5</v>
      </c>
      <c r="K30" s="872">
        <v>3.09</v>
      </c>
      <c r="L30" s="871">
        <v>3</v>
      </c>
      <c r="M30" s="871">
        <v>30</v>
      </c>
      <c r="N30" s="873">
        <v>10.119999999999999</v>
      </c>
      <c r="O30" s="871" t="s">
        <v>7164</v>
      </c>
      <c r="P30" s="874" t="s">
        <v>7213</v>
      </c>
      <c r="Q30" s="875">
        <f t="shared" si="0"/>
        <v>1</v>
      </c>
      <c r="R30" s="875">
        <f t="shared" si="0"/>
        <v>0.60999999999999943</v>
      </c>
      <c r="S30" s="876">
        <f t="shared" si="1"/>
        <v>131.56</v>
      </c>
      <c r="T30" s="876">
        <f t="shared" si="2"/>
        <v>136.5</v>
      </c>
      <c r="U30" s="876">
        <f t="shared" si="3"/>
        <v>4.9399999999999977</v>
      </c>
      <c r="V30" s="877">
        <f t="shared" si="4"/>
        <v>1.0375494071146245</v>
      </c>
      <c r="W30" s="827">
        <v>38.159999999999997</v>
      </c>
    </row>
    <row r="31" spans="1:23" ht="14.4" customHeight="1" x14ac:dyDescent="0.3">
      <c r="A31" s="882" t="s">
        <v>7214</v>
      </c>
      <c r="B31" s="830">
        <v>19</v>
      </c>
      <c r="C31" s="831">
        <v>14.87</v>
      </c>
      <c r="D31" s="832">
        <v>6.4</v>
      </c>
      <c r="E31" s="833">
        <v>16</v>
      </c>
      <c r="F31" s="811">
        <v>12.3</v>
      </c>
      <c r="G31" s="812">
        <v>4.9000000000000004</v>
      </c>
      <c r="H31" s="813">
        <v>23</v>
      </c>
      <c r="I31" s="814">
        <v>16.45</v>
      </c>
      <c r="J31" s="829">
        <v>5.9</v>
      </c>
      <c r="K31" s="816">
        <v>0.66</v>
      </c>
      <c r="L31" s="817">
        <v>2</v>
      </c>
      <c r="M31" s="817">
        <v>18</v>
      </c>
      <c r="N31" s="818">
        <v>5.94</v>
      </c>
      <c r="O31" s="817" t="s">
        <v>7164</v>
      </c>
      <c r="P31" s="834" t="s">
        <v>7215</v>
      </c>
      <c r="Q31" s="819">
        <f t="shared" si="0"/>
        <v>4</v>
      </c>
      <c r="R31" s="819">
        <f t="shared" si="0"/>
        <v>1.58</v>
      </c>
      <c r="S31" s="830">
        <f t="shared" si="1"/>
        <v>136.62</v>
      </c>
      <c r="T31" s="830">
        <f t="shared" si="2"/>
        <v>135.70000000000002</v>
      </c>
      <c r="U31" s="830">
        <f t="shared" si="3"/>
        <v>-0.91999999999998749</v>
      </c>
      <c r="V31" s="835">
        <f t="shared" si="4"/>
        <v>0.99326599326599341</v>
      </c>
      <c r="W31" s="820">
        <v>41.54</v>
      </c>
    </row>
    <row r="32" spans="1:23" ht="14.4" customHeight="1" x14ac:dyDescent="0.3">
      <c r="A32" s="883" t="s">
        <v>7216</v>
      </c>
      <c r="B32" s="876">
        <v>3</v>
      </c>
      <c r="C32" s="878">
        <v>3.57</v>
      </c>
      <c r="D32" s="836">
        <v>11.7</v>
      </c>
      <c r="E32" s="869">
        <v>6</v>
      </c>
      <c r="F32" s="870">
        <v>5.93</v>
      </c>
      <c r="G32" s="825">
        <v>4.8</v>
      </c>
      <c r="H32" s="879">
        <v>16</v>
      </c>
      <c r="I32" s="880">
        <v>15.45</v>
      </c>
      <c r="J32" s="826">
        <v>9.6</v>
      </c>
      <c r="K32" s="872">
        <v>0.76</v>
      </c>
      <c r="L32" s="871">
        <v>2</v>
      </c>
      <c r="M32" s="871">
        <v>18</v>
      </c>
      <c r="N32" s="873">
        <v>6.08</v>
      </c>
      <c r="O32" s="871" t="s">
        <v>7164</v>
      </c>
      <c r="P32" s="874" t="s">
        <v>7217</v>
      </c>
      <c r="Q32" s="875">
        <f t="shared" si="0"/>
        <v>13</v>
      </c>
      <c r="R32" s="875">
        <f t="shared" si="0"/>
        <v>11.879999999999999</v>
      </c>
      <c r="S32" s="876">
        <f t="shared" si="1"/>
        <v>97.28</v>
      </c>
      <c r="T32" s="876">
        <f t="shared" si="2"/>
        <v>153.6</v>
      </c>
      <c r="U32" s="876">
        <f t="shared" si="3"/>
        <v>56.319999999999993</v>
      </c>
      <c r="V32" s="877">
        <f t="shared" si="4"/>
        <v>1.5789473684210527</v>
      </c>
      <c r="W32" s="827">
        <v>74.36</v>
      </c>
    </row>
    <row r="33" spans="1:23" ht="14.4" customHeight="1" x14ac:dyDescent="0.3">
      <c r="A33" s="883" t="s">
        <v>7218</v>
      </c>
      <c r="B33" s="876">
        <v>24</v>
      </c>
      <c r="C33" s="878">
        <v>46.94</v>
      </c>
      <c r="D33" s="836">
        <v>9.6999999999999993</v>
      </c>
      <c r="E33" s="869">
        <v>27</v>
      </c>
      <c r="F33" s="870">
        <v>77.84</v>
      </c>
      <c r="G33" s="825">
        <v>10.6</v>
      </c>
      <c r="H33" s="879">
        <v>34</v>
      </c>
      <c r="I33" s="880">
        <v>77.349999999999994</v>
      </c>
      <c r="J33" s="826">
        <v>10.4</v>
      </c>
      <c r="K33" s="872">
        <v>1.83</v>
      </c>
      <c r="L33" s="871">
        <v>3</v>
      </c>
      <c r="M33" s="871">
        <v>31</v>
      </c>
      <c r="N33" s="873">
        <v>10.23</v>
      </c>
      <c r="O33" s="871" t="s">
        <v>7164</v>
      </c>
      <c r="P33" s="874" t="s">
        <v>7219</v>
      </c>
      <c r="Q33" s="875">
        <f t="shared" si="0"/>
        <v>10</v>
      </c>
      <c r="R33" s="875">
        <f t="shared" si="0"/>
        <v>30.409999999999997</v>
      </c>
      <c r="S33" s="876">
        <f t="shared" si="1"/>
        <v>347.82</v>
      </c>
      <c r="T33" s="876">
        <f t="shared" si="2"/>
        <v>353.6</v>
      </c>
      <c r="U33" s="876">
        <f t="shared" si="3"/>
        <v>5.7800000000000296</v>
      </c>
      <c r="V33" s="877">
        <f t="shared" si="4"/>
        <v>1.0166177908113392</v>
      </c>
      <c r="W33" s="827">
        <v>118.7</v>
      </c>
    </row>
    <row r="34" spans="1:23" ht="14.4" customHeight="1" x14ac:dyDescent="0.3">
      <c r="A34" s="882" t="s">
        <v>7220</v>
      </c>
      <c r="B34" s="821">
        <v>82</v>
      </c>
      <c r="C34" s="822">
        <v>46.77</v>
      </c>
      <c r="D34" s="823">
        <v>4.3</v>
      </c>
      <c r="E34" s="833">
        <v>68</v>
      </c>
      <c r="F34" s="811">
        <v>35.119999999999997</v>
      </c>
      <c r="G34" s="812">
        <v>4.5999999999999996</v>
      </c>
      <c r="H34" s="817">
        <v>66</v>
      </c>
      <c r="I34" s="811">
        <v>37.090000000000003</v>
      </c>
      <c r="J34" s="815">
        <v>4.4000000000000004</v>
      </c>
      <c r="K34" s="816">
        <v>0.49</v>
      </c>
      <c r="L34" s="817">
        <v>1</v>
      </c>
      <c r="M34" s="817">
        <v>11</v>
      </c>
      <c r="N34" s="818">
        <v>3.7</v>
      </c>
      <c r="O34" s="817" t="s">
        <v>7164</v>
      </c>
      <c r="P34" s="834" t="s">
        <v>7221</v>
      </c>
      <c r="Q34" s="819">
        <f t="shared" si="0"/>
        <v>-16</v>
      </c>
      <c r="R34" s="819">
        <f t="shared" si="0"/>
        <v>-9.68</v>
      </c>
      <c r="S34" s="830">
        <f t="shared" si="1"/>
        <v>244.20000000000002</v>
      </c>
      <c r="T34" s="830">
        <f t="shared" si="2"/>
        <v>290.40000000000003</v>
      </c>
      <c r="U34" s="830">
        <f t="shared" si="3"/>
        <v>46.200000000000017</v>
      </c>
      <c r="V34" s="835">
        <f t="shared" si="4"/>
        <v>1.1891891891891893</v>
      </c>
      <c r="W34" s="820">
        <v>95</v>
      </c>
    </row>
    <row r="35" spans="1:23" ht="14.4" customHeight="1" x14ac:dyDescent="0.3">
      <c r="A35" s="883" t="s">
        <v>7222</v>
      </c>
      <c r="B35" s="867">
        <v>12</v>
      </c>
      <c r="C35" s="868">
        <v>8.83</v>
      </c>
      <c r="D35" s="824">
        <v>7.8</v>
      </c>
      <c r="E35" s="869">
        <v>18</v>
      </c>
      <c r="F35" s="870">
        <v>11.02</v>
      </c>
      <c r="G35" s="825">
        <v>6.7</v>
      </c>
      <c r="H35" s="871">
        <v>21</v>
      </c>
      <c r="I35" s="870">
        <v>13.13</v>
      </c>
      <c r="J35" s="826">
        <v>6.3</v>
      </c>
      <c r="K35" s="872">
        <v>0.55000000000000004</v>
      </c>
      <c r="L35" s="871">
        <v>1</v>
      </c>
      <c r="M35" s="871">
        <v>13</v>
      </c>
      <c r="N35" s="873">
        <v>4.2</v>
      </c>
      <c r="O35" s="871" t="s">
        <v>7164</v>
      </c>
      <c r="P35" s="874" t="s">
        <v>7223</v>
      </c>
      <c r="Q35" s="875">
        <f t="shared" si="0"/>
        <v>9</v>
      </c>
      <c r="R35" s="875">
        <f t="shared" si="0"/>
        <v>4.3000000000000007</v>
      </c>
      <c r="S35" s="876">
        <f t="shared" si="1"/>
        <v>88.2</v>
      </c>
      <c r="T35" s="876">
        <f t="shared" si="2"/>
        <v>132.29999999999998</v>
      </c>
      <c r="U35" s="876">
        <f t="shared" si="3"/>
        <v>44.09999999999998</v>
      </c>
      <c r="V35" s="877">
        <f t="shared" si="4"/>
        <v>1.4999999999999998</v>
      </c>
      <c r="W35" s="827">
        <v>57.6</v>
      </c>
    </row>
    <row r="36" spans="1:23" ht="14.4" customHeight="1" x14ac:dyDescent="0.3">
      <c r="A36" s="883" t="s">
        <v>7224</v>
      </c>
      <c r="B36" s="867">
        <v>45</v>
      </c>
      <c r="C36" s="868">
        <v>61.04</v>
      </c>
      <c r="D36" s="824">
        <v>15.9</v>
      </c>
      <c r="E36" s="869">
        <v>26</v>
      </c>
      <c r="F36" s="870">
        <v>42.43</v>
      </c>
      <c r="G36" s="825">
        <v>17.5</v>
      </c>
      <c r="H36" s="871">
        <v>42</v>
      </c>
      <c r="I36" s="870">
        <v>56.34</v>
      </c>
      <c r="J36" s="826">
        <v>15.4</v>
      </c>
      <c r="K36" s="872">
        <v>0.69</v>
      </c>
      <c r="L36" s="871">
        <v>2</v>
      </c>
      <c r="M36" s="871">
        <v>16</v>
      </c>
      <c r="N36" s="873">
        <v>5.3</v>
      </c>
      <c r="O36" s="871" t="s">
        <v>7164</v>
      </c>
      <c r="P36" s="874" t="s">
        <v>7225</v>
      </c>
      <c r="Q36" s="875">
        <f t="shared" si="0"/>
        <v>-3</v>
      </c>
      <c r="R36" s="875">
        <f t="shared" si="0"/>
        <v>-4.6999999999999957</v>
      </c>
      <c r="S36" s="876">
        <f t="shared" si="1"/>
        <v>222.6</v>
      </c>
      <c r="T36" s="876">
        <f t="shared" si="2"/>
        <v>646.80000000000007</v>
      </c>
      <c r="U36" s="876">
        <f t="shared" si="3"/>
        <v>424.20000000000005</v>
      </c>
      <c r="V36" s="877">
        <f t="shared" si="4"/>
        <v>2.9056603773584908</v>
      </c>
      <c r="W36" s="827">
        <v>436.1</v>
      </c>
    </row>
    <row r="37" spans="1:23" ht="14.4" customHeight="1" x14ac:dyDescent="0.3">
      <c r="A37" s="882" t="s">
        <v>7226</v>
      </c>
      <c r="B37" s="830"/>
      <c r="C37" s="831"/>
      <c r="D37" s="832"/>
      <c r="E37" s="813">
        <v>2</v>
      </c>
      <c r="F37" s="814">
        <v>1.0900000000000001</v>
      </c>
      <c r="G37" s="829">
        <v>4</v>
      </c>
      <c r="H37" s="817">
        <v>2</v>
      </c>
      <c r="I37" s="811">
        <v>1.34</v>
      </c>
      <c r="J37" s="812">
        <v>4.5</v>
      </c>
      <c r="K37" s="816">
        <v>0.54</v>
      </c>
      <c r="L37" s="817">
        <v>2</v>
      </c>
      <c r="M37" s="817">
        <v>15</v>
      </c>
      <c r="N37" s="818">
        <v>5.16</v>
      </c>
      <c r="O37" s="817" t="s">
        <v>7164</v>
      </c>
      <c r="P37" s="834" t="s">
        <v>7227</v>
      </c>
      <c r="Q37" s="819">
        <f t="shared" si="0"/>
        <v>2</v>
      </c>
      <c r="R37" s="819">
        <f t="shared" si="0"/>
        <v>1.34</v>
      </c>
      <c r="S37" s="830">
        <f t="shared" si="1"/>
        <v>10.32</v>
      </c>
      <c r="T37" s="830">
        <f t="shared" si="2"/>
        <v>9</v>
      </c>
      <c r="U37" s="830">
        <f t="shared" si="3"/>
        <v>-1.3200000000000003</v>
      </c>
      <c r="V37" s="835">
        <f t="shared" si="4"/>
        <v>0.87209302325581395</v>
      </c>
      <c r="W37" s="820">
        <v>0.84</v>
      </c>
    </row>
    <row r="38" spans="1:23" ht="14.4" customHeight="1" x14ac:dyDescent="0.3">
      <c r="A38" s="883" t="s">
        <v>7228</v>
      </c>
      <c r="B38" s="876">
        <v>2</v>
      </c>
      <c r="C38" s="878">
        <v>1.59</v>
      </c>
      <c r="D38" s="836">
        <v>14.5</v>
      </c>
      <c r="E38" s="879">
        <v>1</v>
      </c>
      <c r="F38" s="880">
        <v>0.39</v>
      </c>
      <c r="G38" s="828">
        <v>1</v>
      </c>
      <c r="H38" s="871">
        <v>1</v>
      </c>
      <c r="I38" s="870">
        <v>0.66</v>
      </c>
      <c r="J38" s="825">
        <v>3</v>
      </c>
      <c r="K38" s="872">
        <v>0.66</v>
      </c>
      <c r="L38" s="871">
        <v>2</v>
      </c>
      <c r="M38" s="871">
        <v>21</v>
      </c>
      <c r="N38" s="873">
        <v>7</v>
      </c>
      <c r="O38" s="871" t="s">
        <v>7164</v>
      </c>
      <c r="P38" s="874" t="s">
        <v>7229</v>
      </c>
      <c r="Q38" s="875">
        <f t="shared" si="0"/>
        <v>-1</v>
      </c>
      <c r="R38" s="875">
        <f t="shared" si="0"/>
        <v>-0.93</v>
      </c>
      <c r="S38" s="876">
        <f t="shared" si="1"/>
        <v>7</v>
      </c>
      <c r="T38" s="876">
        <f t="shared" si="2"/>
        <v>3</v>
      </c>
      <c r="U38" s="876">
        <f t="shared" si="3"/>
        <v>-4</v>
      </c>
      <c r="V38" s="877">
        <f t="shared" si="4"/>
        <v>0.42857142857142855</v>
      </c>
      <c r="W38" s="827"/>
    </row>
    <row r="39" spans="1:23" ht="14.4" customHeight="1" x14ac:dyDescent="0.3">
      <c r="A39" s="883" t="s">
        <v>7230</v>
      </c>
      <c r="B39" s="876">
        <v>6</v>
      </c>
      <c r="C39" s="878">
        <v>12.86</v>
      </c>
      <c r="D39" s="836">
        <v>14</v>
      </c>
      <c r="E39" s="879">
        <v>6</v>
      </c>
      <c r="F39" s="880">
        <v>8.65</v>
      </c>
      <c r="G39" s="828">
        <v>5.3</v>
      </c>
      <c r="H39" s="871">
        <v>1</v>
      </c>
      <c r="I39" s="870">
        <v>1.67</v>
      </c>
      <c r="J39" s="826">
        <v>16</v>
      </c>
      <c r="K39" s="872">
        <v>1.05</v>
      </c>
      <c r="L39" s="871">
        <v>3</v>
      </c>
      <c r="M39" s="871">
        <v>28</v>
      </c>
      <c r="N39" s="873">
        <v>9.4600000000000009</v>
      </c>
      <c r="O39" s="871" t="s">
        <v>7164</v>
      </c>
      <c r="P39" s="874" t="s">
        <v>7231</v>
      </c>
      <c r="Q39" s="875">
        <f t="shared" si="0"/>
        <v>-5</v>
      </c>
      <c r="R39" s="875">
        <f t="shared" si="0"/>
        <v>-11.19</v>
      </c>
      <c r="S39" s="876">
        <f t="shared" si="1"/>
        <v>9.4600000000000009</v>
      </c>
      <c r="T39" s="876">
        <f t="shared" si="2"/>
        <v>16</v>
      </c>
      <c r="U39" s="876">
        <f t="shared" si="3"/>
        <v>6.5399999999999991</v>
      </c>
      <c r="V39" s="877">
        <f t="shared" si="4"/>
        <v>1.6913319238900633</v>
      </c>
      <c r="W39" s="827">
        <v>6.54</v>
      </c>
    </row>
    <row r="40" spans="1:23" ht="14.4" customHeight="1" x14ac:dyDescent="0.3">
      <c r="A40" s="882" t="s">
        <v>7232</v>
      </c>
      <c r="B40" s="830">
        <v>2</v>
      </c>
      <c r="C40" s="831">
        <v>2.83</v>
      </c>
      <c r="D40" s="832">
        <v>13.5</v>
      </c>
      <c r="E40" s="813">
        <v>2</v>
      </c>
      <c r="F40" s="814">
        <v>2.2200000000000002</v>
      </c>
      <c r="G40" s="829">
        <v>4</v>
      </c>
      <c r="H40" s="817">
        <v>5</v>
      </c>
      <c r="I40" s="811">
        <v>9.34</v>
      </c>
      <c r="J40" s="815">
        <v>10.4</v>
      </c>
      <c r="K40" s="816">
        <v>0.86</v>
      </c>
      <c r="L40" s="817">
        <v>1</v>
      </c>
      <c r="M40" s="817">
        <v>13</v>
      </c>
      <c r="N40" s="818">
        <v>4.29</v>
      </c>
      <c r="O40" s="817" t="s">
        <v>7164</v>
      </c>
      <c r="P40" s="834" t="s">
        <v>7233</v>
      </c>
      <c r="Q40" s="819">
        <f t="shared" si="0"/>
        <v>3</v>
      </c>
      <c r="R40" s="819">
        <f t="shared" si="0"/>
        <v>6.51</v>
      </c>
      <c r="S40" s="830">
        <f t="shared" si="1"/>
        <v>21.45</v>
      </c>
      <c r="T40" s="830">
        <f t="shared" si="2"/>
        <v>52</v>
      </c>
      <c r="U40" s="830">
        <f t="shared" si="3"/>
        <v>30.55</v>
      </c>
      <c r="V40" s="835">
        <f t="shared" si="4"/>
        <v>2.4242424242424243</v>
      </c>
      <c r="W40" s="820">
        <v>35.130000000000003</v>
      </c>
    </row>
    <row r="41" spans="1:23" ht="14.4" customHeight="1" x14ac:dyDescent="0.3">
      <c r="A41" s="883" t="s">
        <v>7234</v>
      </c>
      <c r="B41" s="876"/>
      <c r="C41" s="878"/>
      <c r="D41" s="836"/>
      <c r="E41" s="879">
        <v>1</v>
      </c>
      <c r="F41" s="880">
        <v>1.57</v>
      </c>
      <c r="G41" s="828">
        <v>2</v>
      </c>
      <c r="H41" s="871">
        <v>2</v>
      </c>
      <c r="I41" s="870">
        <v>4.04</v>
      </c>
      <c r="J41" s="826">
        <v>22.5</v>
      </c>
      <c r="K41" s="872">
        <v>2.02</v>
      </c>
      <c r="L41" s="871">
        <v>3</v>
      </c>
      <c r="M41" s="871">
        <v>25</v>
      </c>
      <c r="N41" s="873">
        <v>8.24</v>
      </c>
      <c r="O41" s="871" t="s">
        <v>7164</v>
      </c>
      <c r="P41" s="874" t="s">
        <v>7235</v>
      </c>
      <c r="Q41" s="875">
        <f t="shared" si="0"/>
        <v>2</v>
      </c>
      <c r="R41" s="875">
        <f t="shared" si="0"/>
        <v>4.04</v>
      </c>
      <c r="S41" s="876">
        <f t="shared" si="1"/>
        <v>16.48</v>
      </c>
      <c r="T41" s="876">
        <f t="shared" si="2"/>
        <v>45</v>
      </c>
      <c r="U41" s="876">
        <f t="shared" si="3"/>
        <v>28.52</v>
      </c>
      <c r="V41" s="877">
        <f t="shared" si="4"/>
        <v>2.7305825242718447</v>
      </c>
      <c r="W41" s="827">
        <v>28.52</v>
      </c>
    </row>
    <row r="42" spans="1:23" ht="14.4" customHeight="1" x14ac:dyDescent="0.3">
      <c r="A42" s="883" t="s">
        <v>7236</v>
      </c>
      <c r="B42" s="876">
        <v>25</v>
      </c>
      <c r="C42" s="878">
        <v>251.26</v>
      </c>
      <c r="D42" s="836">
        <v>30.3</v>
      </c>
      <c r="E42" s="879">
        <v>41</v>
      </c>
      <c r="F42" s="880">
        <v>423.39</v>
      </c>
      <c r="G42" s="828">
        <v>32.200000000000003</v>
      </c>
      <c r="H42" s="871">
        <v>25</v>
      </c>
      <c r="I42" s="870">
        <v>260.27999999999997</v>
      </c>
      <c r="J42" s="826">
        <v>26.7</v>
      </c>
      <c r="K42" s="872">
        <v>10.61</v>
      </c>
      <c r="L42" s="871">
        <v>9</v>
      </c>
      <c r="M42" s="871">
        <v>77</v>
      </c>
      <c r="N42" s="873">
        <v>25.81</v>
      </c>
      <c r="O42" s="871" t="s">
        <v>7164</v>
      </c>
      <c r="P42" s="874" t="s">
        <v>7237</v>
      </c>
      <c r="Q42" s="875">
        <f t="shared" si="0"/>
        <v>0</v>
      </c>
      <c r="R42" s="875">
        <f t="shared" si="0"/>
        <v>9.0199999999999818</v>
      </c>
      <c r="S42" s="876">
        <f t="shared" si="1"/>
        <v>645.25</v>
      </c>
      <c r="T42" s="876">
        <f t="shared" si="2"/>
        <v>667.5</v>
      </c>
      <c r="U42" s="876">
        <f t="shared" si="3"/>
        <v>22.25</v>
      </c>
      <c r="V42" s="877">
        <f t="shared" si="4"/>
        <v>1.0344827586206897</v>
      </c>
      <c r="W42" s="827">
        <v>115.52</v>
      </c>
    </row>
    <row r="43" spans="1:23" ht="14.4" customHeight="1" x14ac:dyDescent="0.3">
      <c r="A43" s="882" t="s">
        <v>7238</v>
      </c>
      <c r="B43" s="830"/>
      <c r="C43" s="831"/>
      <c r="D43" s="832"/>
      <c r="E43" s="833"/>
      <c r="F43" s="811"/>
      <c r="G43" s="812"/>
      <c r="H43" s="813">
        <v>1</v>
      </c>
      <c r="I43" s="814">
        <v>2.02</v>
      </c>
      <c r="J43" s="829">
        <v>8</v>
      </c>
      <c r="K43" s="816">
        <v>2.02</v>
      </c>
      <c r="L43" s="817">
        <v>4</v>
      </c>
      <c r="M43" s="817">
        <v>38</v>
      </c>
      <c r="N43" s="818">
        <v>12.73</v>
      </c>
      <c r="O43" s="817" t="s">
        <v>7164</v>
      </c>
      <c r="P43" s="834" t="s">
        <v>7239</v>
      </c>
      <c r="Q43" s="819">
        <f t="shared" si="0"/>
        <v>1</v>
      </c>
      <c r="R43" s="819">
        <f t="shared" si="0"/>
        <v>2.02</v>
      </c>
      <c r="S43" s="830">
        <f t="shared" si="1"/>
        <v>12.73</v>
      </c>
      <c r="T43" s="830">
        <f t="shared" si="2"/>
        <v>8</v>
      </c>
      <c r="U43" s="830">
        <f t="shared" si="3"/>
        <v>-4.7300000000000004</v>
      </c>
      <c r="V43" s="835">
        <f t="shared" si="4"/>
        <v>0.62843676355066769</v>
      </c>
      <c r="W43" s="820"/>
    </row>
    <row r="44" spans="1:23" ht="14.4" customHeight="1" x14ac:dyDescent="0.3">
      <c r="A44" s="882" t="s">
        <v>7240</v>
      </c>
      <c r="B44" s="821"/>
      <c r="C44" s="822"/>
      <c r="D44" s="823"/>
      <c r="E44" s="833">
        <v>1</v>
      </c>
      <c r="F44" s="811">
        <v>0.51</v>
      </c>
      <c r="G44" s="812">
        <v>2</v>
      </c>
      <c r="H44" s="817"/>
      <c r="I44" s="811"/>
      <c r="J44" s="812"/>
      <c r="K44" s="816">
        <v>0.36</v>
      </c>
      <c r="L44" s="817">
        <v>1</v>
      </c>
      <c r="M44" s="817">
        <v>12</v>
      </c>
      <c r="N44" s="818">
        <v>3.89</v>
      </c>
      <c r="O44" s="817" t="s">
        <v>7164</v>
      </c>
      <c r="P44" s="834" t="s">
        <v>7241</v>
      </c>
      <c r="Q44" s="819">
        <f t="shared" si="0"/>
        <v>0</v>
      </c>
      <c r="R44" s="819">
        <f t="shared" si="0"/>
        <v>0</v>
      </c>
      <c r="S44" s="830" t="str">
        <f t="shared" si="1"/>
        <v/>
      </c>
      <c r="T44" s="830" t="str">
        <f t="shared" si="2"/>
        <v/>
      </c>
      <c r="U44" s="830" t="str">
        <f t="shared" si="3"/>
        <v/>
      </c>
      <c r="V44" s="835" t="str">
        <f t="shared" si="4"/>
        <v/>
      </c>
      <c r="W44" s="820"/>
    </row>
    <row r="45" spans="1:23" ht="14.4" customHeight="1" x14ac:dyDescent="0.3">
      <c r="A45" s="883" t="s">
        <v>7242</v>
      </c>
      <c r="B45" s="867">
        <v>2</v>
      </c>
      <c r="C45" s="868">
        <v>1.84</v>
      </c>
      <c r="D45" s="824">
        <v>2</v>
      </c>
      <c r="E45" s="869"/>
      <c r="F45" s="870"/>
      <c r="G45" s="825"/>
      <c r="H45" s="871">
        <v>1</v>
      </c>
      <c r="I45" s="870">
        <v>6.42</v>
      </c>
      <c r="J45" s="825">
        <v>2</v>
      </c>
      <c r="K45" s="872">
        <v>0.85</v>
      </c>
      <c r="L45" s="871">
        <v>3</v>
      </c>
      <c r="M45" s="871">
        <v>23</v>
      </c>
      <c r="N45" s="873">
        <v>7.67</v>
      </c>
      <c r="O45" s="871" t="s">
        <v>7164</v>
      </c>
      <c r="P45" s="874" t="s">
        <v>7243</v>
      </c>
      <c r="Q45" s="875">
        <f t="shared" si="0"/>
        <v>-1</v>
      </c>
      <c r="R45" s="875">
        <f t="shared" si="0"/>
        <v>4.58</v>
      </c>
      <c r="S45" s="876">
        <f t="shared" si="1"/>
        <v>7.67</v>
      </c>
      <c r="T45" s="876">
        <f t="shared" si="2"/>
        <v>2</v>
      </c>
      <c r="U45" s="876">
        <f t="shared" si="3"/>
        <v>-5.67</v>
      </c>
      <c r="V45" s="877">
        <f t="shared" si="4"/>
        <v>0.2607561929595828</v>
      </c>
      <c r="W45" s="827"/>
    </row>
    <row r="46" spans="1:23" ht="14.4" customHeight="1" thickBot="1" x14ac:dyDescent="0.35">
      <c r="A46" s="884" t="s">
        <v>7244</v>
      </c>
      <c r="B46" s="885">
        <v>1</v>
      </c>
      <c r="C46" s="886">
        <v>6.98</v>
      </c>
      <c r="D46" s="887">
        <v>34</v>
      </c>
      <c r="E46" s="888"/>
      <c r="F46" s="889"/>
      <c r="G46" s="890"/>
      <c r="H46" s="891"/>
      <c r="I46" s="889"/>
      <c r="J46" s="890"/>
      <c r="K46" s="892">
        <v>2.2599999999999998</v>
      </c>
      <c r="L46" s="891">
        <v>4</v>
      </c>
      <c r="M46" s="891">
        <v>39</v>
      </c>
      <c r="N46" s="893">
        <v>12.87</v>
      </c>
      <c r="O46" s="891" t="s">
        <v>7164</v>
      </c>
      <c r="P46" s="894" t="s">
        <v>7245</v>
      </c>
      <c r="Q46" s="895">
        <f t="shared" si="0"/>
        <v>-1</v>
      </c>
      <c r="R46" s="895">
        <f t="shared" si="0"/>
        <v>-6.98</v>
      </c>
      <c r="S46" s="896" t="str">
        <f t="shared" si="1"/>
        <v/>
      </c>
      <c r="T46" s="896" t="str">
        <f t="shared" si="2"/>
        <v/>
      </c>
      <c r="U46" s="896" t="str">
        <f t="shared" si="3"/>
        <v/>
      </c>
      <c r="V46" s="897" t="str">
        <f t="shared" si="4"/>
        <v/>
      </c>
      <c r="W46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7:Q1048576">
    <cfRule type="cellIs" dxfId="12" priority="9" stopIfTrue="1" operator="lessThan">
      <formula>0</formula>
    </cfRule>
  </conditionalFormatting>
  <conditionalFormatting sqref="U47:U1048576">
    <cfRule type="cellIs" dxfId="11" priority="8" stopIfTrue="1" operator="greaterThan">
      <formula>0</formula>
    </cfRule>
  </conditionalFormatting>
  <conditionalFormatting sqref="V47:V1048576">
    <cfRule type="cellIs" dxfId="10" priority="7" stopIfTrue="1" operator="greaterThan">
      <formula>1</formula>
    </cfRule>
  </conditionalFormatting>
  <conditionalFormatting sqref="V47:V1048576">
    <cfRule type="cellIs" dxfId="9" priority="4" stopIfTrue="1" operator="greaterThan">
      <formula>1</formula>
    </cfRule>
  </conditionalFormatting>
  <conditionalFormatting sqref="U47:U1048576">
    <cfRule type="cellIs" dxfId="8" priority="5" stopIfTrue="1" operator="greaterThan">
      <formula>0</formula>
    </cfRule>
  </conditionalFormatting>
  <conditionalFormatting sqref="Q47:Q1048576">
    <cfRule type="cellIs" dxfId="7" priority="6" stopIfTrue="1" operator="lessThan">
      <formula>0</formula>
    </cfRule>
  </conditionalFormatting>
  <conditionalFormatting sqref="V5:V46">
    <cfRule type="cellIs" dxfId="6" priority="1" stopIfTrue="1" operator="greaterThan">
      <formula>1</formula>
    </cfRule>
  </conditionalFormatting>
  <conditionalFormatting sqref="U5:U46">
    <cfRule type="cellIs" dxfId="5" priority="2" stopIfTrue="1" operator="greaterThan">
      <formula>0</formula>
    </cfRule>
  </conditionalFormatting>
  <conditionalFormatting sqref="Q5:Q4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335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12060635</v>
      </c>
      <c r="C3" s="352">
        <f t="shared" ref="C3:L3" si="0">SUBTOTAL(9,C6:C1048576)</f>
        <v>9</v>
      </c>
      <c r="D3" s="352">
        <f t="shared" si="0"/>
        <v>17050816</v>
      </c>
      <c r="E3" s="352">
        <f t="shared" si="0"/>
        <v>11.126416434930626</v>
      </c>
      <c r="F3" s="352">
        <f t="shared" si="0"/>
        <v>16889087</v>
      </c>
      <c r="G3" s="355">
        <f>IF(B3&lt;&gt;0,F3/B3,"")</f>
        <v>1.4003480745416805</v>
      </c>
      <c r="H3" s="351">
        <f t="shared" si="0"/>
        <v>649842.91999999993</v>
      </c>
      <c r="I3" s="352">
        <f t="shared" si="0"/>
        <v>2</v>
      </c>
      <c r="J3" s="352">
        <f t="shared" si="0"/>
        <v>494929.80999999994</v>
      </c>
      <c r="K3" s="352">
        <f t="shared" si="0"/>
        <v>1.3188598390066666</v>
      </c>
      <c r="L3" s="352">
        <f t="shared" si="0"/>
        <v>359672.14000000013</v>
      </c>
      <c r="M3" s="353">
        <f>IF(H3&lt;&gt;0,L3/H3,"")</f>
        <v>0.5534755075888188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2013</v>
      </c>
      <c r="C5" s="901"/>
      <c r="D5" s="901">
        <v>2014</v>
      </c>
      <c r="E5" s="901"/>
      <c r="F5" s="901">
        <v>2015</v>
      </c>
      <c r="G5" s="788" t="s">
        <v>2</v>
      </c>
      <c r="H5" s="900">
        <v>2013</v>
      </c>
      <c r="I5" s="901"/>
      <c r="J5" s="901">
        <v>2014</v>
      </c>
      <c r="K5" s="901"/>
      <c r="L5" s="901">
        <v>2015</v>
      </c>
      <c r="M5" s="788" t="s">
        <v>2</v>
      </c>
    </row>
    <row r="6" spans="1:13" ht="14.4" customHeight="1" x14ac:dyDescent="0.3">
      <c r="A6" s="750" t="s">
        <v>6955</v>
      </c>
      <c r="B6" s="789">
        <v>438</v>
      </c>
      <c r="C6" s="736">
        <v>1</v>
      </c>
      <c r="D6" s="789"/>
      <c r="E6" s="736"/>
      <c r="F6" s="789"/>
      <c r="G6" s="741"/>
      <c r="H6" s="789"/>
      <c r="I6" s="736"/>
      <c r="J6" s="789"/>
      <c r="K6" s="736"/>
      <c r="L6" s="789"/>
      <c r="M6" s="235"/>
    </row>
    <row r="7" spans="1:13" ht="14.4" customHeight="1" x14ac:dyDescent="0.3">
      <c r="A7" s="687" t="s">
        <v>6958</v>
      </c>
      <c r="B7" s="790"/>
      <c r="C7" s="661"/>
      <c r="D7" s="790">
        <v>3045</v>
      </c>
      <c r="E7" s="661"/>
      <c r="F7" s="790">
        <v>4121</v>
      </c>
      <c r="G7" s="677"/>
      <c r="H7" s="790"/>
      <c r="I7" s="661"/>
      <c r="J7" s="790"/>
      <c r="K7" s="661"/>
      <c r="L7" s="790"/>
      <c r="M7" s="700"/>
    </row>
    <row r="8" spans="1:13" ht="14.4" customHeight="1" x14ac:dyDescent="0.3">
      <c r="A8" s="687" t="s">
        <v>6963</v>
      </c>
      <c r="B8" s="790">
        <v>566776</v>
      </c>
      <c r="C8" s="661">
        <v>1</v>
      </c>
      <c r="D8" s="790">
        <v>397219</v>
      </c>
      <c r="E8" s="661">
        <v>0.70083948508758309</v>
      </c>
      <c r="F8" s="790">
        <v>277467</v>
      </c>
      <c r="G8" s="677">
        <v>0.48955319208999676</v>
      </c>
      <c r="H8" s="790">
        <v>607405.72999999986</v>
      </c>
      <c r="I8" s="661">
        <v>1</v>
      </c>
      <c r="J8" s="790">
        <v>471933.33999999991</v>
      </c>
      <c r="K8" s="661">
        <v>0.77696557126650745</v>
      </c>
      <c r="L8" s="790">
        <v>307115.60000000015</v>
      </c>
      <c r="M8" s="700">
        <v>0.50561854265023187</v>
      </c>
    </row>
    <row r="9" spans="1:13" ht="14.4" customHeight="1" x14ac:dyDescent="0.3">
      <c r="A9" s="687" t="s">
        <v>3513</v>
      </c>
      <c r="B9" s="790">
        <v>5085616</v>
      </c>
      <c r="C9" s="661">
        <v>1</v>
      </c>
      <c r="D9" s="790">
        <v>6868977</v>
      </c>
      <c r="E9" s="661">
        <v>1.3506676477343158</v>
      </c>
      <c r="F9" s="790">
        <v>7160976</v>
      </c>
      <c r="G9" s="677">
        <v>1.4080842910671982</v>
      </c>
      <c r="H9" s="790"/>
      <c r="I9" s="661"/>
      <c r="J9" s="790"/>
      <c r="K9" s="661"/>
      <c r="L9" s="790"/>
      <c r="M9" s="700"/>
    </row>
    <row r="10" spans="1:13" ht="14.4" customHeight="1" x14ac:dyDescent="0.3">
      <c r="A10" s="687" t="s">
        <v>7247</v>
      </c>
      <c r="B10" s="790">
        <v>3294192</v>
      </c>
      <c r="C10" s="661">
        <v>1</v>
      </c>
      <c r="D10" s="790">
        <v>3979507</v>
      </c>
      <c r="E10" s="661">
        <v>1.2080373578710653</v>
      </c>
      <c r="F10" s="790">
        <v>5140900</v>
      </c>
      <c r="G10" s="677">
        <v>1.5605951322812999</v>
      </c>
      <c r="H10" s="790"/>
      <c r="I10" s="661"/>
      <c r="J10" s="790"/>
      <c r="K10" s="661"/>
      <c r="L10" s="790"/>
      <c r="M10" s="700"/>
    </row>
    <row r="11" spans="1:13" ht="14.4" customHeight="1" x14ac:dyDescent="0.3">
      <c r="A11" s="687" t="s">
        <v>7248</v>
      </c>
      <c r="B11" s="790">
        <v>534931</v>
      </c>
      <c r="C11" s="661">
        <v>1</v>
      </c>
      <c r="D11" s="790">
        <v>502139</v>
      </c>
      <c r="E11" s="661">
        <v>0.93869863589883551</v>
      </c>
      <c r="F11" s="790">
        <v>855499</v>
      </c>
      <c r="G11" s="677">
        <v>1.5992698123683242</v>
      </c>
      <c r="H11" s="790">
        <v>42437.19</v>
      </c>
      <c r="I11" s="661">
        <v>1</v>
      </c>
      <c r="J11" s="790">
        <v>22996.470000000005</v>
      </c>
      <c r="K11" s="661">
        <v>0.54189426774015914</v>
      </c>
      <c r="L11" s="790">
        <v>52556.540000000008</v>
      </c>
      <c r="M11" s="700">
        <v>1.2384547610244694</v>
      </c>
    </row>
    <row r="12" spans="1:13" ht="14.4" customHeight="1" x14ac:dyDescent="0.3">
      <c r="A12" s="687" t="s">
        <v>7249</v>
      </c>
      <c r="B12" s="790">
        <v>537108</v>
      </c>
      <c r="C12" s="661">
        <v>1</v>
      </c>
      <c r="D12" s="790">
        <v>492739</v>
      </c>
      <c r="E12" s="661">
        <v>0.9173927776164198</v>
      </c>
      <c r="F12" s="790">
        <v>614303</v>
      </c>
      <c r="G12" s="677">
        <v>1.143723422477416</v>
      </c>
      <c r="H12" s="790"/>
      <c r="I12" s="661"/>
      <c r="J12" s="790"/>
      <c r="K12" s="661"/>
      <c r="L12" s="790"/>
      <c r="M12" s="700"/>
    </row>
    <row r="13" spans="1:13" ht="14.4" customHeight="1" x14ac:dyDescent="0.3">
      <c r="A13" s="687" t="s">
        <v>7250</v>
      </c>
      <c r="B13" s="790">
        <v>187093</v>
      </c>
      <c r="C13" s="661">
        <v>1</v>
      </c>
      <c r="D13" s="790">
        <v>333135</v>
      </c>
      <c r="E13" s="661">
        <v>1.7805850566295907</v>
      </c>
      <c r="F13" s="790">
        <v>381719</v>
      </c>
      <c r="G13" s="677">
        <v>2.0402633984168301</v>
      </c>
      <c r="H13" s="790"/>
      <c r="I13" s="661"/>
      <c r="J13" s="790"/>
      <c r="K13" s="661"/>
      <c r="L13" s="790"/>
      <c r="M13" s="700"/>
    </row>
    <row r="14" spans="1:13" ht="14.4" customHeight="1" x14ac:dyDescent="0.3">
      <c r="A14" s="687" t="s">
        <v>7251</v>
      </c>
      <c r="B14" s="790">
        <v>602545</v>
      </c>
      <c r="C14" s="661">
        <v>1</v>
      </c>
      <c r="D14" s="790">
        <v>762590</v>
      </c>
      <c r="E14" s="661">
        <v>1.2656150163058362</v>
      </c>
      <c r="F14" s="790">
        <v>1018462</v>
      </c>
      <c r="G14" s="677">
        <v>1.6902671169788148</v>
      </c>
      <c r="H14" s="790"/>
      <c r="I14" s="661"/>
      <c r="J14" s="790"/>
      <c r="K14" s="661"/>
      <c r="L14" s="790"/>
      <c r="M14" s="700"/>
    </row>
    <row r="15" spans="1:13" ht="14.4" customHeight="1" thickBot="1" x14ac:dyDescent="0.35">
      <c r="A15" s="792" t="s">
        <v>7252</v>
      </c>
      <c r="B15" s="791">
        <v>1251936</v>
      </c>
      <c r="C15" s="667">
        <v>1</v>
      </c>
      <c r="D15" s="791">
        <v>3711465</v>
      </c>
      <c r="E15" s="667">
        <v>2.9645804577869797</v>
      </c>
      <c r="F15" s="791">
        <v>1435640</v>
      </c>
      <c r="G15" s="678">
        <v>1.1467359353832784</v>
      </c>
      <c r="H15" s="791"/>
      <c r="I15" s="667"/>
      <c r="J15" s="791"/>
      <c r="K15" s="667"/>
      <c r="L15" s="791"/>
      <c r="M15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73802.279399999999</v>
      </c>
      <c r="C5" s="33">
        <v>79612.19343000013</v>
      </c>
      <c r="D5" s="12"/>
      <c r="E5" s="230">
        <v>101140.80838</v>
      </c>
      <c r="F5" s="32">
        <v>101109.36838695183</v>
      </c>
      <c r="G5" s="229">
        <f>E5-F5</f>
        <v>31.439993048174074</v>
      </c>
      <c r="H5" s="235">
        <f>IF(F5&lt;0.00000001,"",E5/F5)</f>
        <v>1.000310950345648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7833.7234099999978</v>
      </c>
      <c r="C6" s="35">
        <v>9139.2716000000109</v>
      </c>
      <c r="D6" s="12"/>
      <c r="E6" s="231">
        <v>9792.0280800000055</v>
      </c>
      <c r="F6" s="34">
        <v>10080.754434804792</v>
      </c>
      <c r="G6" s="232">
        <f>E6-F6</f>
        <v>-288.72635480478675</v>
      </c>
      <c r="H6" s="236">
        <f>IF(F6&lt;0.00000001,"",E6/F6)</f>
        <v>0.97135865607360394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22271.225249999996</v>
      </c>
      <c r="C7" s="35">
        <v>22516.222590000038</v>
      </c>
      <c r="D7" s="12"/>
      <c r="E7" s="231">
        <v>26826.179390000008</v>
      </c>
      <c r="F7" s="34">
        <v>25743.999189126389</v>
      </c>
      <c r="G7" s="232">
        <f>E7-F7</f>
        <v>1082.1802008736195</v>
      </c>
      <c r="H7" s="236">
        <f>IF(F7&lt;0.00000001,"",E7/F7)</f>
        <v>1.0420362117370912</v>
      </c>
    </row>
    <row r="8" spans="1:8" ht="14.4" customHeight="1" thickBot="1" x14ac:dyDescent="0.35">
      <c r="A8" s="1" t="s">
        <v>97</v>
      </c>
      <c r="B8" s="15">
        <v>12015.207819999989</v>
      </c>
      <c r="C8" s="37">
        <v>13703.49907999999</v>
      </c>
      <c r="D8" s="12"/>
      <c r="E8" s="233">
        <v>13175.595450000035</v>
      </c>
      <c r="F8" s="36">
        <v>15551.099231513788</v>
      </c>
      <c r="G8" s="234">
        <f>E8-F8</f>
        <v>-2375.503781513753</v>
      </c>
      <c r="H8" s="237">
        <f>IF(F8&lt;0.00000001,"",E8/F8)</f>
        <v>0.84724528175475378</v>
      </c>
    </row>
    <row r="9" spans="1:8" ht="14.4" customHeight="1" thickBot="1" x14ac:dyDescent="0.35">
      <c r="A9" s="2" t="s">
        <v>98</v>
      </c>
      <c r="B9" s="3">
        <v>115922.43587999998</v>
      </c>
      <c r="C9" s="39">
        <v>124971.18670000017</v>
      </c>
      <c r="D9" s="12"/>
      <c r="E9" s="3">
        <v>150934.61130000005</v>
      </c>
      <c r="F9" s="38">
        <v>152485.2212423968</v>
      </c>
      <c r="G9" s="38">
        <f>E9-F9</f>
        <v>-1550.6099423967535</v>
      </c>
      <c r="H9" s="238">
        <f>IF(F9&lt;0.00000001,"",E9/F9)</f>
        <v>0.98983108048266633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22105.196</v>
      </c>
      <c r="C11" s="33">
        <f>IF(ISERROR(VLOOKUP("Celkem:",'ZV Vykáz.-A'!A:F,4,0)),0,VLOOKUP("Celkem:",'ZV Vykáz.-A'!A:F,4,0)/1000)</f>
        <v>25307.93</v>
      </c>
      <c r="D11" s="12"/>
      <c r="E11" s="230">
        <f>IF(ISERROR(VLOOKUP("Celkem:",'ZV Vykáz.-A'!A:F,6,0)),0,VLOOKUP("Celkem:",'ZV Vykáz.-A'!A:F,6,0)/1000)</f>
        <v>26428.465989999997</v>
      </c>
      <c r="F11" s="32">
        <f>B11</f>
        <v>22105.196</v>
      </c>
      <c r="G11" s="229">
        <f>E11-F11</f>
        <v>4323.2699899999971</v>
      </c>
      <c r="H11" s="235">
        <f>IF(F11&lt;0.00000001,"",E11/F11)</f>
        <v>1.1955770937294561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30632.34</v>
      </c>
      <c r="C12" s="37">
        <f>IF(ISERROR(VLOOKUP("Celkem",CaseMix!A:D,3,0)),0,VLOOKUP("Celkem",CaseMix!A:D,3,0)*30)</f>
        <v>35033.159999999996</v>
      </c>
      <c r="D12" s="12"/>
      <c r="E12" s="233">
        <f>IF(ISERROR(VLOOKUP("Celkem",CaseMix!A:D,4,0)),0,VLOOKUP("Celkem",CaseMix!A:D,4,0)*30)</f>
        <v>31155.39</v>
      </c>
      <c r="F12" s="36">
        <f>B12</f>
        <v>30632.34</v>
      </c>
      <c r="G12" s="234">
        <f>E12-F12</f>
        <v>523.04999999999927</v>
      </c>
      <c r="H12" s="237">
        <f>IF(F12&lt;0.00000001,"",E12/F12)</f>
        <v>1.0170750912271149</v>
      </c>
    </row>
    <row r="13" spans="1:8" ht="14.4" customHeight="1" thickBot="1" x14ac:dyDescent="0.35">
      <c r="A13" s="4" t="s">
        <v>101</v>
      </c>
      <c r="B13" s="9">
        <f>SUM(B11:B12)</f>
        <v>52737.536</v>
      </c>
      <c r="C13" s="41">
        <f>SUM(C11:C12)</f>
        <v>60341.09</v>
      </c>
      <c r="D13" s="12"/>
      <c r="E13" s="9">
        <f>SUM(E11:E12)</f>
        <v>57583.855989999996</v>
      </c>
      <c r="F13" s="40">
        <f>SUM(F11:F12)</f>
        <v>52737.536</v>
      </c>
      <c r="G13" s="40">
        <f>E13-F13</f>
        <v>4846.3199899999963</v>
      </c>
      <c r="H13" s="239">
        <f>IF(F13&lt;0.00000001,"",E13/F13)</f>
        <v>1.0918950781090719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0.45493812823768287</v>
      </c>
      <c r="C15" s="43">
        <f>IF(C9=0,"",C13/C9)</f>
        <v>0.48284001771425861</v>
      </c>
      <c r="D15" s="12"/>
      <c r="E15" s="10">
        <f>IF(E9=0,"",E13/E9)</f>
        <v>0.38151525017376831</v>
      </c>
      <c r="F15" s="42">
        <f>IF(F9=0,"",F13/F9)</f>
        <v>0.34585342481266584</v>
      </c>
      <c r="G15" s="42">
        <f>IF(ISERROR(F15-E15),"",E15-F15)</f>
        <v>3.5661825361102462E-2</v>
      </c>
      <c r="H15" s="240">
        <f>IF(ISERROR(F15-E15),"",IF(F15&lt;0.00000001,"",E15/F15))</f>
        <v>1.1031125407545666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248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247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309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3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7897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335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76547.919999999984</v>
      </c>
      <c r="G3" s="215">
        <f t="shared" si="0"/>
        <v>12710477.92</v>
      </c>
      <c r="H3" s="216"/>
      <c r="I3" s="216"/>
      <c r="J3" s="211">
        <f t="shared" si="0"/>
        <v>84752.159999999989</v>
      </c>
      <c r="K3" s="215">
        <f t="shared" si="0"/>
        <v>17994955.5</v>
      </c>
      <c r="L3" s="216"/>
      <c r="M3" s="216"/>
      <c r="N3" s="211">
        <f t="shared" si="0"/>
        <v>93865.119999999981</v>
      </c>
      <c r="O3" s="215">
        <f t="shared" si="0"/>
        <v>17248759.140000001</v>
      </c>
      <c r="P3" s="181">
        <f>IF(G3=0,"",O3/G3)</f>
        <v>1.3570503995651488</v>
      </c>
      <c r="Q3" s="213">
        <f>IF(N3=0,"",O3/N3)</f>
        <v>183.76111531099096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806"/>
      <c r="E5" s="800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5"/>
    </row>
    <row r="6" spans="1:17" ht="14.4" customHeight="1" x14ac:dyDescent="0.3">
      <c r="A6" s="735" t="s">
        <v>6986</v>
      </c>
      <c r="B6" s="736" t="s">
        <v>7253</v>
      </c>
      <c r="C6" s="736" t="s">
        <v>6722</v>
      </c>
      <c r="D6" s="736" t="s">
        <v>7254</v>
      </c>
      <c r="E6" s="736" t="s">
        <v>7255</v>
      </c>
      <c r="F6" s="229">
        <v>2</v>
      </c>
      <c r="G6" s="229">
        <v>438</v>
      </c>
      <c r="H6" s="229">
        <v>1</v>
      </c>
      <c r="I6" s="229">
        <v>219</v>
      </c>
      <c r="J6" s="229"/>
      <c r="K6" s="229"/>
      <c r="L6" s="229"/>
      <c r="M6" s="229"/>
      <c r="N6" s="229"/>
      <c r="O6" s="229"/>
      <c r="P6" s="741"/>
      <c r="Q6" s="749"/>
    </row>
    <row r="7" spans="1:17" ht="14.4" customHeight="1" x14ac:dyDescent="0.3">
      <c r="A7" s="660" t="s">
        <v>6989</v>
      </c>
      <c r="B7" s="661" t="s">
        <v>7256</v>
      </c>
      <c r="C7" s="661" t="s">
        <v>6722</v>
      </c>
      <c r="D7" s="661" t="s">
        <v>7257</v>
      </c>
      <c r="E7" s="661" t="s">
        <v>7258</v>
      </c>
      <c r="F7" s="664"/>
      <c r="G7" s="664"/>
      <c r="H7" s="664"/>
      <c r="I7" s="664"/>
      <c r="J7" s="664"/>
      <c r="K7" s="664"/>
      <c r="L7" s="664"/>
      <c r="M7" s="664"/>
      <c r="N7" s="664">
        <v>1</v>
      </c>
      <c r="O7" s="664">
        <v>109</v>
      </c>
      <c r="P7" s="677"/>
      <c r="Q7" s="665">
        <v>109</v>
      </c>
    </row>
    <row r="8" spans="1:17" ht="14.4" customHeight="1" x14ac:dyDescent="0.3">
      <c r="A8" s="660" t="s">
        <v>6989</v>
      </c>
      <c r="B8" s="661" t="s">
        <v>7256</v>
      </c>
      <c r="C8" s="661" t="s">
        <v>6722</v>
      </c>
      <c r="D8" s="661" t="s">
        <v>7259</v>
      </c>
      <c r="E8" s="661" t="s">
        <v>7260</v>
      </c>
      <c r="F8" s="664"/>
      <c r="G8" s="664"/>
      <c r="H8" s="664"/>
      <c r="I8" s="664"/>
      <c r="J8" s="664">
        <v>2</v>
      </c>
      <c r="K8" s="664">
        <v>1328</v>
      </c>
      <c r="L8" s="664"/>
      <c r="M8" s="664">
        <v>664</v>
      </c>
      <c r="N8" s="664">
        <v>2</v>
      </c>
      <c r="O8" s="664">
        <v>1352</v>
      </c>
      <c r="P8" s="677"/>
      <c r="Q8" s="665">
        <v>676</v>
      </c>
    </row>
    <row r="9" spans="1:17" ht="14.4" customHeight="1" x14ac:dyDescent="0.3">
      <c r="A9" s="660" t="s">
        <v>6989</v>
      </c>
      <c r="B9" s="661" t="s">
        <v>7256</v>
      </c>
      <c r="C9" s="661" t="s">
        <v>6722</v>
      </c>
      <c r="D9" s="661" t="s">
        <v>7261</v>
      </c>
      <c r="E9" s="661" t="s">
        <v>7262</v>
      </c>
      <c r="F9" s="664"/>
      <c r="G9" s="664"/>
      <c r="H9" s="664"/>
      <c r="I9" s="664"/>
      <c r="J9" s="664">
        <v>1</v>
      </c>
      <c r="K9" s="664">
        <v>329</v>
      </c>
      <c r="L9" s="664"/>
      <c r="M9" s="664">
        <v>329</v>
      </c>
      <c r="N9" s="664"/>
      <c r="O9" s="664"/>
      <c r="P9" s="677"/>
      <c r="Q9" s="665"/>
    </row>
    <row r="10" spans="1:17" ht="14.4" customHeight="1" x14ac:dyDescent="0.3">
      <c r="A10" s="660" t="s">
        <v>6989</v>
      </c>
      <c r="B10" s="661" t="s">
        <v>7256</v>
      </c>
      <c r="C10" s="661" t="s">
        <v>6722</v>
      </c>
      <c r="D10" s="661" t="s">
        <v>7263</v>
      </c>
      <c r="E10" s="661" t="s">
        <v>7264</v>
      </c>
      <c r="F10" s="664"/>
      <c r="G10" s="664"/>
      <c r="H10" s="664"/>
      <c r="I10" s="664"/>
      <c r="J10" s="664">
        <v>2</v>
      </c>
      <c r="K10" s="664">
        <v>914</v>
      </c>
      <c r="L10" s="664"/>
      <c r="M10" s="664">
        <v>457</v>
      </c>
      <c r="N10" s="664">
        <v>4</v>
      </c>
      <c r="O10" s="664">
        <v>1852</v>
      </c>
      <c r="P10" s="677"/>
      <c r="Q10" s="665">
        <v>463</v>
      </c>
    </row>
    <row r="11" spans="1:17" ht="14.4" customHeight="1" x14ac:dyDescent="0.3">
      <c r="A11" s="660" t="s">
        <v>6989</v>
      </c>
      <c r="B11" s="661" t="s">
        <v>7256</v>
      </c>
      <c r="C11" s="661" t="s">
        <v>6722</v>
      </c>
      <c r="D11" s="661" t="s">
        <v>7265</v>
      </c>
      <c r="E11" s="661" t="s">
        <v>7266</v>
      </c>
      <c r="F11" s="664"/>
      <c r="G11" s="664"/>
      <c r="H11" s="664"/>
      <c r="I11" s="664"/>
      <c r="J11" s="664">
        <v>2</v>
      </c>
      <c r="K11" s="664">
        <v>474</v>
      </c>
      <c r="L11" s="664"/>
      <c r="M11" s="664">
        <v>237</v>
      </c>
      <c r="N11" s="664">
        <v>2</v>
      </c>
      <c r="O11" s="664">
        <v>484</v>
      </c>
      <c r="P11" s="677"/>
      <c r="Q11" s="665">
        <v>242</v>
      </c>
    </row>
    <row r="12" spans="1:17" ht="14.4" customHeight="1" x14ac:dyDescent="0.3">
      <c r="A12" s="660" t="s">
        <v>6989</v>
      </c>
      <c r="B12" s="661" t="s">
        <v>7256</v>
      </c>
      <c r="C12" s="661" t="s">
        <v>6722</v>
      </c>
      <c r="D12" s="661" t="s">
        <v>7267</v>
      </c>
      <c r="E12" s="661" t="s">
        <v>7268</v>
      </c>
      <c r="F12" s="664"/>
      <c r="G12" s="664"/>
      <c r="H12" s="664"/>
      <c r="I12" s="664"/>
      <c r="J12" s="664"/>
      <c r="K12" s="664"/>
      <c r="L12" s="664"/>
      <c r="M12" s="664"/>
      <c r="N12" s="664">
        <v>4</v>
      </c>
      <c r="O12" s="664">
        <v>324</v>
      </c>
      <c r="P12" s="677"/>
      <c r="Q12" s="665">
        <v>81</v>
      </c>
    </row>
    <row r="13" spans="1:17" ht="14.4" customHeight="1" x14ac:dyDescent="0.3">
      <c r="A13" s="660" t="s">
        <v>6996</v>
      </c>
      <c r="B13" s="661" t="s">
        <v>3108</v>
      </c>
      <c r="C13" s="661" t="s">
        <v>6578</v>
      </c>
      <c r="D13" s="661" t="s">
        <v>7269</v>
      </c>
      <c r="E13" s="661" t="s">
        <v>7270</v>
      </c>
      <c r="F13" s="664"/>
      <c r="G13" s="664"/>
      <c r="H13" s="664"/>
      <c r="I13" s="664"/>
      <c r="J13" s="664"/>
      <c r="K13" s="664"/>
      <c r="L13" s="664"/>
      <c r="M13" s="664"/>
      <c r="N13" s="664">
        <v>0.9</v>
      </c>
      <c r="O13" s="664">
        <v>1712.41</v>
      </c>
      <c r="P13" s="677"/>
      <c r="Q13" s="665">
        <v>1902.6777777777779</v>
      </c>
    </row>
    <row r="14" spans="1:17" ht="14.4" customHeight="1" x14ac:dyDescent="0.3">
      <c r="A14" s="660" t="s">
        <v>6996</v>
      </c>
      <c r="B14" s="661" t="s">
        <v>3108</v>
      </c>
      <c r="C14" s="661" t="s">
        <v>6578</v>
      </c>
      <c r="D14" s="661" t="s">
        <v>7271</v>
      </c>
      <c r="E14" s="661" t="s">
        <v>7272</v>
      </c>
      <c r="F14" s="664"/>
      <c r="G14" s="664"/>
      <c r="H14" s="664"/>
      <c r="I14" s="664"/>
      <c r="J14" s="664"/>
      <c r="K14" s="664"/>
      <c r="L14" s="664"/>
      <c r="M14" s="664"/>
      <c r="N14" s="664">
        <v>0.06</v>
      </c>
      <c r="O14" s="664">
        <v>531.24</v>
      </c>
      <c r="P14" s="677"/>
      <c r="Q14" s="665">
        <v>8854</v>
      </c>
    </row>
    <row r="15" spans="1:17" ht="14.4" customHeight="1" x14ac:dyDescent="0.3">
      <c r="A15" s="660" t="s">
        <v>6996</v>
      </c>
      <c r="B15" s="661" t="s">
        <v>3108</v>
      </c>
      <c r="C15" s="661" t="s">
        <v>6578</v>
      </c>
      <c r="D15" s="661" t="s">
        <v>7273</v>
      </c>
      <c r="E15" s="661"/>
      <c r="F15" s="664">
        <v>2.5500000000000003</v>
      </c>
      <c r="G15" s="664">
        <v>2772.16</v>
      </c>
      <c r="H15" s="664">
        <v>1</v>
      </c>
      <c r="I15" s="664">
        <v>1087.1215686274509</v>
      </c>
      <c r="J15" s="664">
        <v>1</v>
      </c>
      <c r="K15" s="664">
        <v>1092.1500000000001</v>
      </c>
      <c r="L15" s="664">
        <v>0.3939707664781254</v>
      </c>
      <c r="M15" s="664">
        <v>1092.1500000000001</v>
      </c>
      <c r="N15" s="664"/>
      <c r="O15" s="664"/>
      <c r="P15" s="677"/>
      <c r="Q15" s="665"/>
    </row>
    <row r="16" spans="1:17" ht="14.4" customHeight="1" x14ac:dyDescent="0.3">
      <c r="A16" s="660" t="s">
        <v>6996</v>
      </c>
      <c r="B16" s="661" t="s">
        <v>3108</v>
      </c>
      <c r="C16" s="661" t="s">
        <v>6578</v>
      </c>
      <c r="D16" s="661" t="s">
        <v>7274</v>
      </c>
      <c r="E16" s="661" t="s">
        <v>7272</v>
      </c>
      <c r="F16" s="664">
        <v>17.799999999999997</v>
      </c>
      <c r="G16" s="664">
        <v>38802.949999999997</v>
      </c>
      <c r="H16" s="664">
        <v>1</v>
      </c>
      <c r="I16" s="664">
        <v>2179.9410112359551</v>
      </c>
      <c r="J16" s="664">
        <v>10.799999999999999</v>
      </c>
      <c r="K16" s="664">
        <v>23590.6</v>
      </c>
      <c r="L16" s="664">
        <v>0.60795893095756892</v>
      </c>
      <c r="M16" s="664">
        <v>2184.3148148148148</v>
      </c>
      <c r="N16" s="664">
        <v>6.5000000000000009</v>
      </c>
      <c r="O16" s="664">
        <v>11510.2</v>
      </c>
      <c r="P16" s="677">
        <v>0.29663208596253637</v>
      </c>
      <c r="Q16" s="665">
        <v>1770.8</v>
      </c>
    </row>
    <row r="17" spans="1:17" ht="14.4" customHeight="1" x14ac:dyDescent="0.3">
      <c r="A17" s="660" t="s">
        <v>6996</v>
      </c>
      <c r="B17" s="661" t="s">
        <v>3108</v>
      </c>
      <c r="C17" s="661" t="s">
        <v>6578</v>
      </c>
      <c r="D17" s="661" t="s">
        <v>7275</v>
      </c>
      <c r="E17" s="661" t="s">
        <v>7276</v>
      </c>
      <c r="F17" s="664">
        <v>1.0500000000000003</v>
      </c>
      <c r="G17" s="664">
        <v>991.22000000000014</v>
      </c>
      <c r="H17" s="664">
        <v>1</v>
      </c>
      <c r="I17" s="664">
        <v>944.01904761904757</v>
      </c>
      <c r="J17" s="664">
        <v>1.05</v>
      </c>
      <c r="K17" s="664">
        <v>992.04</v>
      </c>
      <c r="L17" s="664">
        <v>1.0008272633724096</v>
      </c>
      <c r="M17" s="664">
        <v>944.8</v>
      </c>
      <c r="N17" s="664">
        <v>0.5</v>
      </c>
      <c r="O17" s="664">
        <v>451.9</v>
      </c>
      <c r="P17" s="677">
        <v>0.45590282681947492</v>
      </c>
      <c r="Q17" s="665">
        <v>903.8</v>
      </c>
    </row>
    <row r="18" spans="1:17" ht="14.4" customHeight="1" x14ac:dyDescent="0.3">
      <c r="A18" s="660" t="s">
        <v>6996</v>
      </c>
      <c r="B18" s="661" t="s">
        <v>3108</v>
      </c>
      <c r="C18" s="661" t="s">
        <v>6702</v>
      </c>
      <c r="D18" s="661" t="s">
        <v>7277</v>
      </c>
      <c r="E18" s="661" t="s">
        <v>7278</v>
      </c>
      <c r="F18" s="664"/>
      <c r="G18" s="664"/>
      <c r="H18" s="664"/>
      <c r="I18" s="664"/>
      <c r="J18" s="664"/>
      <c r="K18" s="664"/>
      <c r="L18" s="664"/>
      <c r="M18" s="664"/>
      <c r="N18" s="664">
        <v>100</v>
      </c>
      <c r="O18" s="664">
        <v>211</v>
      </c>
      <c r="P18" s="677"/>
      <c r="Q18" s="665">
        <v>2.11</v>
      </c>
    </row>
    <row r="19" spans="1:17" ht="14.4" customHeight="1" x14ac:dyDescent="0.3">
      <c r="A19" s="660" t="s">
        <v>6996</v>
      </c>
      <c r="B19" s="661" t="s">
        <v>3108</v>
      </c>
      <c r="C19" s="661" t="s">
        <v>6702</v>
      </c>
      <c r="D19" s="661" t="s">
        <v>7279</v>
      </c>
      <c r="E19" s="661" t="s">
        <v>7280</v>
      </c>
      <c r="F19" s="664"/>
      <c r="G19" s="664"/>
      <c r="H19" s="664"/>
      <c r="I19" s="664"/>
      <c r="J19" s="664"/>
      <c r="K19" s="664"/>
      <c r="L19" s="664"/>
      <c r="M19" s="664"/>
      <c r="N19" s="664">
        <v>180</v>
      </c>
      <c r="O19" s="664">
        <v>957.6</v>
      </c>
      <c r="P19" s="677"/>
      <c r="Q19" s="665">
        <v>5.32</v>
      </c>
    </row>
    <row r="20" spans="1:17" ht="14.4" customHeight="1" x14ac:dyDescent="0.3">
      <c r="A20" s="660" t="s">
        <v>6996</v>
      </c>
      <c r="B20" s="661" t="s">
        <v>3108</v>
      </c>
      <c r="C20" s="661" t="s">
        <v>6702</v>
      </c>
      <c r="D20" s="661" t="s">
        <v>7281</v>
      </c>
      <c r="E20" s="661" t="s">
        <v>7282</v>
      </c>
      <c r="F20" s="664"/>
      <c r="G20" s="664"/>
      <c r="H20" s="664"/>
      <c r="I20" s="664"/>
      <c r="J20" s="664"/>
      <c r="K20" s="664"/>
      <c r="L20" s="664"/>
      <c r="M20" s="664"/>
      <c r="N20" s="664">
        <v>2454</v>
      </c>
      <c r="O20" s="664">
        <v>14331.36</v>
      </c>
      <c r="P20" s="677"/>
      <c r="Q20" s="665">
        <v>5.84</v>
      </c>
    </row>
    <row r="21" spans="1:17" ht="14.4" customHeight="1" x14ac:dyDescent="0.3">
      <c r="A21" s="660" t="s">
        <v>6996</v>
      </c>
      <c r="B21" s="661" t="s">
        <v>3108</v>
      </c>
      <c r="C21" s="661" t="s">
        <v>6702</v>
      </c>
      <c r="D21" s="661" t="s">
        <v>7283</v>
      </c>
      <c r="E21" s="661" t="s">
        <v>7284</v>
      </c>
      <c r="F21" s="664">
        <v>130</v>
      </c>
      <c r="G21" s="664">
        <v>1028.3</v>
      </c>
      <c r="H21" s="664">
        <v>1</v>
      </c>
      <c r="I21" s="664">
        <v>7.9099999999999993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6996</v>
      </c>
      <c r="B22" s="661" t="s">
        <v>3108</v>
      </c>
      <c r="C22" s="661" t="s">
        <v>6702</v>
      </c>
      <c r="D22" s="661" t="s">
        <v>7285</v>
      </c>
      <c r="E22" s="661" t="s">
        <v>7286</v>
      </c>
      <c r="F22" s="664"/>
      <c r="G22" s="664"/>
      <c r="H22" s="664"/>
      <c r="I22" s="664"/>
      <c r="J22" s="664">
        <v>960</v>
      </c>
      <c r="K22" s="664">
        <v>18355.2</v>
      </c>
      <c r="L22" s="664"/>
      <c r="M22" s="664">
        <v>19.12</v>
      </c>
      <c r="N22" s="664"/>
      <c r="O22" s="664"/>
      <c r="P22" s="677"/>
      <c r="Q22" s="665"/>
    </row>
    <row r="23" spans="1:17" ht="14.4" customHeight="1" x14ac:dyDescent="0.3">
      <c r="A23" s="660" t="s">
        <v>6996</v>
      </c>
      <c r="B23" s="661" t="s">
        <v>3108</v>
      </c>
      <c r="C23" s="661" t="s">
        <v>6702</v>
      </c>
      <c r="D23" s="661" t="s">
        <v>7287</v>
      </c>
      <c r="E23" s="661" t="s">
        <v>7288</v>
      </c>
      <c r="F23" s="664">
        <v>8</v>
      </c>
      <c r="G23" s="664">
        <v>16930.400000000001</v>
      </c>
      <c r="H23" s="664">
        <v>1</v>
      </c>
      <c r="I23" s="664">
        <v>2116.3000000000002</v>
      </c>
      <c r="J23" s="664">
        <v>4.8</v>
      </c>
      <c r="K23" s="664">
        <v>21221.13</v>
      </c>
      <c r="L23" s="664">
        <v>1.2534334687898692</v>
      </c>
      <c r="M23" s="664">
        <v>4421.0687500000004</v>
      </c>
      <c r="N23" s="664">
        <v>4</v>
      </c>
      <c r="O23" s="664">
        <v>17684.28</v>
      </c>
      <c r="P23" s="677">
        <v>1.0445281859849735</v>
      </c>
      <c r="Q23" s="665">
        <v>4421.07</v>
      </c>
    </row>
    <row r="24" spans="1:17" ht="14.4" customHeight="1" x14ac:dyDescent="0.3">
      <c r="A24" s="660" t="s">
        <v>6996</v>
      </c>
      <c r="B24" s="661" t="s">
        <v>3108</v>
      </c>
      <c r="C24" s="661" t="s">
        <v>6702</v>
      </c>
      <c r="D24" s="661" t="s">
        <v>7289</v>
      </c>
      <c r="E24" s="661" t="s">
        <v>7290</v>
      </c>
      <c r="F24" s="664">
        <v>647</v>
      </c>
      <c r="G24" s="664">
        <v>2018.64</v>
      </c>
      <c r="H24" s="664">
        <v>1</v>
      </c>
      <c r="I24" s="664">
        <v>3.12</v>
      </c>
      <c r="J24" s="664"/>
      <c r="K24" s="664"/>
      <c r="L24" s="664"/>
      <c r="M24" s="664"/>
      <c r="N24" s="664"/>
      <c r="O24" s="664"/>
      <c r="P24" s="677"/>
      <c r="Q24" s="665"/>
    </row>
    <row r="25" spans="1:17" ht="14.4" customHeight="1" x14ac:dyDescent="0.3">
      <c r="A25" s="660" t="s">
        <v>6996</v>
      </c>
      <c r="B25" s="661" t="s">
        <v>3108</v>
      </c>
      <c r="C25" s="661" t="s">
        <v>6702</v>
      </c>
      <c r="D25" s="661" t="s">
        <v>7291</v>
      </c>
      <c r="E25" s="661" t="s">
        <v>7292</v>
      </c>
      <c r="F25" s="664">
        <v>16463</v>
      </c>
      <c r="G25" s="664">
        <v>544862.06000000006</v>
      </c>
      <c r="H25" s="664">
        <v>1</v>
      </c>
      <c r="I25" s="664">
        <v>33.096158658810673</v>
      </c>
      <c r="J25" s="664">
        <v>11655</v>
      </c>
      <c r="K25" s="664">
        <v>388111.50000000006</v>
      </c>
      <c r="L25" s="664">
        <v>0.71231147934947059</v>
      </c>
      <c r="M25" s="664">
        <v>33.300000000000004</v>
      </c>
      <c r="N25" s="664">
        <v>7267</v>
      </c>
      <c r="O25" s="664">
        <v>243807.84999999998</v>
      </c>
      <c r="P25" s="677">
        <v>0.44746710754644936</v>
      </c>
      <c r="Q25" s="665">
        <v>33.549999999999997</v>
      </c>
    </row>
    <row r="26" spans="1:17" ht="14.4" customHeight="1" x14ac:dyDescent="0.3">
      <c r="A26" s="660" t="s">
        <v>6996</v>
      </c>
      <c r="B26" s="661" t="s">
        <v>3108</v>
      </c>
      <c r="C26" s="661" t="s">
        <v>6702</v>
      </c>
      <c r="D26" s="661" t="s">
        <v>7293</v>
      </c>
      <c r="E26" s="661" t="s">
        <v>7294</v>
      </c>
      <c r="F26" s="664"/>
      <c r="G26" s="664"/>
      <c r="H26" s="664"/>
      <c r="I26" s="664"/>
      <c r="J26" s="664">
        <v>0</v>
      </c>
      <c r="K26" s="664">
        <v>0</v>
      </c>
      <c r="L26" s="664"/>
      <c r="M26" s="664"/>
      <c r="N26" s="664"/>
      <c r="O26" s="664"/>
      <c r="P26" s="677"/>
      <c r="Q26" s="665"/>
    </row>
    <row r="27" spans="1:17" ht="14.4" customHeight="1" x14ac:dyDescent="0.3">
      <c r="A27" s="660" t="s">
        <v>6996</v>
      </c>
      <c r="B27" s="661" t="s">
        <v>3108</v>
      </c>
      <c r="C27" s="661" t="s">
        <v>6702</v>
      </c>
      <c r="D27" s="661" t="s">
        <v>7293</v>
      </c>
      <c r="E27" s="661" t="s">
        <v>7295</v>
      </c>
      <c r="F27" s="664"/>
      <c r="G27" s="664"/>
      <c r="H27" s="664"/>
      <c r="I27" s="664"/>
      <c r="J27" s="664">
        <v>1</v>
      </c>
      <c r="K27" s="664">
        <v>449209.69</v>
      </c>
      <c r="L27" s="664"/>
      <c r="M27" s="664">
        <v>449209.69</v>
      </c>
      <c r="N27" s="664"/>
      <c r="O27" s="664"/>
      <c r="P27" s="677"/>
      <c r="Q27" s="665"/>
    </row>
    <row r="28" spans="1:17" ht="14.4" customHeight="1" x14ac:dyDescent="0.3">
      <c r="A28" s="660" t="s">
        <v>6996</v>
      </c>
      <c r="B28" s="661" t="s">
        <v>3108</v>
      </c>
      <c r="C28" s="661" t="s">
        <v>6715</v>
      </c>
      <c r="D28" s="661" t="s">
        <v>7296</v>
      </c>
      <c r="E28" s="661" t="s">
        <v>7297</v>
      </c>
      <c r="F28" s="664"/>
      <c r="G28" s="664"/>
      <c r="H28" s="664"/>
      <c r="I28" s="664"/>
      <c r="J28" s="664">
        <v>21</v>
      </c>
      <c r="K28" s="664">
        <v>18570.72</v>
      </c>
      <c r="L28" s="664"/>
      <c r="M28" s="664">
        <v>884.32</v>
      </c>
      <c r="N28" s="664">
        <v>18</v>
      </c>
      <c r="O28" s="664">
        <v>15917.759999999998</v>
      </c>
      <c r="P28" s="677"/>
      <c r="Q28" s="665">
        <v>884.31999999999994</v>
      </c>
    </row>
    <row r="29" spans="1:17" ht="14.4" customHeight="1" x14ac:dyDescent="0.3">
      <c r="A29" s="660" t="s">
        <v>6996</v>
      </c>
      <c r="B29" s="661" t="s">
        <v>3108</v>
      </c>
      <c r="C29" s="661" t="s">
        <v>6722</v>
      </c>
      <c r="D29" s="661" t="s">
        <v>7298</v>
      </c>
      <c r="E29" s="661" t="s">
        <v>7299</v>
      </c>
      <c r="F29" s="664"/>
      <c r="G29" s="664"/>
      <c r="H29" s="664"/>
      <c r="I29" s="664"/>
      <c r="J29" s="664"/>
      <c r="K29" s="664"/>
      <c r="L29" s="664"/>
      <c r="M29" s="664"/>
      <c r="N29" s="664">
        <v>1</v>
      </c>
      <c r="O29" s="664">
        <v>1975</v>
      </c>
      <c r="P29" s="677"/>
      <c r="Q29" s="665">
        <v>1975</v>
      </c>
    </row>
    <row r="30" spans="1:17" ht="14.4" customHeight="1" x14ac:dyDescent="0.3">
      <c r="A30" s="660" t="s">
        <v>6996</v>
      </c>
      <c r="B30" s="661" t="s">
        <v>3108</v>
      </c>
      <c r="C30" s="661" t="s">
        <v>6722</v>
      </c>
      <c r="D30" s="661" t="s">
        <v>7300</v>
      </c>
      <c r="E30" s="661" t="s">
        <v>7301</v>
      </c>
      <c r="F30" s="664">
        <v>1</v>
      </c>
      <c r="G30" s="664">
        <v>1383</v>
      </c>
      <c r="H30" s="664">
        <v>1</v>
      </c>
      <c r="I30" s="664">
        <v>1383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6996</v>
      </c>
      <c r="B31" s="661" t="s">
        <v>3108</v>
      </c>
      <c r="C31" s="661" t="s">
        <v>6722</v>
      </c>
      <c r="D31" s="661" t="s">
        <v>7302</v>
      </c>
      <c r="E31" s="661" t="s">
        <v>7303</v>
      </c>
      <c r="F31" s="664">
        <v>2</v>
      </c>
      <c r="G31" s="664">
        <v>2392</v>
      </c>
      <c r="H31" s="664">
        <v>1</v>
      </c>
      <c r="I31" s="664">
        <v>1196</v>
      </c>
      <c r="J31" s="664">
        <v>1</v>
      </c>
      <c r="K31" s="664">
        <v>1204</v>
      </c>
      <c r="L31" s="664">
        <v>0.50334448160535117</v>
      </c>
      <c r="M31" s="664">
        <v>1204</v>
      </c>
      <c r="N31" s="664">
        <v>1</v>
      </c>
      <c r="O31" s="664">
        <v>1208</v>
      </c>
      <c r="P31" s="677">
        <v>0.50501672240802675</v>
      </c>
      <c r="Q31" s="665">
        <v>1208</v>
      </c>
    </row>
    <row r="32" spans="1:17" ht="14.4" customHeight="1" x14ac:dyDescent="0.3">
      <c r="A32" s="660" t="s">
        <v>6996</v>
      </c>
      <c r="B32" s="661" t="s">
        <v>3108</v>
      </c>
      <c r="C32" s="661" t="s">
        <v>6722</v>
      </c>
      <c r="D32" s="661" t="s">
        <v>7304</v>
      </c>
      <c r="E32" s="661" t="s">
        <v>7305</v>
      </c>
      <c r="F32" s="664">
        <v>1</v>
      </c>
      <c r="G32" s="664">
        <v>1169</v>
      </c>
      <c r="H32" s="664">
        <v>1</v>
      </c>
      <c r="I32" s="664">
        <v>1169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6996</v>
      </c>
      <c r="B33" s="661" t="s">
        <v>3108</v>
      </c>
      <c r="C33" s="661" t="s">
        <v>6722</v>
      </c>
      <c r="D33" s="661" t="s">
        <v>7306</v>
      </c>
      <c r="E33" s="661" t="s">
        <v>7307</v>
      </c>
      <c r="F33" s="664">
        <v>1</v>
      </c>
      <c r="G33" s="664">
        <v>1754</v>
      </c>
      <c r="H33" s="664">
        <v>1</v>
      </c>
      <c r="I33" s="664">
        <v>1754</v>
      </c>
      <c r="J33" s="664">
        <v>2</v>
      </c>
      <c r="K33" s="664">
        <v>3514</v>
      </c>
      <c r="L33" s="664">
        <v>2.0034207525655643</v>
      </c>
      <c r="M33" s="664">
        <v>1757</v>
      </c>
      <c r="N33" s="664">
        <v>6</v>
      </c>
      <c r="O33" s="664">
        <v>10572</v>
      </c>
      <c r="P33" s="677">
        <v>6.0273660205245152</v>
      </c>
      <c r="Q33" s="665">
        <v>1762</v>
      </c>
    </row>
    <row r="34" spans="1:17" ht="14.4" customHeight="1" x14ac:dyDescent="0.3">
      <c r="A34" s="660" t="s">
        <v>6996</v>
      </c>
      <c r="B34" s="661" t="s">
        <v>3108</v>
      </c>
      <c r="C34" s="661" t="s">
        <v>6722</v>
      </c>
      <c r="D34" s="661" t="s">
        <v>7308</v>
      </c>
      <c r="E34" s="661" t="s">
        <v>7309</v>
      </c>
      <c r="F34" s="664">
        <v>39</v>
      </c>
      <c r="G34" s="664">
        <v>558792</v>
      </c>
      <c r="H34" s="664">
        <v>1</v>
      </c>
      <c r="I34" s="664">
        <v>14328</v>
      </c>
      <c r="J34" s="664">
        <v>27</v>
      </c>
      <c r="K34" s="664">
        <v>386880</v>
      </c>
      <c r="L34" s="664">
        <v>0.69235064209938579</v>
      </c>
      <c r="M34" s="664">
        <v>14328.888888888889</v>
      </c>
      <c r="N34" s="664">
        <v>18</v>
      </c>
      <c r="O34" s="664">
        <v>258120</v>
      </c>
      <c r="P34" s="677">
        <v>0.46192500966370315</v>
      </c>
      <c r="Q34" s="665">
        <v>14340</v>
      </c>
    </row>
    <row r="35" spans="1:17" ht="14.4" customHeight="1" x14ac:dyDescent="0.3">
      <c r="A35" s="660" t="s">
        <v>6996</v>
      </c>
      <c r="B35" s="661" t="s">
        <v>3108</v>
      </c>
      <c r="C35" s="661" t="s">
        <v>6722</v>
      </c>
      <c r="D35" s="661" t="s">
        <v>7310</v>
      </c>
      <c r="E35" s="661" t="s">
        <v>7311</v>
      </c>
      <c r="F35" s="664">
        <v>1</v>
      </c>
      <c r="G35" s="664">
        <v>1286</v>
      </c>
      <c r="H35" s="664">
        <v>1</v>
      </c>
      <c r="I35" s="664">
        <v>1286</v>
      </c>
      <c r="J35" s="664"/>
      <c r="K35" s="664"/>
      <c r="L35" s="664"/>
      <c r="M35" s="664"/>
      <c r="N35" s="664"/>
      <c r="O35" s="664"/>
      <c r="P35" s="677"/>
      <c r="Q35" s="665"/>
    </row>
    <row r="36" spans="1:17" ht="14.4" customHeight="1" x14ac:dyDescent="0.3">
      <c r="A36" s="660" t="s">
        <v>6996</v>
      </c>
      <c r="B36" s="661" t="s">
        <v>3108</v>
      </c>
      <c r="C36" s="661" t="s">
        <v>6722</v>
      </c>
      <c r="D36" s="661" t="s">
        <v>7312</v>
      </c>
      <c r="E36" s="661" t="s">
        <v>7313</v>
      </c>
      <c r="F36" s="664"/>
      <c r="G36" s="664"/>
      <c r="H36" s="664"/>
      <c r="I36" s="664"/>
      <c r="J36" s="664"/>
      <c r="K36" s="664"/>
      <c r="L36" s="664"/>
      <c r="M36" s="664"/>
      <c r="N36" s="664">
        <v>1</v>
      </c>
      <c r="O36" s="664">
        <v>490</v>
      </c>
      <c r="P36" s="677"/>
      <c r="Q36" s="665">
        <v>490</v>
      </c>
    </row>
    <row r="37" spans="1:17" ht="14.4" customHeight="1" x14ac:dyDescent="0.3">
      <c r="A37" s="660" t="s">
        <v>6996</v>
      </c>
      <c r="B37" s="661" t="s">
        <v>3108</v>
      </c>
      <c r="C37" s="661" t="s">
        <v>6722</v>
      </c>
      <c r="D37" s="661" t="s">
        <v>7314</v>
      </c>
      <c r="E37" s="661" t="s">
        <v>7315</v>
      </c>
      <c r="F37" s="664"/>
      <c r="G37" s="664"/>
      <c r="H37" s="664"/>
      <c r="I37" s="664"/>
      <c r="J37" s="664">
        <v>2</v>
      </c>
      <c r="K37" s="664">
        <v>4495</v>
      </c>
      <c r="L37" s="664"/>
      <c r="M37" s="664">
        <v>2247.5</v>
      </c>
      <c r="N37" s="664"/>
      <c r="O37" s="664"/>
      <c r="P37" s="677"/>
      <c r="Q37" s="665"/>
    </row>
    <row r="38" spans="1:17" ht="14.4" customHeight="1" x14ac:dyDescent="0.3">
      <c r="A38" s="660" t="s">
        <v>6996</v>
      </c>
      <c r="B38" s="661" t="s">
        <v>3108</v>
      </c>
      <c r="C38" s="661" t="s">
        <v>6722</v>
      </c>
      <c r="D38" s="661" t="s">
        <v>7316</v>
      </c>
      <c r="E38" s="661" t="s">
        <v>7317</v>
      </c>
      <c r="F38" s="664"/>
      <c r="G38" s="664"/>
      <c r="H38" s="664"/>
      <c r="I38" s="664"/>
      <c r="J38" s="664"/>
      <c r="K38" s="664"/>
      <c r="L38" s="664"/>
      <c r="M38" s="664"/>
      <c r="N38" s="664">
        <v>2</v>
      </c>
      <c r="O38" s="664">
        <v>5102</v>
      </c>
      <c r="P38" s="677"/>
      <c r="Q38" s="665">
        <v>2551</v>
      </c>
    </row>
    <row r="39" spans="1:17" ht="14.4" customHeight="1" x14ac:dyDescent="0.3">
      <c r="A39" s="660" t="s">
        <v>6996</v>
      </c>
      <c r="B39" s="661" t="s">
        <v>3108</v>
      </c>
      <c r="C39" s="661" t="s">
        <v>6722</v>
      </c>
      <c r="D39" s="661" t="s">
        <v>7318</v>
      </c>
      <c r="E39" s="661" t="s">
        <v>7319</v>
      </c>
      <c r="F39" s="664"/>
      <c r="G39" s="664"/>
      <c r="H39" s="664"/>
      <c r="I39" s="664"/>
      <c r="J39" s="664">
        <v>1</v>
      </c>
      <c r="K39" s="664">
        <v>1126</v>
      </c>
      <c r="L39" s="664"/>
      <c r="M39" s="664">
        <v>1126</v>
      </c>
      <c r="N39" s="664"/>
      <c r="O39" s="664"/>
      <c r="P39" s="677"/>
      <c r="Q39" s="665"/>
    </row>
    <row r="40" spans="1:17" ht="14.4" customHeight="1" x14ac:dyDescent="0.3">
      <c r="A40" s="660" t="s">
        <v>572</v>
      </c>
      <c r="B40" s="661" t="s">
        <v>6577</v>
      </c>
      <c r="C40" s="661" t="s">
        <v>6722</v>
      </c>
      <c r="D40" s="661" t="s">
        <v>6733</v>
      </c>
      <c r="E40" s="661" t="s">
        <v>6734</v>
      </c>
      <c r="F40" s="664"/>
      <c r="G40" s="664"/>
      <c r="H40" s="664"/>
      <c r="I40" s="664"/>
      <c r="J40" s="664"/>
      <c r="K40" s="664"/>
      <c r="L40" s="664"/>
      <c r="M40" s="664"/>
      <c r="N40" s="664">
        <v>3</v>
      </c>
      <c r="O40" s="664">
        <v>141</v>
      </c>
      <c r="P40" s="677"/>
      <c r="Q40" s="665">
        <v>47</v>
      </c>
    </row>
    <row r="41" spans="1:17" ht="14.4" customHeight="1" x14ac:dyDescent="0.3">
      <c r="A41" s="660" t="s">
        <v>572</v>
      </c>
      <c r="B41" s="661" t="s">
        <v>7003</v>
      </c>
      <c r="C41" s="661" t="s">
        <v>6722</v>
      </c>
      <c r="D41" s="661" t="s">
        <v>6974</v>
      </c>
      <c r="E41" s="661" t="s">
        <v>6975</v>
      </c>
      <c r="F41" s="664">
        <v>20</v>
      </c>
      <c r="G41" s="664">
        <v>208220</v>
      </c>
      <c r="H41" s="664">
        <v>1</v>
      </c>
      <c r="I41" s="664">
        <v>10411</v>
      </c>
      <c r="J41" s="664">
        <v>21</v>
      </c>
      <c r="K41" s="664">
        <v>218781</v>
      </c>
      <c r="L41" s="664">
        <v>1.05072039189319</v>
      </c>
      <c r="M41" s="664">
        <v>10418.142857142857</v>
      </c>
      <c r="N41" s="664">
        <v>19</v>
      </c>
      <c r="O41" s="664">
        <v>198626</v>
      </c>
      <c r="P41" s="677">
        <v>0.95392373451157431</v>
      </c>
      <c r="Q41" s="665">
        <v>10454</v>
      </c>
    </row>
    <row r="42" spans="1:17" ht="14.4" customHeight="1" x14ac:dyDescent="0.3">
      <c r="A42" s="660" t="s">
        <v>572</v>
      </c>
      <c r="B42" s="661" t="s">
        <v>7003</v>
      </c>
      <c r="C42" s="661" t="s">
        <v>6722</v>
      </c>
      <c r="D42" s="661" t="s">
        <v>6733</v>
      </c>
      <c r="E42" s="661" t="s">
        <v>6734</v>
      </c>
      <c r="F42" s="664">
        <v>27</v>
      </c>
      <c r="G42" s="664">
        <v>1242</v>
      </c>
      <c r="H42" s="664">
        <v>1</v>
      </c>
      <c r="I42" s="664">
        <v>46</v>
      </c>
      <c r="J42" s="664">
        <v>42</v>
      </c>
      <c r="K42" s="664">
        <v>1945</v>
      </c>
      <c r="L42" s="664">
        <v>1.5660225442834139</v>
      </c>
      <c r="M42" s="664">
        <v>46.30952380952381</v>
      </c>
      <c r="N42" s="664">
        <v>35</v>
      </c>
      <c r="O42" s="664">
        <v>1645</v>
      </c>
      <c r="P42" s="677">
        <v>1.3244766505636072</v>
      </c>
      <c r="Q42" s="665">
        <v>47</v>
      </c>
    </row>
    <row r="43" spans="1:17" ht="14.4" customHeight="1" x14ac:dyDescent="0.3">
      <c r="A43" s="660" t="s">
        <v>572</v>
      </c>
      <c r="B43" s="661" t="s">
        <v>6777</v>
      </c>
      <c r="C43" s="661" t="s">
        <v>6722</v>
      </c>
      <c r="D43" s="661" t="s">
        <v>6778</v>
      </c>
      <c r="E43" s="661" t="s">
        <v>6779</v>
      </c>
      <c r="F43" s="664">
        <v>246</v>
      </c>
      <c r="G43" s="664">
        <v>222384</v>
      </c>
      <c r="H43" s="664">
        <v>1</v>
      </c>
      <c r="I43" s="664">
        <v>904</v>
      </c>
      <c r="J43" s="664">
        <v>270</v>
      </c>
      <c r="K43" s="664">
        <v>245263</v>
      </c>
      <c r="L43" s="664">
        <v>1.1028806029210734</v>
      </c>
      <c r="M43" s="664">
        <v>908.3814814814815</v>
      </c>
      <c r="N43" s="664">
        <v>556</v>
      </c>
      <c r="O43" s="664">
        <v>512632</v>
      </c>
      <c r="P43" s="677">
        <v>2.3051658392690122</v>
      </c>
      <c r="Q43" s="665">
        <v>922</v>
      </c>
    </row>
    <row r="44" spans="1:17" ht="14.4" customHeight="1" x14ac:dyDescent="0.3">
      <c r="A44" s="660" t="s">
        <v>572</v>
      </c>
      <c r="B44" s="661" t="s">
        <v>6777</v>
      </c>
      <c r="C44" s="661" t="s">
        <v>6722</v>
      </c>
      <c r="D44" s="661" t="s">
        <v>6780</v>
      </c>
      <c r="E44" s="661" t="s">
        <v>6781</v>
      </c>
      <c r="F44" s="664">
        <v>4</v>
      </c>
      <c r="G44" s="664">
        <v>40336</v>
      </c>
      <c r="H44" s="664">
        <v>1</v>
      </c>
      <c r="I44" s="664">
        <v>10084</v>
      </c>
      <c r="J44" s="664">
        <v>3</v>
      </c>
      <c r="K44" s="664">
        <v>30252</v>
      </c>
      <c r="L44" s="664">
        <v>0.75</v>
      </c>
      <c r="M44" s="664">
        <v>10084</v>
      </c>
      <c r="N44" s="664">
        <v>4</v>
      </c>
      <c r="O44" s="664">
        <v>40820</v>
      </c>
      <c r="P44" s="677">
        <v>1.0119992066640222</v>
      </c>
      <c r="Q44" s="665">
        <v>10205</v>
      </c>
    </row>
    <row r="45" spans="1:17" ht="14.4" customHeight="1" x14ac:dyDescent="0.3">
      <c r="A45" s="660" t="s">
        <v>572</v>
      </c>
      <c r="B45" s="661" t="s">
        <v>6777</v>
      </c>
      <c r="C45" s="661" t="s">
        <v>6722</v>
      </c>
      <c r="D45" s="661" t="s">
        <v>6782</v>
      </c>
      <c r="E45" s="661" t="s">
        <v>6783</v>
      </c>
      <c r="F45" s="664">
        <v>15</v>
      </c>
      <c r="G45" s="664">
        <v>4455</v>
      </c>
      <c r="H45" s="664">
        <v>1</v>
      </c>
      <c r="I45" s="664">
        <v>297</v>
      </c>
      <c r="J45" s="664">
        <v>27</v>
      </c>
      <c r="K45" s="664">
        <v>8047</v>
      </c>
      <c r="L45" s="664">
        <v>1.8062850729517397</v>
      </c>
      <c r="M45" s="664">
        <v>298.03703703703701</v>
      </c>
      <c r="N45" s="664">
        <v>18</v>
      </c>
      <c r="O45" s="664">
        <v>5454</v>
      </c>
      <c r="P45" s="677">
        <v>1.2242424242424241</v>
      </c>
      <c r="Q45" s="665">
        <v>303</v>
      </c>
    </row>
    <row r="46" spans="1:17" ht="14.4" customHeight="1" x14ac:dyDescent="0.3">
      <c r="A46" s="660" t="s">
        <v>572</v>
      </c>
      <c r="B46" s="661" t="s">
        <v>6777</v>
      </c>
      <c r="C46" s="661" t="s">
        <v>6722</v>
      </c>
      <c r="D46" s="661" t="s">
        <v>6784</v>
      </c>
      <c r="E46" s="661" t="s">
        <v>6785</v>
      </c>
      <c r="F46" s="664">
        <v>8</v>
      </c>
      <c r="G46" s="664">
        <v>184</v>
      </c>
      <c r="H46" s="664">
        <v>1</v>
      </c>
      <c r="I46" s="664">
        <v>23</v>
      </c>
      <c r="J46" s="664">
        <v>24</v>
      </c>
      <c r="K46" s="664">
        <v>552</v>
      </c>
      <c r="L46" s="664">
        <v>3</v>
      </c>
      <c r="M46" s="664">
        <v>23</v>
      </c>
      <c r="N46" s="664">
        <v>2</v>
      </c>
      <c r="O46" s="664">
        <v>46</v>
      </c>
      <c r="P46" s="677">
        <v>0.25</v>
      </c>
      <c r="Q46" s="665">
        <v>23</v>
      </c>
    </row>
    <row r="47" spans="1:17" ht="14.4" customHeight="1" x14ac:dyDescent="0.3">
      <c r="A47" s="660" t="s">
        <v>572</v>
      </c>
      <c r="B47" s="661" t="s">
        <v>6777</v>
      </c>
      <c r="C47" s="661" t="s">
        <v>6722</v>
      </c>
      <c r="D47" s="661" t="s">
        <v>6786</v>
      </c>
      <c r="E47" s="661" t="s">
        <v>6787</v>
      </c>
      <c r="F47" s="664">
        <v>138</v>
      </c>
      <c r="G47" s="664">
        <v>171810</v>
      </c>
      <c r="H47" s="664">
        <v>1</v>
      </c>
      <c r="I47" s="664">
        <v>1245</v>
      </c>
      <c r="J47" s="664">
        <v>221</v>
      </c>
      <c r="K47" s="664">
        <v>276217</v>
      </c>
      <c r="L47" s="664">
        <v>1.6076887259181654</v>
      </c>
      <c r="M47" s="664">
        <v>1249.8506787330316</v>
      </c>
      <c r="N47" s="664">
        <v>231</v>
      </c>
      <c r="O47" s="664">
        <v>292908</v>
      </c>
      <c r="P47" s="677">
        <v>1.7048367382573772</v>
      </c>
      <c r="Q47" s="665">
        <v>1268</v>
      </c>
    </row>
    <row r="48" spans="1:17" ht="14.4" customHeight="1" x14ac:dyDescent="0.3">
      <c r="A48" s="660" t="s">
        <v>572</v>
      </c>
      <c r="B48" s="661" t="s">
        <v>6777</v>
      </c>
      <c r="C48" s="661" t="s">
        <v>6722</v>
      </c>
      <c r="D48" s="661" t="s">
        <v>6788</v>
      </c>
      <c r="E48" s="661" t="s">
        <v>6789</v>
      </c>
      <c r="F48" s="664">
        <v>82</v>
      </c>
      <c r="G48" s="664">
        <v>765634</v>
      </c>
      <c r="H48" s="664">
        <v>1</v>
      </c>
      <c r="I48" s="664">
        <v>9337</v>
      </c>
      <c r="J48" s="664">
        <v>162</v>
      </c>
      <c r="K48" s="664">
        <v>1515669</v>
      </c>
      <c r="L48" s="664">
        <v>1.9796260354163999</v>
      </c>
      <c r="M48" s="664">
        <v>9355.9814814814818</v>
      </c>
      <c r="N48" s="664">
        <v>144</v>
      </c>
      <c r="O48" s="664">
        <v>1360224</v>
      </c>
      <c r="P48" s="677">
        <v>1.7765982179474789</v>
      </c>
      <c r="Q48" s="665">
        <v>9446</v>
      </c>
    </row>
    <row r="49" spans="1:17" ht="14.4" customHeight="1" x14ac:dyDescent="0.3">
      <c r="A49" s="660" t="s">
        <v>572</v>
      </c>
      <c r="B49" s="661" t="s">
        <v>6777</v>
      </c>
      <c r="C49" s="661" t="s">
        <v>6722</v>
      </c>
      <c r="D49" s="661" t="s">
        <v>6790</v>
      </c>
      <c r="E49" s="661" t="s">
        <v>6791</v>
      </c>
      <c r="F49" s="664">
        <v>18</v>
      </c>
      <c r="G49" s="664">
        <v>175446</v>
      </c>
      <c r="H49" s="664">
        <v>1</v>
      </c>
      <c r="I49" s="664">
        <v>9747</v>
      </c>
      <c r="J49" s="664">
        <v>35</v>
      </c>
      <c r="K49" s="664">
        <v>341712</v>
      </c>
      <c r="L49" s="664">
        <v>1.9476762080640198</v>
      </c>
      <c r="M49" s="664">
        <v>9763.2000000000007</v>
      </c>
      <c r="N49" s="664">
        <v>30</v>
      </c>
      <c r="O49" s="664">
        <v>295920</v>
      </c>
      <c r="P49" s="677">
        <v>1.6866728224068945</v>
      </c>
      <c r="Q49" s="665">
        <v>9864</v>
      </c>
    </row>
    <row r="50" spans="1:17" ht="14.4" customHeight="1" x14ac:dyDescent="0.3">
      <c r="A50" s="660" t="s">
        <v>572</v>
      </c>
      <c r="B50" s="661" t="s">
        <v>6777</v>
      </c>
      <c r="C50" s="661" t="s">
        <v>6722</v>
      </c>
      <c r="D50" s="661" t="s">
        <v>6792</v>
      </c>
      <c r="E50" s="661" t="s">
        <v>6793</v>
      </c>
      <c r="F50" s="664">
        <v>4</v>
      </c>
      <c r="G50" s="664">
        <v>1696</v>
      </c>
      <c r="H50" s="664">
        <v>1</v>
      </c>
      <c r="I50" s="664">
        <v>424</v>
      </c>
      <c r="J50" s="664">
        <v>9</v>
      </c>
      <c r="K50" s="664">
        <v>3822</v>
      </c>
      <c r="L50" s="664">
        <v>2.2535377358490565</v>
      </c>
      <c r="M50" s="664">
        <v>424.66666666666669</v>
      </c>
      <c r="N50" s="664"/>
      <c r="O50" s="664"/>
      <c r="P50" s="677"/>
      <c r="Q50" s="665"/>
    </row>
    <row r="51" spans="1:17" ht="14.4" customHeight="1" x14ac:dyDescent="0.3">
      <c r="A51" s="660" t="s">
        <v>572</v>
      </c>
      <c r="B51" s="661" t="s">
        <v>6777</v>
      </c>
      <c r="C51" s="661" t="s">
        <v>6722</v>
      </c>
      <c r="D51" s="661" t="s">
        <v>6796</v>
      </c>
      <c r="E51" s="661" t="s">
        <v>6797</v>
      </c>
      <c r="F51" s="664">
        <v>345</v>
      </c>
      <c r="G51" s="664">
        <v>345690</v>
      </c>
      <c r="H51" s="664">
        <v>1</v>
      </c>
      <c r="I51" s="664">
        <v>1002</v>
      </c>
      <c r="J51" s="664">
        <v>441</v>
      </c>
      <c r="K51" s="664">
        <v>442522</v>
      </c>
      <c r="L51" s="664">
        <v>1.2801122392895368</v>
      </c>
      <c r="M51" s="664">
        <v>1003.4512471655329</v>
      </c>
      <c r="N51" s="664">
        <v>645</v>
      </c>
      <c r="O51" s="664">
        <v>650160</v>
      </c>
      <c r="P51" s="677">
        <v>1.8807602186930488</v>
      </c>
      <c r="Q51" s="665">
        <v>1008</v>
      </c>
    </row>
    <row r="52" spans="1:17" ht="14.4" customHeight="1" x14ac:dyDescent="0.3">
      <c r="A52" s="660" t="s">
        <v>572</v>
      </c>
      <c r="B52" s="661" t="s">
        <v>6777</v>
      </c>
      <c r="C52" s="661" t="s">
        <v>6722</v>
      </c>
      <c r="D52" s="661" t="s">
        <v>6798</v>
      </c>
      <c r="E52" s="661" t="s">
        <v>6799</v>
      </c>
      <c r="F52" s="664">
        <v>189</v>
      </c>
      <c r="G52" s="664">
        <v>422037</v>
      </c>
      <c r="H52" s="664">
        <v>1</v>
      </c>
      <c r="I52" s="664">
        <v>2233</v>
      </c>
      <c r="J52" s="664">
        <v>286</v>
      </c>
      <c r="K52" s="664">
        <v>640402</v>
      </c>
      <c r="L52" s="664">
        <v>1.5174072415451725</v>
      </c>
      <c r="M52" s="664">
        <v>2239.1678321678323</v>
      </c>
      <c r="N52" s="664">
        <v>164</v>
      </c>
      <c r="O52" s="664">
        <v>371296</v>
      </c>
      <c r="P52" s="677">
        <v>0.87977120489435756</v>
      </c>
      <c r="Q52" s="665">
        <v>2264</v>
      </c>
    </row>
    <row r="53" spans="1:17" ht="14.4" customHeight="1" x14ac:dyDescent="0.3">
      <c r="A53" s="660" t="s">
        <v>572</v>
      </c>
      <c r="B53" s="661" t="s">
        <v>6777</v>
      </c>
      <c r="C53" s="661" t="s">
        <v>6722</v>
      </c>
      <c r="D53" s="661" t="s">
        <v>6800</v>
      </c>
      <c r="E53" s="661" t="s">
        <v>6801</v>
      </c>
      <c r="F53" s="664">
        <v>38</v>
      </c>
      <c r="G53" s="664">
        <v>13908</v>
      </c>
      <c r="H53" s="664">
        <v>1</v>
      </c>
      <c r="I53" s="664">
        <v>366</v>
      </c>
      <c r="J53" s="664">
        <v>71</v>
      </c>
      <c r="K53" s="664">
        <v>26082</v>
      </c>
      <c r="L53" s="664">
        <v>1.8753235547886109</v>
      </c>
      <c r="M53" s="664">
        <v>367.35211267605632</v>
      </c>
      <c r="N53" s="664">
        <v>54</v>
      </c>
      <c r="O53" s="664">
        <v>20034</v>
      </c>
      <c r="P53" s="677">
        <v>1.4404659188955997</v>
      </c>
      <c r="Q53" s="665">
        <v>371</v>
      </c>
    </row>
    <row r="54" spans="1:17" ht="14.4" customHeight="1" x14ac:dyDescent="0.3">
      <c r="A54" s="660" t="s">
        <v>572</v>
      </c>
      <c r="B54" s="661" t="s">
        <v>6777</v>
      </c>
      <c r="C54" s="661" t="s">
        <v>6722</v>
      </c>
      <c r="D54" s="661" t="s">
        <v>6802</v>
      </c>
      <c r="E54" s="661" t="s">
        <v>6803</v>
      </c>
      <c r="F54" s="664"/>
      <c r="G54" s="664"/>
      <c r="H54" s="664"/>
      <c r="I54" s="664"/>
      <c r="J54" s="664"/>
      <c r="K54" s="664"/>
      <c r="L54" s="664"/>
      <c r="M54" s="664"/>
      <c r="N54" s="664">
        <v>3</v>
      </c>
      <c r="O54" s="664">
        <v>22665</v>
      </c>
      <c r="P54" s="677"/>
      <c r="Q54" s="665">
        <v>7555</v>
      </c>
    </row>
    <row r="55" spans="1:17" ht="14.4" customHeight="1" x14ac:dyDescent="0.3">
      <c r="A55" s="660" t="s">
        <v>572</v>
      </c>
      <c r="B55" s="661" t="s">
        <v>6777</v>
      </c>
      <c r="C55" s="661" t="s">
        <v>6722</v>
      </c>
      <c r="D55" s="661" t="s">
        <v>6804</v>
      </c>
      <c r="E55" s="661" t="s">
        <v>6805</v>
      </c>
      <c r="F55" s="664">
        <v>8</v>
      </c>
      <c r="G55" s="664">
        <v>85832</v>
      </c>
      <c r="H55" s="664">
        <v>1</v>
      </c>
      <c r="I55" s="664">
        <v>10729</v>
      </c>
      <c r="J55" s="664">
        <v>16</v>
      </c>
      <c r="K55" s="664">
        <v>172204</v>
      </c>
      <c r="L55" s="664">
        <v>2.0062913598657843</v>
      </c>
      <c r="M55" s="664">
        <v>10762.75</v>
      </c>
      <c r="N55" s="664">
        <v>8</v>
      </c>
      <c r="O55" s="664">
        <v>86872</v>
      </c>
      <c r="P55" s="677">
        <v>1.012116693074844</v>
      </c>
      <c r="Q55" s="665">
        <v>10859</v>
      </c>
    </row>
    <row r="56" spans="1:17" ht="14.4" customHeight="1" x14ac:dyDescent="0.3">
      <c r="A56" s="660" t="s">
        <v>572</v>
      </c>
      <c r="B56" s="661" t="s">
        <v>6808</v>
      </c>
      <c r="C56" s="661" t="s">
        <v>6722</v>
      </c>
      <c r="D56" s="661" t="s">
        <v>6811</v>
      </c>
      <c r="E56" s="661" t="s">
        <v>6812</v>
      </c>
      <c r="F56" s="664">
        <v>80</v>
      </c>
      <c r="G56" s="664">
        <v>17360</v>
      </c>
      <c r="H56" s="664">
        <v>1</v>
      </c>
      <c r="I56" s="664">
        <v>217</v>
      </c>
      <c r="J56" s="664">
        <v>86</v>
      </c>
      <c r="K56" s="664">
        <v>18690</v>
      </c>
      <c r="L56" s="664">
        <v>1.0766129032258065</v>
      </c>
      <c r="M56" s="664">
        <v>217.32558139534885</v>
      </c>
      <c r="N56" s="664">
        <v>85</v>
      </c>
      <c r="O56" s="664">
        <v>18615</v>
      </c>
      <c r="P56" s="677">
        <v>1.0722926267281105</v>
      </c>
      <c r="Q56" s="665">
        <v>219</v>
      </c>
    </row>
    <row r="57" spans="1:17" ht="14.4" customHeight="1" x14ac:dyDescent="0.3">
      <c r="A57" s="660" t="s">
        <v>572</v>
      </c>
      <c r="B57" s="661" t="s">
        <v>6808</v>
      </c>
      <c r="C57" s="661" t="s">
        <v>6722</v>
      </c>
      <c r="D57" s="661" t="s">
        <v>6813</v>
      </c>
      <c r="E57" s="661" t="s">
        <v>6814</v>
      </c>
      <c r="F57" s="664">
        <v>141</v>
      </c>
      <c r="G57" s="664">
        <v>70077</v>
      </c>
      <c r="H57" s="664">
        <v>1</v>
      </c>
      <c r="I57" s="664">
        <v>497</v>
      </c>
      <c r="J57" s="664">
        <v>148</v>
      </c>
      <c r="K57" s="664">
        <v>73744</v>
      </c>
      <c r="L57" s="664">
        <v>1.0523281533170654</v>
      </c>
      <c r="M57" s="664">
        <v>498.27027027027026</v>
      </c>
      <c r="N57" s="664">
        <v>144</v>
      </c>
      <c r="O57" s="664">
        <v>72432</v>
      </c>
      <c r="P57" s="677">
        <v>1.0336058906631278</v>
      </c>
      <c r="Q57" s="665">
        <v>503</v>
      </c>
    </row>
    <row r="58" spans="1:17" ht="14.4" customHeight="1" x14ac:dyDescent="0.3">
      <c r="A58" s="660" t="s">
        <v>572</v>
      </c>
      <c r="B58" s="661" t="s">
        <v>6808</v>
      </c>
      <c r="C58" s="661" t="s">
        <v>6722</v>
      </c>
      <c r="D58" s="661" t="s">
        <v>6817</v>
      </c>
      <c r="E58" s="661" t="s">
        <v>6818</v>
      </c>
      <c r="F58" s="664">
        <v>70</v>
      </c>
      <c r="G58" s="664">
        <v>24500</v>
      </c>
      <c r="H58" s="664">
        <v>1</v>
      </c>
      <c r="I58" s="664">
        <v>350</v>
      </c>
      <c r="J58" s="664">
        <v>162</v>
      </c>
      <c r="K58" s="664">
        <v>56737</v>
      </c>
      <c r="L58" s="664">
        <v>2.3157959183673471</v>
      </c>
      <c r="M58" s="664">
        <v>350.22839506172841</v>
      </c>
      <c r="N58" s="664">
        <v>129</v>
      </c>
      <c r="O58" s="664">
        <v>45279</v>
      </c>
      <c r="P58" s="677">
        <v>1.8481224489795918</v>
      </c>
      <c r="Q58" s="665">
        <v>351</v>
      </c>
    </row>
    <row r="59" spans="1:17" ht="14.4" customHeight="1" x14ac:dyDescent="0.3">
      <c r="A59" s="660" t="s">
        <v>572</v>
      </c>
      <c r="B59" s="661" t="s">
        <v>6808</v>
      </c>
      <c r="C59" s="661" t="s">
        <v>6722</v>
      </c>
      <c r="D59" s="661" t="s">
        <v>6821</v>
      </c>
      <c r="E59" s="661" t="s">
        <v>6822</v>
      </c>
      <c r="F59" s="664">
        <v>3444</v>
      </c>
      <c r="G59" s="664">
        <v>223860</v>
      </c>
      <c r="H59" s="664">
        <v>1</v>
      </c>
      <c r="I59" s="664">
        <v>65</v>
      </c>
      <c r="J59" s="664">
        <v>3892</v>
      </c>
      <c r="K59" s="664">
        <v>252980</v>
      </c>
      <c r="L59" s="664">
        <v>1.1300813008130082</v>
      </c>
      <c r="M59" s="664">
        <v>65</v>
      </c>
      <c r="N59" s="664">
        <v>4246</v>
      </c>
      <c r="O59" s="664">
        <v>275990</v>
      </c>
      <c r="P59" s="677">
        <v>1.2328687572590011</v>
      </c>
      <c r="Q59" s="665">
        <v>65</v>
      </c>
    </row>
    <row r="60" spans="1:17" ht="14.4" customHeight="1" x14ac:dyDescent="0.3">
      <c r="A60" s="660" t="s">
        <v>572</v>
      </c>
      <c r="B60" s="661" t="s">
        <v>6808</v>
      </c>
      <c r="C60" s="661" t="s">
        <v>6722</v>
      </c>
      <c r="D60" s="661" t="s">
        <v>7158</v>
      </c>
      <c r="E60" s="661" t="s">
        <v>7159</v>
      </c>
      <c r="F60" s="664">
        <v>4</v>
      </c>
      <c r="G60" s="664">
        <v>30324</v>
      </c>
      <c r="H60" s="664">
        <v>1</v>
      </c>
      <c r="I60" s="664">
        <v>7581</v>
      </c>
      <c r="J60" s="664">
        <v>5</v>
      </c>
      <c r="K60" s="664">
        <v>37927</v>
      </c>
      <c r="L60" s="664">
        <v>1.2507254979554148</v>
      </c>
      <c r="M60" s="664">
        <v>7585.4</v>
      </c>
      <c r="N60" s="664">
        <v>10</v>
      </c>
      <c r="O60" s="664">
        <v>75970</v>
      </c>
      <c r="P60" s="677">
        <v>2.5052763487666536</v>
      </c>
      <c r="Q60" s="665">
        <v>7597</v>
      </c>
    </row>
    <row r="61" spans="1:17" ht="14.4" customHeight="1" x14ac:dyDescent="0.3">
      <c r="A61" s="660" t="s">
        <v>572</v>
      </c>
      <c r="B61" s="661" t="s">
        <v>6808</v>
      </c>
      <c r="C61" s="661" t="s">
        <v>6722</v>
      </c>
      <c r="D61" s="661" t="s">
        <v>6823</v>
      </c>
      <c r="E61" s="661" t="s">
        <v>6824</v>
      </c>
      <c r="F61" s="664"/>
      <c r="G61" s="664"/>
      <c r="H61" s="664"/>
      <c r="I61" s="664"/>
      <c r="J61" s="664"/>
      <c r="K61" s="664"/>
      <c r="L61" s="664"/>
      <c r="M61" s="664"/>
      <c r="N61" s="664">
        <v>1</v>
      </c>
      <c r="O61" s="664">
        <v>544</v>
      </c>
      <c r="P61" s="677"/>
      <c r="Q61" s="665">
        <v>544</v>
      </c>
    </row>
    <row r="62" spans="1:17" ht="14.4" customHeight="1" x14ac:dyDescent="0.3">
      <c r="A62" s="660" t="s">
        <v>572</v>
      </c>
      <c r="B62" s="661" t="s">
        <v>6808</v>
      </c>
      <c r="C62" s="661" t="s">
        <v>6722</v>
      </c>
      <c r="D62" s="661" t="s">
        <v>1097</v>
      </c>
      <c r="E62" s="661" t="s">
        <v>6825</v>
      </c>
      <c r="F62" s="664">
        <v>8</v>
      </c>
      <c r="G62" s="664">
        <v>4720</v>
      </c>
      <c r="H62" s="664">
        <v>1</v>
      </c>
      <c r="I62" s="664">
        <v>590</v>
      </c>
      <c r="J62" s="664">
        <v>11</v>
      </c>
      <c r="K62" s="664">
        <v>6498</v>
      </c>
      <c r="L62" s="664">
        <v>1.3766949152542374</v>
      </c>
      <c r="M62" s="664">
        <v>590.72727272727275</v>
      </c>
      <c r="N62" s="664">
        <v>8</v>
      </c>
      <c r="O62" s="664">
        <v>4728</v>
      </c>
      <c r="P62" s="677">
        <v>1.0016949152542374</v>
      </c>
      <c r="Q62" s="665">
        <v>591</v>
      </c>
    </row>
    <row r="63" spans="1:17" ht="14.4" customHeight="1" x14ac:dyDescent="0.3">
      <c r="A63" s="660" t="s">
        <v>572</v>
      </c>
      <c r="B63" s="661" t="s">
        <v>6808</v>
      </c>
      <c r="C63" s="661" t="s">
        <v>6722</v>
      </c>
      <c r="D63" s="661" t="s">
        <v>6826</v>
      </c>
      <c r="E63" s="661" t="s">
        <v>6827</v>
      </c>
      <c r="F63" s="664">
        <v>3</v>
      </c>
      <c r="G63" s="664">
        <v>1845</v>
      </c>
      <c r="H63" s="664">
        <v>1</v>
      </c>
      <c r="I63" s="664">
        <v>615</v>
      </c>
      <c r="J63" s="664">
        <v>3</v>
      </c>
      <c r="K63" s="664">
        <v>1845</v>
      </c>
      <c r="L63" s="664">
        <v>1</v>
      </c>
      <c r="M63" s="664">
        <v>615</v>
      </c>
      <c r="N63" s="664">
        <v>2</v>
      </c>
      <c r="O63" s="664">
        <v>1232</v>
      </c>
      <c r="P63" s="677">
        <v>0.66775067750677508</v>
      </c>
      <c r="Q63" s="665">
        <v>616</v>
      </c>
    </row>
    <row r="64" spans="1:17" ht="14.4" customHeight="1" x14ac:dyDescent="0.3">
      <c r="A64" s="660" t="s">
        <v>572</v>
      </c>
      <c r="B64" s="661" t="s">
        <v>6808</v>
      </c>
      <c r="C64" s="661" t="s">
        <v>6722</v>
      </c>
      <c r="D64" s="661" t="s">
        <v>6828</v>
      </c>
      <c r="E64" s="661" t="s">
        <v>6829</v>
      </c>
      <c r="F64" s="664"/>
      <c r="G64" s="664"/>
      <c r="H64" s="664"/>
      <c r="I64" s="664"/>
      <c r="J64" s="664">
        <v>1</v>
      </c>
      <c r="K64" s="664">
        <v>149</v>
      </c>
      <c r="L64" s="664"/>
      <c r="M64" s="664">
        <v>149</v>
      </c>
      <c r="N64" s="664">
        <v>2</v>
      </c>
      <c r="O64" s="664">
        <v>300</v>
      </c>
      <c r="P64" s="677"/>
      <c r="Q64" s="665">
        <v>150</v>
      </c>
    </row>
    <row r="65" spans="1:17" ht="14.4" customHeight="1" x14ac:dyDescent="0.3">
      <c r="A65" s="660" t="s">
        <v>572</v>
      </c>
      <c r="B65" s="661" t="s">
        <v>6808</v>
      </c>
      <c r="C65" s="661" t="s">
        <v>6722</v>
      </c>
      <c r="D65" s="661" t="s">
        <v>6830</v>
      </c>
      <c r="E65" s="661" t="s">
        <v>6831</v>
      </c>
      <c r="F65" s="664">
        <v>1</v>
      </c>
      <c r="G65" s="664">
        <v>675</v>
      </c>
      <c r="H65" s="664">
        <v>1</v>
      </c>
      <c r="I65" s="664">
        <v>675</v>
      </c>
      <c r="J65" s="664"/>
      <c r="K65" s="664"/>
      <c r="L65" s="664"/>
      <c r="M65" s="664"/>
      <c r="N65" s="664">
        <v>2</v>
      </c>
      <c r="O65" s="664">
        <v>1352</v>
      </c>
      <c r="P65" s="677">
        <v>2.0029629629629628</v>
      </c>
      <c r="Q65" s="665">
        <v>676</v>
      </c>
    </row>
    <row r="66" spans="1:17" ht="14.4" customHeight="1" x14ac:dyDescent="0.3">
      <c r="A66" s="660" t="s">
        <v>572</v>
      </c>
      <c r="B66" s="661" t="s">
        <v>6808</v>
      </c>
      <c r="C66" s="661" t="s">
        <v>6722</v>
      </c>
      <c r="D66" s="661" t="s">
        <v>6832</v>
      </c>
      <c r="E66" s="661" t="s">
        <v>6833</v>
      </c>
      <c r="F66" s="664">
        <v>75</v>
      </c>
      <c r="G66" s="664">
        <v>1725</v>
      </c>
      <c r="H66" s="664">
        <v>1</v>
      </c>
      <c r="I66" s="664">
        <v>23</v>
      </c>
      <c r="J66" s="664">
        <v>71</v>
      </c>
      <c r="K66" s="664">
        <v>1651</v>
      </c>
      <c r="L66" s="664">
        <v>0.95710144927536234</v>
      </c>
      <c r="M66" s="664">
        <v>23.253521126760564</v>
      </c>
      <c r="N66" s="664">
        <v>71</v>
      </c>
      <c r="O66" s="664">
        <v>1704</v>
      </c>
      <c r="P66" s="677">
        <v>0.98782608695652174</v>
      </c>
      <c r="Q66" s="665">
        <v>24</v>
      </c>
    </row>
    <row r="67" spans="1:17" ht="14.4" customHeight="1" x14ac:dyDescent="0.3">
      <c r="A67" s="660" t="s">
        <v>572</v>
      </c>
      <c r="B67" s="661" t="s">
        <v>6808</v>
      </c>
      <c r="C67" s="661" t="s">
        <v>6722</v>
      </c>
      <c r="D67" s="661" t="s">
        <v>6836</v>
      </c>
      <c r="E67" s="661" t="s">
        <v>6837</v>
      </c>
      <c r="F67" s="664">
        <v>792</v>
      </c>
      <c r="G67" s="664">
        <v>42768</v>
      </c>
      <c r="H67" s="664">
        <v>1</v>
      </c>
      <c r="I67" s="664">
        <v>54</v>
      </c>
      <c r="J67" s="664">
        <v>896</v>
      </c>
      <c r="K67" s="664">
        <v>48384</v>
      </c>
      <c r="L67" s="664">
        <v>1.1313131313131313</v>
      </c>
      <c r="M67" s="664">
        <v>54</v>
      </c>
      <c r="N67" s="664">
        <v>1139</v>
      </c>
      <c r="O67" s="664">
        <v>61506</v>
      </c>
      <c r="P67" s="677">
        <v>1.4381313131313131</v>
      </c>
      <c r="Q67" s="665">
        <v>54</v>
      </c>
    </row>
    <row r="68" spans="1:17" ht="14.4" customHeight="1" x14ac:dyDescent="0.3">
      <c r="A68" s="660" t="s">
        <v>572</v>
      </c>
      <c r="B68" s="661" t="s">
        <v>6808</v>
      </c>
      <c r="C68" s="661" t="s">
        <v>6722</v>
      </c>
      <c r="D68" s="661" t="s">
        <v>6838</v>
      </c>
      <c r="E68" s="661" t="s">
        <v>6839</v>
      </c>
      <c r="F68" s="664">
        <v>805</v>
      </c>
      <c r="G68" s="664">
        <v>61985</v>
      </c>
      <c r="H68" s="664">
        <v>1</v>
      </c>
      <c r="I68" s="664">
        <v>77</v>
      </c>
      <c r="J68" s="664">
        <v>908</v>
      </c>
      <c r="K68" s="664">
        <v>69916</v>
      </c>
      <c r="L68" s="664">
        <v>1.1279503105590063</v>
      </c>
      <c r="M68" s="664">
        <v>77</v>
      </c>
      <c r="N68" s="664">
        <v>1161</v>
      </c>
      <c r="O68" s="664">
        <v>89397</v>
      </c>
      <c r="P68" s="677">
        <v>1.4422360248447206</v>
      </c>
      <c r="Q68" s="665">
        <v>77</v>
      </c>
    </row>
    <row r="69" spans="1:17" ht="14.4" customHeight="1" x14ac:dyDescent="0.3">
      <c r="A69" s="660" t="s">
        <v>572</v>
      </c>
      <c r="B69" s="661" t="s">
        <v>6808</v>
      </c>
      <c r="C69" s="661" t="s">
        <v>6722</v>
      </c>
      <c r="D69" s="661" t="s">
        <v>6840</v>
      </c>
      <c r="E69" s="661" t="s">
        <v>6841</v>
      </c>
      <c r="F69" s="664"/>
      <c r="G69" s="664"/>
      <c r="H69" s="664"/>
      <c r="I69" s="664"/>
      <c r="J69" s="664"/>
      <c r="K69" s="664"/>
      <c r="L69" s="664"/>
      <c r="M69" s="664"/>
      <c r="N69" s="664">
        <v>2</v>
      </c>
      <c r="O69" s="664">
        <v>3260</v>
      </c>
      <c r="P69" s="677"/>
      <c r="Q69" s="665">
        <v>1630</v>
      </c>
    </row>
    <row r="70" spans="1:17" ht="14.4" customHeight="1" x14ac:dyDescent="0.3">
      <c r="A70" s="660" t="s">
        <v>572</v>
      </c>
      <c r="B70" s="661" t="s">
        <v>6808</v>
      </c>
      <c r="C70" s="661" t="s">
        <v>6722</v>
      </c>
      <c r="D70" s="661" t="s">
        <v>6842</v>
      </c>
      <c r="E70" s="661" t="s">
        <v>6843</v>
      </c>
      <c r="F70" s="664">
        <v>405</v>
      </c>
      <c r="G70" s="664">
        <v>8910</v>
      </c>
      <c r="H70" s="664">
        <v>1</v>
      </c>
      <c r="I70" s="664">
        <v>22</v>
      </c>
      <c r="J70" s="664">
        <v>521</v>
      </c>
      <c r="K70" s="664">
        <v>11597</v>
      </c>
      <c r="L70" s="664">
        <v>1.301571268237935</v>
      </c>
      <c r="M70" s="664">
        <v>22.259117082533589</v>
      </c>
      <c r="N70" s="664">
        <v>606</v>
      </c>
      <c r="O70" s="664">
        <v>13938</v>
      </c>
      <c r="P70" s="677">
        <v>1.5643097643097643</v>
      </c>
      <c r="Q70" s="665">
        <v>23</v>
      </c>
    </row>
    <row r="71" spans="1:17" ht="14.4" customHeight="1" x14ac:dyDescent="0.3">
      <c r="A71" s="660" t="s">
        <v>572</v>
      </c>
      <c r="B71" s="661" t="s">
        <v>6808</v>
      </c>
      <c r="C71" s="661" t="s">
        <v>6722</v>
      </c>
      <c r="D71" s="661" t="s">
        <v>6848</v>
      </c>
      <c r="E71" s="661" t="s">
        <v>6849</v>
      </c>
      <c r="F71" s="664"/>
      <c r="G71" s="664"/>
      <c r="H71" s="664"/>
      <c r="I71" s="664"/>
      <c r="J71" s="664">
        <v>1</v>
      </c>
      <c r="K71" s="664">
        <v>405</v>
      </c>
      <c r="L71" s="664"/>
      <c r="M71" s="664">
        <v>405</v>
      </c>
      <c r="N71" s="664">
        <v>1</v>
      </c>
      <c r="O71" s="664">
        <v>406</v>
      </c>
      <c r="P71" s="677"/>
      <c r="Q71" s="665">
        <v>406</v>
      </c>
    </row>
    <row r="72" spans="1:17" ht="14.4" customHeight="1" x14ac:dyDescent="0.3">
      <c r="A72" s="660" t="s">
        <v>572</v>
      </c>
      <c r="B72" s="661" t="s">
        <v>6808</v>
      </c>
      <c r="C72" s="661" t="s">
        <v>6722</v>
      </c>
      <c r="D72" s="661" t="s">
        <v>6850</v>
      </c>
      <c r="E72" s="661" t="s">
        <v>6851</v>
      </c>
      <c r="F72" s="664">
        <v>3</v>
      </c>
      <c r="G72" s="664">
        <v>1881</v>
      </c>
      <c r="H72" s="664">
        <v>1</v>
      </c>
      <c r="I72" s="664">
        <v>627</v>
      </c>
      <c r="J72" s="664">
        <v>3</v>
      </c>
      <c r="K72" s="664">
        <v>1881</v>
      </c>
      <c r="L72" s="664">
        <v>1</v>
      </c>
      <c r="M72" s="664">
        <v>627</v>
      </c>
      <c r="N72" s="664">
        <v>7</v>
      </c>
      <c r="O72" s="664">
        <v>4396</v>
      </c>
      <c r="P72" s="677">
        <v>2.3370547581073895</v>
      </c>
      <c r="Q72" s="665">
        <v>628</v>
      </c>
    </row>
    <row r="73" spans="1:17" ht="14.4" customHeight="1" x14ac:dyDescent="0.3">
      <c r="A73" s="660" t="s">
        <v>572</v>
      </c>
      <c r="B73" s="661" t="s">
        <v>6808</v>
      </c>
      <c r="C73" s="661" t="s">
        <v>6722</v>
      </c>
      <c r="D73" s="661" t="s">
        <v>6852</v>
      </c>
      <c r="E73" s="661" t="s">
        <v>6853</v>
      </c>
      <c r="F73" s="664">
        <v>257</v>
      </c>
      <c r="G73" s="664">
        <v>53713</v>
      </c>
      <c r="H73" s="664">
        <v>1</v>
      </c>
      <c r="I73" s="664">
        <v>209</v>
      </c>
      <c r="J73" s="664"/>
      <c r="K73" s="664"/>
      <c r="L73" s="664"/>
      <c r="M73" s="664"/>
      <c r="N73" s="664"/>
      <c r="O73" s="664"/>
      <c r="P73" s="677"/>
      <c r="Q73" s="665"/>
    </row>
    <row r="74" spans="1:17" ht="14.4" customHeight="1" x14ac:dyDescent="0.3">
      <c r="A74" s="660" t="s">
        <v>572</v>
      </c>
      <c r="B74" s="661" t="s">
        <v>6808</v>
      </c>
      <c r="C74" s="661" t="s">
        <v>6722</v>
      </c>
      <c r="D74" s="661" t="s">
        <v>6854</v>
      </c>
      <c r="E74" s="661" t="s">
        <v>6855</v>
      </c>
      <c r="F74" s="664">
        <v>217</v>
      </c>
      <c r="G74" s="664">
        <v>14322</v>
      </c>
      <c r="H74" s="664">
        <v>1</v>
      </c>
      <c r="I74" s="664">
        <v>66</v>
      </c>
      <c r="J74" s="664">
        <v>227</v>
      </c>
      <c r="K74" s="664">
        <v>14982</v>
      </c>
      <c r="L74" s="664">
        <v>1.0460829493087558</v>
      </c>
      <c r="M74" s="664">
        <v>66</v>
      </c>
      <c r="N74" s="664">
        <v>362</v>
      </c>
      <c r="O74" s="664">
        <v>23892</v>
      </c>
      <c r="P74" s="677">
        <v>1.6682027649769586</v>
      </c>
      <c r="Q74" s="665">
        <v>66</v>
      </c>
    </row>
    <row r="75" spans="1:17" ht="14.4" customHeight="1" x14ac:dyDescent="0.3">
      <c r="A75" s="660" t="s">
        <v>572</v>
      </c>
      <c r="B75" s="661" t="s">
        <v>6808</v>
      </c>
      <c r="C75" s="661" t="s">
        <v>6722</v>
      </c>
      <c r="D75" s="661" t="s">
        <v>6856</v>
      </c>
      <c r="E75" s="661" t="s">
        <v>6857</v>
      </c>
      <c r="F75" s="664"/>
      <c r="G75" s="664"/>
      <c r="H75" s="664"/>
      <c r="I75" s="664"/>
      <c r="J75" s="664"/>
      <c r="K75" s="664"/>
      <c r="L75" s="664"/>
      <c r="M75" s="664"/>
      <c r="N75" s="664">
        <v>2</v>
      </c>
      <c r="O75" s="664">
        <v>592</v>
      </c>
      <c r="P75" s="677"/>
      <c r="Q75" s="665">
        <v>296</v>
      </c>
    </row>
    <row r="76" spans="1:17" ht="14.4" customHeight="1" x14ac:dyDescent="0.3">
      <c r="A76" s="660" t="s">
        <v>572</v>
      </c>
      <c r="B76" s="661" t="s">
        <v>6808</v>
      </c>
      <c r="C76" s="661" t="s">
        <v>6722</v>
      </c>
      <c r="D76" s="661" t="s">
        <v>6862</v>
      </c>
      <c r="E76" s="661" t="s">
        <v>6863</v>
      </c>
      <c r="F76" s="664">
        <v>1931</v>
      </c>
      <c r="G76" s="664">
        <v>671988</v>
      </c>
      <c r="H76" s="664">
        <v>1</v>
      </c>
      <c r="I76" s="664">
        <v>348</v>
      </c>
      <c r="J76" s="664">
        <v>2898</v>
      </c>
      <c r="K76" s="664">
        <v>1009365</v>
      </c>
      <c r="L76" s="664">
        <v>1.5020580724655797</v>
      </c>
      <c r="M76" s="664">
        <v>348.29710144927537</v>
      </c>
      <c r="N76" s="664">
        <v>2517</v>
      </c>
      <c r="O76" s="664">
        <v>878433</v>
      </c>
      <c r="P76" s="677">
        <v>1.3072153074162038</v>
      </c>
      <c r="Q76" s="665">
        <v>349</v>
      </c>
    </row>
    <row r="77" spans="1:17" ht="14.4" customHeight="1" x14ac:dyDescent="0.3">
      <c r="A77" s="660" t="s">
        <v>572</v>
      </c>
      <c r="B77" s="661" t="s">
        <v>6808</v>
      </c>
      <c r="C77" s="661" t="s">
        <v>6722</v>
      </c>
      <c r="D77" s="661" t="s">
        <v>6864</v>
      </c>
      <c r="E77" s="661" t="s">
        <v>6865</v>
      </c>
      <c r="F77" s="664">
        <v>249</v>
      </c>
      <c r="G77" s="664">
        <v>5976</v>
      </c>
      <c r="H77" s="664">
        <v>1</v>
      </c>
      <c r="I77" s="664">
        <v>24</v>
      </c>
      <c r="J77" s="664">
        <v>343</v>
      </c>
      <c r="K77" s="664">
        <v>8232</v>
      </c>
      <c r="L77" s="664">
        <v>1.3775100401606426</v>
      </c>
      <c r="M77" s="664">
        <v>24</v>
      </c>
      <c r="N77" s="664">
        <v>367</v>
      </c>
      <c r="O77" s="664">
        <v>8808</v>
      </c>
      <c r="P77" s="677">
        <v>1.4738955823293172</v>
      </c>
      <c r="Q77" s="665">
        <v>24</v>
      </c>
    </row>
    <row r="78" spans="1:17" ht="14.4" customHeight="1" x14ac:dyDescent="0.3">
      <c r="A78" s="660" t="s">
        <v>572</v>
      </c>
      <c r="B78" s="661" t="s">
        <v>6808</v>
      </c>
      <c r="C78" s="661" t="s">
        <v>6722</v>
      </c>
      <c r="D78" s="661" t="s">
        <v>6866</v>
      </c>
      <c r="E78" s="661" t="s">
        <v>6867</v>
      </c>
      <c r="F78" s="664">
        <v>2</v>
      </c>
      <c r="G78" s="664">
        <v>1476</v>
      </c>
      <c r="H78" s="664">
        <v>1</v>
      </c>
      <c r="I78" s="664">
        <v>738</v>
      </c>
      <c r="J78" s="664">
        <v>3</v>
      </c>
      <c r="K78" s="664">
        <v>2214</v>
      </c>
      <c r="L78" s="664">
        <v>1.5</v>
      </c>
      <c r="M78" s="664">
        <v>738</v>
      </c>
      <c r="N78" s="664">
        <v>1</v>
      </c>
      <c r="O78" s="664">
        <v>739</v>
      </c>
      <c r="P78" s="677">
        <v>0.50067750677506773</v>
      </c>
      <c r="Q78" s="665">
        <v>739</v>
      </c>
    </row>
    <row r="79" spans="1:17" ht="14.4" customHeight="1" x14ac:dyDescent="0.3">
      <c r="A79" s="660" t="s">
        <v>572</v>
      </c>
      <c r="B79" s="661" t="s">
        <v>6808</v>
      </c>
      <c r="C79" s="661" t="s">
        <v>6722</v>
      </c>
      <c r="D79" s="661" t="s">
        <v>6868</v>
      </c>
      <c r="E79" s="661" t="s">
        <v>6869</v>
      </c>
      <c r="F79" s="664">
        <v>527</v>
      </c>
      <c r="G79" s="664">
        <v>94860</v>
      </c>
      <c r="H79" s="664">
        <v>1</v>
      </c>
      <c r="I79" s="664">
        <v>180</v>
      </c>
      <c r="J79" s="664">
        <v>577</v>
      </c>
      <c r="K79" s="664">
        <v>103860</v>
      </c>
      <c r="L79" s="664">
        <v>1.0948766603415561</v>
      </c>
      <c r="M79" s="664">
        <v>180</v>
      </c>
      <c r="N79" s="664">
        <v>813</v>
      </c>
      <c r="O79" s="664">
        <v>146340</v>
      </c>
      <c r="P79" s="677">
        <v>1.5426944971537002</v>
      </c>
      <c r="Q79" s="665">
        <v>180</v>
      </c>
    </row>
    <row r="80" spans="1:17" ht="14.4" customHeight="1" x14ac:dyDescent="0.3">
      <c r="A80" s="660" t="s">
        <v>572</v>
      </c>
      <c r="B80" s="661" t="s">
        <v>6808</v>
      </c>
      <c r="C80" s="661" t="s">
        <v>6722</v>
      </c>
      <c r="D80" s="661" t="s">
        <v>6874</v>
      </c>
      <c r="E80" s="661" t="s">
        <v>6875</v>
      </c>
      <c r="F80" s="664">
        <v>135</v>
      </c>
      <c r="G80" s="664">
        <v>34155</v>
      </c>
      <c r="H80" s="664">
        <v>1</v>
      </c>
      <c r="I80" s="664">
        <v>253</v>
      </c>
      <c r="J80" s="664">
        <v>672</v>
      </c>
      <c r="K80" s="664">
        <v>170016</v>
      </c>
      <c r="L80" s="664">
        <v>4.9777777777777779</v>
      </c>
      <c r="M80" s="664">
        <v>253</v>
      </c>
      <c r="N80" s="664">
        <v>1061</v>
      </c>
      <c r="O80" s="664">
        <v>268433</v>
      </c>
      <c r="P80" s="677">
        <v>7.8592592592592592</v>
      </c>
      <c r="Q80" s="665">
        <v>253</v>
      </c>
    </row>
    <row r="81" spans="1:17" ht="14.4" customHeight="1" x14ac:dyDescent="0.3">
      <c r="A81" s="660" t="s">
        <v>572</v>
      </c>
      <c r="B81" s="661" t="s">
        <v>6808</v>
      </c>
      <c r="C81" s="661" t="s">
        <v>6722</v>
      </c>
      <c r="D81" s="661" t="s">
        <v>6876</v>
      </c>
      <c r="E81" s="661" t="s">
        <v>6877</v>
      </c>
      <c r="F81" s="664">
        <v>2</v>
      </c>
      <c r="G81" s="664">
        <v>528</v>
      </c>
      <c r="H81" s="664">
        <v>1</v>
      </c>
      <c r="I81" s="664">
        <v>264</v>
      </c>
      <c r="J81" s="664">
        <v>3</v>
      </c>
      <c r="K81" s="664">
        <v>792</v>
      </c>
      <c r="L81" s="664">
        <v>1.5</v>
      </c>
      <c r="M81" s="664">
        <v>264</v>
      </c>
      <c r="N81" s="664">
        <v>1</v>
      </c>
      <c r="O81" s="664">
        <v>265</v>
      </c>
      <c r="P81" s="677">
        <v>0.50189393939393945</v>
      </c>
      <c r="Q81" s="665">
        <v>265</v>
      </c>
    </row>
    <row r="82" spans="1:17" ht="14.4" customHeight="1" x14ac:dyDescent="0.3">
      <c r="A82" s="660" t="s">
        <v>572</v>
      </c>
      <c r="B82" s="661" t="s">
        <v>6808</v>
      </c>
      <c r="C82" s="661" t="s">
        <v>6722</v>
      </c>
      <c r="D82" s="661" t="s">
        <v>6878</v>
      </c>
      <c r="E82" s="661" t="s">
        <v>6879</v>
      </c>
      <c r="F82" s="664">
        <v>17</v>
      </c>
      <c r="G82" s="664">
        <v>3213</v>
      </c>
      <c r="H82" s="664">
        <v>1</v>
      </c>
      <c r="I82" s="664">
        <v>189</v>
      </c>
      <c r="J82" s="664"/>
      <c r="K82" s="664"/>
      <c r="L82" s="664"/>
      <c r="M82" s="664"/>
      <c r="N82" s="664"/>
      <c r="O82" s="664"/>
      <c r="P82" s="677"/>
      <c r="Q82" s="665"/>
    </row>
    <row r="83" spans="1:17" ht="14.4" customHeight="1" x14ac:dyDescent="0.3">
      <c r="A83" s="660" t="s">
        <v>572</v>
      </c>
      <c r="B83" s="661" t="s">
        <v>6808</v>
      </c>
      <c r="C83" s="661" t="s">
        <v>6722</v>
      </c>
      <c r="D83" s="661" t="s">
        <v>6882</v>
      </c>
      <c r="E83" s="661" t="s">
        <v>6883</v>
      </c>
      <c r="F83" s="664">
        <v>794</v>
      </c>
      <c r="G83" s="664">
        <v>171504</v>
      </c>
      <c r="H83" s="664">
        <v>1</v>
      </c>
      <c r="I83" s="664">
        <v>216</v>
      </c>
      <c r="J83" s="664">
        <v>898</v>
      </c>
      <c r="K83" s="664">
        <v>193968</v>
      </c>
      <c r="L83" s="664">
        <v>1.1309823677581865</v>
      </c>
      <c r="M83" s="664">
        <v>216</v>
      </c>
      <c r="N83" s="664">
        <v>1144</v>
      </c>
      <c r="O83" s="664">
        <v>247104</v>
      </c>
      <c r="P83" s="677">
        <v>1.4408060453400504</v>
      </c>
      <c r="Q83" s="665">
        <v>216</v>
      </c>
    </row>
    <row r="84" spans="1:17" ht="14.4" customHeight="1" x14ac:dyDescent="0.3">
      <c r="A84" s="660" t="s">
        <v>572</v>
      </c>
      <c r="B84" s="661" t="s">
        <v>6808</v>
      </c>
      <c r="C84" s="661" t="s">
        <v>6722</v>
      </c>
      <c r="D84" s="661" t="s">
        <v>6884</v>
      </c>
      <c r="E84" s="661" t="s">
        <v>6885</v>
      </c>
      <c r="F84" s="664">
        <v>70</v>
      </c>
      <c r="G84" s="664">
        <v>2450</v>
      </c>
      <c r="H84" s="664">
        <v>1</v>
      </c>
      <c r="I84" s="664">
        <v>35</v>
      </c>
      <c r="J84" s="664">
        <v>89</v>
      </c>
      <c r="K84" s="664">
        <v>3141</v>
      </c>
      <c r="L84" s="664">
        <v>1.2820408163265307</v>
      </c>
      <c r="M84" s="664">
        <v>35.292134831460672</v>
      </c>
      <c r="N84" s="664">
        <v>152</v>
      </c>
      <c r="O84" s="664">
        <v>5472</v>
      </c>
      <c r="P84" s="677">
        <v>2.2334693877551022</v>
      </c>
      <c r="Q84" s="665">
        <v>36</v>
      </c>
    </row>
    <row r="85" spans="1:17" ht="14.4" customHeight="1" x14ac:dyDescent="0.3">
      <c r="A85" s="660" t="s">
        <v>572</v>
      </c>
      <c r="B85" s="661" t="s">
        <v>6808</v>
      </c>
      <c r="C85" s="661" t="s">
        <v>6722</v>
      </c>
      <c r="D85" s="661" t="s">
        <v>6886</v>
      </c>
      <c r="E85" s="661" t="s">
        <v>6887</v>
      </c>
      <c r="F85" s="664">
        <v>3</v>
      </c>
      <c r="G85" s="664">
        <v>1770</v>
      </c>
      <c r="H85" s="664">
        <v>1</v>
      </c>
      <c r="I85" s="664">
        <v>590</v>
      </c>
      <c r="J85" s="664">
        <v>5</v>
      </c>
      <c r="K85" s="664">
        <v>2951</v>
      </c>
      <c r="L85" s="664">
        <v>1.6672316384180792</v>
      </c>
      <c r="M85" s="664">
        <v>590.20000000000005</v>
      </c>
      <c r="N85" s="664">
        <v>3</v>
      </c>
      <c r="O85" s="664">
        <v>1773</v>
      </c>
      <c r="P85" s="677">
        <v>1.0016949152542374</v>
      </c>
      <c r="Q85" s="665">
        <v>591</v>
      </c>
    </row>
    <row r="86" spans="1:17" ht="14.4" customHeight="1" x14ac:dyDescent="0.3">
      <c r="A86" s="660" t="s">
        <v>572</v>
      </c>
      <c r="B86" s="661" t="s">
        <v>6808</v>
      </c>
      <c r="C86" s="661" t="s">
        <v>6722</v>
      </c>
      <c r="D86" s="661" t="s">
        <v>6976</v>
      </c>
      <c r="E86" s="661" t="s">
        <v>6977</v>
      </c>
      <c r="F86" s="664">
        <v>53</v>
      </c>
      <c r="G86" s="664">
        <v>296641</v>
      </c>
      <c r="H86" s="664">
        <v>1</v>
      </c>
      <c r="I86" s="664">
        <v>5597</v>
      </c>
      <c r="J86" s="664">
        <v>30</v>
      </c>
      <c r="K86" s="664">
        <v>168001</v>
      </c>
      <c r="L86" s="664">
        <v>0.56634450396270242</v>
      </c>
      <c r="M86" s="664">
        <v>5600.0333333333338</v>
      </c>
      <c r="N86" s="664">
        <v>38</v>
      </c>
      <c r="O86" s="664">
        <v>213408</v>
      </c>
      <c r="P86" s="677">
        <v>0.71941505051560639</v>
      </c>
      <c r="Q86" s="665">
        <v>5616</v>
      </c>
    </row>
    <row r="87" spans="1:17" ht="14.4" customHeight="1" x14ac:dyDescent="0.3">
      <c r="A87" s="660" t="s">
        <v>572</v>
      </c>
      <c r="B87" s="661" t="s">
        <v>6808</v>
      </c>
      <c r="C87" s="661" t="s">
        <v>6722</v>
      </c>
      <c r="D87" s="661" t="s">
        <v>6888</v>
      </c>
      <c r="E87" s="661" t="s">
        <v>6889</v>
      </c>
      <c r="F87" s="664">
        <v>62</v>
      </c>
      <c r="G87" s="664">
        <v>3100</v>
      </c>
      <c r="H87" s="664">
        <v>1</v>
      </c>
      <c r="I87" s="664">
        <v>50</v>
      </c>
      <c r="J87" s="664">
        <v>134</v>
      </c>
      <c r="K87" s="664">
        <v>6700</v>
      </c>
      <c r="L87" s="664">
        <v>2.161290322580645</v>
      </c>
      <c r="M87" s="664">
        <v>50</v>
      </c>
      <c r="N87" s="664">
        <v>109</v>
      </c>
      <c r="O87" s="664">
        <v>5450</v>
      </c>
      <c r="P87" s="677">
        <v>1.7580645161290323</v>
      </c>
      <c r="Q87" s="665">
        <v>50</v>
      </c>
    </row>
    <row r="88" spans="1:17" ht="14.4" customHeight="1" x14ac:dyDescent="0.3">
      <c r="A88" s="660" t="s">
        <v>572</v>
      </c>
      <c r="B88" s="661" t="s">
        <v>6808</v>
      </c>
      <c r="C88" s="661" t="s">
        <v>6722</v>
      </c>
      <c r="D88" s="661" t="s">
        <v>6890</v>
      </c>
      <c r="E88" s="661" t="s">
        <v>6891</v>
      </c>
      <c r="F88" s="664">
        <v>2</v>
      </c>
      <c r="G88" s="664">
        <v>1090</v>
      </c>
      <c r="H88" s="664">
        <v>1</v>
      </c>
      <c r="I88" s="664">
        <v>545</v>
      </c>
      <c r="J88" s="664">
        <v>3</v>
      </c>
      <c r="K88" s="664">
        <v>1635</v>
      </c>
      <c r="L88" s="664">
        <v>1.5</v>
      </c>
      <c r="M88" s="664">
        <v>545</v>
      </c>
      <c r="N88" s="664">
        <v>1</v>
      </c>
      <c r="O88" s="664">
        <v>546</v>
      </c>
      <c r="P88" s="677">
        <v>0.50091743119266052</v>
      </c>
      <c r="Q88" s="665">
        <v>546</v>
      </c>
    </row>
    <row r="89" spans="1:17" ht="14.4" customHeight="1" x14ac:dyDescent="0.3">
      <c r="A89" s="660" t="s">
        <v>572</v>
      </c>
      <c r="B89" s="661" t="s">
        <v>6808</v>
      </c>
      <c r="C89" s="661" t="s">
        <v>6722</v>
      </c>
      <c r="D89" s="661" t="s">
        <v>6892</v>
      </c>
      <c r="E89" s="661" t="s">
        <v>6893</v>
      </c>
      <c r="F89" s="664">
        <v>55</v>
      </c>
      <c r="G89" s="664">
        <v>26345</v>
      </c>
      <c r="H89" s="664">
        <v>1</v>
      </c>
      <c r="I89" s="664">
        <v>479</v>
      </c>
      <c r="J89" s="664">
        <v>86</v>
      </c>
      <c r="K89" s="664">
        <v>41286</v>
      </c>
      <c r="L89" s="664">
        <v>1.5671284873790092</v>
      </c>
      <c r="M89" s="664">
        <v>480.06976744186045</v>
      </c>
      <c r="N89" s="664">
        <v>75</v>
      </c>
      <c r="O89" s="664">
        <v>36375</v>
      </c>
      <c r="P89" s="677">
        <v>1.380717403681913</v>
      </c>
      <c r="Q89" s="665">
        <v>485</v>
      </c>
    </row>
    <row r="90" spans="1:17" ht="14.4" customHeight="1" x14ac:dyDescent="0.3">
      <c r="A90" s="660" t="s">
        <v>572</v>
      </c>
      <c r="B90" s="661" t="s">
        <v>6808</v>
      </c>
      <c r="C90" s="661" t="s">
        <v>6722</v>
      </c>
      <c r="D90" s="661" t="s">
        <v>6894</v>
      </c>
      <c r="E90" s="661" t="s">
        <v>6895</v>
      </c>
      <c r="F90" s="664">
        <v>2</v>
      </c>
      <c r="G90" s="664">
        <v>1468</v>
      </c>
      <c r="H90" s="664">
        <v>1</v>
      </c>
      <c r="I90" s="664">
        <v>734</v>
      </c>
      <c r="J90" s="664">
        <v>3</v>
      </c>
      <c r="K90" s="664">
        <v>2202</v>
      </c>
      <c r="L90" s="664">
        <v>1.5</v>
      </c>
      <c r="M90" s="664">
        <v>734</v>
      </c>
      <c r="N90" s="664">
        <v>1</v>
      </c>
      <c r="O90" s="664">
        <v>735</v>
      </c>
      <c r="P90" s="677">
        <v>0.50068119891008178</v>
      </c>
      <c r="Q90" s="665">
        <v>735</v>
      </c>
    </row>
    <row r="91" spans="1:17" ht="14.4" customHeight="1" x14ac:dyDescent="0.3">
      <c r="A91" s="660" t="s">
        <v>572</v>
      </c>
      <c r="B91" s="661" t="s">
        <v>6808</v>
      </c>
      <c r="C91" s="661" t="s">
        <v>6722</v>
      </c>
      <c r="D91" s="661" t="s">
        <v>6896</v>
      </c>
      <c r="E91" s="661" t="s">
        <v>6897</v>
      </c>
      <c r="F91" s="664">
        <v>6</v>
      </c>
      <c r="G91" s="664">
        <v>1956</v>
      </c>
      <c r="H91" s="664">
        <v>1</v>
      </c>
      <c r="I91" s="664">
        <v>326</v>
      </c>
      <c r="J91" s="664">
        <v>2</v>
      </c>
      <c r="K91" s="664">
        <v>653</v>
      </c>
      <c r="L91" s="664">
        <v>0.33384458077709611</v>
      </c>
      <c r="M91" s="664">
        <v>326.5</v>
      </c>
      <c r="N91" s="664">
        <v>3</v>
      </c>
      <c r="O91" s="664">
        <v>981</v>
      </c>
      <c r="P91" s="677">
        <v>0.50153374233128833</v>
      </c>
      <c r="Q91" s="665">
        <v>327</v>
      </c>
    </row>
    <row r="92" spans="1:17" ht="14.4" customHeight="1" x14ac:dyDescent="0.3">
      <c r="A92" s="660" t="s">
        <v>572</v>
      </c>
      <c r="B92" s="661" t="s">
        <v>6808</v>
      </c>
      <c r="C92" s="661" t="s">
        <v>6722</v>
      </c>
      <c r="D92" s="661" t="s">
        <v>6898</v>
      </c>
      <c r="E92" s="661" t="s">
        <v>6899</v>
      </c>
      <c r="F92" s="664">
        <v>2</v>
      </c>
      <c r="G92" s="664">
        <v>688</v>
      </c>
      <c r="H92" s="664">
        <v>1</v>
      </c>
      <c r="I92" s="664">
        <v>344</v>
      </c>
      <c r="J92" s="664">
        <v>3</v>
      </c>
      <c r="K92" s="664">
        <v>1032</v>
      </c>
      <c r="L92" s="664">
        <v>1.5</v>
      </c>
      <c r="M92" s="664">
        <v>344</v>
      </c>
      <c r="N92" s="664">
        <v>1</v>
      </c>
      <c r="O92" s="664">
        <v>345</v>
      </c>
      <c r="P92" s="677">
        <v>0.50145348837209303</v>
      </c>
      <c r="Q92" s="665">
        <v>345</v>
      </c>
    </row>
    <row r="93" spans="1:17" ht="14.4" customHeight="1" x14ac:dyDescent="0.3">
      <c r="A93" s="660" t="s">
        <v>572</v>
      </c>
      <c r="B93" s="661" t="s">
        <v>6808</v>
      </c>
      <c r="C93" s="661" t="s">
        <v>6722</v>
      </c>
      <c r="D93" s="661" t="s">
        <v>6900</v>
      </c>
      <c r="E93" s="661" t="s">
        <v>6901</v>
      </c>
      <c r="F93" s="664">
        <v>1</v>
      </c>
      <c r="G93" s="664">
        <v>751</v>
      </c>
      <c r="H93" s="664">
        <v>1</v>
      </c>
      <c r="I93" s="664">
        <v>751</v>
      </c>
      <c r="J93" s="664"/>
      <c r="K93" s="664"/>
      <c r="L93" s="664"/>
      <c r="M93" s="664"/>
      <c r="N93" s="664">
        <v>2</v>
      </c>
      <c r="O93" s="664">
        <v>1504</v>
      </c>
      <c r="P93" s="677">
        <v>2.0026631158455395</v>
      </c>
      <c r="Q93" s="665">
        <v>752</v>
      </c>
    </row>
    <row r="94" spans="1:17" ht="14.4" customHeight="1" x14ac:dyDescent="0.3">
      <c r="A94" s="660" t="s">
        <v>572</v>
      </c>
      <c r="B94" s="661" t="s">
        <v>6808</v>
      </c>
      <c r="C94" s="661" t="s">
        <v>6722</v>
      </c>
      <c r="D94" s="661" t="s">
        <v>6902</v>
      </c>
      <c r="E94" s="661" t="s">
        <v>6903</v>
      </c>
      <c r="F94" s="664"/>
      <c r="G94" s="664"/>
      <c r="H94" s="664"/>
      <c r="I94" s="664"/>
      <c r="J94" s="664">
        <v>8</v>
      </c>
      <c r="K94" s="664">
        <v>1842</v>
      </c>
      <c r="L94" s="664"/>
      <c r="M94" s="664">
        <v>230.25</v>
      </c>
      <c r="N94" s="664">
        <v>13</v>
      </c>
      <c r="O94" s="664">
        <v>3003</v>
      </c>
      <c r="P94" s="677"/>
      <c r="Q94" s="665">
        <v>231</v>
      </c>
    </row>
    <row r="95" spans="1:17" ht="14.4" customHeight="1" x14ac:dyDescent="0.3">
      <c r="A95" s="660" t="s">
        <v>572</v>
      </c>
      <c r="B95" s="661" t="s">
        <v>6808</v>
      </c>
      <c r="C95" s="661" t="s">
        <v>6722</v>
      </c>
      <c r="D95" s="661" t="s">
        <v>6904</v>
      </c>
      <c r="E95" s="661" t="s">
        <v>6905</v>
      </c>
      <c r="F95" s="664">
        <v>224</v>
      </c>
      <c r="G95" s="664">
        <v>747040</v>
      </c>
      <c r="H95" s="664">
        <v>1</v>
      </c>
      <c r="I95" s="664">
        <v>3335</v>
      </c>
      <c r="J95" s="664">
        <v>186</v>
      </c>
      <c r="K95" s="664">
        <v>620574</v>
      </c>
      <c r="L95" s="664">
        <v>0.83071053758834867</v>
      </c>
      <c r="M95" s="664">
        <v>3336.4193548387098</v>
      </c>
      <c r="N95" s="664">
        <v>232</v>
      </c>
      <c r="O95" s="664">
        <v>775112</v>
      </c>
      <c r="P95" s="677">
        <v>1.0375776397515528</v>
      </c>
      <c r="Q95" s="665">
        <v>3341</v>
      </c>
    </row>
    <row r="96" spans="1:17" ht="14.4" customHeight="1" x14ac:dyDescent="0.3">
      <c r="A96" s="660" t="s">
        <v>572</v>
      </c>
      <c r="B96" s="661" t="s">
        <v>6808</v>
      </c>
      <c r="C96" s="661" t="s">
        <v>6722</v>
      </c>
      <c r="D96" s="661" t="s">
        <v>6906</v>
      </c>
      <c r="E96" s="661" t="s">
        <v>6907</v>
      </c>
      <c r="F96" s="664"/>
      <c r="G96" s="664"/>
      <c r="H96" s="664"/>
      <c r="I96" s="664"/>
      <c r="J96" s="664">
        <v>1</v>
      </c>
      <c r="K96" s="664">
        <v>229</v>
      </c>
      <c r="L96" s="664"/>
      <c r="M96" s="664">
        <v>229</v>
      </c>
      <c r="N96" s="664">
        <v>2</v>
      </c>
      <c r="O96" s="664">
        <v>460</v>
      </c>
      <c r="P96" s="677"/>
      <c r="Q96" s="665">
        <v>230</v>
      </c>
    </row>
    <row r="97" spans="1:17" ht="14.4" customHeight="1" x14ac:dyDescent="0.3">
      <c r="A97" s="660" t="s">
        <v>572</v>
      </c>
      <c r="B97" s="661" t="s">
        <v>6808</v>
      </c>
      <c r="C97" s="661" t="s">
        <v>6722</v>
      </c>
      <c r="D97" s="661" t="s">
        <v>6908</v>
      </c>
      <c r="E97" s="661" t="s">
        <v>6909</v>
      </c>
      <c r="F97" s="664">
        <v>1</v>
      </c>
      <c r="G97" s="664">
        <v>406</v>
      </c>
      <c r="H97" s="664">
        <v>1</v>
      </c>
      <c r="I97" s="664">
        <v>406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572</v>
      </c>
      <c r="B98" s="661" t="s">
        <v>6808</v>
      </c>
      <c r="C98" s="661" t="s">
        <v>6722</v>
      </c>
      <c r="D98" s="661" t="s">
        <v>6910</v>
      </c>
      <c r="E98" s="661" t="s">
        <v>6911</v>
      </c>
      <c r="F98" s="664"/>
      <c r="G98" s="664"/>
      <c r="H98" s="664"/>
      <c r="I98" s="664"/>
      <c r="J98" s="664"/>
      <c r="K98" s="664"/>
      <c r="L98" s="664"/>
      <c r="M98" s="664"/>
      <c r="N98" s="664">
        <v>2</v>
      </c>
      <c r="O98" s="664">
        <v>1302</v>
      </c>
      <c r="P98" s="677"/>
      <c r="Q98" s="665">
        <v>651</v>
      </c>
    </row>
    <row r="99" spans="1:17" ht="14.4" customHeight="1" x14ac:dyDescent="0.3">
      <c r="A99" s="660" t="s">
        <v>572</v>
      </c>
      <c r="B99" s="661" t="s">
        <v>6808</v>
      </c>
      <c r="C99" s="661" t="s">
        <v>6722</v>
      </c>
      <c r="D99" s="661" t="s">
        <v>6912</v>
      </c>
      <c r="E99" s="661" t="s">
        <v>6913</v>
      </c>
      <c r="F99" s="664">
        <v>1</v>
      </c>
      <c r="G99" s="664">
        <v>586</v>
      </c>
      <c r="H99" s="664">
        <v>1</v>
      </c>
      <c r="I99" s="664">
        <v>586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572</v>
      </c>
      <c r="B100" s="661" t="s">
        <v>6808</v>
      </c>
      <c r="C100" s="661" t="s">
        <v>6722</v>
      </c>
      <c r="D100" s="661" t="s">
        <v>6918</v>
      </c>
      <c r="E100" s="661" t="s">
        <v>6919</v>
      </c>
      <c r="F100" s="664"/>
      <c r="G100" s="664"/>
      <c r="H100" s="664"/>
      <c r="I100" s="664"/>
      <c r="J100" s="664">
        <v>1</v>
      </c>
      <c r="K100" s="664">
        <v>415</v>
      </c>
      <c r="L100" s="664"/>
      <c r="M100" s="664">
        <v>415</v>
      </c>
      <c r="N100" s="664"/>
      <c r="O100" s="664"/>
      <c r="P100" s="677"/>
      <c r="Q100" s="665"/>
    </row>
    <row r="101" spans="1:17" ht="14.4" customHeight="1" x14ac:dyDescent="0.3">
      <c r="A101" s="660" t="s">
        <v>572</v>
      </c>
      <c r="B101" s="661" t="s">
        <v>6808</v>
      </c>
      <c r="C101" s="661" t="s">
        <v>6722</v>
      </c>
      <c r="D101" s="661" t="s">
        <v>6920</v>
      </c>
      <c r="E101" s="661" t="s">
        <v>6921</v>
      </c>
      <c r="F101" s="664"/>
      <c r="G101" s="664"/>
      <c r="H101" s="664"/>
      <c r="I101" s="664"/>
      <c r="J101" s="664">
        <v>2</v>
      </c>
      <c r="K101" s="664">
        <v>328</v>
      </c>
      <c r="L101" s="664"/>
      <c r="M101" s="664">
        <v>164</v>
      </c>
      <c r="N101" s="664">
        <v>1</v>
      </c>
      <c r="O101" s="664">
        <v>166</v>
      </c>
      <c r="P101" s="677"/>
      <c r="Q101" s="665">
        <v>166</v>
      </c>
    </row>
    <row r="102" spans="1:17" ht="14.4" customHeight="1" x14ac:dyDescent="0.3">
      <c r="A102" s="660" t="s">
        <v>572</v>
      </c>
      <c r="B102" s="661" t="s">
        <v>6808</v>
      </c>
      <c r="C102" s="661" t="s">
        <v>6722</v>
      </c>
      <c r="D102" s="661" t="s">
        <v>1152</v>
      </c>
      <c r="E102" s="661" t="s">
        <v>6922</v>
      </c>
      <c r="F102" s="664"/>
      <c r="G102" s="664"/>
      <c r="H102" s="664"/>
      <c r="I102" s="664"/>
      <c r="J102" s="664">
        <v>4</v>
      </c>
      <c r="K102" s="664">
        <v>3140</v>
      </c>
      <c r="L102" s="664"/>
      <c r="M102" s="664">
        <v>785</v>
      </c>
      <c r="N102" s="664">
        <v>9</v>
      </c>
      <c r="O102" s="664">
        <v>7074</v>
      </c>
      <c r="P102" s="677"/>
      <c r="Q102" s="665">
        <v>786</v>
      </c>
    </row>
    <row r="103" spans="1:17" ht="14.4" customHeight="1" x14ac:dyDescent="0.3">
      <c r="A103" s="660" t="s">
        <v>572</v>
      </c>
      <c r="B103" s="661" t="s">
        <v>6808</v>
      </c>
      <c r="C103" s="661" t="s">
        <v>6722</v>
      </c>
      <c r="D103" s="661" t="s">
        <v>6923</v>
      </c>
      <c r="E103" s="661" t="s">
        <v>6924</v>
      </c>
      <c r="F103" s="664"/>
      <c r="G103" s="664"/>
      <c r="H103" s="664"/>
      <c r="I103" s="664"/>
      <c r="J103" s="664">
        <v>2</v>
      </c>
      <c r="K103" s="664">
        <v>443</v>
      </c>
      <c r="L103" s="664"/>
      <c r="M103" s="664">
        <v>221.5</v>
      </c>
      <c r="N103" s="664">
        <v>3</v>
      </c>
      <c r="O103" s="664">
        <v>666</v>
      </c>
      <c r="P103" s="677"/>
      <c r="Q103" s="665">
        <v>222</v>
      </c>
    </row>
    <row r="104" spans="1:17" ht="14.4" customHeight="1" x14ac:dyDescent="0.3">
      <c r="A104" s="660" t="s">
        <v>572</v>
      </c>
      <c r="B104" s="661" t="s">
        <v>6808</v>
      </c>
      <c r="C104" s="661" t="s">
        <v>6722</v>
      </c>
      <c r="D104" s="661" t="s">
        <v>6925</v>
      </c>
      <c r="E104" s="661" t="s">
        <v>6926</v>
      </c>
      <c r="F104" s="664"/>
      <c r="G104" s="664"/>
      <c r="H104" s="664"/>
      <c r="I104" s="664"/>
      <c r="J104" s="664"/>
      <c r="K104" s="664"/>
      <c r="L104" s="664"/>
      <c r="M104" s="664"/>
      <c r="N104" s="664">
        <v>1</v>
      </c>
      <c r="O104" s="664">
        <v>565</v>
      </c>
      <c r="P104" s="677"/>
      <c r="Q104" s="665">
        <v>565</v>
      </c>
    </row>
    <row r="105" spans="1:17" ht="14.4" customHeight="1" x14ac:dyDescent="0.3">
      <c r="A105" s="660" t="s">
        <v>572</v>
      </c>
      <c r="B105" s="661" t="s">
        <v>6808</v>
      </c>
      <c r="C105" s="661" t="s">
        <v>6722</v>
      </c>
      <c r="D105" s="661" t="s">
        <v>6927</v>
      </c>
      <c r="E105" s="661" t="s">
        <v>6928</v>
      </c>
      <c r="F105" s="664"/>
      <c r="G105" s="664"/>
      <c r="H105" s="664"/>
      <c r="I105" s="664"/>
      <c r="J105" s="664">
        <v>2</v>
      </c>
      <c r="K105" s="664">
        <v>1830</v>
      </c>
      <c r="L105" s="664"/>
      <c r="M105" s="664">
        <v>915</v>
      </c>
      <c r="N105" s="664"/>
      <c r="O105" s="664"/>
      <c r="P105" s="677"/>
      <c r="Q105" s="665"/>
    </row>
    <row r="106" spans="1:17" ht="14.4" customHeight="1" x14ac:dyDescent="0.3">
      <c r="A106" s="660" t="s">
        <v>572</v>
      </c>
      <c r="B106" s="661" t="s">
        <v>6808</v>
      </c>
      <c r="C106" s="661" t="s">
        <v>6722</v>
      </c>
      <c r="D106" s="661" t="s">
        <v>6929</v>
      </c>
      <c r="E106" s="661" t="s">
        <v>6930</v>
      </c>
      <c r="F106" s="664"/>
      <c r="G106" s="664"/>
      <c r="H106" s="664"/>
      <c r="I106" s="664"/>
      <c r="J106" s="664">
        <v>2</v>
      </c>
      <c r="K106" s="664">
        <v>1784</v>
      </c>
      <c r="L106" s="664"/>
      <c r="M106" s="664">
        <v>892</v>
      </c>
      <c r="N106" s="664"/>
      <c r="O106" s="664"/>
      <c r="P106" s="677"/>
      <c r="Q106" s="665"/>
    </row>
    <row r="107" spans="1:17" ht="14.4" customHeight="1" x14ac:dyDescent="0.3">
      <c r="A107" s="660" t="s">
        <v>572</v>
      </c>
      <c r="B107" s="661" t="s">
        <v>6808</v>
      </c>
      <c r="C107" s="661" t="s">
        <v>6722</v>
      </c>
      <c r="D107" s="661" t="s">
        <v>6931</v>
      </c>
      <c r="E107" s="661" t="s">
        <v>6932</v>
      </c>
      <c r="F107" s="664"/>
      <c r="G107" s="664"/>
      <c r="H107" s="664"/>
      <c r="I107" s="664"/>
      <c r="J107" s="664">
        <v>1</v>
      </c>
      <c r="K107" s="664">
        <v>1488</v>
      </c>
      <c r="L107" s="664"/>
      <c r="M107" s="664">
        <v>1488</v>
      </c>
      <c r="N107" s="664"/>
      <c r="O107" s="664"/>
      <c r="P107" s="677"/>
      <c r="Q107" s="665"/>
    </row>
    <row r="108" spans="1:17" ht="14.4" customHeight="1" x14ac:dyDescent="0.3">
      <c r="A108" s="660" t="s">
        <v>572</v>
      </c>
      <c r="B108" s="661" t="s">
        <v>6808</v>
      </c>
      <c r="C108" s="661" t="s">
        <v>6722</v>
      </c>
      <c r="D108" s="661" t="s">
        <v>6933</v>
      </c>
      <c r="E108" s="661" t="s">
        <v>6934</v>
      </c>
      <c r="F108" s="664"/>
      <c r="G108" s="664"/>
      <c r="H108" s="664"/>
      <c r="I108" s="664"/>
      <c r="J108" s="664"/>
      <c r="K108" s="664"/>
      <c r="L108" s="664"/>
      <c r="M108" s="664"/>
      <c r="N108" s="664">
        <v>1</v>
      </c>
      <c r="O108" s="664">
        <v>345</v>
      </c>
      <c r="P108" s="677"/>
      <c r="Q108" s="665">
        <v>345</v>
      </c>
    </row>
    <row r="109" spans="1:17" ht="14.4" customHeight="1" x14ac:dyDescent="0.3">
      <c r="A109" s="660" t="s">
        <v>572</v>
      </c>
      <c r="B109" s="661" t="s">
        <v>6808</v>
      </c>
      <c r="C109" s="661" t="s">
        <v>6722</v>
      </c>
      <c r="D109" s="661" t="s">
        <v>6935</v>
      </c>
      <c r="E109" s="661" t="s">
        <v>6936</v>
      </c>
      <c r="F109" s="664">
        <v>1</v>
      </c>
      <c r="G109" s="664">
        <v>86</v>
      </c>
      <c r="H109" s="664">
        <v>1</v>
      </c>
      <c r="I109" s="664">
        <v>86</v>
      </c>
      <c r="J109" s="664"/>
      <c r="K109" s="664"/>
      <c r="L109" s="664"/>
      <c r="M109" s="664"/>
      <c r="N109" s="664">
        <v>2</v>
      </c>
      <c r="O109" s="664">
        <v>178</v>
      </c>
      <c r="P109" s="677">
        <v>2.0697674418604652</v>
      </c>
      <c r="Q109" s="665">
        <v>89</v>
      </c>
    </row>
    <row r="110" spans="1:17" ht="14.4" customHeight="1" x14ac:dyDescent="0.3">
      <c r="A110" s="660" t="s">
        <v>572</v>
      </c>
      <c r="B110" s="661" t="s">
        <v>6808</v>
      </c>
      <c r="C110" s="661" t="s">
        <v>6722</v>
      </c>
      <c r="D110" s="661" t="s">
        <v>6937</v>
      </c>
      <c r="E110" s="661" t="s">
        <v>6938</v>
      </c>
      <c r="F110" s="664"/>
      <c r="G110" s="664"/>
      <c r="H110" s="664"/>
      <c r="I110" s="664"/>
      <c r="J110" s="664"/>
      <c r="K110" s="664"/>
      <c r="L110" s="664"/>
      <c r="M110" s="664"/>
      <c r="N110" s="664">
        <v>1</v>
      </c>
      <c r="O110" s="664">
        <v>418</v>
      </c>
      <c r="P110" s="677"/>
      <c r="Q110" s="665">
        <v>418</v>
      </c>
    </row>
    <row r="111" spans="1:17" ht="14.4" customHeight="1" x14ac:dyDescent="0.3">
      <c r="A111" s="660" t="s">
        <v>7320</v>
      </c>
      <c r="B111" s="661" t="s">
        <v>7321</v>
      </c>
      <c r="C111" s="661" t="s">
        <v>6722</v>
      </c>
      <c r="D111" s="661" t="s">
        <v>7322</v>
      </c>
      <c r="E111" s="661" t="s">
        <v>7323</v>
      </c>
      <c r="F111" s="664">
        <v>972</v>
      </c>
      <c r="G111" s="664">
        <v>26244</v>
      </c>
      <c r="H111" s="664">
        <v>1</v>
      </c>
      <c r="I111" s="664">
        <v>27</v>
      </c>
      <c r="J111" s="664">
        <v>1211</v>
      </c>
      <c r="K111" s="664">
        <v>32697</v>
      </c>
      <c r="L111" s="664">
        <v>1.2458847736625513</v>
      </c>
      <c r="M111" s="664">
        <v>27</v>
      </c>
      <c r="N111" s="664">
        <v>1453</v>
      </c>
      <c r="O111" s="664">
        <v>39231</v>
      </c>
      <c r="P111" s="677">
        <v>1.4948559670781894</v>
      </c>
      <c r="Q111" s="665">
        <v>27</v>
      </c>
    </row>
    <row r="112" spans="1:17" ht="14.4" customHeight="1" x14ac:dyDescent="0.3">
      <c r="A112" s="660" t="s">
        <v>7320</v>
      </c>
      <c r="B112" s="661" t="s">
        <v>7321</v>
      </c>
      <c r="C112" s="661" t="s">
        <v>6722</v>
      </c>
      <c r="D112" s="661" t="s">
        <v>7324</v>
      </c>
      <c r="E112" s="661" t="s">
        <v>7325</v>
      </c>
      <c r="F112" s="664">
        <v>522</v>
      </c>
      <c r="G112" s="664">
        <v>28188</v>
      </c>
      <c r="H112" s="664">
        <v>1</v>
      </c>
      <c r="I112" s="664">
        <v>54</v>
      </c>
      <c r="J112" s="664">
        <v>560</v>
      </c>
      <c r="K112" s="664">
        <v>30240</v>
      </c>
      <c r="L112" s="664">
        <v>1.0727969348659003</v>
      </c>
      <c r="M112" s="664">
        <v>54</v>
      </c>
      <c r="N112" s="664">
        <v>1081</v>
      </c>
      <c r="O112" s="664">
        <v>58374</v>
      </c>
      <c r="P112" s="677">
        <v>2.0708812260536398</v>
      </c>
      <c r="Q112" s="665">
        <v>54</v>
      </c>
    </row>
    <row r="113" spans="1:17" ht="14.4" customHeight="1" x14ac:dyDescent="0.3">
      <c r="A113" s="660" t="s">
        <v>7320</v>
      </c>
      <c r="B113" s="661" t="s">
        <v>7321</v>
      </c>
      <c r="C113" s="661" t="s">
        <v>6722</v>
      </c>
      <c r="D113" s="661" t="s">
        <v>7326</v>
      </c>
      <c r="E113" s="661" t="s">
        <v>7327</v>
      </c>
      <c r="F113" s="664">
        <v>1057</v>
      </c>
      <c r="G113" s="664">
        <v>25368</v>
      </c>
      <c r="H113" s="664">
        <v>1</v>
      </c>
      <c r="I113" s="664">
        <v>24</v>
      </c>
      <c r="J113" s="664">
        <v>1265</v>
      </c>
      <c r="K113" s="664">
        <v>30360</v>
      </c>
      <c r="L113" s="664">
        <v>1.1967833491012299</v>
      </c>
      <c r="M113" s="664">
        <v>24</v>
      </c>
      <c r="N113" s="664">
        <v>1669</v>
      </c>
      <c r="O113" s="664">
        <v>40056</v>
      </c>
      <c r="P113" s="677">
        <v>1.5789971617786187</v>
      </c>
      <c r="Q113" s="665">
        <v>24</v>
      </c>
    </row>
    <row r="114" spans="1:17" ht="14.4" customHeight="1" x14ac:dyDescent="0.3">
      <c r="A114" s="660" t="s">
        <v>7320</v>
      </c>
      <c r="B114" s="661" t="s">
        <v>7321</v>
      </c>
      <c r="C114" s="661" t="s">
        <v>6722</v>
      </c>
      <c r="D114" s="661" t="s">
        <v>7328</v>
      </c>
      <c r="E114" s="661" t="s">
        <v>7329</v>
      </c>
      <c r="F114" s="664">
        <v>2427</v>
      </c>
      <c r="G114" s="664">
        <v>65529</v>
      </c>
      <c r="H114" s="664">
        <v>1</v>
      </c>
      <c r="I114" s="664">
        <v>27</v>
      </c>
      <c r="J114" s="664">
        <v>2718</v>
      </c>
      <c r="K114" s="664">
        <v>73386</v>
      </c>
      <c r="L114" s="664">
        <v>1.1199011124845488</v>
      </c>
      <c r="M114" s="664">
        <v>27</v>
      </c>
      <c r="N114" s="664">
        <v>3025</v>
      </c>
      <c r="O114" s="664">
        <v>81675</v>
      </c>
      <c r="P114" s="677">
        <v>1.2463947259991759</v>
      </c>
      <c r="Q114" s="665">
        <v>27</v>
      </c>
    </row>
    <row r="115" spans="1:17" ht="14.4" customHeight="1" x14ac:dyDescent="0.3">
      <c r="A115" s="660" t="s">
        <v>7320</v>
      </c>
      <c r="B115" s="661" t="s">
        <v>7321</v>
      </c>
      <c r="C115" s="661" t="s">
        <v>6722</v>
      </c>
      <c r="D115" s="661" t="s">
        <v>7330</v>
      </c>
      <c r="E115" s="661" t="s">
        <v>7331</v>
      </c>
      <c r="F115" s="664"/>
      <c r="G115" s="664"/>
      <c r="H115" s="664"/>
      <c r="I115" s="664"/>
      <c r="J115" s="664">
        <v>2</v>
      </c>
      <c r="K115" s="664">
        <v>113</v>
      </c>
      <c r="L115" s="664"/>
      <c r="M115" s="664">
        <v>56.5</v>
      </c>
      <c r="N115" s="664"/>
      <c r="O115" s="664"/>
      <c r="P115" s="677"/>
      <c r="Q115" s="665"/>
    </row>
    <row r="116" spans="1:17" ht="14.4" customHeight="1" x14ac:dyDescent="0.3">
      <c r="A116" s="660" t="s">
        <v>7320</v>
      </c>
      <c r="B116" s="661" t="s">
        <v>7321</v>
      </c>
      <c r="C116" s="661" t="s">
        <v>6722</v>
      </c>
      <c r="D116" s="661" t="s">
        <v>7332</v>
      </c>
      <c r="E116" s="661" t="s">
        <v>7333</v>
      </c>
      <c r="F116" s="664">
        <v>968</v>
      </c>
      <c r="G116" s="664">
        <v>26136</v>
      </c>
      <c r="H116" s="664">
        <v>1</v>
      </c>
      <c r="I116" s="664">
        <v>27</v>
      </c>
      <c r="J116" s="664">
        <v>1207</v>
      </c>
      <c r="K116" s="664">
        <v>32589</v>
      </c>
      <c r="L116" s="664">
        <v>1.2469008264462811</v>
      </c>
      <c r="M116" s="664">
        <v>27</v>
      </c>
      <c r="N116" s="664">
        <v>1452</v>
      </c>
      <c r="O116" s="664">
        <v>39204</v>
      </c>
      <c r="P116" s="677">
        <v>1.5</v>
      </c>
      <c r="Q116" s="665">
        <v>27</v>
      </c>
    </row>
    <row r="117" spans="1:17" ht="14.4" customHeight="1" x14ac:dyDescent="0.3">
      <c r="A117" s="660" t="s">
        <v>7320</v>
      </c>
      <c r="B117" s="661" t="s">
        <v>7321</v>
      </c>
      <c r="C117" s="661" t="s">
        <v>6722</v>
      </c>
      <c r="D117" s="661" t="s">
        <v>7334</v>
      </c>
      <c r="E117" s="661" t="s">
        <v>7335</v>
      </c>
      <c r="F117" s="664">
        <v>2412</v>
      </c>
      <c r="G117" s="664">
        <v>53064</v>
      </c>
      <c r="H117" s="664">
        <v>1</v>
      </c>
      <c r="I117" s="664">
        <v>22</v>
      </c>
      <c r="J117" s="664">
        <v>2813</v>
      </c>
      <c r="K117" s="664">
        <v>61886</v>
      </c>
      <c r="L117" s="664">
        <v>1.1662520729684909</v>
      </c>
      <c r="M117" s="664">
        <v>22</v>
      </c>
      <c r="N117" s="664">
        <v>2463</v>
      </c>
      <c r="O117" s="664">
        <v>54186</v>
      </c>
      <c r="P117" s="677">
        <v>1.0211442786069651</v>
      </c>
      <c r="Q117" s="665">
        <v>22</v>
      </c>
    </row>
    <row r="118" spans="1:17" ht="14.4" customHeight="1" x14ac:dyDescent="0.3">
      <c r="A118" s="660" t="s">
        <v>7320</v>
      </c>
      <c r="B118" s="661" t="s">
        <v>7321</v>
      </c>
      <c r="C118" s="661" t="s">
        <v>6722</v>
      </c>
      <c r="D118" s="661" t="s">
        <v>7336</v>
      </c>
      <c r="E118" s="661" t="s">
        <v>7337</v>
      </c>
      <c r="F118" s="664">
        <v>17</v>
      </c>
      <c r="G118" s="664">
        <v>1156</v>
      </c>
      <c r="H118" s="664">
        <v>1</v>
      </c>
      <c r="I118" s="664">
        <v>68</v>
      </c>
      <c r="J118" s="664">
        <v>59</v>
      </c>
      <c r="K118" s="664">
        <v>4012</v>
      </c>
      <c r="L118" s="664">
        <v>3.4705882352941178</v>
      </c>
      <c r="M118" s="664">
        <v>68</v>
      </c>
      <c r="N118" s="664">
        <v>19</v>
      </c>
      <c r="O118" s="664">
        <v>1292</v>
      </c>
      <c r="P118" s="677">
        <v>1.1176470588235294</v>
      </c>
      <c r="Q118" s="665">
        <v>68</v>
      </c>
    </row>
    <row r="119" spans="1:17" ht="14.4" customHeight="1" x14ac:dyDescent="0.3">
      <c r="A119" s="660" t="s">
        <v>7320</v>
      </c>
      <c r="B119" s="661" t="s">
        <v>7321</v>
      </c>
      <c r="C119" s="661" t="s">
        <v>6722</v>
      </c>
      <c r="D119" s="661" t="s">
        <v>7338</v>
      </c>
      <c r="E119" s="661" t="s">
        <v>7339</v>
      </c>
      <c r="F119" s="664">
        <v>8</v>
      </c>
      <c r="G119" s="664">
        <v>496</v>
      </c>
      <c r="H119" s="664">
        <v>1</v>
      </c>
      <c r="I119" s="664">
        <v>62</v>
      </c>
      <c r="J119" s="664">
        <v>9</v>
      </c>
      <c r="K119" s="664">
        <v>558</v>
      </c>
      <c r="L119" s="664">
        <v>1.125</v>
      </c>
      <c r="M119" s="664">
        <v>62</v>
      </c>
      <c r="N119" s="664">
        <v>12</v>
      </c>
      <c r="O119" s="664">
        <v>744</v>
      </c>
      <c r="P119" s="677">
        <v>1.5</v>
      </c>
      <c r="Q119" s="665">
        <v>62</v>
      </c>
    </row>
    <row r="120" spans="1:17" ht="14.4" customHeight="1" x14ac:dyDescent="0.3">
      <c r="A120" s="660" t="s">
        <v>7320</v>
      </c>
      <c r="B120" s="661" t="s">
        <v>7321</v>
      </c>
      <c r="C120" s="661" t="s">
        <v>6722</v>
      </c>
      <c r="D120" s="661" t="s">
        <v>7340</v>
      </c>
      <c r="E120" s="661" t="s">
        <v>7341</v>
      </c>
      <c r="F120" s="664">
        <v>20</v>
      </c>
      <c r="G120" s="664">
        <v>1220</v>
      </c>
      <c r="H120" s="664">
        <v>1</v>
      </c>
      <c r="I120" s="664">
        <v>61</v>
      </c>
      <c r="J120" s="664">
        <v>18</v>
      </c>
      <c r="K120" s="664">
        <v>1106</v>
      </c>
      <c r="L120" s="664">
        <v>0.90655737704918038</v>
      </c>
      <c r="M120" s="664">
        <v>61.444444444444443</v>
      </c>
      <c r="N120" s="664">
        <v>19</v>
      </c>
      <c r="O120" s="664">
        <v>1178</v>
      </c>
      <c r="P120" s="677">
        <v>0.96557377049180326</v>
      </c>
      <c r="Q120" s="665">
        <v>62</v>
      </c>
    </row>
    <row r="121" spans="1:17" ht="14.4" customHeight="1" x14ac:dyDescent="0.3">
      <c r="A121" s="660" t="s">
        <v>7320</v>
      </c>
      <c r="B121" s="661" t="s">
        <v>7321</v>
      </c>
      <c r="C121" s="661" t="s">
        <v>6722</v>
      </c>
      <c r="D121" s="661" t="s">
        <v>7342</v>
      </c>
      <c r="E121" s="661" t="s">
        <v>7343</v>
      </c>
      <c r="F121" s="664"/>
      <c r="G121" s="664"/>
      <c r="H121" s="664"/>
      <c r="I121" s="664"/>
      <c r="J121" s="664">
        <v>2</v>
      </c>
      <c r="K121" s="664">
        <v>788</v>
      </c>
      <c r="L121" s="664"/>
      <c r="M121" s="664">
        <v>394</v>
      </c>
      <c r="N121" s="664">
        <v>1</v>
      </c>
      <c r="O121" s="664">
        <v>394</v>
      </c>
      <c r="P121" s="677"/>
      <c r="Q121" s="665">
        <v>394</v>
      </c>
    </row>
    <row r="122" spans="1:17" ht="14.4" customHeight="1" x14ac:dyDescent="0.3">
      <c r="A122" s="660" t="s">
        <v>7320</v>
      </c>
      <c r="B122" s="661" t="s">
        <v>7321</v>
      </c>
      <c r="C122" s="661" t="s">
        <v>6722</v>
      </c>
      <c r="D122" s="661" t="s">
        <v>7344</v>
      </c>
      <c r="E122" s="661" t="s">
        <v>7345</v>
      </c>
      <c r="F122" s="664"/>
      <c r="G122" s="664"/>
      <c r="H122" s="664"/>
      <c r="I122" s="664"/>
      <c r="J122" s="664">
        <v>15</v>
      </c>
      <c r="K122" s="664">
        <v>1224</v>
      </c>
      <c r="L122" s="664"/>
      <c r="M122" s="664">
        <v>81.599999999999994</v>
      </c>
      <c r="N122" s="664">
        <v>41</v>
      </c>
      <c r="O122" s="664">
        <v>3362</v>
      </c>
      <c r="P122" s="677"/>
      <c r="Q122" s="665">
        <v>82</v>
      </c>
    </row>
    <row r="123" spans="1:17" ht="14.4" customHeight="1" x14ac:dyDescent="0.3">
      <c r="A123" s="660" t="s">
        <v>7320</v>
      </c>
      <c r="B123" s="661" t="s">
        <v>7321</v>
      </c>
      <c r="C123" s="661" t="s">
        <v>6722</v>
      </c>
      <c r="D123" s="661" t="s">
        <v>7346</v>
      </c>
      <c r="E123" s="661" t="s">
        <v>7347</v>
      </c>
      <c r="F123" s="664">
        <v>33</v>
      </c>
      <c r="G123" s="664">
        <v>32571</v>
      </c>
      <c r="H123" s="664">
        <v>1</v>
      </c>
      <c r="I123" s="664">
        <v>987</v>
      </c>
      <c r="J123" s="664">
        <v>37</v>
      </c>
      <c r="K123" s="664">
        <v>36519</v>
      </c>
      <c r="L123" s="664">
        <v>1.1212121212121211</v>
      </c>
      <c r="M123" s="664">
        <v>987</v>
      </c>
      <c r="N123" s="664">
        <v>54</v>
      </c>
      <c r="O123" s="664">
        <v>53298</v>
      </c>
      <c r="P123" s="677">
        <v>1.6363636363636365</v>
      </c>
      <c r="Q123" s="665">
        <v>987</v>
      </c>
    </row>
    <row r="124" spans="1:17" ht="14.4" customHeight="1" x14ac:dyDescent="0.3">
      <c r="A124" s="660" t="s">
        <v>7320</v>
      </c>
      <c r="B124" s="661" t="s">
        <v>7321</v>
      </c>
      <c r="C124" s="661" t="s">
        <v>6722</v>
      </c>
      <c r="D124" s="661" t="s">
        <v>7348</v>
      </c>
      <c r="E124" s="661" t="s">
        <v>7349</v>
      </c>
      <c r="F124" s="664">
        <v>1</v>
      </c>
      <c r="G124" s="664">
        <v>30</v>
      </c>
      <c r="H124" s="664">
        <v>1</v>
      </c>
      <c r="I124" s="664">
        <v>30</v>
      </c>
      <c r="J124" s="664">
        <v>1</v>
      </c>
      <c r="K124" s="664">
        <v>30</v>
      </c>
      <c r="L124" s="664">
        <v>1</v>
      </c>
      <c r="M124" s="664">
        <v>30</v>
      </c>
      <c r="N124" s="664"/>
      <c r="O124" s="664"/>
      <c r="P124" s="677"/>
      <c r="Q124" s="665"/>
    </row>
    <row r="125" spans="1:17" ht="14.4" customHeight="1" x14ac:dyDescent="0.3">
      <c r="A125" s="660" t="s">
        <v>7320</v>
      </c>
      <c r="B125" s="661" t="s">
        <v>7321</v>
      </c>
      <c r="C125" s="661" t="s">
        <v>6722</v>
      </c>
      <c r="D125" s="661" t="s">
        <v>7350</v>
      </c>
      <c r="E125" s="661" t="s">
        <v>7351</v>
      </c>
      <c r="F125" s="664"/>
      <c r="G125" s="664"/>
      <c r="H125" s="664"/>
      <c r="I125" s="664"/>
      <c r="J125" s="664">
        <v>1</v>
      </c>
      <c r="K125" s="664">
        <v>191</v>
      </c>
      <c r="L125" s="664"/>
      <c r="M125" s="664">
        <v>191</v>
      </c>
      <c r="N125" s="664">
        <v>3</v>
      </c>
      <c r="O125" s="664">
        <v>573</v>
      </c>
      <c r="P125" s="677"/>
      <c r="Q125" s="665">
        <v>191</v>
      </c>
    </row>
    <row r="126" spans="1:17" ht="14.4" customHeight="1" x14ac:dyDescent="0.3">
      <c r="A126" s="660" t="s">
        <v>7320</v>
      </c>
      <c r="B126" s="661" t="s">
        <v>7321</v>
      </c>
      <c r="C126" s="661" t="s">
        <v>6722</v>
      </c>
      <c r="D126" s="661" t="s">
        <v>7352</v>
      </c>
      <c r="E126" s="661" t="s">
        <v>7353</v>
      </c>
      <c r="F126" s="664">
        <v>2</v>
      </c>
      <c r="G126" s="664">
        <v>164</v>
      </c>
      <c r="H126" s="664">
        <v>1</v>
      </c>
      <c r="I126" s="664">
        <v>82</v>
      </c>
      <c r="J126" s="664"/>
      <c r="K126" s="664"/>
      <c r="L126" s="664"/>
      <c r="M126" s="664"/>
      <c r="N126" s="664"/>
      <c r="O126" s="664"/>
      <c r="P126" s="677"/>
      <c r="Q126" s="665"/>
    </row>
    <row r="127" spans="1:17" ht="14.4" customHeight="1" x14ac:dyDescent="0.3">
      <c r="A127" s="660" t="s">
        <v>7320</v>
      </c>
      <c r="B127" s="661" t="s">
        <v>7321</v>
      </c>
      <c r="C127" s="661" t="s">
        <v>6722</v>
      </c>
      <c r="D127" s="661" t="s">
        <v>7354</v>
      </c>
      <c r="E127" s="661" t="s">
        <v>7355</v>
      </c>
      <c r="F127" s="664">
        <v>73</v>
      </c>
      <c r="G127" s="664">
        <v>4599</v>
      </c>
      <c r="H127" s="664">
        <v>1</v>
      </c>
      <c r="I127" s="664">
        <v>63</v>
      </c>
      <c r="J127" s="664">
        <v>77</v>
      </c>
      <c r="K127" s="664">
        <v>4851</v>
      </c>
      <c r="L127" s="664">
        <v>1.0547945205479452</v>
      </c>
      <c r="M127" s="664">
        <v>63</v>
      </c>
      <c r="N127" s="664">
        <v>112</v>
      </c>
      <c r="O127" s="664">
        <v>7056</v>
      </c>
      <c r="P127" s="677">
        <v>1.5342465753424657</v>
      </c>
      <c r="Q127" s="665">
        <v>63</v>
      </c>
    </row>
    <row r="128" spans="1:17" ht="14.4" customHeight="1" x14ac:dyDescent="0.3">
      <c r="A128" s="660" t="s">
        <v>7320</v>
      </c>
      <c r="B128" s="661" t="s">
        <v>7321</v>
      </c>
      <c r="C128" s="661" t="s">
        <v>6722</v>
      </c>
      <c r="D128" s="661" t="s">
        <v>7356</v>
      </c>
      <c r="E128" s="661" t="s">
        <v>7357</v>
      </c>
      <c r="F128" s="664">
        <v>757</v>
      </c>
      <c r="G128" s="664">
        <v>12869</v>
      </c>
      <c r="H128" s="664">
        <v>1</v>
      </c>
      <c r="I128" s="664">
        <v>17</v>
      </c>
      <c r="J128" s="664">
        <v>780</v>
      </c>
      <c r="K128" s="664">
        <v>13260</v>
      </c>
      <c r="L128" s="664">
        <v>1.0303830911492735</v>
      </c>
      <c r="M128" s="664">
        <v>17</v>
      </c>
      <c r="N128" s="664">
        <v>740</v>
      </c>
      <c r="O128" s="664">
        <v>12580</v>
      </c>
      <c r="P128" s="677">
        <v>0.97754293262879788</v>
      </c>
      <c r="Q128" s="665">
        <v>17</v>
      </c>
    </row>
    <row r="129" spans="1:17" ht="14.4" customHeight="1" x14ac:dyDescent="0.3">
      <c r="A129" s="660" t="s">
        <v>7320</v>
      </c>
      <c r="B129" s="661" t="s">
        <v>7321</v>
      </c>
      <c r="C129" s="661" t="s">
        <v>6722</v>
      </c>
      <c r="D129" s="661" t="s">
        <v>7358</v>
      </c>
      <c r="E129" s="661" t="s">
        <v>7359</v>
      </c>
      <c r="F129" s="664">
        <v>22</v>
      </c>
      <c r="G129" s="664">
        <v>1386</v>
      </c>
      <c r="H129" s="664">
        <v>1</v>
      </c>
      <c r="I129" s="664">
        <v>63</v>
      </c>
      <c r="J129" s="664">
        <v>31</v>
      </c>
      <c r="K129" s="664">
        <v>1964</v>
      </c>
      <c r="L129" s="664">
        <v>1.4170274170274171</v>
      </c>
      <c r="M129" s="664">
        <v>63.354838709677416</v>
      </c>
      <c r="N129" s="664">
        <v>41</v>
      </c>
      <c r="O129" s="664">
        <v>2624</v>
      </c>
      <c r="P129" s="677">
        <v>1.8932178932178931</v>
      </c>
      <c r="Q129" s="665">
        <v>64</v>
      </c>
    </row>
    <row r="130" spans="1:17" ht="14.4" customHeight="1" x14ac:dyDescent="0.3">
      <c r="A130" s="660" t="s">
        <v>7320</v>
      </c>
      <c r="B130" s="661" t="s">
        <v>7321</v>
      </c>
      <c r="C130" s="661" t="s">
        <v>6722</v>
      </c>
      <c r="D130" s="661" t="s">
        <v>7360</v>
      </c>
      <c r="E130" s="661" t="s">
        <v>7361</v>
      </c>
      <c r="F130" s="664"/>
      <c r="G130" s="664"/>
      <c r="H130" s="664"/>
      <c r="I130" s="664"/>
      <c r="J130" s="664"/>
      <c r="K130" s="664"/>
      <c r="L130" s="664"/>
      <c r="M130" s="664"/>
      <c r="N130" s="664">
        <v>2</v>
      </c>
      <c r="O130" s="664">
        <v>94</v>
      </c>
      <c r="P130" s="677"/>
      <c r="Q130" s="665">
        <v>47</v>
      </c>
    </row>
    <row r="131" spans="1:17" ht="14.4" customHeight="1" x14ac:dyDescent="0.3">
      <c r="A131" s="660" t="s">
        <v>7320</v>
      </c>
      <c r="B131" s="661" t="s">
        <v>7321</v>
      </c>
      <c r="C131" s="661" t="s">
        <v>6722</v>
      </c>
      <c r="D131" s="661" t="s">
        <v>7362</v>
      </c>
      <c r="E131" s="661" t="s">
        <v>7363</v>
      </c>
      <c r="F131" s="664">
        <v>1</v>
      </c>
      <c r="G131" s="664">
        <v>53</v>
      </c>
      <c r="H131" s="664">
        <v>1</v>
      </c>
      <c r="I131" s="664">
        <v>53</v>
      </c>
      <c r="J131" s="664">
        <v>1</v>
      </c>
      <c r="K131" s="664">
        <v>53</v>
      </c>
      <c r="L131" s="664">
        <v>1</v>
      </c>
      <c r="M131" s="664">
        <v>53</v>
      </c>
      <c r="N131" s="664"/>
      <c r="O131" s="664"/>
      <c r="P131" s="677"/>
      <c r="Q131" s="665"/>
    </row>
    <row r="132" spans="1:17" ht="14.4" customHeight="1" x14ac:dyDescent="0.3">
      <c r="A132" s="660" t="s">
        <v>7320</v>
      </c>
      <c r="B132" s="661" t="s">
        <v>7321</v>
      </c>
      <c r="C132" s="661" t="s">
        <v>6722</v>
      </c>
      <c r="D132" s="661" t="s">
        <v>7364</v>
      </c>
      <c r="E132" s="661" t="s">
        <v>7365</v>
      </c>
      <c r="F132" s="664">
        <v>3</v>
      </c>
      <c r="G132" s="664">
        <v>180</v>
      </c>
      <c r="H132" s="664">
        <v>1</v>
      </c>
      <c r="I132" s="664">
        <v>60</v>
      </c>
      <c r="J132" s="664">
        <v>4</v>
      </c>
      <c r="K132" s="664">
        <v>240</v>
      </c>
      <c r="L132" s="664">
        <v>1.3333333333333333</v>
      </c>
      <c r="M132" s="664">
        <v>60</v>
      </c>
      <c r="N132" s="664">
        <v>2</v>
      </c>
      <c r="O132" s="664">
        <v>120</v>
      </c>
      <c r="P132" s="677">
        <v>0.66666666666666663</v>
      </c>
      <c r="Q132" s="665">
        <v>60</v>
      </c>
    </row>
    <row r="133" spans="1:17" ht="14.4" customHeight="1" x14ac:dyDescent="0.3">
      <c r="A133" s="660" t="s">
        <v>7320</v>
      </c>
      <c r="B133" s="661" t="s">
        <v>7321</v>
      </c>
      <c r="C133" s="661" t="s">
        <v>6722</v>
      </c>
      <c r="D133" s="661" t="s">
        <v>7366</v>
      </c>
      <c r="E133" s="661" t="s">
        <v>7367</v>
      </c>
      <c r="F133" s="664"/>
      <c r="G133" s="664"/>
      <c r="H133" s="664"/>
      <c r="I133" s="664"/>
      <c r="J133" s="664">
        <v>2</v>
      </c>
      <c r="K133" s="664">
        <v>194</v>
      </c>
      <c r="L133" s="664"/>
      <c r="M133" s="664">
        <v>97</v>
      </c>
      <c r="N133" s="664"/>
      <c r="O133" s="664"/>
      <c r="P133" s="677"/>
      <c r="Q133" s="665"/>
    </row>
    <row r="134" spans="1:17" ht="14.4" customHeight="1" x14ac:dyDescent="0.3">
      <c r="A134" s="660" t="s">
        <v>7320</v>
      </c>
      <c r="B134" s="661" t="s">
        <v>7321</v>
      </c>
      <c r="C134" s="661" t="s">
        <v>6722</v>
      </c>
      <c r="D134" s="661" t="s">
        <v>7368</v>
      </c>
      <c r="E134" s="661" t="s">
        <v>7369</v>
      </c>
      <c r="F134" s="664"/>
      <c r="G134" s="664"/>
      <c r="H134" s="664"/>
      <c r="I134" s="664"/>
      <c r="J134" s="664">
        <v>3</v>
      </c>
      <c r="K134" s="664">
        <v>180</v>
      </c>
      <c r="L134" s="664"/>
      <c r="M134" s="664">
        <v>60</v>
      </c>
      <c r="N134" s="664"/>
      <c r="O134" s="664"/>
      <c r="P134" s="677"/>
      <c r="Q134" s="665"/>
    </row>
    <row r="135" spans="1:17" ht="14.4" customHeight="1" x14ac:dyDescent="0.3">
      <c r="A135" s="660" t="s">
        <v>7320</v>
      </c>
      <c r="B135" s="661" t="s">
        <v>7321</v>
      </c>
      <c r="C135" s="661" t="s">
        <v>6722</v>
      </c>
      <c r="D135" s="661" t="s">
        <v>7370</v>
      </c>
      <c r="E135" s="661" t="s">
        <v>7371</v>
      </c>
      <c r="F135" s="664">
        <v>6</v>
      </c>
      <c r="G135" s="664">
        <v>366</v>
      </c>
      <c r="H135" s="664">
        <v>1</v>
      </c>
      <c r="I135" s="664">
        <v>61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7320</v>
      </c>
      <c r="B136" s="661" t="s">
        <v>7321</v>
      </c>
      <c r="C136" s="661" t="s">
        <v>6722</v>
      </c>
      <c r="D136" s="661" t="s">
        <v>7372</v>
      </c>
      <c r="E136" s="661" t="s">
        <v>7373</v>
      </c>
      <c r="F136" s="664">
        <v>18</v>
      </c>
      <c r="G136" s="664">
        <v>342</v>
      </c>
      <c r="H136" s="664">
        <v>1</v>
      </c>
      <c r="I136" s="664">
        <v>19</v>
      </c>
      <c r="J136" s="664">
        <v>26</v>
      </c>
      <c r="K136" s="664">
        <v>494</v>
      </c>
      <c r="L136" s="664">
        <v>1.4444444444444444</v>
      </c>
      <c r="M136" s="664">
        <v>19</v>
      </c>
      <c r="N136" s="664">
        <v>53</v>
      </c>
      <c r="O136" s="664">
        <v>1007</v>
      </c>
      <c r="P136" s="677">
        <v>2.9444444444444446</v>
      </c>
      <c r="Q136" s="665">
        <v>19</v>
      </c>
    </row>
    <row r="137" spans="1:17" ht="14.4" customHeight="1" x14ac:dyDescent="0.3">
      <c r="A137" s="660" t="s">
        <v>7320</v>
      </c>
      <c r="B137" s="661" t="s">
        <v>7321</v>
      </c>
      <c r="C137" s="661" t="s">
        <v>6722</v>
      </c>
      <c r="D137" s="661" t="s">
        <v>7374</v>
      </c>
      <c r="E137" s="661" t="s">
        <v>7375</v>
      </c>
      <c r="F137" s="664">
        <v>1</v>
      </c>
      <c r="G137" s="664">
        <v>1447</v>
      </c>
      <c r="H137" s="664">
        <v>1</v>
      </c>
      <c r="I137" s="664">
        <v>1447</v>
      </c>
      <c r="J137" s="664">
        <v>1</v>
      </c>
      <c r="K137" s="664">
        <v>1452</v>
      </c>
      <c r="L137" s="664">
        <v>1.0034554250172771</v>
      </c>
      <c r="M137" s="664">
        <v>1452</v>
      </c>
      <c r="N137" s="664">
        <v>10</v>
      </c>
      <c r="O137" s="664">
        <v>14550</v>
      </c>
      <c r="P137" s="677">
        <v>10.055286800276434</v>
      </c>
      <c r="Q137" s="665">
        <v>1455</v>
      </c>
    </row>
    <row r="138" spans="1:17" ht="14.4" customHeight="1" x14ac:dyDescent="0.3">
      <c r="A138" s="660" t="s">
        <v>7320</v>
      </c>
      <c r="B138" s="661" t="s">
        <v>7321</v>
      </c>
      <c r="C138" s="661" t="s">
        <v>6722</v>
      </c>
      <c r="D138" s="661" t="s">
        <v>7376</v>
      </c>
      <c r="E138" s="661" t="s">
        <v>7377</v>
      </c>
      <c r="F138" s="664">
        <v>1</v>
      </c>
      <c r="G138" s="664">
        <v>391</v>
      </c>
      <c r="H138" s="664">
        <v>1</v>
      </c>
      <c r="I138" s="664">
        <v>391</v>
      </c>
      <c r="J138" s="664"/>
      <c r="K138" s="664"/>
      <c r="L138" s="664"/>
      <c r="M138" s="664"/>
      <c r="N138" s="664">
        <v>4</v>
      </c>
      <c r="O138" s="664">
        <v>1564</v>
      </c>
      <c r="P138" s="677">
        <v>4</v>
      </c>
      <c r="Q138" s="665">
        <v>391</v>
      </c>
    </row>
    <row r="139" spans="1:17" ht="14.4" customHeight="1" x14ac:dyDescent="0.3">
      <c r="A139" s="660" t="s">
        <v>7320</v>
      </c>
      <c r="B139" s="661" t="s">
        <v>7321</v>
      </c>
      <c r="C139" s="661" t="s">
        <v>6722</v>
      </c>
      <c r="D139" s="661" t="s">
        <v>7378</v>
      </c>
      <c r="E139" s="661" t="s">
        <v>7379</v>
      </c>
      <c r="F139" s="664">
        <v>11</v>
      </c>
      <c r="G139" s="664">
        <v>3432</v>
      </c>
      <c r="H139" s="664">
        <v>1</v>
      </c>
      <c r="I139" s="664">
        <v>312</v>
      </c>
      <c r="J139" s="664">
        <v>11</v>
      </c>
      <c r="K139" s="664">
        <v>3432</v>
      </c>
      <c r="L139" s="664">
        <v>1</v>
      </c>
      <c r="M139" s="664">
        <v>312</v>
      </c>
      <c r="N139" s="664">
        <v>28</v>
      </c>
      <c r="O139" s="664">
        <v>8736</v>
      </c>
      <c r="P139" s="677">
        <v>2.5454545454545454</v>
      </c>
      <c r="Q139" s="665">
        <v>312</v>
      </c>
    </row>
    <row r="140" spans="1:17" ht="14.4" customHeight="1" x14ac:dyDescent="0.3">
      <c r="A140" s="660" t="s">
        <v>7320</v>
      </c>
      <c r="B140" s="661" t="s">
        <v>7321</v>
      </c>
      <c r="C140" s="661" t="s">
        <v>6722</v>
      </c>
      <c r="D140" s="661" t="s">
        <v>7380</v>
      </c>
      <c r="E140" s="661" t="s">
        <v>7381</v>
      </c>
      <c r="F140" s="664">
        <v>25</v>
      </c>
      <c r="G140" s="664">
        <v>21275</v>
      </c>
      <c r="H140" s="664">
        <v>1</v>
      </c>
      <c r="I140" s="664">
        <v>851</v>
      </c>
      <c r="J140" s="664">
        <v>26</v>
      </c>
      <c r="K140" s="664">
        <v>22131</v>
      </c>
      <c r="L140" s="664">
        <v>1.040235017626322</v>
      </c>
      <c r="M140" s="664">
        <v>851.19230769230774</v>
      </c>
      <c r="N140" s="664">
        <v>50</v>
      </c>
      <c r="O140" s="664">
        <v>42600</v>
      </c>
      <c r="P140" s="677">
        <v>2.0023501762632199</v>
      </c>
      <c r="Q140" s="665">
        <v>852</v>
      </c>
    </row>
    <row r="141" spans="1:17" ht="14.4" customHeight="1" x14ac:dyDescent="0.3">
      <c r="A141" s="660" t="s">
        <v>7320</v>
      </c>
      <c r="B141" s="661" t="s">
        <v>7321</v>
      </c>
      <c r="C141" s="661" t="s">
        <v>6722</v>
      </c>
      <c r="D141" s="661" t="s">
        <v>7382</v>
      </c>
      <c r="E141" s="661" t="s">
        <v>7383</v>
      </c>
      <c r="F141" s="664"/>
      <c r="G141" s="664"/>
      <c r="H141" s="664"/>
      <c r="I141" s="664"/>
      <c r="J141" s="664"/>
      <c r="K141" s="664"/>
      <c r="L141" s="664"/>
      <c r="M141" s="664"/>
      <c r="N141" s="664">
        <v>9</v>
      </c>
      <c r="O141" s="664">
        <v>1674</v>
      </c>
      <c r="P141" s="677"/>
      <c r="Q141" s="665">
        <v>186</v>
      </c>
    </row>
    <row r="142" spans="1:17" ht="14.4" customHeight="1" x14ac:dyDescent="0.3">
      <c r="A142" s="660" t="s">
        <v>7320</v>
      </c>
      <c r="B142" s="661" t="s">
        <v>7321</v>
      </c>
      <c r="C142" s="661" t="s">
        <v>6722</v>
      </c>
      <c r="D142" s="661" t="s">
        <v>7384</v>
      </c>
      <c r="E142" s="661" t="s">
        <v>7385</v>
      </c>
      <c r="F142" s="664">
        <v>1</v>
      </c>
      <c r="G142" s="664">
        <v>127</v>
      </c>
      <c r="H142" s="664">
        <v>1</v>
      </c>
      <c r="I142" s="664">
        <v>127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7320</v>
      </c>
      <c r="B143" s="661" t="s">
        <v>7321</v>
      </c>
      <c r="C143" s="661" t="s">
        <v>6722</v>
      </c>
      <c r="D143" s="661" t="s">
        <v>7386</v>
      </c>
      <c r="E143" s="661" t="s">
        <v>7387</v>
      </c>
      <c r="F143" s="664">
        <v>1</v>
      </c>
      <c r="G143" s="664">
        <v>37</v>
      </c>
      <c r="H143" s="664">
        <v>1</v>
      </c>
      <c r="I143" s="664">
        <v>37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7320</v>
      </c>
      <c r="B144" s="661" t="s">
        <v>7321</v>
      </c>
      <c r="C144" s="661" t="s">
        <v>6722</v>
      </c>
      <c r="D144" s="661" t="s">
        <v>7388</v>
      </c>
      <c r="E144" s="661" t="s">
        <v>7389</v>
      </c>
      <c r="F144" s="664">
        <v>27</v>
      </c>
      <c r="G144" s="664">
        <v>4482</v>
      </c>
      <c r="H144" s="664">
        <v>1</v>
      </c>
      <c r="I144" s="664">
        <v>166</v>
      </c>
      <c r="J144" s="664">
        <v>39</v>
      </c>
      <c r="K144" s="664">
        <v>6489</v>
      </c>
      <c r="L144" s="664">
        <v>1.4477911646586346</v>
      </c>
      <c r="M144" s="664">
        <v>166.38461538461539</v>
      </c>
      <c r="N144" s="664">
        <v>98</v>
      </c>
      <c r="O144" s="664">
        <v>16366</v>
      </c>
      <c r="P144" s="677">
        <v>3.6514948683623381</v>
      </c>
      <c r="Q144" s="665">
        <v>167</v>
      </c>
    </row>
    <row r="145" spans="1:17" ht="14.4" customHeight="1" x14ac:dyDescent="0.3">
      <c r="A145" s="660" t="s">
        <v>7320</v>
      </c>
      <c r="B145" s="661" t="s">
        <v>7321</v>
      </c>
      <c r="C145" s="661" t="s">
        <v>6722</v>
      </c>
      <c r="D145" s="661" t="s">
        <v>7390</v>
      </c>
      <c r="E145" s="661" t="s">
        <v>7391</v>
      </c>
      <c r="F145" s="664"/>
      <c r="G145" s="664"/>
      <c r="H145" s="664"/>
      <c r="I145" s="664"/>
      <c r="J145" s="664">
        <v>6</v>
      </c>
      <c r="K145" s="664">
        <v>991</v>
      </c>
      <c r="L145" s="664"/>
      <c r="M145" s="664">
        <v>165.16666666666666</v>
      </c>
      <c r="N145" s="664">
        <v>4</v>
      </c>
      <c r="O145" s="664">
        <v>664</v>
      </c>
      <c r="P145" s="677"/>
      <c r="Q145" s="665">
        <v>166</v>
      </c>
    </row>
    <row r="146" spans="1:17" ht="14.4" customHeight="1" x14ac:dyDescent="0.3">
      <c r="A146" s="660" t="s">
        <v>7320</v>
      </c>
      <c r="B146" s="661" t="s">
        <v>7321</v>
      </c>
      <c r="C146" s="661" t="s">
        <v>6722</v>
      </c>
      <c r="D146" s="661" t="s">
        <v>7392</v>
      </c>
      <c r="E146" s="661" t="s">
        <v>7393</v>
      </c>
      <c r="F146" s="664">
        <v>5</v>
      </c>
      <c r="G146" s="664">
        <v>1180</v>
      </c>
      <c r="H146" s="664">
        <v>1</v>
      </c>
      <c r="I146" s="664">
        <v>236</v>
      </c>
      <c r="J146" s="664">
        <v>3</v>
      </c>
      <c r="K146" s="664">
        <v>709</v>
      </c>
      <c r="L146" s="664">
        <v>0.60084745762711866</v>
      </c>
      <c r="M146" s="664">
        <v>236.33333333333334</v>
      </c>
      <c r="N146" s="664"/>
      <c r="O146" s="664"/>
      <c r="P146" s="677"/>
      <c r="Q146" s="665"/>
    </row>
    <row r="147" spans="1:17" ht="14.4" customHeight="1" x14ac:dyDescent="0.3">
      <c r="A147" s="660" t="s">
        <v>7320</v>
      </c>
      <c r="B147" s="661" t="s">
        <v>7321</v>
      </c>
      <c r="C147" s="661" t="s">
        <v>6722</v>
      </c>
      <c r="D147" s="661" t="s">
        <v>7394</v>
      </c>
      <c r="E147" s="661" t="s">
        <v>7395</v>
      </c>
      <c r="F147" s="664"/>
      <c r="G147" s="664"/>
      <c r="H147" s="664"/>
      <c r="I147" s="664"/>
      <c r="J147" s="664">
        <v>2</v>
      </c>
      <c r="K147" s="664">
        <v>344</v>
      </c>
      <c r="L147" s="664"/>
      <c r="M147" s="664">
        <v>172</v>
      </c>
      <c r="N147" s="664"/>
      <c r="O147" s="664"/>
      <c r="P147" s="677"/>
      <c r="Q147" s="665"/>
    </row>
    <row r="148" spans="1:17" ht="14.4" customHeight="1" x14ac:dyDescent="0.3">
      <c r="A148" s="660" t="s">
        <v>7320</v>
      </c>
      <c r="B148" s="661" t="s">
        <v>7321</v>
      </c>
      <c r="C148" s="661" t="s">
        <v>6722</v>
      </c>
      <c r="D148" s="661" t="s">
        <v>7396</v>
      </c>
      <c r="E148" s="661" t="s">
        <v>7397</v>
      </c>
      <c r="F148" s="664">
        <v>5</v>
      </c>
      <c r="G148" s="664">
        <v>1540</v>
      </c>
      <c r="H148" s="664">
        <v>1</v>
      </c>
      <c r="I148" s="664">
        <v>308</v>
      </c>
      <c r="J148" s="664">
        <v>5</v>
      </c>
      <c r="K148" s="664">
        <v>1541</v>
      </c>
      <c r="L148" s="664">
        <v>1.0006493506493506</v>
      </c>
      <c r="M148" s="664">
        <v>308.2</v>
      </c>
      <c r="N148" s="664">
        <v>64</v>
      </c>
      <c r="O148" s="664">
        <v>19776</v>
      </c>
      <c r="P148" s="677">
        <v>12.841558441558442</v>
      </c>
      <c r="Q148" s="665">
        <v>309</v>
      </c>
    </row>
    <row r="149" spans="1:17" ht="14.4" customHeight="1" x14ac:dyDescent="0.3">
      <c r="A149" s="660" t="s">
        <v>7320</v>
      </c>
      <c r="B149" s="661" t="s">
        <v>7321</v>
      </c>
      <c r="C149" s="661" t="s">
        <v>6722</v>
      </c>
      <c r="D149" s="661" t="s">
        <v>7398</v>
      </c>
      <c r="E149" s="661" t="s">
        <v>7399</v>
      </c>
      <c r="F149" s="664"/>
      <c r="G149" s="664"/>
      <c r="H149" s="664"/>
      <c r="I149" s="664"/>
      <c r="J149" s="664">
        <v>27</v>
      </c>
      <c r="K149" s="664">
        <v>9423</v>
      </c>
      <c r="L149" s="664"/>
      <c r="M149" s="664">
        <v>349</v>
      </c>
      <c r="N149" s="664">
        <v>1</v>
      </c>
      <c r="O149" s="664">
        <v>351</v>
      </c>
      <c r="P149" s="677"/>
      <c r="Q149" s="665">
        <v>351</v>
      </c>
    </row>
    <row r="150" spans="1:17" ht="14.4" customHeight="1" x14ac:dyDescent="0.3">
      <c r="A150" s="660" t="s">
        <v>7320</v>
      </c>
      <c r="B150" s="661" t="s">
        <v>7321</v>
      </c>
      <c r="C150" s="661" t="s">
        <v>6722</v>
      </c>
      <c r="D150" s="661" t="s">
        <v>7400</v>
      </c>
      <c r="E150" s="661" t="s">
        <v>7401</v>
      </c>
      <c r="F150" s="664"/>
      <c r="G150" s="664"/>
      <c r="H150" s="664"/>
      <c r="I150" s="664"/>
      <c r="J150" s="664">
        <v>1</v>
      </c>
      <c r="K150" s="664">
        <v>349</v>
      </c>
      <c r="L150" s="664"/>
      <c r="M150" s="664">
        <v>349</v>
      </c>
      <c r="N150" s="664">
        <v>1</v>
      </c>
      <c r="O150" s="664">
        <v>351</v>
      </c>
      <c r="P150" s="677"/>
      <c r="Q150" s="665">
        <v>351</v>
      </c>
    </row>
    <row r="151" spans="1:17" ht="14.4" customHeight="1" x14ac:dyDescent="0.3">
      <c r="A151" s="660" t="s">
        <v>7320</v>
      </c>
      <c r="B151" s="661" t="s">
        <v>7321</v>
      </c>
      <c r="C151" s="661" t="s">
        <v>6722</v>
      </c>
      <c r="D151" s="661" t="s">
        <v>7402</v>
      </c>
      <c r="E151" s="661" t="s">
        <v>7403</v>
      </c>
      <c r="F151" s="664">
        <v>16</v>
      </c>
      <c r="G151" s="664">
        <v>19360</v>
      </c>
      <c r="H151" s="664">
        <v>1</v>
      </c>
      <c r="I151" s="664">
        <v>1210</v>
      </c>
      <c r="J151" s="664">
        <v>13</v>
      </c>
      <c r="K151" s="664">
        <v>15746</v>
      </c>
      <c r="L151" s="664">
        <v>0.81332644628099171</v>
      </c>
      <c r="M151" s="664">
        <v>1211.2307692307693</v>
      </c>
      <c r="N151" s="664">
        <v>57</v>
      </c>
      <c r="O151" s="664">
        <v>69312</v>
      </c>
      <c r="P151" s="677">
        <v>3.5801652892561981</v>
      </c>
      <c r="Q151" s="665">
        <v>1216</v>
      </c>
    </row>
    <row r="152" spans="1:17" ht="14.4" customHeight="1" x14ac:dyDescent="0.3">
      <c r="A152" s="660" t="s">
        <v>7320</v>
      </c>
      <c r="B152" s="661" t="s">
        <v>7321</v>
      </c>
      <c r="C152" s="661" t="s">
        <v>6722</v>
      </c>
      <c r="D152" s="661" t="s">
        <v>7404</v>
      </c>
      <c r="E152" s="661" t="s">
        <v>7405</v>
      </c>
      <c r="F152" s="664">
        <v>163</v>
      </c>
      <c r="G152" s="664">
        <v>127629</v>
      </c>
      <c r="H152" s="664">
        <v>1</v>
      </c>
      <c r="I152" s="664">
        <v>783</v>
      </c>
      <c r="J152" s="664">
        <v>384</v>
      </c>
      <c r="K152" s="664">
        <v>301054</v>
      </c>
      <c r="L152" s="664">
        <v>2.3588212710277445</v>
      </c>
      <c r="M152" s="664">
        <v>783.99479166666663</v>
      </c>
      <c r="N152" s="664">
        <v>266</v>
      </c>
      <c r="O152" s="664">
        <v>209076</v>
      </c>
      <c r="P152" s="677">
        <v>1.6381543379639423</v>
      </c>
      <c r="Q152" s="665">
        <v>786</v>
      </c>
    </row>
    <row r="153" spans="1:17" ht="14.4" customHeight="1" x14ac:dyDescent="0.3">
      <c r="A153" s="660" t="s">
        <v>7320</v>
      </c>
      <c r="B153" s="661" t="s">
        <v>7321</v>
      </c>
      <c r="C153" s="661" t="s">
        <v>6722</v>
      </c>
      <c r="D153" s="661" t="s">
        <v>7406</v>
      </c>
      <c r="E153" s="661" t="s">
        <v>7407</v>
      </c>
      <c r="F153" s="664"/>
      <c r="G153" s="664"/>
      <c r="H153" s="664"/>
      <c r="I153" s="664"/>
      <c r="J153" s="664">
        <v>1</v>
      </c>
      <c r="K153" s="664">
        <v>177</v>
      </c>
      <c r="L153" s="664"/>
      <c r="M153" s="664">
        <v>177</v>
      </c>
      <c r="N153" s="664"/>
      <c r="O153" s="664"/>
      <c r="P153" s="677"/>
      <c r="Q153" s="665"/>
    </row>
    <row r="154" spans="1:17" ht="14.4" customHeight="1" x14ac:dyDescent="0.3">
      <c r="A154" s="660" t="s">
        <v>7320</v>
      </c>
      <c r="B154" s="661" t="s">
        <v>7321</v>
      </c>
      <c r="C154" s="661" t="s">
        <v>6722</v>
      </c>
      <c r="D154" s="661" t="s">
        <v>7408</v>
      </c>
      <c r="E154" s="661" t="s">
        <v>7409</v>
      </c>
      <c r="F154" s="664"/>
      <c r="G154" s="664"/>
      <c r="H154" s="664"/>
      <c r="I154" s="664"/>
      <c r="J154" s="664">
        <v>2</v>
      </c>
      <c r="K154" s="664">
        <v>724</v>
      </c>
      <c r="L154" s="664"/>
      <c r="M154" s="664">
        <v>362</v>
      </c>
      <c r="N154" s="664">
        <v>13</v>
      </c>
      <c r="O154" s="664">
        <v>4719</v>
      </c>
      <c r="P154" s="677"/>
      <c r="Q154" s="665">
        <v>363</v>
      </c>
    </row>
    <row r="155" spans="1:17" ht="14.4" customHeight="1" x14ac:dyDescent="0.3">
      <c r="A155" s="660" t="s">
        <v>7320</v>
      </c>
      <c r="B155" s="661" t="s">
        <v>7321</v>
      </c>
      <c r="C155" s="661" t="s">
        <v>6722</v>
      </c>
      <c r="D155" s="661" t="s">
        <v>7410</v>
      </c>
      <c r="E155" s="661" t="s">
        <v>7411</v>
      </c>
      <c r="F155" s="664">
        <v>46</v>
      </c>
      <c r="G155" s="664">
        <v>10442</v>
      </c>
      <c r="H155" s="664">
        <v>1</v>
      </c>
      <c r="I155" s="664">
        <v>227</v>
      </c>
      <c r="J155" s="664">
        <v>48</v>
      </c>
      <c r="K155" s="664">
        <v>10915</v>
      </c>
      <c r="L155" s="664">
        <v>1.045297835663666</v>
      </c>
      <c r="M155" s="664">
        <v>227.39583333333334</v>
      </c>
      <c r="N155" s="664">
        <v>77</v>
      </c>
      <c r="O155" s="664">
        <v>17556</v>
      </c>
      <c r="P155" s="677">
        <v>1.6812871097490902</v>
      </c>
      <c r="Q155" s="665">
        <v>228</v>
      </c>
    </row>
    <row r="156" spans="1:17" ht="14.4" customHeight="1" x14ac:dyDescent="0.3">
      <c r="A156" s="660" t="s">
        <v>7320</v>
      </c>
      <c r="B156" s="661" t="s">
        <v>7321</v>
      </c>
      <c r="C156" s="661" t="s">
        <v>6722</v>
      </c>
      <c r="D156" s="661" t="s">
        <v>7412</v>
      </c>
      <c r="E156" s="661" t="s">
        <v>7413</v>
      </c>
      <c r="F156" s="664">
        <v>3</v>
      </c>
      <c r="G156" s="664">
        <v>471</v>
      </c>
      <c r="H156" s="664">
        <v>1</v>
      </c>
      <c r="I156" s="664">
        <v>157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7320</v>
      </c>
      <c r="B157" s="661" t="s">
        <v>7321</v>
      </c>
      <c r="C157" s="661" t="s">
        <v>6722</v>
      </c>
      <c r="D157" s="661" t="s">
        <v>7414</v>
      </c>
      <c r="E157" s="661" t="s">
        <v>7415</v>
      </c>
      <c r="F157" s="664">
        <v>3</v>
      </c>
      <c r="G157" s="664">
        <v>1380</v>
      </c>
      <c r="H157" s="664">
        <v>1</v>
      </c>
      <c r="I157" s="664">
        <v>460</v>
      </c>
      <c r="J157" s="664">
        <v>3</v>
      </c>
      <c r="K157" s="664">
        <v>1381</v>
      </c>
      <c r="L157" s="664">
        <v>1.0007246376811594</v>
      </c>
      <c r="M157" s="664">
        <v>460.33333333333331</v>
      </c>
      <c r="N157" s="664">
        <v>6</v>
      </c>
      <c r="O157" s="664">
        <v>2766</v>
      </c>
      <c r="P157" s="677">
        <v>2.0043478260869567</v>
      </c>
      <c r="Q157" s="665">
        <v>461</v>
      </c>
    </row>
    <row r="158" spans="1:17" ht="14.4" customHeight="1" x14ac:dyDescent="0.3">
      <c r="A158" s="660" t="s">
        <v>7320</v>
      </c>
      <c r="B158" s="661" t="s">
        <v>7321</v>
      </c>
      <c r="C158" s="661" t="s">
        <v>6722</v>
      </c>
      <c r="D158" s="661" t="s">
        <v>7416</v>
      </c>
      <c r="E158" s="661" t="s">
        <v>7417</v>
      </c>
      <c r="F158" s="664">
        <v>5</v>
      </c>
      <c r="G158" s="664">
        <v>2800</v>
      </c>
      <c r="H158" s="664">
        <v>1</v>
      </c>
      <c r="I158" s="664">
        <v>560</v>
      </c>
      <c r="J158" s="664">
        <v>3</v>
      </c>
      <c r="K158" s="664">
        <v>1681</v>
      </c>
      <c r="L158" s="664">
        <v>0.60035714285714281</v>
      </c>
      <c r="M158" s="664">
        <v>560.33333333333337</v>
      </c>
      <c r="N158" s="664">
        <v>19</v>
      </c>
      <c r="O158" s="664">
        <v>10659</v>
      </c>
      <c r="P158" s="677">
        <v>3.8067857142857142</v>
      </c>
      <c r="Q158" s="665">
        <v>561</v>
      </c>
    </row>
    <row r="159" spans="1:17" ht="14.4" customHeight="1" x14ac:dyDescent="0.3">
      <c r="A159" s="660" t="s">
        <v>7320</v>
      </c>
      <c r="B159" s="661" t="s">
        <v>7321</v>
      </c>
      <c r="C159" s="661" t="s">
        <v>6722</v>
      </c>
      <c r="D159" s="661" t="s">
        <v>7418</v>
      </c>
      <c r="E159" s="661" t="s">
        <v>7419</v>
      </c>
      <c r="F159" s="664">
        <v>2</v>
      </c>
      <c r="G159" s="664">
        <v>262</v>
      </c>
      <c r="H159" s="664">
        <v>1</v>
      </c>
      <c r="I159" s="664">
        <v>131</v>
      </c>
      <c r="J159" s="664">
        <v>5</v>
      </c>
      <c r="K159" s="664">
        <v>656</v>
      </c>
      <c r="L159" s="664">
        <v>2.5038167938931299</v>
      </c>
      <c r="M159" s="664">
        <v>131.19999999999999</v>
      </c>
      <c r="N159" s="664">
        <v>6</v>
      </c>
      <c r="O159" s="664">
        <v>792</v>
      </c>
      <c r="P159" s="677">
        <v>3.0229007633587788</v>
      </c>
      <c r="Q159" s="665">
        <v>132</v>
      </c>
    </row>
    <row r="160" spans="1:17" ht="14.4" customHeight="1" x14ac:dyDescent="0.3">
      <c r="A160" s="660" t="s">
        <v>7320</v>
      </c>
      <c r="B160" s="661" t="s">
        <v>7321</v>
      </c>
      <c r="C160" s="661" t="s">
        <v>6722</v>
      </c>
      <c r="D160" s="661" t="s">
        <v>7420</v>
      </c>
      <c r="E160" s="661" t="s">
        <v>7421</v>
      </c>
      <c r="F160" s="664">
        <v>2</v>
      </c>
      <c r="G160" s="664">
        <v>824</v>
      </c>
      <c r="H160" s="664">
        <v>1</v>
      </c>
      <c r="I160" s="664">
        <v>412</v>
      </c>
      <c r="J160" s="664">
        <v>4</v>
      </c>
      <c r="K160" s="664">
        <v>1649</v>
      </c>
      <c r="L160" s="664">
        <v>2.0012135922330097</v>
      </c>
      <c r="M160" s="664">
        <v>412.25</v>
      </c>
      <c r="N160" s="664">
        <v>2</v>
      </c>
      <c r="O160" s="664">
        <v>826</v>
      </c>
      <c r="P160" s="677">
        <v>1.0024271844660195</v>
      </c>
      <c r="Q160" s="665">
        <v>413</v>
      </c>
    </row>
    <row r="161" spans="1:17" ht="14.4" customHeight="1" x14ac:dyDescent="0.3">
      <c r="A161" s="660" t="s">
        <v>7320</v>
      </c>
      <c r="B161" s="661" t="s">
        <v>7321</v>
      </c>
      <c r="C161" s="661" t="s">
        <v>6722</v>
      </c>
      <c r="D161" s="661" t="s">
        <v>7422</v>
      </c>
      <c r="E161" s="661" t="s">
        <v>7423</v>
      </c>
      <c r="F161" s="664">
        <v>4</v>
      </c>
      <c r="G161" s="664">
        <v>3756</v>
      </c>
      <c r="H161" s="664">
        <v>1</v>
      </c>
      <c r="I161" s="664">
        <v>939</v>
      </c>
      <c r="J161" s="664">
        <v>1</v>
      </c>
      <c r="K161" s="664">
        <v>939</v>
      </c>
      <c r="L161" s="664">
        <v>0.25</v>
      </c>
      <c r="M161" s="664">
        <v>939</v>
      </c>
      <c r="N161" s="664">
        <v>5</v>
      </c>
      <c r="O161" s="664">
        <v>4700</v>
      </c>
      <c r="P161" s="677">
        <v>1.2513312034078807</v>
      </c>
      <c r="Q161" s="665">
        <v>940</v>
      </c>
    </row>
    <row r="162" spans="1:17" ht="14.4" customHeight="1" x14ac:dyDescent="0.3">
      <c r="A162" s="660" t="s">
        <v>7320</v>
      </c>
      <c r="B162" s="661" t="s">
        <v>7321</v>
      </c>
      <c r="C162" s="661" t="s">
        <v>6722</v>
      </c>
      <c r="D162" s="661" t="s">
        <v>7424</v>
      </c>
      <c r="E162" s="661" t="s">
        <v>7425</v>
      </c>
      <c r="F162" s="664"/>
      <c r="G162" s="664"/>
      <c r="H162" s="664"/>
      <c r="I162" s="664"/>
      <c r="J162" s="664">
        <v>3</v>
      </c>
      <c r="K162" s="664">
        <v>1182</v>
      </c>
      <c r="L162" s="664"/>
      <c r="M162" s="664">
        <v>394</v>
      </c>
      <c r="N162" s="664">
        <v>3</v>
      </c>
      <c r="O162" s="664">
        <v>1185</v>
      </c>
      <c r="P162" s="677"/>
      <c r="Q162" s="665">
        <v>395</v>
      </c>
    </row>
    <row r="163" spans="1:17" ht="14.4" customHeight="1" x14ac:dyDescent="0.3">
      <c r="A163" s="660" t="s">
        <v>7320</v>
      </c>
      <c r="B163" s="661" t="s">
        <v>7321</v>
      </c>
      <c r="C163" s="661" t="s">
        <v>6722</v>
      </c>
      <c r="D163" s="661" t="s">
        <v>7426</v>
      </c>
      <c r="E163" s="661" t="s">
        <v>7427</v>
      </c>
      <c r="F163" s="664">
        <v>1</v>
      </c>
      <c r="G163" s="664">
        <v>573</v>
      </c>
      <c r="H163" s="664">
        <v>1</v>
      </c>
      <c r="I163" s="664">
        <v>573</v>
      </c>
      <c r="J163" s="664">
        <v>1</v>
      </c>
      <c r="K163" s="664">
        <v>574</v>
      </c>
      <c r="L163" s="664">
        <v>1.0017452006980803</v>
      </c>
      <c r="M163" s="664">
        <v>574</v>
      </c>
      <c r="N163" s="664">
        <v>3</v>
      </c>
      <c r="O163" s="664">
        <v>1722</v>
      </c>
      <c r="P163" s="677">
        <v>3.005235602094241</v>
      </c>
      <c r="Q163" s="665">
        <v>574</v>
      </c>
    </row>
    <row r="164" spans="1:17" ht="14.4" customHeight="1" x14ac:dyDescent="0.3">
      <c r="A164" s="660" t="s">
        <v>7320</v>
      </c>
      <c r="B164" s="661" t="s">
        <v>7321</v>
      </c>
      <c r="C164" s="661" t="s">
        <v>6722</v>
      </c>
      <c r="D164" s="661" t="s">
        <v>6842</v>
      </c>
      <c r="E164" s="661" t="s">
        <v>6843</v>
      </c>
      <c r="F164" s="664">
        <v>2</v>
      </c>
      <c r="G164" s="664">
        <v>44</v>
      </c>
      <c r="H164" s="664">
        <v>1</v>
      </c>
      <c r="I164" s="664">
        <v>22</v>
      </c>
      <c r="J164" s="664"/>
      <c r="K164" s="664"/>
      <c r="L164" s="664"/>
      <c r="M164" s="664"/>
      <c r="N164" s="664"/>
      <c r="O164" s="664"/>
      <c r="P164" s="677"/>
      <c r="Q164" s="665"/>
    </row>
    <row r="165" spans="1:17" ht="14.4" customHeight="1" x14ac:dyDescent="0.3">
      <c r="A165" s="660" t="s">
        <v>7320</v>
      </c>
      <c r="B165" s="661" t="s">
        <v>7321</v>
      </c>
      <c r="C165" s="661" t="s">
        <v>6722</v>
      </c>
      <c r="D165" s="661" t="s">
        <v>7428</v>
      </c>
      <c r="E165" s="661" t="s">
        <v>7429</v>
      </c>
      <c r="F165" s="664">
        <v>2407</v>
      </c>
      <c r="G165" s="664">
        <v>69803</v>
      </c>
      <c r="H165" s="664">
        <v>1</v>
      </c>
      <c r="I165" s="664">
        <v>29</v>
      </c>
      <c r="J165" s="664">
        <v>2819</v>
      </c>
      <c r="K165" s="664">
        <v>82601</v>
      </c>
      <c r="L165" s="664">
        <v>1.183344555391602</v>
      </c>
      <c r="M165" s="664">
        <v>29.301525363604114</v>
      </c>
      <c r="N165" s="664">
        <v>2474</v>
      </c>
      <c r="O165" s="664">
        <v>74220</v>
      </c>
      <c r="P165" s="677">
        <v>1.0632780826038994</v>
      </c>
      <c r="Q165" s="665">
        <v>30</v>
      </c>
    </row>
    <row r="166" spans="1:17" ht="14.4" customHeight="1" x14ac:dyDescent="0.3">
      <c r="A166" s="660" t="s">
        <v>7320</v>
      </c>
      <c r="B166" s="661" t="s">
        <v>7321</v>
      </c>
      <c r="C166" s="661" t="s">
        <v>6722</v>
      </c>
      <c r="D166" s="661" t="s">
        <v>7430</v>
      </c>
      <c r="E166" s="661" t="s">
        <v>7431</v>
      </c>
      <c r="F166" s="664">
        <v>3</v>
      </c>
      <c r="G166" s="664">
        <v>150</v>
      </c>
      <c r="H166" s="664">
        <v>1</v>
      </c>
      <c r="I166" s="664">
        <v>50</v>
      </c>
      <c r="J166" s="664">
        <v>4</v>
      </c>
      <c r="K166" s="664">
        <v>200</v>
      </c>
      <c r="L166" s="664">
        <v>1.3333333333333333</v>
      </c>
      <c r="M166" s="664">
        <v>50</v>
      </c>
      <c r="N166" s="664">
        <v>2</v>
      </c>
      <c r="O166" s="664">
        <v>100</v>
      </c>
      <c r="P166" s="677">
        <v>0.66666666666666663</v>
      </c>
      <c r="Q166" s="665">
        <v>50</v>
      </c>
    </row>
    <row r="167" spans="1:17" ht="14.4" customHeight="1" x14ac:dyDescent="0.3">
      <c r="A167" s="660" t="s">
        <v>7320</v>
      </c>
      <c r="B167" s="661" t="s">
        <v>7321</v>
      </c>
      <c r="C167" s="661" t="s">
        <v>6722</v>
      </c>
      <c r="D167" s="661" t="s">
        <v>7432</v>
      </c>
      <c r="E167" s="661" t="s">
        <v>7433</v>
      </c>
      <c r="F167" s="664">
        <v>43</v>
      </c>
      <c r="G167" s="664">
        <v>516</v>
      </c>
      <c r="H167" s="664">
        <v>1</v>
      </c>
      <c r="I167" s="664">
        <v>12</v>
      </c>
      <c r="J167" s="664">
        <v>16</v>
      </c>
      <c r="K167" s="664">
        <v>192</v>
      </c>
      <c r="L167" s="664">
        <v>0.37209302325581395</v>
      </c>
      <c r="M167" s="664">
        <v>12</v>
      </c>
      <c r="N167" s="664">
        <v>56</v>
      </c>
      <c r="O167" s="664">
        <v>672</v>
      </c>
      <c r="P167" s="677">
        <v>1.3023255813953489</v>
      </c>
      <c r="Q167" s="665">
        <v>12</v>
      </c>
    </row>
    <row r="168" spans="1:17" ht="14.4" customHeight="1" x14ac:dyDescent="0.3">
      <c r="A168" s="660" t="s">
        <v>7320</v>
      </c>
      <c r="B168" s="661" t="s">
        <v>7321</v>
      </c>
      <c r="C168" s="661" t="s">
        <v>6722</v>
      </c>
      <c r="D168" s="661" t="s">
        <v>7434</v>
      </c>
      <c r="E168" s="661" t="s">
        <v>7435</v>
      </c>
      <c r="F168" s="664">
        <v>23</v>
      </c>
      <c r="G168" s="664">
        <v>4163</v>
      </c>
      <c r="H168" s="664">
        <v>1</v>
      </c>
      <c r="I168" s="664">
        <v>181</v>
      </c>
      <c r="J168" s="664">
        <v>23</v>
      </c>
      <c r="K168" s="664">
        <v>4167</v>
      </c>
      <c r="L168" s="664">
        <v>1.0009608455440788</v>
      </c>
      <c r="M168" s="664">
        <v>181.17391304347825</v>
      </c>
      <c r="N168" s="664">
        <v>64</v>
      </c>
      <c r="O168" s="664">
        <v>11648</v>
      </c>
      <c r="P168" s="677">
        <v>2.7979822243574346</v>
      </c>
      <c r="Q168" s="665">
        <v>182</v>
      </c>
    </row>
    <row r="169" spans="1:17" ht="14.4" customHeight="1" x14ac:dyDescent="0.3">
      <c r="A169" s="660" t="s">
        <v>7320</v>
      </c>
      <c r="B169" s="661" t="s">
        <v>7321</v>
      </c>
      <c r="C169" s="661" t="s">
        <v>6722</v>
      </c>
      <c r="D169" s="661" t="s">
        <v>7436</v>
      </c>
      <c r="E169" s="661" t="s">
        <v>7437</v>
      </c>
      <c r="F169" s="664">
        <v>73</v>
      </c>
      <c r="G169" s="664">
        <v>5183</v>
      </c>
      <c r="H169" s="664">
        <v>1</v>
      </c>
      <c r="I169" s="664">
        <v>71</v>
      </c>
      <c r="J169" s="664">
        <v>31</v>
      </c>
      <c r="K169" s="664">
        <v>2210</v>
      </c>
      <c r="L169" s="664">
        <v>0.42639398032027781</v>
      </c>
      <c r="M169" s="664">
        <v>71.290322580645167</v>
      </c>
      <c r="N169" s="664">
        <v>110</v>
      </c>
      <c r="O169" s="664">
        <v>7920</v>
      </c>
      <c r="P169" s="677">
        <v>1.5280725448581902</v>
      </c>
      <c r="Q169" s="665">
        <v>72</v>
      </c>
    </row>
    <row r="170" spans="1:17" ht="14.4" customHeight="1" x14ac:dyDescent="0.3">
      <c r="A170" s="660" t="s">
        <v>7320</v>
      </c>
      <c r="B170" s="661" t="s">
        <v>7321</v>
      </c>
      <c r="C170" s="661" t="s">
        <v>6722</v>
      </c>
      <c r="D170" s="661" t="s">
        <v>7438</v>
      </c>
      <c r="E170" s="661" t="s">
        <v>7439</v>
      </c>
      <c r="F170" s="664">
        <v>22</v>
      </c>
      <c r="G170" s="664">
        <v>4004</v>
      </c>
      <c r="H170" s="664">
        <v>1</v>
      </c>
      <c r="I170" s="664">
        <v>182</v>
      </c>
      <c r="J170" s="664">
        <v>20</v>
      </c>
      <c r="K170" s="664">
        <v>3644</v>
      </c>
      <c r="L170" s="664">
        <v>0.91008991008991014</v>
      </c>
      <c r="M170" s="664">
        <v>182.2</v>
      </c>
      <c r="N170" s="664">
        <v>45</v>
      </c>
      <c r="O170" s="664">
        <v>8235</v>
      </c>
      <c r="P170" s="677">
        <v>2.0566933066933069</v>
      </c>
      <c r="Q170" s="665">
        <v>183</v>
      </c>
    </row>
    <row r="171" spans="1:17" ht="14.4" customHeight="1" x14ac:dyDescent="0.3">
      <c r="A171" s="660" t="s">
        <v>7320</v>
      </c>
      <c r="B171" s="661" t="s">
        <v>7321</v>
      </c>
      <c r="C171" s="661" t="s">
        <v>6722</v>
      </c>
      <c r="D171" s="661" t="s">
        <v>6786</v>
      </c>
      <c r="E171" s="661" t="s">
        <v>6787</v>
      </c>
      <c r="F171" s="664"/>
      <c r="G171" s="664"/>
      <c r="H171" s="664"/>
      <c r="I171" s="664"/>
      <c r="J171" s="664">
        <v>317</v>
      </c>
      <c r="K171" s="664">
        <v>396361</v>
      </c>
      <c r="L171" s="664"/>
      <c r="M171" s="664">
        <v>1250.3501577287066</v>
      </c>
      <c r="N171" s="664">
        <v>351</v>
      </c>
      <c r="O171" s="664">
        <v>445068</v>
      </c>
      <c r="P171" s="677"/>
      <c r="Q171" s="665">
        <v>1268</v>
      </c>
    </row>
    <row r="172" spans="1:17" ht="14.4" customHeight="1" x14ac:dyDescent="0.3">
      <c r="A172" s="660" t="s">
        <v>7320</v>
      </c>
      <c r="B172" s="661" t="s">
        <v>7321</v>
      </c>
      <c r="C172" s="661" t="s">
        <v>6722</v>
      </c>
      <c r="D172" s="661" t="s">
        <v>7440</v>
      </c>
      <c r="E172" s="661" t="s">
        <v>7441</v>
      </c>
      <c r="F172" s="664">
        <v>3230</v>
      </c>
      <c r="G172" s="664">
        <v>474810</v>
      </c>
      <c r="H172" s="664">
        <v>1</v>
      </c>
      <c r="I172" s="664">
        <v>147</v>
      </c>
      <c r="J172" s="664">
        <v>3603</v>
      </c>
      <c r="K172" s="664">
        <v>530695</v>
      </c>
      <c r="L172" s="664">
        <v>1.1176997114635328</v>
      </c>
      <c r="M172" s="664">
        <v>147.29253399944491</v>
      </c>
      <c r="N172" s="664">
        <v>4320</v>
      </c>
      <c r="O172" s="664">
        <v>639360</v>
      </c>
      <c r="P172" s="677">
        <v>1.3465596765021799</v>
      </c>
      <c r="Q172" s="665">
        <v>148</v>
      </c>
    </row>
    <row r="173" spans="1:17" ht="14.4" customHeight="1" x14ac:dyDescent="0.3">
      <c r="A173" s="660" t="s">
        <v>7320</v>
      </c>
      <c r="B173" s="661" t="s">
        <v>7321</v>
      </c>
      <c r="C173" s="661" t="s">
        <v>6722</v>
      </c>
      <c r="D173" s="661" t="s">
        <v>7442</v>
      </c>
      <c r="E173" s="661" t="s">
        <v>7443</v>
      </c>
      <c r="F173" s="664">
        <v>2576</v>
      </c>
      <c r="G173" s="664">
        <v>74704</v>
      </c>
      <c r="H173" s="664">
        <v>1</v>
      </c>
      <c r="I173" s="664">
        <v>29</v>
      </c>
      <c r="J173" s="664">
        <v>3008</v>
      </c>
      <c r="K173" s="664">
        <v>88124</v>
      </c>
      <c r="L173" s="664">
        <v>1.1796423216962948</v>
      </c>
      <c r="M173" s="664">
        <v>29.29654255319149</v>
      </c>
      <c r="N173" s="664">
        <v>3068</v>
      </c>
      <c r="O173" s="664">
        <v>92040</v>
      </c>
      <c r="P173" s="677">
        <v>1.2320625401584921</v>
      </c>
      <c r="Q173" s="665">
        <v>30</v>
      </c>
    </row>
    <row r="174" spans="1:17" ht="14.4" customHeight="1" x14ac:dyDescent="0.3">
      <c r="A174" s="660" t="s">
        <v>7320</v>
      </c>
      <c r="B174" s="661" t="s">
        <v>7321</v>
      </c>
      <c r="C174" s="661" t="s">
        <v>6722</v>
      </c>
      <c r="D174" s="661" t="s">
        <v>7444</v>
      </c>
      <c r="E174" s="661" t="s">
        <v>7445</v>
      </c>
      <c r="F174" s="664">
        <v>969</v>
      </c>
      <c r="G174" s="664">
        <v>30039</v>
      </c>
      <c r="H174" s="664">
        <v>1</v>
      </c>
      <c r="I174" s="664">
        <v>31</v>
      </c>
      <c r="J174" s="664">
        <v>1203</v>
      </c>
      <c r="K174" s="664">
        <v>37293</v>
      </c>
      <c r="L174" s="664">
        <v>1.241486068111455</v>
      </c>
      <c r="M174" s="664">
        <v>31</v>
      </c>
      <c r="N174" s="664">
        <v>1452</v>
      </c>
      <c r="O174" s="664">
        <v>45012</v>
      </c>
      <c r="P174" s="677">
        <v>1.4984520123839009</v>
      </c>
      <c r="Q174" s="665">
        <v>31</v>
      </c>
    </row>
    <row r="175" spans="1:17" ht="14.4" customHeight="1" x14ac:dyDescent="0.3">
      <c r="A175" s="660" t="s">
        <v>7320</v>
      </c>
      <c r="B175" s="661" t="s">
        <v>7321</v>
      </c>
      <c r="C175" s="661" t="s">
        <v>6722</v>
      </c>
      <c r="D175" s="661" t="s">
        <v>7446</v>
      </c>
      <c r="E175" s="661" t="s">
        <v>7447</v>
      </c>
      <c r="F175" s="664">
        <v>968</v>
      </c>
      <c r="G175" s="664">
        <v>26136</v>
      </c>
      <c r="H175" s="664">
        <v>1</v>
      </c>
      <c r="I175" s="664">
        <v>27</v>
      </c>
      <c r="J175" s="664">
        <v>1213</v>
      </c>
      <c r="K175" s="664">
        <v>32751</v>
      </c>
      <c r="L175" s="664">
        <v>1.2530991735537189</v>
      </c>
      <c r="M175" s="664">
        <v>27</v>
      </c>
      <c r="N175" s="664">
        <v>1455</v>
      </c>
      <c r="O175" s="664">
        <v>39285</v>
      </c>
      <c r="P175" s="677">
        <v>1.5030991735537189</v>
      </c>
      <c r="Q175" s="665">
        <v>27</v>
      </c>
    </row>
    <row r="176" spans="1:17" ht="14.4" customHeight="1" x14ac:dyDescent="0.3">
      <c r="A176" s="660" t="s">
        <v>7320</v>
      </c>
      <c r="B176" s="661" t="s">
        <v>7321</v>
      </c>
      <c r="C176" s="661" t="s">
        <v>6722</v>
      </c>
      <c r="D176" s="661" t="s">
        <v>7448</v>
      </c>
      <c r="E176" s="661" t="s">
        <v>7449</v>
      </c>
      <c r="F176" s="664">
        <v>7</v>
      </c>
      <c r="G176" s="664">
        <v>1771</v>
      </c>
      <c r="H176" s="664">
        <v>1</v>
      </c>
      <c r="I176" s="664">
        <v>253</v>
      </c>
      <c r="J176" s="664">
        <v>6</v>
      </c>
      <c r="K176" s="664">
        <v>1520</v>
      </c>
      <c r="L176" s="664">
        <v>0.85827216261998873</v>
      </c>
      <c r="M176" s="664">
        <v>253.33333333333334</v>
      </c>
      <c r="N176" s="664">
        <v>3</v>
      </c>
      <c r="O176" s="664">
        <v>765</v>
      </c>
      <c r="P176" s="677">
        <v>0.43195934500282324</v>
      </c>
      <c r="Q176" s="665">
        <v>255</v>
      </c>
    </row>
    <row r="177" spans="1:17" ht="14.4" customHeight="1" x14ac:dyDescent="0.3">
      <c r="A177" s="660" t="s">
        <v>7320</v>
      </c>
      <c r="B177" s="661" t="s">
        <v>7321</v>
      </c>
      <c r="C177" s="661" t="s">
        <v>6722</v>
      </c>
      <c r="D177" s="661" t="s">
        <v>7450</v>
      </c>
      <c r="E177" s="661" t="s">
        <v>7451</v>
      </c>
      <c r="F177" s="664"/>
      <c r="G177" s="664"/>
      <c r="H177" s="664"/>
      <c r="I177" s="664"/>
      <c r="J177" s="664">
        <v>1</v>
      </c>
      <c r="K177" s="664">
        <v>161</v>
      </c>
      <c r="L177" s="664"/>
      <c r="M177" s="664">
        <v>161</v>
      </c>
      <c r="N177" s="664"/>
      <c r="O177" s="664"/>
      <c r="P177" s="677"/>
      <c r="Q177" s="665"/>
    </row>
    <row r="178" spans="1:17" ht="14.4" customHeight="1" x14ac:dyDescent="0.3">
      <c r="A178" s="660" t="s">
        <v>7320</v>
      </c>
      <c r="B178" s="661" t="s">
        <v>7321</v>
      </c>
      <c r="C178" s="661" t="s">
        <v>6722</v>
      </c>
      <c r="D178" s="661" t="s">
        <v>7452</v>
      </c>
      <c r="E178" s="661" t="s">
        <v>7453</v>
      </c>
      <c r="F178" s="664">
        <v>164</v>
      </c>
      <c r="G178" s="664">
        <v>3608</v>
      </c>
      <c r="H178" s="664">
        <v>1</v>
      </c>
      <c r="I178" s="664">
        <v>22</v>
      </c>
      <c r="J178" s="664">
        <v>160</v>
      </c>
      <c r="K178" s="664">
        <v>3520</v>
      </c>
      <c r="L178" s="664">
        <v>0.97560975609756095</v>
      </c>
      <c r="M178" s="664">
        <v>22</v>
      </c>
      <c r="N178" s="664">
        <v>1234</v>
      </c>
      <c r="O178" s="664">
        <v>27148</v>
      </c>
      <c r="P178" s="677">
        <v>7.524390243902439</v>
      </c>
      <c r="Q178" s="665">
        <v>22</v>
      </c>
    </row>
    <row r="179" spans="1:17" ht="14.4" customHeight="1" x14ac:dyDescent="0.3">
      <c r="A179" s="660" t="s">
        <v>7320</v>
      </c>
      <c r="B179" s="661" t="s">
        <v>7321</v>
      </c>
      <c r="C179" s="661" t="s">
        <v>6722</v>
      </c>
      <c r="D179" s="661" t="s">
        <v>7454</v>
      </c>
      <c r="E179" s="661" t="s">
        <v>7455</v>
      </c>
      <c r="F179" s="664">
        <v>2432</v>
      </c>
      <c r="G179" s="664">
        <v>60800</v>
      </c>
      <c r="H179" s="664">
        <v>1</v>
      </c>
      <c r="I179" s="664">
        <v>25</v>
      </c>
      <c r="J179" s="664">
        <v>2768</v>
      </c>
      <c r="K179" s="664">
        <v>69200</v>
      </c>
      <c r="L179" s="664">
        <v>1.138157894736842</v>
      </c>
      <c r="M179" s="664">
        <v>25</v>
      </c>
      <c r="N179" s="664">
        <v>3039</v>
      </c>
      <c r="O179" s="664">
        <v>75975</v>
      </c>
      <c r="P179" s="677">
        <v>1.2495888157894737</v>
      </c>
      <c r="Q179" s="665">
        <v>25</v>
      </c>
    </row>
    <row r="180" spans="1:17" ht="14.4" customHeight="1" x14ac:dyDescent="0.3">
      <c r="A180" s="660" t="s">
        <v>7320</v>
      </c>
      <c r="B180" s="661" t="s">
        <v>7321</v>
      </c>
      <c r="C180" s="661" t="s">
        <v>6722</v>
      </c>
      <c r="D180" s="661" t="s">
        <v>7456</v>
      </c>
      <c r="E180" s="661" t="s">
        <v>7457</v>
      </c>
      <c r="F180" s="664">
        <v>645</v>
      </c>
      <c r="G180" s="664">
        <v>21285</v>
      </c>
      <c r="H180" s="664">
        <v>1</v>
      </c>
      <c r="I180" s="664">
        <v>33</v>
      </c>
      <c r="J180" s="664">
        <v>656</v>
      </c>
      <c r="K180" s="664">
        <v>21648</v>
      </c>
      <c r="L180" s="664">
        <v>1.0170542635658915</v>
      </c>
      <c r="M180" s="664">
        <v>33</v>
      </c>
      <c r="N180" s="664">
        <v>2519</v>
      </c>
      <c r="O180" s="664">
        <v>83127</v>
      </c>
      <c r="P180" s="677">
        <v>3.9054263565891474</v>
      </c>
      <c r="Q180" s="665">
        <v>33</v>
      </c>
    </row>
    <row r="181" spans="1:17" ht="14.4" customHeight="1" x14ac:dyDescent="0.3">
      <c r="A181" s="660" t="s">
        <v>7320</v>
      </c>
      <c r="B181" s="661" t="s">
        <v>7321</v>
      </c>
      <c r="C181" s="661" t="s">
        <v>6722</v>
      </c>
      <c r="D181" s="661" t="s">
        <v>7458</v>
      </c>
      <c r="E181" s="661" t="s">
        <v>7459</v>
      </c>
      <c r="F181" s="664">
        <v>1</v>
      </c>
      <c r="G181" s="664">
        <v>30</v>
      </c>
      <c r="H181" s="664">
        <v>1</v>
      </c>
      <c r="I181" s="664">
        <v>30</v>
      </c>
      <c r="J181" s="664">
        <v>2</v>
      </c>
      <c r="K181" s="664">
        <v>60</v>
      </c>
      <c r="L181" s="664">
        <v>2</v>
      </c>
      <c r="M181" s="664">
        <v>30</v>
      </c>
      <c r="N181" s="664"/>
      <c r="O181" s="664"/>
      <c r="P181" s="677"/>
      <c r="Q181" s="665"/>
    </row>
    <row r="182" spans="1:17" ht="14.4" customHeight="1" x14ac:dyDescent="0.3">
      <c r="A182" s="660" t="s">
        <v>7320</v>
      </c>
      <c r="B182" s="661" t="s">
        <v>7321</v>
      </c>
      <c r="C182" s="661" t="s">
        <v>6722</v>
      </c>
      <c r="D182" s="661" t="s">
        <v>7460</v>
      </c>
      <c r="E182" s="661" t="s">
        <v>7461</v>
      </c>
      <c r="F182" s="664">
        <v>1</v>
      </c>
      <c r="G182" s="664">
        <v>79</v>
      </c>
      <c r="H182" s="664">
        <v>1</v>
      </c>
      <c r="I182" s="664">
        <v>79</v>
      </c>
      <c r="J182" s="664"/>
      <c r="K182" s="664"/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7320</v>
      </c>
      <c r="B183" s="661" t="s">
        <v>7321</v>
      </c>
      <c r="C183" s="661" t="s">
        <v>6722</v>
      </c>
      <c r="D183" s="661" t="s">
        <v>7462</v>
      </c>
      <c r="E183" s="661" t="s">
        <v>7463</v>
      </c>
      <c r="F183" s="664">
        <v>2</v>
      </c>
      <c r="G183" s="664">
        <v>408</v>
      </c>
      <c r="H183" s="664">
        <v>1</v>
      </c>
      <c r="I183" s="664">
        <v>204</v>
      </c>
      <c r="J183" s="664"/>
      <c r="K183" s="664"/>
      <c r="L183" s="664"/>
      <c r="M183" s="664"/>
      <c r="N183" s="664">
        <v>2</v>
      </c>
      <c r="O183" s="664">
        <v>408</v>
      </c>
      <c r="P183" s="677">
        <v>1</v>
      </c>
      <c r="Q183" s="665">
        <v>204</v>
      </c>
    </row>
    <row r="184" spans="1:17" ht="14.4" customHeight="1" x14ac:dyDescent="0.3">
      <c r="A184" s="660" t="s">
        <v>7320</v>
      </c>
      <c r="B184" s="661" t="s">
        <v>7321</v>
      </c>
      <c r="C184" s="661" t="s">
        <v>6722</v>
      </c>
      <c r="D184" s="661" t="s">
        <v>7464</v>
      </c>
      <c r="E184" s="661" t="s">
        <v>7465</v>
      </c>
      <c r="F184" s="664">
        <v>2379</v>
      </c>
      <c r="G184" s="664">
        <v>61854</v>
      </c>
      <c r="H184" s="664">
        <v>1</v>
      </c>
      <c r="I184" s="664">
        <v>26</v>
      </c>
      <c r="J184" s="664">
        <v>2808</v>
      </c>
      <c r="K184" s="664">
        <v>73008</v>
      </c>
      <c r="L184" s="664">
        <v>1.180327868852459</v>
      </c>
      <c r="M184" s="664">
        <v>26</v>
      </c>
      <c r="N184" s="664">
        <v>2530</v>
      </c>
      <c r="O184" s="664">
        <v>65780</v>
      </c>
      <c r="P184" s="677">
        <v>1.0634720470786045</v>
      </c>
      <c r="Q184" s="665">
        <v>26</v>
      </c>
    </row>
    <row r="185" spans="1:17" ht="14.4" customHeight="1" x14ac:dyDescent="0.3">
      <c r="A185" s="660" t="s">
        <v>7320</v>
      </c>
      <c r="B185" s="661" t="s">
        <v>7321</v>
      </c>
      <c r="C185" s="661" t="s">
        <v>6722</v>
      </c>
      <c r="D185" s="661" t="s">
        <v>7466</v>
      </c>
      <c r="E185" s="661" t="s">
        <v>7467</v>
      </c>
      <c r="F185" s="664">
        <v>89</v>
      </c>
      <c r="G185" s="664">
        <v>7476</v>
      </c>
      <c r="H185" s="664">
        <v>1</v>
      </c>
      <c r="I185" s="664">
        <v>84</v>
      </c>
      <c r="J185" s="664">
        <v>198</v>
      </c>
      <c r="K185" s="664">
        <v>16632</v>
      </c>
      <c r="L185" s="664">
        <v>2.2247191011235956</v>
      </c>
      <c r="M185" s="664">
        <v>84</v>
      </c>
      <c r="N185" s="664">
        <v>1094</v>
      </c>
      <c r="O185" s="664">
        <v>91896</v>
      </c>
      <c r="P185" s="677">
        <v>12.292134831460674</v>
      </c>
      <c r="Q185" s="665">
        <v>84</v>
      </c>
    </row>
    <row r="186" spans="1:17" ht="14.4" customHeight="1" x14ac:dyDescent="0.3">
      <c r="A186" s="660" t="s">
        <v>7320</v>
      </c>
      <c r="B186" s="661" t="s">
        <v>7321</v>
      </c>
      <c r="C186" s="661" t="s">
        <v>6722</v>
      </c>
      <c r="D186" s="661" t="s">
        <v>7468</v>
      </c>
      <c r="E186" s="661" t="s">
        <v>7469</v>
      </c>
      <c r="F186" s="664">
        <v>46</v>
      </c>
      <c r="G186" s="664">
        <v>8004</v>
      </c>
      <c r="H186" s="664">
        <v>1</v>
      </c>
      <c r="I186" s="664">
        <v>174</v>
      </c>
      <c r="J186" s="664">
        <v>49</v>
      </c>
      <c r="K186" s="664">
        <v>8537</v>
      </c>
      <c r="L186" s="664">
        <v>1.066591704147926</v>
      </c>
      <c r="M186" s="664">
        <v>174.22448979591837</v>
      </c>
      <c r="N186" s="664">
        <v>96</v>
      </c>
      <c r="O186" s="664">
        <v>16800</v>
      </c>
      <c r="P186" s="677">
        <v>2.098950524737631</v>
      </c>
      <c r="Q186" s="665">
        <v>175</v>
      </c>
    </row>
    <row r="187" spans="1:17" ht="14.4" customHeight="1" x14ac:dyDescent="0.3">
      <c r="A187" s="660" t="s">
        <v>7320</v>
      </c>
      <c r="B187" s="661" t="s">
        <v>7321</v>
      </c>
      <c r="C187" s="661" t="s">
        <v>6722</v>
      </c>
      <c r="D187" s="661" t="s">
        <v>7470</v>
      </c>
      <c r="E187" s="661" t="s">
        <v>7471</v>
      </c>
      <c r="F187" s="664">
        <v>31</v>
      </c>
      <c r="G187" s="664">
        <v>7750</v>
      </c>
      <c r="H187" s="664">
        <v>1</v>
      </c>
      <c r="I187" s="664">
        <v>250</v>
      </c>
      <c r="J187" s="664">
        <v>55</v>
      </c>
      <c r="K187" s="664">
        <v>13794</v>
      </c>
      <c r="L187" s="664">
        <v>1.7798709677419355</v>
      </c>
      <c r="M187" s="664">
        <v>250.8</v>
      </c>
      <c r="N187" s="664">
        <v>97</v>
      </c>
      <c r="O187" s="664">
        <v>24444</v>
      </c>
      <c r="P187" s="677">
        <v>3.1540645161290324</v>
      </c>
      <c r="Q187" s="665">
        <v>252</v>
      </c>
    </row>
    <row r="188" spans="1:17" ht="14.4" customHeight="1" x14ac:dyDescent="0.3">
      <c r="A188" s="660" t="s">
        <v>7320</v>
      </c>
      <c r="B188" s="661" t="s">
        <v>7321</v>
      </c>
      <c r="C188" s="661" t="s">
        <v>6722</v>
      </c>
      <c r="D188" s="661" t="s">
        <v>7472</v>
      </c>
      <c r="E188" s="661" t="s">
        <v>7473</v>
      </c>
      <c r="F188" s="664">
        <v>148</v>
      </c>
      <c r="G188" s="664">
        <v>2220</v>
      </c>
      <c r="H188" s="664">
        <v>1</v>
      </c>
      <c r="I188" s="664">
        <v>15</v>
      </c>
      <c r="J188" s="664">
        <v>202</v>
      </c>
      <c r="K188" s="664">
        <v>3030</v>
      </c>
      <c r="L188" s="664">
        <v>1.3648648648648649</v>
      </c>
      <c r="M188" s="664">
        <v>15</v>
      </c>
      <c r="N188" s="664">
        <v>517</v>
      </c>
      <c r="O188" s="664">
        <v>7755</v>
      </c>
      <c r="P188" s="677">
        <v>3.4932432432432434</v>
      </c>
      <c r="Q188" s="665">
        <v>15</v>
      </c>
    </row>
    <row r="189" spans="1:17" ht="14.4" customHeight="1" x14ac:dyDescent="0.3">
      <c r="A189" s="660" t="s">
        <v>7320</v>
      </c>
      <c r="B189" s="661" t="s">
        <v>7321</v>
      </c>
      <c r="C189" s="661" t="s">
        <v>6722</v>
      </c>
      <c r="D189" s="661" t="s">
        <v>7474</v>
      </c>
      <c r="E189" s="661" t="s">
        <v>7475</v>
      </c>
      <c r="F189" s="664">
        <v>1178</v>
      </c>
      <c r="G189" s="664">
        <v>27094</v>
      </c>
      <c r="H189" s="664">
        <v>1</v>
      </c>
      <c r="I189" s="664">
        <v>23</v>
      </c>
      <c r="J189" s="664">
        <v>1227</v>
      </c>
      <c r="K189" s="664">
        <v>28221</v>
      </c>
      <c r="L189" s="664">
        <v>1.0415959252971136</v>
      </c>
      <c r="M189" s="664">
        <v>23</v>
      </c>
      <c r="N189" s="664">
        <v>1658</v>
      </c>
      <c r="O189" s="664">
        <v>38134</v>
      </c>
      <c r="P189" s="677">
        <v>1.4074702886247878</v>
      </c>
      <c r="Q189" s="665">
        <v>23</v>
      </c>
    </row>
    <row r="190" spans="1:17" ht="14.4" customHeight="1" x14ac:dyDescent="0.3">
      <c r="A190" s="660" t="s">
        <v>7320</v>
      </c>
      <c r="B190" s="661" t="s">
        <v>7321</v>
      </c>
      <c r="C190" s="661" t="s">
        <v>6722</v>
      </c>
      <c r="D190" s="661" t="s">
        <v>7476</v>
      </c>
      <c r="E190" s="661" t="s">
        <v>7477</v>
      </c>
      <c r="F190" s="664">
        <v>19</v>
      </c>
      <c r="G190" s="664">
        <v>4731</v>
      </c>
      <c r="H190" s="664">
        <v>1</v>
      </c>
      <c r="I190" s="664">
        <v>249</v>
      </c>
      <c r="J190" s="664">
        <v>56</v>
      </c>
      <c r="K190" s="664">
        <v>13988</v>
      </c>
      <c r="L190" s="664">
        <v>2.9566687803846965</v>
      </c>
      <c r="M190" s="664">
        <v>249.78571428571428</v>
      </c>
      <c r="N190" s="664">
        <v>98</v>
      </c>
      <c r="O190" s="664">
        <v>24598</v>
      </c>
      <c r="P190" s="677">
        <v>5.1993236102303957</v>
      </c>
      <c r="Q190" s="665">
        <v>251</v>
      </c>
    </row>
    <row r="191" spans="1:17" ht="14.4" customHeight="1" x14ac:dyDescent="0.3">
      <c r="A191" s="660" t="s">
        <v>7320</v>
      </c>
      <c r="B191" s="661" t="s">
        <v>7321</v>
      </c>
      <c r="C191" s="661" t="s">
        <v>6722</v>
      </c>
      <c r="D191" s="661" t="s">
        <v>7478</v>
      </c>
      <c r="E191" s="661" t="s">
        <v>7479</v>
      </c>
      <c r="F191" s="664">
        <v>106</v>
      </c>
      <c r="G191" s="664">
        <v>3922</v>
      </c>
      <c r="H191" s="664">
        <v>1</v>
      </c>
      <c r="I191" s="664">
        <v>37</v>
      </c>
      <c r="J191" s="664">
        <v>103</v>
      </c>
      <c r="K191" s="664">
        <v>3811</v>
      </c>
      <c r="L191" s="664">
        <v>0.97169811320754718</v>
      </c>
      <c r="M191" s="664">
        <v>37</v>
      </c>
      <c r="N191" s="664">
        <v>440</v>
      </c>
      <c r="O191" s="664">
        <v>16280</v>
      </c>
      <c r="P191" s="677">
        <v>4.1509433962264151</v>
      </c>
      <c r="Q191" s="665">
        <v>37</v>
      </c>
    </row>
    <row r="192" spans="1:17" ht="14.4" customHeight="1" x14ac:dyDescent="0.3">
      <c r="A192" s="660" t="s">
        <v>7320</v>
      </c>
      <c r="B192" s="661" t="s">
        <v>7321</v>
      </c>
      <c r="C192" s="661" t="s">
        <v>6722</v>
      </c>
      <c r="D192" s="661" t="s">
        <v>7480</v>
      </c>
      <c r="E192" s="661" t="s">
        <v>7481</v>
      </c>
      <c r="F192" s="664">
        <v>2014</v>
      </c>
      <c r="G192" s="664">
        <v>46322</v>
      </c>
      <c r="H192" s="664">
        <v>1</v>
      </c>
      <c r="I192" s="664">
        <v>23</v>
      </c>
      <c r="J192" s="664">
        <v>2213</v>
      </c>
      <c r="K192" s="664">
        <v>50899</v>
      </c>
      <c r="L192" s="664">
        <v>1.0988083416087389</v>
      </c>
      <c r="M192" s="664">
        <v>23</v>
      </c>
      <c r="N192" s="664">
        <v>2816</v>
      </c>
      <c r="O192" s="664">
        <v>64768</v>
      </c>
      <c r="P192" s="677">
        <v>1.3982125124131082</v>
      </c>
      <c r="Q192" s="665">
        <v>23</v>
      </c>
    </row>
    <row r="193" spans="1:17" ht="14.4" customHeight="1" x14ac:dyDescent="0.3">
      <c r="A193" s="660" t="s">
        <v>7320</v>
      </c>
      <c r="B193" s="661" t="s">
        <v>7321</v>
      </c>
      <c r="C193" s="661" t="s">
        <v>6722</v>
      </c>
      <c r="D193" s="661" t="s">
        <v>7482</v>
      </c>
      <c r="E193" s="661" t="s">
        <v>7483</v>
      </c>
      <c r="F193" s="664"/>
      <c r="G193" s="664"/>
      <c r="H193" s="664"/>
      <c r="I193" s="664"/>
      <c r="J193" s="664">
        <v>1</v>
      </c>
      <c r="K193" s="664">
        <v>216</v>
      </c>
      <c r="L193" s="664"/>
      <c r="M193" s="664">
        <v>216</v>
      </c>
      <c r="N193" s="664">
        <v>3</v>
      </c>
      <c r="O193" s="664">
        <v>648</v>
      </c>
      <c r="P193" s="677"/>
      <c r="Q193" s="665">
        <v>216</v>
      </c>
    </row>
    <row r="194" spans="1:17" ht="14.4" customHeight="1" x14ac:dyDescent="0.3">
      <c r="A194" s="660" t="s">
        <v>7320</v>
      </c>
      <c r="B194" s="661" t="s">
        <v>7321</v>
      </c>
      <c r="C194" s="661" t="s">
        <v>6722</v>
      </c>
      <c r="D194" s="661" t="s">
        <v>7484</v>
      </c>
      <c r="E194" s="661" t="s">
        <v>7485</v>
      </c>
      <c r="F194" s="664">
        <v>28</v>
      </c>
      <c r="G194" s="664">
        <v>4732</v>
      </c>
      <c r="H194" s="664">
        <v>1</v>
      </c>
      <c r="I194" s="664">
        <v>169</v>
      </c>
      <c r="J194" s="664">
        <v>39</v>
      </c>
      <c r="K194" s="664">
        <v>6606</v>
      </c>
      <c r="L194" s="664">
        <v>1.3960270498732037</v>
      </c>
      <c r="M194" s="664">
        <v>169.38461538461539</v>
      </c>
      <c r="N194" s="664">
        <v>101</v>
      </c>
      <c r="O194" s="664">
        <v>17170</v>
      </c>
      <c r="P194" s="677">
        <v>3.628486897717667</v>
      </c>
      <c r="Q194" s="665">
        <v>170</v>
      </c>
    </row>
    <row r="195" spans="1:17" ht="14.4" customHeight="1" x14ac:dyDescent="0.3">
      <c r="A195" s="660" t="s">
        <v>7320</v>
      </c>
      <c r="B195" s="661" t="s">
        <v>7321</v>
      </c>
      <c r="C195" s="661" t="s">
        <v>6722</v>
      </c>
      <c r="D195" s="661" t="s">
        <v>7486</v>
      </c>
      <c r="E195" s="661" t="s">
        <v>7487</v>
      </c>
      <c r="F195" s="664"/>
      <c r="G195" s="664"/>
      <c r="H195" s="664"/>
      <c r="I195" s="664"/>
      <c r="J195" s="664">
        <v>1</v>
      </c>
      <c r="K195" s="664">
        <v>324</v>
      </c>
      <c r="L195" s="664"/>
      <c r="M195" s="664">
        <v>324</v>
      </c>
      <c r="N195" s="664"/>
      <c r="O195" s="664"/>
      <c r="P195" s="677"/>
      <c r="Q195" s="665"/>
    </row>
    <row r="196" spans="1:17" ht="14.4" customHeight="1" x14ac:dyDescent="0.3">
      <c r="A196" s="660" t="s">
        <v>7320</v>
      </c>
      <c r="B196" s="661" t="s">
        <v>7321</v>
      </c>
      <c r="C196" s="661" t="s">
        <v>6722</v>
      </c>
      <c r="D196" s="661" t="s">
        <v>7488</v>
      </c>
      <c r="E196" s="661" t="s">
        <v>7489</v>
      </c>
      <c r="F196" s="664">
        <v>13</v>
      </c>
      <c r="G196" s="664">
        <v>4303</v>
      </c>
      <c r="H196" s="664">
        <v>1</v>
      </c>
      <c r="I196" s="664">
        <v>331</v>
      </c>
      <c r="J196" s="664">
        <v>7</v>
      </c>
      <c r="K196" s="664">
        <v>2317</v>
      </c>
      <c r="L196" s="664">
        <v>0.53846153846153844</v>
      </c>
      <c r="M196" s="664">
        <v>331</v>
      </c>
      <c r="N196" s="664">
        <v>14</v>
      </c>
      <c r="O196" s="664">
        <v>4634</v>
      </c>
      <c r="P196" s="677">
        <v>1.0769230769230769</v>
      </c>
      <c r="Q196" s="665">
        <v>331</v>
      </c>
    </row>
    <row r="197" spans="1:17" ht="14.4" customHeight="1" x14ac:dyDescent="0.3">
      <c r="A197" s="660" t="s">
        <v>7320</v>
      </c>
      <c r="B197" s="661" t="s">
        <v>7321</v>
      </c>
      <c r="C197" s="661" t="s">
        <v>6722</v>
      </c>
      <c r="D197" s="661" t="s">
        <v>7490</v>
      </c>
      <c r="E197" s="661" t="s">
        <v>7491</v>
      </c>
      <c r="F197" s="664">
        <v>3</v>
      </c>
      <c r="G197" s="664">
        <v>831</v>
      </c>
      <c r="H197" s="664">
        <v>1</v>
      </c>
      <c r="I197" s="664">
        <v>277</v>
      </c>
      <c r="J197" s="664">
        <v>2</v>
      </c>
      <c r="K197" s="664">
        <v>554</v>
      </c>
      <c r="L197" s="664">
        <v>0.66666666666666663</v>
      </c>
      <c r="M197" s="664">
        <v>277</v>
      </c>
      <c r="N197" s="664">
        <v>1</v>
      </c>
      <c r="O197" s="664">
        <v>277</v>
      </c>
      <c r="P197" s="677">
        <v>0.33333333333333331</v>
      </c>
      <c r="Q197" s="665">
        <v>277</v>
      </c>
    </row>
    <row r="198" spans="1:17" ht="14.4" customHeight="1" x14ac:dyDescent="0.3">
      <c r="A198" s="660" t="s">
        <v>7320</v>
      </c>
      <c r="B198" s="661" t="s">
        <v>7321</v>
      </c>
      <c r="C198" s="661" t="s">
        <v>6722</v>
      </c>
      <c r="D198" s="661" t="s">
        <v>7492</v>
      </c>
      <c r="E198" s="661" t="s">
        <v>7493</v>
      </c>
      <c r="F198" s="664">
        <v>2229</v>
      </c>
      <c r="G198" s="664">
        <v>64641</v>
      </c>
      <c r="H198" s="664">
        <v>1</v>
      </c>
      <c r="I198" s="664">
        <v>29</v>
      </c>
      <c r="J198" s="664">
        <v>2517</v>
      </c>
      <c r="K198" s="664">
        <v>72993</v>
      </c>
      <c r="L198" s="664">
        <v>1.1292059219380888</v>
      </c>
      <c r="M198" s="664">
        <v>29</v>
      </c>
      <c r="N198" s="664">
        <v>2448</v>
      </c>
      <c r="O198" s="664">
        <v>70992</v>
      </c>
      <c r="P198" s="677">
        <v>1.098250336473755</v>
      </c>
      <c r="Q198" s="665">
        <v>29</v>
      </c>
    </row>
    <row r="199" spans="1:17" ht="14.4" customHeight="1" x14ac:dyDescent="0.3">
      <c r="A199" s="660" t="s">
        <v>7320</v>
      </c>
      <c r="B199" s="661" t="s">
        <v>7321</v>
      </c>
      <c r="C199" s="661" t="s">
        <v>6722</v>
      </c>
      <c r="D199" s="661" t="s">
        <v>7494</v>
      </c>
      <c r="E199" s="661" t="s">
        <v>7495</v>
      </c>
      <c r="F199" s="664"/>
      <c r="G199" s="664"/>
      <c r="H199" s="664"/>
      <c r="I199" s="664"/>
      <c r="J199" s="664">
        <v>2</v>
      </c>
      <c r="K199" s="664">
        <v>352</v>
      </c>
      <c r="L199" s="664"/>
      <c r="M199" s="664">
        <v>176</v>
      </c>
      <c r="N199" s="664"/>
      <c r="O199" s="664"/>
      <c r="P199" s="677"/>
      <c r="Q199" s="665"/>
    </row>
    <row r="200" spans="1:17" ht="14.4" customHeight="1" x14ac:dyDescent="0.3">
      <c r="A200" s="660" t="s">
        <v>7320</v>
      </c>
      <c r="B200" s="661" t="s">
        <v>7321</v>
      </c>
      <c r="C200" s="661" t="s">
        <v>6722</v>
      </c>
      <c r="D200" s="661" t="s">
        <v>7496</v>
      </c>
      <c r="E200" s="661" t="s">
        <v>7497</v>
      </c>
      <c r="F200" s="664"/>
      <c r="G200" s="664"/>
      <c r="H200" s="664"/>
      <c r="I200" s="664"/>
      <c r="J200" s="664">
        <v>1</v>
      </c>
      <c r="K200" s="664">
        <v>197</v>
      </c>
      <c r="L200" s="664"/>
      <c r="M200" s="664">
        <v>197</v>
      </c>
      <c r="N200" s="664"/>
      <c r="O200" s="664"/>
      <c r="P200" s="677"/>
      <c r="Q200" s="665"/>
    </row>
    <row r="201" spans="1:17" ht="14.4" customHeight="1" x14ac:dyDescent="0.3">
      <c r="A201" s="660" t="s">
        <v>7320</v>
      </c>
      <c r="B201" s="661" t="s">
        <v>7321</v>
      </c>
      <c r="C201" s="661" t="s">
        <v>6722</v>
      </c>
      <c r="D201" s="661" t="s">
        <v>7498</v>
      </c>
      <c r="E201" s="661" t="s">
        <v>7499</v>
      </c>
      <c r="F201" s="664">
        <v>21</v>
      </c>
      <c r="G201" s="664">
        <v>315</v>
      </c>
      <c r="H201" s="664">
        <v>1</v>
      </c>
      <c r="I201" s="664">
        <v>15</v>
      </c>
      <c r="J201" s="664">
        <v>9</v>
      </c>
      <c r="K201" s="664">
        <v>135</v>
      </c>
      <c r="L201" s="664">
        <v>0.42857142857142855</v>
      </c>
      <c r="M201" s="664">
        <v>15</v>
      </c>
      <c r="N201" s="664">
        <v>20</v>
      </c>
      <c r="O201" s="664">
        <v>300</v>
      </c>
      <c r="P201" s="677">
        <v>0.95238095238095233</v>
      </c>
      <c r="Q201" s="665">
        <v>15</v>
      </c>
    </row>
    <row r="202" spans="1:17" ht="14.4" customHeight="1" x14ac:dyDescent="0.3">
      <c r="A202" s="660" t="s">
        <v>7320</v>
      </c>
      <c r="B202" s="661" t="s">
        <v>7321</v>
      </c>
      <c r="C202" s="661" t="s">
        <v>6722</v>
      </c>
      <c r="D202" s="661" t="s">
        <v>7500</v>
      </c>
      <c r="E202" s="661" t="s">
        <v>7501</v>
      </c>
      <c r="F202" s="664">
        <v>529</v>
      </c>
      <c r="G202" s="664">
        <v>10051</v>
      </c>
      <c r="H202" s="664">
        <v>1</v>
      </c>
      <c r="I202" s="664">
        <v>19</v>
      </c>
      <c r="J202" s="664">
        <v>372</v>
      </c>
      <c r="K202" s="664">
        <v>7068</v>
      </c>
      <c r="L202" s="664">
        <v>0.7032136105860114</v>
      </c>
      <c r="M202" s="664">
        <v>19</v>
      </c>
      <c r="N202" s="664">
        <v>585</v>
      </c>
      <c r="O202" s="664">
        <v>11115</v>
      </c>
      <c r="P202" s="677">
        <v>1.10586011342155</v>
      </c>
      <c r="Q202" s="665">
        <v>19</v>
      </c>
    </row>
    <row r="203" spans="1:17" ht="14.4" customHeight="1" x14ac:dyDescent="0.3">
      <c r="A203" s="660" t="s">
        <v>7320</v>
      </c>
      <c r="B203" s="661" t="s">
        <v>7321</v>
      </c>
      <c r="C203" s="661" t="s">
        <v>6722</v>
      </c>
      <c r="D203" s="661" t="s">
        <v>7502</v>
      </c>
      <c r="E203" s="661" t="s">
        <v>7503</v>
      </c>
      <c r="F203" s="664">
        <v>3286</v>
      </c>
      <c r="G203" s="664">
        <v>65720</v>
      </c>
      <c r="H203" s="664">
        <v>1</v>
      </c>
      <c r="I203" s="664">
        <v>20</v>
      </c>
      <c r="J203" s="664">
        <v>3784</v>
      </c>
      <c r="K203" s="664">
        <v>75680</v>
      </c>
      <c r="L203" s="664">
        <v>1.1515520389531344</v>
      </c>
      <c r="M203" s="664">
        <v>20</v>
      </c>
      <c r="N203" s="664">
        <v>4328</v>
      </c>
      <c r="O203" s="664">
        <v>86560</v>
      </c>
      <c r="P203" s="677">
        <v>1.3171028606208155</v>
      </c>
      <c r="Q203" s="665">
        <v>20</v>
      </c>
    </row>
    <row r="204" spans="1:17" ht="14.4" customHeight="1" x14ac:dyDescent="0.3">
      <c r="A204" s="660" t="s">
        <v>7320</v>
      </c>
      <c r="B204" s="661" t="s">
        <v>7321</v>
      </c>
      <c r="C204" s="661" t="s">
        <v>6722</v>
      </c>
      <c r="D204" s="661" t="s">
        <v>7504</v>
      </c>
      <c r="E204" s="661" t="s">
        <v>7505</v>
      </c>
      <c r="F204" s="664">
        <v>4</v>
      </c>
      <c r="G204" s="664">
        <v>736</v>
      </c>
      <c r="H204" s="664">
        <v>1</v>
      </c>
      <c r="I204" s="664">
        <v>184</v>
      </c>
      <c r="J204" s="664">
        <v>3</v>
      </c>
      <c r="K204" s="664">
        <v>552</v>
      </c>
      <c r="L204" s="664">
        <v>0.75</v>
      </c>
      <c r="M204" s="664">
        <v>184</v>
      </c>
      <c r="N204" s="664">
        <v>10</v>
      </c>
      <c r="O204" s="664">
        <v>1850</v>
      </c>
      <c r="P204" s="677">
        <v>2.5135869565217392</v>
      </c>
      <c r="Q204" s="665">
        <v>185</v>
      </c>
    </row>
    <row r="205" spans="1:17" ht="14.4" customHeight="1" x14ac:dyDescent="0.3">
      <c r="A205" s="660" t="s">
        <v>7320</v>
      </c>
      <c r="B205" s="661" t="s">
        <v>7321</v>
      </c>
      <c r="C205" s="661" t="s">
        <v>6722</v>
      </c>
      <c r="D205" s="661" t="s">
        <v>7506</v>
      </c>
      <c r="E205" s="661" t="s">
        <v>7507</v>
      </c>
      <c r="F205" s="664"/>
      <c r="G205" s="664"/>
      <c r="H205" s="664"/>
      <c r="I205" s="664"/>
      <c r="J205" s="664">
        <v>1</v>
      </c>
      <c r="K205" s="664">
        <v>185</v>
      </c>
      <c r="L205" s="664"/>
      <c r="M205" s="664">
        <v>185</v>
      </c>
      <c r="N205" s="664"/>
      <c r="O205" s="664"/>
      <c r="P205" s="677"/>
      <c r="Q205" s="665"/>
    </row>
    <row r="206" spans="1:17" ht="14.4" customHeight="1" x14ac:dyDescent="0.3">
      <c r="A206" s="660" t="s">
        <v>7320</v>
      </c>
      <c r="B206" s="661" t="s">
        <v>7321</v>
      </c>
      <c r="C206" s="661" t="s">
        <v>6722</v>
      </c>
      <c r="D206" s="661" t="s">
        <v>7508</v>
      </c>
      <c r="E206" s="661" t="s">
        <v>7509</v>
      </c>
      <c r="F206" s="664">
        <v>51</v>
      </c>
      <c r="G206" s="664">
        <v>13566</v>
      </c>
      <c r="H206" s="664">
        <v>1</v>
      </c>
      <c r="I206" s="664">
        <v>266</v>
      </c>
      <c r="J206" s="664">
        <v>42</v>
      </c>
      <c r="K206" s="664">
        <v>11182</v>
      </c>
      <c r="L206" s="664">
        <v>0.82426654872475302</v>
      </c>
      <c r="M206" s="664">
        <v>266.23809523809524</v>
      </c>
      <c r="N206" s="664">
        <v>40</v>
      </c>
      <c r="O206" s="664">
        <v>10680</v>
      </c>
      <c r="P206" s="677">
        <v>0.78726227333038479</v>
      </c>
      <c r="Q206" s="665">
        <v>267</v>
      </c>
    </row>
    <row r="207" spans="1:17" ht="14.4" customHeight="1" x14ac:dyDescent="0.3">
      <c r="A207" s="660" t="s">
        <v>7320</v>
      </c>
      <c r="B207" s="661" t="s">
        <v>7321</v>
      </c>
      <c r="C207" s="661" t="s">
        <v>6722</v>
      </c>
      <c r="D207" s="661" t="s">
        <v>7510</v>
      </c>
      <c r="E207" s="661" t="s">
        <v>7511</v>
      </c>
      <c r="F207" s="664">
        <v>28</v>
      </c>
      <c r="G207" s="664">
        <v>4816</v>
      </c>
      <c r="H207" s="664">
        <v>1</v>
      </c>
      <c r="I207" s="664">
        <v>172</v>
      </c>
      <c r="J207" s="664">
        <v>38</v>
      </c>
      <c r="K207" s="664">
        <v>6551</v>
      </c>
      <c r="L207" s="664">
        <v>1.3602574750830565</v>
      </c>
      <c r="M207" s="664">
        <v>172.39473684210526</v>
      </c>
      <c r="N207" s="664">
        <v>100</v>
      </c>
      <c r="O207" s="664">
        <v>17300</v>
      </c>
      <c r="P207" s="677">
        <v>3.5921926910299002</v>
      </c>
      <c r="Q207" s="665">
        <v>173</v>
      </c>
    </row>
    <row r="208" spans="1:17" ht="14.4" customHeight="1" x14ac:dyDescent="0.3">
      <c r="A208" s="660" t="s">
        <v>7320</v>
      </c>
      <c r="B208" s="661" t="s">
        <v>7321</v>
      </c>
      <c r="C208" s="661" t="s">
        <v>6722</v>
      </c>
      <c r="D208" s="661" t="s">
        <v>7512</v>
      </c>
      <c r="E208" s="661" t="s">
        <v>7513</v>
      </c>
      <c r="F208" s="664">
        <v>9</v>
      </c>
      <c r="G208" s="664">
        <v>756</v>
      </c>
      <c r="H208" s="664">
        <v>1</v>
      </c>
      <c r="I208" s="664">
        <v>84</v>
      </c>
      <c r="J208" s="664">
        <v>11</v>
      </c>
      <c r="K208" s="664">
        <v>924</v>
      </c>
      <c r="L208" s="664">
        <v>1.2222222222222223</v>
      </c>
      <c r="M208" s="664">
        <v>84</v>
      </c>
      <c r="N208" s="664">
        <v>440</v>
      </c>
      <c r="O208" s="664">
        <v>36960</v>
      </c>
      <c r="P208" s="677">
        <v>48.888888888888886</v>
      </c>
      <c r="Q208" s="665">
        <v>84</v>
      </c>
    </row>
    <row r="209" spans="1:17" ht="14.4" customHeight="1" x14ac:dyDescent="0.3">
      <c r="A209" s="660" t="s">
        <v>7320</v>
      </c>
      <c r="B209" s="661" t="s">
        <v>7321</v>
      </c>
      <c r="C209" s="661" t="s">
        <v>6722</v>
      </c>
      <c r="D209" s="661" t="s">
        <v>7514</v>
      </c>
      <c r="E209" s="661" t="s">
        <v>7515</v>
      </c>
      <c r="F209" s="664">
        <v>1</v>
      </c>
      <c r="G209" s="664">
        <v>263</v>
      </c>
      <c r="H209" s="664">
        <v>1</v>
      </c>
      <c r="I209" s="664">
        <v>263</v>
      </c>
      <c r="J209" s="664">
        <v>2</v>
      </c>
      <c r="K209" s="664">
        <v>526</v>
      </c>
      <c r="L209" s="664">
        <v>2</v>
      </c>
      <c r="M209" s="664">
        <v>263</v>
      </c>
      <c r="N209" s="664"/>
      <c r="O209" s="664"/>
      <c r="P209" s="677"/>
      <c r="Q209" s="665"/>
    </row>
    <row r="210" spans="1:17" ht="14.4" customHeight="1" x14ac:dyDescent="0.3">
      <c r="A210" s="660" t="s">
        <v>7320</v>
      </c>
      <c r="B210" s="661" t="s">
        <v>7321</v>
      </c>
      <c r="C210" s="661" t="s">
        <v>6722</v>
      </c>
      <c r="D210" s="661" t="s">
        <v>7516</v>
      </c>
      <c r="E210" s="661" t="s">
        <v>7517</v>
      </c>
      <c r="F210" s="664">
        <v>15</v>
      </c>
      <c r="G210" s="664">
        <v>1170</v>
      </c>
      <c r="H210" s="664">
        <v>1</v>
      </c>
      <c r="I210" s="664">
        <v>78</v>
      </c>
      <c r="J210" s="664">
        <v>22</v>
      </c>
      <c r="K210" s="664">
        <v>1716</v>
      </c>
      <c r="L210" s="664">
        <v>1.4666666666666666</v>
      </c>
      <c r="M210" s="664">
        <v>78</v>
      </c>
      <c r="N210" s="664">
        <v>52</v>
      </c>
      <c r="O210" s="664">
        <v>4056</v>
      </c>
      <c r="P210" s="677">
        <v>3.4666666666666668</v>
      </c>
      <c r="Q210" s="665">
        <v>78</v>
      </c>
    </row>
    <row r="211" spans="1:17" ht="14.4" customHeight="1" x14ac:dyDescent="0.3">
      <c r="A211" s="660" t="s">
        <v>7320</v>
      </c>
      <c r="B211" s="661" t="s">
        <v>7321</v>
      </c>
      <c r="C211" s="661" t="s">
        <v>6722</v>
      </c>
      <c r="D211" s="661" t="s">
        <v>7518</v>
      </c>
      <c r="E211" s="661" t="s">
        <v>7519</v>
      </c>
      <c r="F211" s="664">
        <v>3</v>
      </c>
      <c r="G211" s="664">
        <v>894</v>
      </c>
      <c r="H211" s="664">
        <v>1</v>
      </c>
      <c r="I211" s="664">
        <v>298</v>
      </c>
      <c r="J211" s="664">
        <v>3</v>
      </c>
      <c r="K211" s="664">
        <v>896</v>
      </c>
      <c r="L211" s="664">
        <v>1.0022371364653244</v>
      </c>
      <c r="M211" s="664">
        <v>298.66666666666669</v>
      </c>
      <c r="N211" s="664">
        <v>3</v>
      </c>
      <c r="O211" s="664">
        <v>900</v>
      </c>
      <c r="P211" s="677">
        <v>1.0067114093959733</v>
      </c>
      <c r="Q211" s="665">
        <v>300</v>
      </c>
    </row>
    <row r="212" spans="1:17" ht="14.4" customHeight="1" x14ac:dyDescent="0.3">
      <c r="A212" s="660" t="s">
        <v>7320</v>
      </c>
      <c r="B212" s="661" t="s">
        <v>7321</v>
      </c>
      <c r="C212" s="661" t="s">
        <v>6722</v>
      </c>
      <c r="D212" s="661" t="s">
        <v>7520</v>
      </c>
      <c r="E212" s="661" t="s">
        <v>7521</v>
      </c>
      <c r="F212" s="664">
        <v>5</v>
      </c>
      <c r="G212" s="664">
        <v>105</v>
      </c>
      <c r="H212" s="664">
        <v>1</v>
      </c>
      <c r="I212" s="664">
        <v>21</v>
      </c>
      <c r="J212" s="664">
        <v>3</v>
      </c>
      <c r="K212" s="664">
        <v>63</v>
      </c>
      <c r="L212" s="664">
        <v>0.6</v>
      </c>
      <c r="M212" s="664">
        <v>21</v>
      </c>
      <c r="N212" s="664">
        <v>26</v>
      </c>
      <c r="O212" s="664">
        <v>546</v>
      </c>
      <c r="P212" s="677">
        <v>5.2</v>
      </c>
      <c r="Q212" s="665">
        <v>21</v>
      </c>
    </row>
    <row r="213" spans="1:17" ht="14.4" customHeight="1" x14ac:dyDescent="0.3">
      <c r="A213" s="660" t="s">
        <v>7320</v>
      </c>
      <c r="B213" s="661" t="s">
        <v>7321</v>
      </c>
      <c r="C213" s="661" t="s">
        <v>6722</v>
      </c>
      <c r="D213" s="661" t="s">
        <v>7522</v>
      </c>
      <c r="E213" s="661" t="s">
        <v>7523</v>
      </c>
      <c r="F213" s="664">
        <v>519</v>
      </c>
      <c r="G213" s="664">
        <v>11418</v>
      </c>
      <c r="H213" s="664">
        <v>1</v>
      </c>
      <c r="I213" s="664">
        <v>22</v>
      </c>
      <c r="J213" s="664">
        <v>421</v>
      </c>
      <c r="K213" s="664">
        <v>9262</v>
      </c>
      <c r="L213" s="664">
        <v>0.81117533718689783</v>
      </c>
      <c r="M213" s="664">
        <v>22</v>
      </c>
      <c r="N213" s="664">
        <v>1001</v>
      </c>
      <c r="O213" s="664">
        <v>22022</v>
      </c>
      <c r="P213" s="677">
        <v>1.928709055876686</v>
      </c>
      <c r="Q213" s="665">
        <v>22</v>
      </c>
    </row>
    <row r="214" spans="1:17" ht="14.4" customHeight="1" x14ac:dyDescent="0.3">
      <c r="A214" s="660" t="s">
        <v>7320</v>
      </c>
      <c r="B214" s="661" t="s">
        <v>7321</v>
      </c>
      <c r="C214" s="661" t="s">
        <v>6722</v>
      </c>
      <c r="D214" s="661" t="s">
        <v>7524</v>
      </c>
      <c r="E214" s="661" t="s">
        <v>7525</v>
      </c>
      <c r="F214" s="664">
        <v>48</v>
      </c>
      <c r="G214" s="664">
        <v>23760</v>
      </c>
      <c r="H214" s="664">
        <v>1</v>
      </c>
      <c r="I214" s="664">
        <v>495</v>
      </c>
      <c r="J214" s="664">
        <v>32</v>
      </c>
      <c r="K214" s="664">
        <v>15840</v>
      </c>
      <c r="L214" s="664">
        <v>0.66666666666666663</v>
      </c>
      <c r="M214" s="664">
        <v>495</v>
      </c>
      <c r="N214" s="664">
        <v>47</v>
      </c>
      <c r="O214" s="664">
        <v>23265</v>
      </c>
      <c r="P214" s="677">
        <v>0.97916666666666663</v>
      </c>
      <c r="Q214" s="665">
        <v>495</v>
      </c>
    </row>
    <row r="215" spans="1:17" ht="14.4" customHeight="1" x14ac:dyDescent="0.3">
      <c r="A215" s="660" t="s">
        <v>7320</v>
      </c>
      <c r="B215" s="661" t="s">
        <v>7321</v>
      </c>
      <c r="C215" s="661" t="s">
        <v>6722</v>
      </c>
      <c r="D215" s="661" t="s">
        <v>6794</v>
      </c>
      <c r="E215" s="661" t="s">
        <v>6795</v>
      </c>
      <c r="F215" s="664">
        <v>781</v>
      </c>
      <c r="G215" s="664">
        <v>440484</v>
      </c>
      <c r="H215" s="664">
        <v>1</v>
      </c>
      <c r="I215" s="664">
        <v>564</v>
      </c>
      <c r="J215" s="664">
        <v>968</v>
      </c>
      <c r="K215" s="664">
        <v>547992</v>
      </c>
      <c r="L215" s="664">
        <v>1.2440678889585093</v>
      </c>
      <c r="M215" s="664">
        <v>566.10743801652893</v>
      </c>
      <c r="N215" s="664">
        <v>1267</v>
      </c>
      <c r="O215" s="664">
        <v>724724</v>
      </c>
      <c r="P215" s="677">
        <v>1.6452901808011187</v>
      </c>
      <c r="Q215" s="665">
        <v>572</v>
      </c>
    </row>
    <row r="216" spans="1:17" ht="14.4" customHeight="1" x14ac:dyDescent="0.3">
      <c r="A216" s="660" t="s">
        <v>7320</v>
      </c>
      <c r="B216" s="661" t="s">
        <v>7321</v>
      </c>
      <c r="C216" s="661" t="s">
        <v>6722</v>
      </c>
      <c r="D216" s="661" t="s">
        <v>6796</v>
      </c>
      <c r="E216" s="661" t="s">
        <v>6797</v>
      </c>
      <c r="F216" s="664">
        <v>781</v>
      </c>
      <c r="G216" s="664">
        <v>782562</v>
      </c>
      <c r="H216" s="664">
        <v>1</v>
      </c>
      <c r="I216" s="664">
        <v>1002</v>
      </c>
      <c r="J216" s="664">
        <v>970</v>
      </c>
      <c r="K216" s="664">
        <v>973300</v>
      </c>
      <c r="L216" s="664">
        <v>1.2437353206519099</v>
      </c>
      <c r="M216" s="664">
        <v>1003.4020618556701</v>
      </c>
      <c r="N216" s="664">
        <v>1265</v>
      </c>
      <c r="O216" s="664">
        <v>1275120</v>
      </c>
      <c r="P216" s="677">
        <v>1.6294172218942398</v>
      </c>
      <c r="Q216" s="665">
        <v>1008</v>
      </c>
    </row>
    <row r="217" spans="1:17" ht="14.4" customHeight="1" x14ac:dyDescent="0.3">
      <c r="A217" s="660" t="s">
        <v>7320</v>
      </c>
      <c r="B217" s="661" t="s">
        <v>7321</v>
      </c>
      <c r="C217" s="661" t="s">
        <v>6722</v>
      </c>
      <c r="D217" s="661" t="s">
        <v>7526</v>
      </c>
      <c r="E217" s="661" t="s">
        <v>7527</v>
      </c>
      <c r="F217" s="664">
        <v>3</v>
      </c>
      <c r="G217" s="664">
        <v>570</v>
      </c>
      <c r="H217" s="664">
        <v>1</v>
      </c>
      <c r="I217" s="664">
        <v>190</v>
      </c>
      <c r="J217" s="664"/>
      <c r="K217" s="664"/>
      <c r="L217" s="664"/>
      <c r="M217" s="664"/>
      <c r="N217" s="664">
        <v>1</v>
      </c>
      <c r="O217" s="664">
        <v>191</v>
      </c>
      <c r="P217" s="677">
        <v>0.3350877192982456</v>
      </c>
      <c r="Q217" s="665">
        <v>191</v>
      </c>
    </row>
    <row r="218" spans="1:17" ht="14.4" customHeight="1" x14ac:dyDescent="0.3">
      <c r="A218" s="660" t="s">
        <v>7320</v>
      </c>
      <c r="B218" s="661" t="s">
        <v>7321</v>
      </c>
      <c r="C218" s="661" t="s">
        <v>6722</v>
      </c>
      <c r="D218" s="661" t="s">
        <v>7528</v>
      </c>
      <c r="E218" s="661" t="s">
        <v>7529</v>
      </c>
      <c r="F218" s="664">
        <v>18</v>
      </c>
      <c r="G218" s="664">
        <v>2988</v>
      </c>
      <c r="H218" s="664">
        <v>1</v>
      </c>
      <c r="I218" s="664">
        <v>166</v>
      </c>
      <c r="J218" s="664">
        <v>23</v>
      </c>
      <c r="K218" s="664">
        <v>3827</v>
      </c>
      <c r="L218" s="664">
        <v>1.2807898259705488</v>
      </c>
      <c r="M218" s="664">
        <v>166.39130434782609</v>
      </c>
      <c r="N218" s="664">
        <v>32</v>
      </c>
      <c r="O218" s="664">
        <v>5344</v>
      </c>
      <c r="P218" s="677">
        <v>1.7884872824631861</v>
      </c>
      <c r="Q218" s="665">
        <v>167</v>
      </c>
    </row>
    <row r="219" spans="1:17" ht="14.4" customHeight="1" x14ac:dyDescent="0.3">
      <c r="A219" s="660" t="s">
        <v>7320</v>
      </c>
      <c r="B219" s="661" t="s">
        <v>7321</v>
      </c>
      <c r="C219" s="661" t="s">
        <v>6722</v>
      </c>
      <c r="D219" s="661" t="s">
        <v>7530</v>
      </c>
      <c r="E219" s="661" t="s">
        <v>7531</v>
      </c>
      <c r="F219" s="664">
        <v>44</v>
      </c>
      <c r="G219" s="664">
        <v>11484</v>
      </c>
      <c r="H219" s="664">
        <v>1</v>
      </c>
      <c r="I219" s="664">
        <v>261</v>
      </c>
      <c r="J219" s="664">
        <v>30</v>
      </c>
      <c r="K219" s="664">
        <v>7840</v>
      </c>
      <c r="L219" s="664">
        <v>0.68268895855102751</v>
      </c>
      <c r="M219" s="664">
        <v>261.33333333333331</v>
      </c>
      <c r="N219" s="664">
        <v>28</v>
      </c>
      <c r="O219" s="664">
        <v>7392</v>
      </c>
      <c r="P219" s="677">
        <v>0.64367816091954022</v>
      </c>
      <c r="Q219" s="665">
        <v>264</v>
      </c>
    </row>
    <row r="220" spans="1:17" ht="14.4" customHeight="1" x14ac:dyDescent="0.3">
      <c r="A220" s="660" t="s">
        <v>7320</v>
      </c>
      <c r="B220" s="661" t="s">
        <v>7321</v>
      </c>
      <c r="C220" s="661" t="s">
        <v>6722</v>
      </c>
      <c r="D220" s="661" t="s">
        <v>7532</v>
      </c>
      <c r="E220" s="661" t="s">
        <v>7533</v>
      </c>
      <c r="F220" s="664"/>
      <c r="G220" s="664"/>
      <c r="H220" s="664"/>
      <c r="I220" s="664"/>
      <c r="J220" s="664">
        <v>1</v>
      </c>
      <c r="K220" s="664">
        <v>127</v>
      </c>
      <c r="L220" s="664"/>
      <c r="M220" s="664">
        <v>127</v>
      </c>
      <c r="N220" s="664">
        <v>14</v>
      </c>
      <c r="O220" s="664">
        <v>1778</v>
      </c>
      <c r="P220" s="677"/>
      <c r="Q220" s="665">
        <v>127</v>
      </c>
    </row>
    <row r="221" spans="1:17" ht="14.4" customHeight="1" x14ac:dyDescent="0.3">
      <c r="A221" s="660" t="s">
        <v>7320</v>
      </c>
      <c r="B221" s="661" t="s">
        <v>7321</v>
      </c>
      <c r="C221" s="661" t="s">
        <v>6722</v>
      </c>
      <c r="D221" s="661" t="s">
        <v>7534</v>
      </c>
      <c r="E221" s="661" t="s">
        <v>7535</v>
      </c>
      <c r="F221" s="664">
        <v>320</v>
      </c>
      <c r="G221" s="664">
        <v>7360</v>
      </c>
      <c r="H221" s="664">
        <v>1</v>
      </c>
      <c r="I221" s="664">
        <v>23</v>
      </c>
      <c r="J221" s="664">
        <v>487</v>
      </c>
      <c r="K221" s="664">
        <v>11201</v>
      </c>
      <c r="L221" s="664">
        <v>1.5218750000000001</v>
      </c>
      <c r="M221" s="664">
        <v>23</v>
      </c>
      <c r="N221" s="664">
        <v>545</v>
      </c>
      <c r="O221" s="664">
        <v>12535</v>
      </c>
      <c r="P221" s="677">
        <v>1.703125</v>
      </c>
      <c r="Q221" s="665">
        <v>23</v>
      </c>
    </row>
    <row r="222" spans="1:17" ht="14.4" customHeight="1" x14ac:dyDescent="0.3">
      <c r="A222" s="660" t="s">
        <v>7320</v>
      </c>
      <c r="B222" s="661" t="s">
        <v>7321</v>
      </c>
      <c r="C222" s="661" t="s">
        <v>6722</v>
      </c>
      <c r="D222" s="661" t="s">
        <v>7536</v>
      </c>
      <c r="E222" s="661" t="s">
        <v>7537</v>
      </c>
      <c r="F222" s="664"/>
      <c r="G222" s="664"/>
      <c r="H222" s="664"/>
      <c r="I222" s="664"/>
      <c r="J222" s="664">
        <v>1</v>
      </c>
      <c r="K222" s="664">
        <v>17</v>
      </c>
      <c r="L222" s="664"/>
      <c r="M222" s="664">
        <v>17</v>
      </c>
      <c r="N222" s="664"/>
      <c r="O222" s="664"/>
      <c r="P222" s="677"/>
      <c r="Q222" s="665"/>
    </row>
    <row r="223" spans="1:17" ht="14.4" customHeight="1" x14ac:dyDescent="0.3">
      <c r="A223" s="660" t="s">
        <v>7320</v>
      </c>
      <c r="B223" s="661" t="s">
        <v>7321</v>
      </c>
      <c r="C223" s="661" t="s">
        <v>6722</v>
      </c>
      <c r="D223" s="661" t="s">
        <v>7538</v>
      </c>
      <c r="E223" s="661" t="s">
        <v>7539</v>
      </c>
      <c r="F223" s="664"/>
      <c r="G223" s="664"/>
      <c r="H223" s="664"/>
      <c r="I223" s="664"/>
      <c r="J223" s="664">
        <v>2</v>
      </c>
      <c r="K223" s="664">
        <v>332</v>
      </c>
      <c r="L223" s="664"/>
      <c r="M223" s="664">
        <v>166</v>
      </c>
      <c r="N223" s="664"/>
      <c r="O223" s="664"/>
      <c r="P223" s="677"/>
      <c r="Q223" s="665"/>
    </row>
    <row r="224" spans="1:17" ht="14.4" customHeight="1" x14ac:dyDescent="0.3">
      <c r="A224" s="660" t="s">
        <v>7320</v>
      </c>
      <c r="B224" s="661" t="s">
        <v>7321</v>
      </c>
      <c r="C224" s="661" t="s">
        <v>6722</v>
      </c>
      <c r="D224" s="661" t="s">
        <v>7540</v>
      </c>
      <c r="E224" s="661" t="s">
        <v>7541</v>
      </c>
      <c r="F224" s="664">
        <v>1</v>
      </c>
      <c r="G224" s="664">
        <v>131</v>
      </c>
      <c r="H224" s="664">
        <v>1</v>
      </c>
      <c r="I224" s="664">
        <v>131</v>
      </c>
      <c r="J224" s="664">
        <v>5</v>
      </c>
      <c r="K224" s="664">
        <v>656</v>
      </c>
      <c r="L224" s="664">
        <v>5.0076335877862599</v>
      </c>
      <c r="M224" s="664">
        <v>131.19999999999999</v>
      </c>
      <c r="N224" s="664">
        <v>6</v>
      </c>
      <c r="O224" s="664">
        <v>792</v>
      </c>
      <c r="P224" s="677">
        <v>6.0458015267175576</v>
      </c>
      <c r="Q224" s="665">
        <v>132</v>
      </c>
    </row>
    <row r="225" spans="1:17" ht="14.4" customHeight="1" x14ac:dyDescent="0.3">
      <c r="A225" s="660" t="s">
        <v>7320</v>
      </c>
      <c r="B225" s="661" t="s">
        <v>7321</v>
      </c>
      <c r="C225" s="661" t="s">
        <v>6722</v>
      </c>
      <c r="D225" s="661" t="s">
        <v>7542</v>
      </c>
      <c r="E225" s="661" t="s">
        <v>7543</v>
      </c>
      <c r="F225" s="664">
        <v>7</v>
      </c>
      <c r="G225" s="664">
        <v>4543</v>
      </c>
      <c r="H225" s="664">
        <v>1</v>
      </c>
      <c r="I225" s="664">
        <v>649</v>
      </c>
      <c r="J225" s="664">
        <v>5</v>
      </c>
      <c r="K225" s="664">
        <v>3246</v>
      </c>
      <c r="L225" s="664">
        <v>0.7145058331499009</v>
      </c>
      <c r="M225" s="664">
        <v>649.20000000000005</v>
      </c>
      <c r="N225" s="664">
        <v>9</v>
      </c>
      <c r="O225" s="664">
        <v>5850</v>
      </c>
      <c r="P225" s="677">
        <v>1.2876953554919657</v>
      </c>
      <c r="Q225" s="665">
        <v>650</v>
      </c>
    </row>
    <row r="226" spans="1:17" ht="14.4" customHeight="1" x14ac:dyDescent="0.3">
      <c r="A226" s="660" t="s">
        <v>7320</v>
      </c>
      <c r="B226" s="661" t="s">
        <v>7321</v>
      </c>
      <c r="C226" s="661" t="s">
        <v>6722</v>
      </c>
      <c r="D226" s="661" t="s">
        <v>7544</v>
      </c>
      <c r="E226" s="661" t="s">
        <v>7545</v>
      </c>
      <c r="F226" s="664"/>
      <c r="G226" s="664"/>
      <c r="H226" s="664"/>
      <c r="I226" s="664"/>
      <c r="J226" s="664"/>
      <c r="K226" s="664"/>
      <c r="L226" s="664"/>
      <c r="M226" s="664"/>
      <c r="N226" s="664">
        <v>5</v>
      </c>
      <c r="O226" s="664">
        <v>2210</v>
      </c>
      <c r="P226" s="677"/>
      <c r="Q226" s="665">
        <v>442</v>
      </c>
    </row>
    <row r="227" spans="1:17" ht="14.4" customHeight="1" x14ac:dyDescent="0.3">
      <c r="A227" s="660" t="s">
        <v>7320</v>
      </c>
      <c r="B227" s="661" t="s">
        <v>7321</v>
      </c>
      <c r="C227" s="661" t="s">
        <v>6722</v>
      </c>
      <c r="D227" s="661" t="s">
        <v>7546</v>
      </c>
      <c r="E227" s="661" t="s">
        <v>7547</v>
      </c>
      <c r="F227" s="664">
        <v>7</v>
      </c>
      <c r="G227" s="664">
        <v>2037</v>
      </c>
      <c r="H227" s="664">
        <v>1</v>
      </c>
      <c r="I227" s="664">
        <v>291</v>
      </c>
      <c r="J227" s="664">
        <v>10</v>
      </c>
      <c r="K227" s="664">
        <v>2917</v>
      </c>
      <c r="L227" s="664">
        <v>1.4320078546882671</v>
      </c>
      <c r="M227" s="664">
        <v>291.7</v>
      </c>
      <c r="N227" s="664">
        <v>12</v>
      </c>
      <c r="O227" s="664">
        <v>3516</v>
      </c>
      <c r="P227" s="677">
        <v>1.7260677466863035</v>
      </c>
      <c r="Q227" s="665">
        <v>293</v>
      </c>
    </row>
    <row r="228" spans="1:17" ht="14.4" customHeight="1" x14ac:dyDescent="0.3">
      <c r="A228" s="660" t="s">
        <v>7320</v>
      </c>
      <c r="B228" s="661" t="s">
        <v>7321</v>
      </c>
      <c r="C228" s="661" t="s">
        <v>6722</v>
      </c>
      <c r="D228" s="661" t="s">
        <v>7548</v>
      </c>
      <c r="E228" s="661" t="s">
        <v>7549</v>
      </c>
      <c r="F228" s="664">
        <v>1</v>
      </c>
      <c r="G228" s="664">
        <v>27</v>
      </c>
      <c r="H228" s="664">
        <v>1</v>
      </c>
      <c r="I228" s="664">
        <v>27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7320</v>
      </c>
      <c r="B229" s="661" t="s">
        <v>7321</v>
      </c>
      <c r="C229" s="661" t="s">
        <v>6722</v>
      </c>
      <c r="D229" s="661" t="s">
        <v>6800</v>
      </c>
      <c r="E229" s="661" t="s">
        <v>6801</v>
      </c>
      <c r="F229" s="664">
        <v>6</v>
      </c>
      <c r="G229" s="664">
        <v>2196</v>
      </c>
      <c r="H229" s="664">
        <v>1</v>
      </c>
      <c r="I229" s="664">
        <v>366</v>
      </c>
      <c r="J229" s="664">
        <v>7</v>
      </c>
      <c r="K229" s="664">
        <v>2578</v>
      </c>
      <c r="L229" s="664">
        <v>1.1739526411657559</v>
      </c>
      <c r="M229" s="664">
        <v>368.28571428571428</v>
      </c>
      <c r="N229" s="664">
        <v>3</v>
      </c>
      <c r="O229" s="664">
        <v>1113</v>
      </c>
      <c r="P229" s="677">
        <v>0.50683060109289613</v>
      </c>
      <c r="Q229" s="665">
        <v>371</v>
      </c>
    </row>
    <row r="230" spans="1:17" ht="14.4" customHeight="1" x14ac:dyDescent="0.3">
      <c r="A230" s="660" t="s">
        <v>7320</v>
      </c>
      <c r="B230" s="661" t="s">
        <v>7321</v>
      </c>
      <c r="C230" s="661" t="s">
        <v>6722</v>
      </c>
      <c r="D230" s="661" t="s">
        <v>7550</v>
      </c>
      <c r="E230" s="661" t="s">
        <v>7551</v>
      </c>
      <c r="F230" s="664">
        <v>10</v>
      </c>
      <c r="G230" s="664">
        <v>450</v>
      </c>
      <c r="H230" s="664">
        <v>1</v>
      </c>
      <c r="I230" s="664">
        <v>45</v>
      </c>
      <c r="J230" s="664">
        <v>7</v>
      </c>
      <c r="K230" s="664">
        <v>315</v>
      </c>
      <c r="L230" s="664">
        <v>0.7</v>
      </c>
      <c r="M230" s="664">
        <v>45</v>
      </c>
      <c r="N230" s="664">
        <v>2</v>
      </c>
      <c r="O230" s="664">
        <v>90</v>
      </c>
      <c r="P230" s="677">
        <v>0.2</v>
      </c>
      <c r="Q230" s="665">
        <v>45</v>
      </c>
    </row>
    <row r="231" spans="1:17" ht="14.4" customHeight="1" x14ac:dyDescent="0.3">
      <c r="A231" s="660" t="s">
        <v>7320</v>
      </c>
      <c r="B231" s="661" t="s">
        <v>7321</v>
      </c>
      <c r="C231" s="661" t="s">
        <v>6722</v>
      </c>
      <c r="D231" s="661" t="s">
        <v>7552</v>
      </c>
      <c r="E231" s="661" t="s">
        <v>7553</v>
      </c>
      <c r="F231" s="664"/>
      <c r="G231" s="664"/>
      <c r="H231" s="664"/>
      <c r="I231" s="664"/>
      <c r="J231" s="664">
        <v>1</v>
      </c>
      <c r="K231" s="664">
        <v>590</v>
      </c>
      <c r="L231" s="664"/>
      <c r="M231" s="664">
        <v>590</v>
      </c>
      <c r="N231" s="664">
        <v>5</v>
      </c>
      <c r="O231" s="664">
        <v>2950</v>
      </c>
      <c r="P231" s="677"/>
      <c r="Q231" s="665">
        <v>590</v>
      </c>
    </row>
    <row r="232" spans="1:17" ht="14.4" customHeight="1" x14ac:dyDescent="0.3">
      <c r="A232" s="660" t="s">
        <v>7320</v>
      </c>
      <c r="B232" s="661" t="s">
        <v>7321</v>
      </c>
      <c r="C232" s="661" t="s">
        <v>6722</v>
      </c>
      <c r="D232" s="661" t="s">
        <v>7554</v>
      </c>
      <c r="E232" s="661" t="s">
        <v>7555</v>
      </c>
      <c r="F232" s="664"/>
      <c r="G232" s="664"/>
      <c r="H232" s="664"/>
      <c r="I232" s="664"/>
      <c r="J232" s="664">
        <v>15</v>
      </c>
      <c r="K232" s="664">
        <v>690</v>
      </c>
      <c r="L232" s="664"/>
      <c r="M232" s="664">
        <v>46</v>
      </c>
      <c r="N232" s="664">
        <v>41</v>
      </c>
      <c r="O232" s="664">
        <v>1886</v>
      </c>
      <c r="P232" s="677"/>
      <c r="Q232" s="665">
        <v>46</v>
      </c>
    </row>
    <row r="233" spans="1:17" ht="14.4" customHeight="1" x14ac:dyDescent="0.3">
      <c r="A233" s="660" t="s">
        <v>7320</v>
      </c>
      <c r="B233" s="661" t="s">
        <v>7321</v>
      </c>
      <c r="C233" s="661" t="s">
        <v>6722</v>
      </c>
      <c r="D233" s="661" t="s">
        <v>7556</v>
      </c>
      <c r="E233" s="661" t="s">
        <v>7557</v>
      </c>
      <c r="F233" s="664">
        <v>4</v>
      </c>
      <c r="G233" s="664">
        <v>1232</v>
      </c>
      <c r="H233" s="664">
        <v>1</v>
      </c>
      <c r="I233" s="664">
        <v>308</v>
      </c>
      <c r="J233" s="664">
        <v>4</v>
      </c>
      <c r="K233" s="664">
        <v>1233</v>
      </c>
      <c r="L233" s="664">
        <v>1.0008116883116882</v>
      </c>
      <c r="M233" s="664">
        <v>308.25</v>
      </c>
      <c r="N233" s="664">
        <v>73</v>
      </c>
      <c r="O233" s="664">
        <v>22557</v>
      </c>
      <c r="P233" s="677">
        <v>18.309253246753247</v>
      </c>
      <c r="Q233" s="665">
        <v>309</v>
      </c>
    </row>
    <row r="234" spans="1:17" ht="14.4" customHeight="1" x14ac:dyDescent="0.3">
      <c r="A234" s="660" t="s">
        <v>7320</v>
      </c>
      <c r="B234" s="661" t="s">
        <v>7321</v>
      </c>
      <c r="C234" s="661" t="s">
        <v>6722</v>
      </c>
      <c r="D234" s="661" t="s">
        <v>7558</v>
      </c>
      <c r="E234" s="661" t="s">
        <v>7559</v>
      </c>
      <c r="F234" s="664"/>
      <c r="G234" s="664"/>
      <c r="H234" s="664"/>
      <c r="I234" s="664"/>
      <c r="J234" s="664">
        <v>1</v>
      </c>
      <c r="K234" s="664">
        <v>529</v>
      </c>
      <c r="L234" s="664"/>
      <c r="M234" s="664">
        <v>529</v>
      </c>
      <c r="N234" s="664">
        <v>6</v>
      </c>
      <c r="O234" s="664">
        <v>3174</v>
      </c>
      <c r="P234" s="677"/>
      <c r="Q234" s="665">
        <v>529</v>
      </c>
    </row>
    <row r="235" spans="1:17" ht="14.4" customHeight="1" x14ac:dyDescent="0.3">
      <c r="A235" s="660" t="s">
        <v>7320</v>
      </c>
      <c r="B235" s="661" t="s">
        <v>7321</v>
      </c>
      <c r="C235" s="661" t="s">
        <v>6722</v>
      </c>
      <c r="D235" s="661" t="s">
        <v>7560</v>
      </c>
      <c r="E235" s="661" t="s">
        <v>7561</v>
      </c>
      <c r="F235" s="664"/>
      <c r="G235" s="664"/>
      <c r="H235" s="664"/>
      <c r="I235" s="664"/>
      <c r="J235" s="664">
        <v>4</v>
      </c>
      <c r="K235" s="664">
        <v>404</v>
      </c>
      <c r="L235" s="664"/>
      <c r="M235" s="664">
        <v>101</v>
      </c>
      <c r="N235" s="664">
        <v>1</v>
      </c>
      <c r="O235" s="664">
        <v>102</v>
      </c>
      <c r="P235" s="677"/>
      <c r="Q235" s="665">
        <v>102</v>
      </c>
    </row>
    <row r="236" spans="1:17" ht="14.4" customHeight="1" x14ac:dyDescent="0.3">
      <c r="A236" s="660" t="s">
        <v>7320</v>
      </c>
      <c r="B236" s="661" t="s">
        <v>7321</v>
      </c>
      <c r="C236" s="661" t="s">
        <v>6722</v>
      </c>
      <c r="D236" s="661" t="s">
        <v>7562</v>
      </c>
      <c r="E236" s="661" t="s">
        <v>7563</v>
      </c>
      <c r="F236" s="664">
        <v>2</v>
      </c>
      <c r="G236" s="664">
        <v>274</v>
      </c>
      <c r="H236" s="664">
        <v>1</v>
      </c>
      <c r="I236" s="664">
        <v>137</v>
      </c>
      <c r="J236" s="664"/>
      <c r="K236" s="664"/>
      <c r="L236" s="664"/>
      <c r="M236" s="664"/>
      <c r="N236" s="664"/>
      <c r="O236" s="664"/>
      <c r="P236" s="677"/>
      <c r="Q236" s="665"/>
    </row>
    <row r="237" spans="1:17" ht="14.4" customHeight="1" x14ac:dyDescent="0.3">
      <c r="A237" s="660" t="s">
        <v>7320</v>
      </c>
      <c r="B237" s="661" t="s">
        <v>7321</v>
      </c>
      <c r="C237" s="661" t="s">
        <v>6722</v>
      </c>
      <c r="D237" s="661" t="s">
        <v>7564</v>
      </c>
      <c r="E237" s="661" t="s">
        <v>7565</v>
      </c>
      <c r="F237" s="664">
        <v>2</v>
      </c>
      <c r="G237" s="664">
        <v>14</v>
      </c>
      <c r="H237" s="664">
        <v>1</v>
      </c>
      <c r="I237" s="664">
        <v>7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7320</v>
      </c>
      <c r="B238" s="661" t="s">
        <v>7321</v>
      </c>
      <c r="C238" s="661" t="s">
        <v>6722</v>
      </c>
      <c r="D238" s="661" t="s">
        <v>7566</v>
      </c>
      <c r="E238" s="661" t="s">
        <v>7567</v>
      </c>
      <c r="F238" s="664">
        <v>1</v>
      </c>
      <c r="G238" s="664">
        <v>30</v>
      </c>
      <c r="H238" s="664">
        <v>1</v>
      </c>
      <c r="I238" s="664">
        <v>30</v>
      </c>
      <c r="J238" s="664"/>
      <c r="K238" s="664"/>
      <c r="L238" s="664"/>
      <c r="M238" s="664"/>
      <c r="N238" s="664">
        <v>1</v>
      </c>
      <c r="O238" s="664">
        <v>31</v>
      </c>
      <c r="P238" s="677">
        <v>1.0333333333333334</v>
      </c>
      <c r="Q238" s="665">
        <v>31</v>
      </c>
    </row>
    <row r="239" spans="1:17" ht="14.4" customHeight="1" x14ac:dyDescent="0.3">
      <c r="A239" s="660" t="s">
        <v>7320</v>
      </c>
      <c r="B239" s="661" t="s">
        <v>7321</v>
      </c>
      <c r="C239" s="661" t="s">
        <v>6722</v>
      </c>
      <c r="D239" s="661" t="s">
        <v>7568</v>
      </c>
      <c r="E239" s="661" t="s">
        <v>7569</v>
      </c>
      <c r="F239" s="664"/>
      <c r="G239" s="664"/>
      <c r="H239" s="664"/>
      <c r="I239" s="664"/>
      <c r="J239" s="664"/>
      <c r="K239" s="664"/>
      <c r="L239" s="664"/>
      <c r="M239" s="664"/>
      <c r="N239" s="664">
        <v>1</v>
      </c>
      <c r="O239" s="664">
        <v>26</v>
      </c>
      <c r="P239" s="677"/>
      <c r="Q239" s="665">
        <v>26</v>
      </c>
    </row>
    <row r="240" spans="1:17" ht="14.4" customHeight="1" x14ac:dyDescent="0.3">
      <c r="A240" s="660" t="s">
        <v>7320</v>
      </c>
      <c r="B240" s="661" t="s">
        <v>7321</v>
      </c>
      <c r="C240" s="661" t="s">
        <v>6722</v>
      </c>
      <c r="D240" s="661" t="s">
        <v>7570</v>
      </c>
      <c r="E240" s="661" t="s">
        <v>7571</v>
      </c>
      <c r="F240" s="664">
        <v>1</v>
      </c>
      <c r="G240" s="664">
        <v>355</v>
      </c>
      <c r="H240" s="664">
        <v>1</v>
      </c>
      <c r="I240" s="664">
        <v>355</v>
      </c>
      <c r="J240" s="664">
        <v>1</v>
      </c>
      <c r="K240" s="664">
        <v>355</v>
      </c>
      <c r="L240" s="664">
        <v>1</v>
      </c>
      <c r="M240" s="664">
        <v>355</v>
      </c>
      <c r="N240" s="664">
        <v>19</v>
      </c>
      <c r="O240" s="664">
        <v>6745</v>
      </c>
      <c r="P240" s="677">
        <v>19</v>
      </c>
      <c r="Q240" s="665">
        <v>355</v>
      </c>
    </row>
    <row r="241" spans="1:17" ht="14.4" customHeight="1" x14ac:dyDescent="0.3">
      <c r="A241" s="660" t="s">
        <v>7320</v>
      </c>
      <c r="B241" s="661" t="s">
        <v>7321</v>
      </c>
      <c r="C241" s="661" t="s">
        <v>6722</v>
      </c>
      <c r="D241" s="661" t="s">
        <v>7572</v>
      </c>
      <c r="E241" s="661" t="s">
        <v>7573</v>
      </c>
      <c r="F241" s="664"/>
      <c r="G241" s="664"/>
      <c r="H241" s="664"/>
      <c r="I241" s="664"/>
      <c r="J241" s="664"/>
      <c r="K241" s="664"/>
      <c r="L241" s="664"/>
      <c r="M241" s="664"/>
      <c r="N241" s="664">
        <v>1</v>
      </c>
      <c r="O241" s="664">
        <v>354</v>
      </c>
      <c r="P241" s="677"/>
      <c r="Q241" s="665">
        <v>354</v>
      </c>
    </row>
    <row r="242" spans="1:17" ht="14.4" customHeight="1" x14ac:dyDescent="0.3">
      <c r="A242" s="660" t="s">
        <v>7320</v>
      </c>
      <c r="B242" s="661" t="s">
        <v>7321</v>
      </c>
      <c r="C242" s="661" t="s">
        <v>6722</v>
      </c>
      <c r="D242" s="661" t="s">
        <v>7574</v>
      </c>
      <c r="E242" s="661" t="s">
        <v>7575</v>
      </c>
      <c r="F242" s="664"/>
      <c r="G242" s="664"/>
      <c r="H242" s="664"/>
      <c r="I242" s="664"/>
      <c r="J242" s="664"/>
      <c r="K242" s="664"/>
      <c r="L242" s="664"/>
      <c r="M242" s="664"/>
      <c r="N242" s="664">
        <v>5</v>
      </c>
      <c r="O242" s="664">
        <v>2210</v>
      </c>
      <c r="P242" s="677"/>
      <c r="Q242" s="665">
        <v>442</v>
      </c>
    </row>
    <row r="243" spans="1:17" ht="14.4" customHeight="1" x14ac:dyDescent="0.3">
      <c r="A243" s="660" t="s">
        <v>7320</v>
      </c>
      <c r="B243" s="661" t="s">
        <v>7321</v>
      </c>
      <c r="C243" s="661" t="s">
        <v>6722</v>
      </c>
      <c r="D243" s="661" t="s">
        <v>7576</v>
      </c>
      <c r="E243" s="661" t="s">
        <v>7577</v>
      </c>
      <c r="F243" s="664">
        <v>3</v>
      </c>
      <c r="G243" s="664">
        <v>1578</v>
      </c>
      <c r="H243" s="664">
        <v>1</v>
      </c>
      <c r="I243" s="664">
        <v>526</v>
      </c>
      <c r="J243" s="664"/>
      <c r="K243" s="664"/>
      <c r="L243" s="664"/>
      <c r="M243" s="664"/>
      <c r="N243" s="664">
        <v>4</v>
      </c>
      <c r="O243" s="664">
        <v>2108</v>
      </c>
      <c r="P243" s="677">
        <v>1.3358681875792142</v>
      </c>
      <c r="Q243" s="665">
        <v>527</v>
      </c>
    </row>
    <row r="244" spans="1:17" ht="14.4" customHeight="1" x14ac:dyDescent="0.3">
      <c r="A244" s="660" t="s">
        <v>7320</v>
      </c>
      <c r="B244" s="661" t="s">
        <v>7321</v>
      </c>
      <c r="C244" s="661" t="s">
        <v>6722</v>
      </c>
      <c r="D244" s="661" t="s">
        <v>7578</v>
      </c>
      <c r="E244" s="661" t="s">
        <v>7579</v>
      </c>
      <c r="F244" s="664"/>
      <c r="G244" s="664"/>
      <c r="H244" s="664"/>
      <c r="I244" s="664"/>
      <c r="J244" s="664"/>
      <c r="K244" s="664"/>
      <c r="L244" s="664"/>
      <c r="M244" s="664"/>
      <c r="N244" s="664">
        <v>5</v>
      </c>
      <c r="O244" s="664">
        <v>8800</v>
      </c>
      <c r="P244" s="677"/>
      <c r="Q244" s="665">
        <v>1760</v>
      </c>
    </row>
    <row r="245" spans="1:17" ht="14.4" customHeight="1" x14ac:dyDescent="0.3">
      <c r="A245" s="660" t="s">
        <v>7320</v>
      </c>
      <c r="B245" s="661" t="s">
        <v>7321</v>
      </c>
      <c r="C245" s="661" t="s">
        <v>6722</v>
      </c>
      <c r="D245" s="661" t="s">
        <v>7580</v>
      </c>
      <c r="E245" s="661" t="s">
        <v>7581</v>
      </c>
      <c r="F245" s="664">
        <v>1</v>
      </c>
      <c r="G245" s="664">
        <v>135</v>
      </c>
      <c r="H245" s="664">
        <v>1</v>
      </c>
      <c r="I245" s="664">
        <v>135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7320</v>
      </c>
      <c r="B246" s="661" t="s">
        <v>7321</v>
      </c>
      <c r="C246" s="661" t="s">
        <v>6722</v>
      </c>
      <c r="D246" s="661" t="s">
        <v>7582</v>
      </c>
      <c r="E246" s="661" t="s">
        <v>7583</v>
      </c>
      <c r="F246" s="664">
        <v>1</v>
      </c>
      <c r="G246" s="664">
        <v>405</v>
      </c>
      <c r="H246" s="664">
        <v>1</v>
      </c>
      <c r="I246" s="664">
        <v>405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7320</v>
      </c>
      <c r="B247" s="661" t="s">
        <v>7321</v>
      </c>
      <c r="C247" s="661" t="s">
        <v>6722</v>
      </c>
      <c r="D247" s="661" t="s">
        <v>7584</v>
      </c>
      <c r="E247" s="661" t="s">
        <v>7585</v>
      </c>
      <c r="F247" s="664"/>
      <c r="G247" s="664"/>
      <c r="H247" s="664"/>
      <c r="I247" s="664"/>
      <c r="J247" s="664">
        <v>1</v>
      </c>
      <c r="K247" s="664">
        <v>783</v>
      </c>
      <c r="L247" s="664"/>
      <c r="M247" s="664">
        <v>783</v>
      </c>
      <c r="N247" s="664"/>
      <c r="O247" s="664"/>
      <c r="P247" s="677"/>
      <c r="Q247" s="665"/>
    </row>
    <row r="248" spans="1:17" ht="14.4" customHeight="1" x14ac:dyDescent="0.3">
      <c r="A248" s="660" t="s">
        <v>7320</v>
      </c>
      <c r="B248" s="661" t="s">
        <v>7321</v>
      </c>
      <c r="C248" s="661" t="s">
        <v>6722</v>
      </c>
      <c r="D248" s="661" t="s">
        <v>7586</v>
      </c>
      <c r="E248" s="661" t="s">
        <v>7587</v>
      </c>
      <c r="F248" s="664"/>
      <c r="G248" s="664"/>
      <c r="H248" s="664"/>
      <c r="I248" s="664"/>
      <c r="J248" s="664">
        <v>2</v>
      </c>
      <c r="K248" s="664">
        <v>376</v>
      </c>
      <c r="L248" s="664"/>
      <c r="M248" s="664">
        <v>188</v>
      </c>
      <c r="N248" s="664">
        <v>1</v>
      </c>
      <c r="O248" s="664">
        <v>189</v>
      </c>
      <c r="P248" s="677"/>
      <c r="Q248" s="665">
        <v>189</v>
      </c>
    </row>
    <row r="249" spans="1:17" ht="14.4" customHeight="1" x14ac:dyDescent="0.3">
      <c r="A249" s="660" t="s">
        <v>7320</v>
      </c>
      <c r="B249" s="661" t="s">
        <v>7588</v>
      </c>
      <c r="C249" s="661" t="s">
        <v>6722</v>
      </c>
      <c r="D249" s="661" t="s">
        <v>7589</v>
      </c>
      <c r="E249" s="661" t="s">
        <v>7590</v>
      </c>
      <c r="F249" s="664">
        <v>15</v>
      </c>
      <c r="G249" s="664">
        <v>15525</v>
      </c>
      <c r="H249" s="664">
        <v>1</v>
      </c>
      <c r="I249" s="664">
        <v>1035</v>
      </c>
      <c r="J249" s="664">
        <v>9</v>
      </c>
      <c r="K249" s="664">
        <v>9319</v>
      </c>
      <c r="L249" s="664">
        <v>0.60025764895330114</v>
      </c>
      <c r="M249" s="664">
        <v>1035.4444444444443</v>
      </c>
      <c r="N249" s="664">
        <v>11</v>
      </c>
      <c r="O249" s="664">
        <v>11407</v>
      </c>
      <c r="P249" s="677">
        <v>0.73475040257648949</v>
      </c>
      <c r="Q249" s="665">
        <v>1037</v>
      </c>
    </row>
    <row r="250" spans="1:17" ht="14.4" customHeight="1" x14ac:dyDescent="0.3">
      <c r="A250" s="660" t="s">
        <v>7320</v>
      </c>
      <c r="B250" s="661" t="s">
        <v>7588</v>
      </c>
      <c r="C250" s="661" t="s">
        <v>6722</v>
      </c>
      <c r="D250" s="661" t="s">
        <v>6786</v>
      </c>
      <c r="E250" s="661" t="s">
        <v>6787</v>
      </c>
      <c r="F250" s="664">
        <v>308</v>
      </c>
      <c r="G250" s="664">
        <v>383460</v>
      </c>
      <c r="H250" s="664">
        <v>1</v>
      </c>
      <c r="I250" s="664">
        <v>1245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7591</v>
      </c>
      <c r="B251" s="661" t="s">
        <v>7592</v>
      </c>
      <c r="C251" s="661" t="s">
        <v>6578</v>
      </c>
      <c r="D251" s="661" t="s">
        <v>7593</v>
      </c>
      <c r="E251" s="661" t="s">
        <v>7594</v>
      </c>
      <c r="F251" s="664">
        <v>0.5</v>
      </c>
      <c r="G251" s="664">
        <v>1000.13</v>
      </c>
      <c r="H251" s="664">
        <v>1</v>
      </c>
      <c r="I251" s="664">
        <v>2000.26</v>
      </c>
      <c r="J251" s="664">
        <v>0.5</v>
      </c>
      <c r="K251" s="664">
        <v>1000.13</v>
      </c>
      <c r="L251" s="664">
        <v>1</v>
      </c>
      <c r="M251" s="664">
        <v>2000.26</v>
      </c>
      <c r="N251" s="664"/>
      <c r="O251" s="664"/>
      <c r="P251" s="677"/>
      <c r="Q251" s="665"/>
    </row>
    <row r="252" spans="1:17" ht="14.4" customHeight="1" x14ac:dyDescent="0.3">
      <c r="A252" s="660" t="s">
        <v>7591</v>
      </c>
      <c r="B252" s="661" t="s">
        <v>7592</v>
      </c>
      <c r="C252" s="661" t="s">
        <v>6578</v>
      </c>
      <c r="D252" s="661" t="s">
        <v>7595</v>
      </c>
      <c r="E252" s="661" t="s">
        <v>7596</v>
      </c>
      <c r="F252" s="664"/>
      <c r="G252" s="664"/>
      <c r="H252" s="664"/>
      <c r="I252" s="664"/>
      <c r="J252" s="664">
        <v>1</v>
      </c>
      <c r="K252" s="664">
        <v>2671.45</v>
      </c>
      <c r="L252" s="664"/>
      <c r="M252" s="664">
        <v>2671.45</v>
      </c>
      <c r="N252" s="664">
        <v>0.37</v>
      </c>
      <c r="O252" s="664">
        <v>945.46</v>
      </c>
      <c r="P252" s="677"/>
      <c r="Q252" s="665">
        <v>2555.2972972972975</v>
      </c>
    </row>
    <row r="253" spans="1:17" ht="14.4" customHeight="1" x14ac:dyDescent="0.3">
      <c r="A253" s="660" t="s">
        <v>7591</v>
      </c>
      <c r="B253" s="661" t="s">
        <v>7592</v>
      </c>
      <c r="C253" s="661" t="s">
        <v>6578</v>
      </c>
      <c r="D253" s="661" t="s">
        <v>7597</v>
      </c>
      <c r="E253" s="661" t="s">
        <v>7596</v>
      </c>
      <c r="F253" s="664">
        <v>0.4</v>
      </c>
      <c r="G253" s="664">
        <v>2659.83</v>
      </c>
      <c r="H253" s="664">
        <v>1</v>
      </c>
      <c r="I253" s="664">
        <v>6649.5749999999998</v>
      </c>
      <c r="J253" s="664">
        <v>0.4</v>
      </c>
      <c r="K253" s="664">
        <v>2671.44</v>
      </c>
      <c r="L253" s="664">
        <v>1.0043649406165056</v>
      </c>
      <c r="M253" s="664">
        <v>6678.5999999999995</v>
      </c>
      <c r="N253" s="664">
        <v>0.4</v>
      </c>
      <c r="O253" s="664">
        <v>2555.3000000000002</v>
      </c>
      <c r="P253" s="677">
        <v>0.96070049589635442</v>
      </c>
      <c r="Q253" s="665">
        <v>6388.25</v>
      </c>
    </row>
    <row r="254" spans="1:17" ht="14.4" customHeight="1" x14ac:dyDescent="0.3">
      <c r="A254" s="660" t="s">
        <v>7591</v>
      </c>
      <c r="B254" s="661" t="s">
        <v>7592</v>
      </c>
      <c r="C254" s="661" t="s">
        <v>6578</v>
      </c>
      <c r="D254" s="661" t="s">
        <v>7598</v>
      </c>
      <c r="E254" s="661" t="s">
        <v>7599</v>
      </c>
      <c r="F254" s="664"/>
      <c r="G254" s="664"/>
      <c r="H254" s="664"/>
      <c r="I254" s="664"/>
      <c r="J254" s="664"/>
      <c r="K254" s="664"/>
      <c r="L254" s="664"/>
      <c r="M254" s="664"/>
      <c r="N254" s="664">
        <v>0.04</v>
      </c>
      <c r="O254" s="664">
        <v>197.75</v>
      </c>
      <c r="P254" s="677"/>
      <c r="Q254" s="665">
        <v>4943.75</v>
      </c>
    </row>
    <row r="255" spans="1:17" ht="14.4" customHeight="1" x14ac:dyDescent="0.3">
      <c r="A255" s="660" t="s">
        <v>7591</v>
      </c>
      <c r="B255" s="661" t="s">
        <v>7592</v>
      </c>
      <c r="C255" s="661" t="s">
        <v>6578</v>
      </c>
      <c r="D255" s="661" t="s">
        <v>7600</v>
      </c>
      <c r="E255" s="661" t="s">
        <v>7270</v>
      </c>
      <c r="F255" s="664">
        <v>1.2</v>
      </c>
      <c r="G255" s="664">
        <v>1180.81</v>
      </c>
      <c r="H255" s="664">
        <v>1</v>
      </c>
      <c r="I255" s="664">
        <v>984.00833333333333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7591</v>
      </c>
      <c r="B256" s="661" t="s">
        <v>7592</v>
      </c>
      <c r="C256" s="661" t="s">
        <v>6578</v>
      </c>
      <c r="D256" s="661" t="s">
        <v>7601</v>
      </c>
      <c r="E256" s="661" t="s">
        <v>7599</v>
      </c>
      <c r="F256" s="664">
        <v>0.55000000000000004</v>
      </c>
      <c r="G256" s="664">
        <v>5685.4299999999985</v>
      </c>
      <c r="H256" s="664">
        <v>1</v>
      </c>
      <c r="I256" s="664">
        <v>10337.145454545451</v>
      </c>
      <c r="J256" s="664">
        <v>0.27</v>
      </c>
      <c r="K256" s="664">
        <v>2791.0500000000006</v>
      </c>
      <c r="L256" s="664">
        <v>0.49091273659160367</v>
      </c>
      <c r="M256" s="664">
        <v>10337.222222222224</v>
      </c>
      <c r="N256" s="664">
        <v>0.69000000000000017</v>
      </c>
      <c r="O256" s="664">
        <v>6822.4000000000005</v>
      </c>
      <c r="P256" s="677">
        <v>1.1999795969697986</v>
      </c>
      <c r="Q256" s="665">
        <v>9887.5362318840562</v>
      </c>
    </row>
    <row r="257" spans="1:17" ht="14.4" customHeight="1" x14ac:dyDescent="0.3">
      <c r="A257" s="660" t="s">
        <v>7591</v>
      </c>
      <c r="B257" s="661" t="s">
        <v>7592</v>
      </c>
      <c r="C257" s="661" t="s">
        <v>6578</v>
      </c>
      <c r="D257" s="661" t="s">
        <v>7602</v>
      </c>
      <c r="E257" s="661" t="s">
        <v>7603</v>
      </c>
      <c r="F257" s="664"/>
      <c r="G257" s="664"/>
      <c r="H257" s="664"/>
      <c r="I257" s="664"/>
      <c r="J257" s="664"/>
      <c r="K257" s="664"/>
      <c r="L257" s="664"/>
      <c r="M257" s="664"/>
      <c r="N257" s="664">
        <v>0.04</v>
      </c>
      <c r="O257" s="664">
        <v>187.01</v>
      </c>
      <c r="P257" s="677"/>
      <c r="Q257" s="665">
        <v>4675.25</v>
      </c>
    </row>
    <row r="258" spans="1:17" ht="14.4" customHeight="1" x14ac:dyDescent="0.3">
      <c r="A258" s="660" t="s">
        <v>7591</v>
      </c>
      <c r="B258" s="661" t="s">
        <v>7592</v>
      </c>
      <c r="C258" s="661" t="s">
        <v>6578</v>
      </c>
      <c r="D258" s="661" t="s">
        <v>7604</v>
      </c>
      <c r="E258" s="661" t="s">
        <v>7599</v>
      </c>
      <c r="F258" s="664">
        <v>0.04</v>
      </c>
      <c r="G258" s="664">
        <v>260.26</v>
      </c>
      <c r="H258" s="664">
        <v>1</v>
      </c>
      <c r="I258" s="664">
        <v>6506.5</v>
      </c>
      <c r="J258" s="664">
        <v>0.04</v>
      </c>
      <c r="K258" s="664">
        <v>260.26</v>
      </c>
      <c r="L258" s="664">
        <v>1</v>
      </c>
      <c r="M258" s="664">
        <v>6506.5</v>
      </c>
      <c r="N258" s="664"/>
      <c r="O258" s="664"/>
      <c r="P258" s="677"/>
      <c r="Q258" s="665"/>
    </row>
    <row r="259" spans="1:17" ht="14.4" customHeight="1" x14ac:dyDescent="0.3">
      <c r="A259" s="660" t="s">
        <v>7591</v>
      </c>
      <c r="B259" s="661" t="s">
        <v>7592</v>
      </c>
      <c r="C259" s="661" t="s">
        <v>6578</v>
      </c>
      <c r="D259" s="661" t="s">
        <v>7605</v>
      </c>
      <c r="E259" s="661" t="s">
        <v>7606</v>
      </c>
      <c r="F259" s="664">
        <v>3</v>
      </c>
      <c r="G259" s="664">
        <v>2917.1800000000003</v>
      </c>
      <c r="H259" s="664">
        <v>1</v>
      </c>
      <c r="I259" s="664">
        <v>972.39333333333343</v>
      </c>
      <c r="J259" s="664">
        <v>5.5</v>
      </c>
      <c r="K259" s="664">
        <v>5363.71</v>
      </c>
      <c r="L259" s="664">
        <v>1.8386626810824149</v>
      </c>
      <c r="M259" s="664">
        <v>975.22</v>
      </c>
      <c r="N259" s="664">
        <v>7.5</v>
      </c>
      <c r="O259" s="664">
        <v>6996.1499999999987</v>
      </c>
      <c r="P259" s="677">
        <v>2.3982579066084364</v>
      </c>
      <c r="Q259" s="665">
        <v>932.81999999999982</v>
      </c>
    </row>
    <row r="260" spans="1:17" ht="14.4" customHeight="1" x14ac:dyDescent="0.3">
      <c r="A260" s="660" t="s">
        <v>7591</v>
      </c>
      <c r="B260" s="661" t="s">
        <v>7592</v>
      </c>
      <c r="C260" s="661" t="s">
        <v>6578</v>
      </c>
      <c r="D260" s="661" t="s">
        <v>7271</v>
      </c>
      <c r="E260" s="661" t="s">
        <v>7272</v>
      </c>
      <c r="F260" s="664">
        <v>0.7</v>
      </c>
      <c r="G260" s="664">
        <v>7614.68</v>
      </c>
      <c r="H260" s="664">
        <v>1</v>
      </c>
      <c r="I260" s="664">
        <v>10878.114285714288</v>
      </c>
      <c r="J260" s="664">
        <v>0.75</v>
      </c>
      <c r="K260" s="664">
        <v>8191.1900000000005</v>
      </c>
      <c r="L260" s="664">
        <v>1.0757103384515174</v>
      </c>
      <c r="M260" s="664">
        <v>10921.586666666668</v>
      </c>
      <c r="N260" s="664">
        <v>0.05</v>
      </c>
      <c r="O260" s="664">
        <v>442.7</v>
      </c>
      <c r="P260" s="677">
        <v>5.8137702437922538E-2</v>
      </c>
      <c r="Q260" s="665">
        <v>8854</v>
      </c>
    </row>
    <row r="261" spans="1:17" ht="14.4" customHeight="1" x14ac:dyDescent="0.3">
      <c r="A261" s="660" t="s">
        <v>7591</v>
      </c>
      <c r="B261" s="661" t="s">
        <v>7592</v>
      </c>
      <c r="C261" s="661" t="s">
        <v>6578</v>
      </c>
      <c r="D261" s="661" t="s">
        <v>7607</v>
      </c>
      <c r="E261" s="661" t="s">
        <v>7608</v>
      </c>
      <c r="F261" s="664">
        <v>0.1</v>
      </c>
      <c r="G261" s="664">
        <v>195.61</v>
      </c>
      <c r="H261" s="664">
        <v>1</v>
      </c>
      <c r="I261" s="664">
        <v>1956.1000000000001</v>
      </c>
      <c r="J261" s="664"/>
      <c r="K261" s="664"/>
      <c r="L261" s="664"/>
      <c r="M261" s="664"/>
      <c r="N261" s="664">
        <v>0.6</v>
      </c>
      <c r="O261" s="664">
        <v>1169.5800000000002</v>
      </c>
      <c r="P261" s="677">
        <v>5.9791421706456731</v>
      </c>
      <c r="Q261" s="665">
        <v>1949.3000000000004</v>
      </c>
    </row>
    <row r="262" spans="1:17" ht="14.4" customHeight="1" x14ac:dyDescent="0.3">
      <c r="A262" s="660" t="s">
        <v>7591</v>
      </c>
      <c r="B262" s="661" t="s">
        <v>7592</v>
      </c>
      <c r="C262" s="661" t="s">
        <v>6578</v>
      </c>
      <c r="D262" s="661" t="s">
        <v>7274</v>
      </c>
      <c r="E262" s="661" t="s">
        <v>7272</v>
      </c>
      <c r="F262" s="664"/>
      <c r="G262" s="664"/>
      <c r="H262" s="664"/>
      <c r="I262" s="664"/>
      <c r="J262" s="664"/>
      <c r="K262" s="664"/>
      <c r="L262" s="664"/>
      <c r="M262" s="664"/>
      <c r="N262" s="664">
        <v>2.1</v>
      </c>
      <c r="O262" s="664">
        <v>3718.6800000000003</v>
      </c>
      <c r="P262" s="677"/>
      <c r="Q262" s="665">
        <v>1770.8</v>
      </c>
    </row>
    <row r="263" spans="1:17" ht="14.4" customHeight="1" x14ac:dyDescent="0.3">
      <c r="A263" s="660" t="s">
        <v>7591</v>
      </c>
      <c r="B263" s="661" t="s">
        <v>7592</v>
      </c>
      <c r="C263" s="661" t="s">
        <v>6578</v>
      </c>
      <c r="D263" s="661" t="s">
        <v>7609</v>
      </c>
      <c r="E263" s="661" t="s">
        <v>7610</v>
      </c>
      <c r="F263" s="664"/>
      <c r="G263" s="664"/>
      <c r="H263" s="664"/>
      <c r="I263" s="664"/>
      <c r="J263" s="664"/>
      <c r="K263" s="664"/>
      <c r="L263" s="664"/>
      <c r="M263" s="664"/>
      <c r="N263" s="664">
        <v>0.15</v>
      </c>
      <c r="O263" s="664">
        <v>77.64</v>
      </c>
      <c r="P263" s="677"/>
      <c r="Q263" s="665">
        <v>517.6</v>
      </c>
    </row>
    <row r="264" spans="1:17" ht="14.4" customHeight="1" x14ac:dyDescent="0.3">
      <c r="A264" s="660" t="s">
        <v>7591</v>
      </c>
      <c r="B264" s="661" t="s">
        <v>7592</v>
      </c>
      <c r="C264" s="661" t="s">
        <v>6578</v>
      </c>
      <c r="D264" s="661" t="s">
        <v>7275</v>
      </c>
      <c r="E264" s="661" t="s">
        <v>7276</v>
      </c>
      <c r="F264" s="664">
        <v>0.03</v>
      </c>
      <c r="G264" s="664">
        <v>28.09</v>
      </c>
      <c r="H264" s="664">
        <v>1</v>
      </c>
      <c r="I264" s="664">
        <v>936.33333333333337</v>
      </c>
      <c r="J264" s="664">
        <v>0.05</v>
      </c>
      <c r="K264" s="664">
        <v>47.24</v>
      </c>
      <c r="L264" s="664">
        <v>1.6817372730509079</v>
      </c>
      <c r="M264" s="664">
        <v>944.8</v>
      </c>
      <c r="N264" s="664"/>
      <c r="O264" s="664"/>
      <c r="P264" s="677"/>
      <c r="Q264" s="665"/>
    </row>
    <row r="265" spans="1:17" ht="14.4" customHeight="1" x14ac:dyDescent="0.3">
      <c r="A265" s="660" t="s">
        <v>7591</v>
      </c>
      <c r="B265" s="661" t="s">
        <v>7592</v>
      </c>
      <c r="C265" s="661" t="s">
        <v>6578</v>
      </c>
      <c r="D265" s="661" t="s">
        <v>7611</v>
      </c>
      <c r="E265" s="661" t="s">
        <v>7272</v>
      </c>
      <c r="F265" s="664"/>
      <c r="G265" s="664"/>
      <c r="H265" s="664"/>
      <c r="I265" s="664"/>
      <c r="J265" s="664"/>
      <c r="K265" s="664"/>
      <c r="L265" s="664"/>
      <c r="M265" s="664"/>
      <c r="N265" s="664">
        <v>0.22</v>
      </c>
      <c r="O265" s="664">
        <v>7366.5499999999993</v>
      </c>
      <c r="P265" s="677"/>
      <c r="Q265" s="665">
        <v>33484.318181818177</v>
      </c>
    </row>
    <row r="266" spans="1:17" ht="14.4" customHeight="1" x14ac:dyDescent="0.3">
      <c r="A266" s="660" t="s">
        <v>7591</v>
      </c>
      <c r="B266" s="661" t="s">
        <v>7592</v>
      </c>
      <c r="C266" s="661" t="s">
        <v>6715</v>
      </c>
      <c r="D266" s="661" t="s">
        <v>7612</v>
      </c>
      <c r="E266" s="661" t="s">
        <v>7613</v>
      </c>
      <c r="F266" s="664">
        <v>1</v>
      </c>
      <c r="G266" s="664">
        <v>1707.31</v>
      </c>
      <c r="H266" s="664">
        <v>1</v>
      </c>
      <c r="I266" s="664">
        <v>1707.31</v>
      </c>
      <c r="J266" s="664"/>
      <c r="K266" s="664"/>
      <c r="L266" s="664"/>
      <c r="M266" s="664"/>
      <c r="N266" s="664">
        <v>1</v>
      </c>
      <c r="O266" s="664">
        <v>1707.31</v>
      </c>
      <c r="P266" s="677">
        <v>1</v>
      </c>
      <c r="Q266" s="665">
        <v>1707.31</v>
      </c>
    </row>
    <row r="267" spans="1:17" ht="14.4" customHeight="1" x14ac:dyDescent="0.3">
      <c r="A267" s="660" t="s">
        <v>7591</v>
      </c>
      <c r="B267" s="661" t="s">
        <v>7592</v>
      </c>
      <c r="C267" s="661" t="s">
        <v>6715</v>
      </c>
      <c r="D267" s="661" t="s">
        <v>7614</v>
      </c>
      <c r="E267" s="661" t="s">
        <v>7615</v>
      </c>
      <c r="F267" s="664">
        <v>1</v>
      </c>
      <c r="G267" s="664">
        <v>605.65</v>
      </c>
      <c r="H267" s="664">
        <v>1</v>
      </c>
      <c r="I267" s="664">
        <v>605.65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7591</v>
      </c>
      <c r="B268" s="661" t="s">
        <v>7592</v>
      </c>
      <c r="C268" s="661" t="s">
        <v>6715</v>
      </c>
      <c r="D268" s="661" t="s">
        <v>7616</v>
      </c>
      <c r="E268" s="661" t="s">
        <v>7617</v>
      </c>
      <c r="F268" s="664">
        <v>1</v>
      </c>
      <c r="G268" s="664">
        <v>18223.11</v>
      </c>
      <c r="H268" s="664">
        <v>1</v>
      </c>
      <c r="I268" s="664">
        <v>18223.11</v>
      </c>
      <c r="J268" s="664"/>
      <c r="K268" s="664"/>
      <c r="L268" s="664"/>
      <c r="M268" s="664"/>
      <c r="N268" s="664">
        <v>1</v>
      </c>
      <c r="O268" s="664">
        <v>18223.11</v>
      </c>
      <c r="P268" s="677">
        <v>1</v>
      </c>
      <c r="Q268" s="665">
        <v>18223.11</v>
      </c>
    </row>
    <row r="269" spans="1:17" ht="14.4" customHeight="1" x14ac:dyDescent="0.3">
      <c r="A269" s="660" t="s">
        <v>7591</v>
      </c>
      <c r="B269" s="661" t="s">
        <v>7592</v>
      </c>
      <c r="C269" s="661" t="s">
        <v>6715</v>
      </c>
      <c r="D269" s="661" t="s">
        <v>7618</v>
      </c>
      <c r="E269" s="661" t="s">
        <v>7619</v>
      </c>
      <c r="F269" s="664">
        <v>1</v>
      </c>
      <c r="G269" s="664">
        <v>359.1</v>
      </c>
      <c r="H269" s="664">
        <v>1</v>
      </c>
      <c r="I269" s="664">
        <v>359.1</v>
      </c>
      <c r="J269" s="664"/>
      <c r="K269" s="664"/>
      <c r="L269" s="664"/>
      <c r="M269" s="664"/>
      <c r="N269" s="664">
        <v>1</v>
      </c>
      <c r="O269" s="664">
        <v>359.1</v>
      </c>
      <c r="P269" s="677">
        <v>1</v>
      </c>
      <c r="Q269" s="665">
        <v>359.1</v>
      </c>
    </row>
    <row r="270" spans="1:17" ht="14.4" customHeight="1" x14ac:dyDescent="0.3">
      <c r="A270" s="660" t="s">
        <v>7591</v>
      </c>
      <c r="B270" s="661" t="s">
        <v>7592</v>
      </c>
      <c r="C270" s="661" t="s">
        <v>6715</v>
      </c>
      <c r="D270" s="661" t="s">
        <v>7620</v>
      </c>
      <c r="E270" s="661" t="s">
        <v>7621</v>
      </c>
      <c r="F270" s="664"/>
      <c r="G270" s="664"/>
      <c r="H270" s="664"/>
      <c r="I270" s="664"/>
      <c r="J270" s="664"/>
      <c r="K270" s="664"/>
      <c r="L270" s="664"/>
      <c r="M270" s="664"/>
      <c r="N270" s="664">
        <v>2</v>
      </c>
      <c r="O270" s="664">
        <v>1787.8</v>
      </c>
      <c r="P270" s="677"/>
      <c r="Q270" s="665">
        <v>893.9</v>
      </c>
    </row>
    <row r="271" spans="1:17" ht="14.4" customHeight="1" x14ac:dyDescent="0.3">
      <c r="A271" s="660" t="s">
        <v>7591</v>
      </c>
      <c r="B271" s="661" t="s">
        <v>7592</v>
      </c>
      <c r="C271" s="661" t="s">
        <v>6722</v>
      </c>
      <c r="D271" s="661" t="s">
        <v>7622</v>
      </c>
      <c r="E271" s="661" t="s">
        <v>7623</v>
      </c>
      <c r="F271" s="664">
        <v>14</v>
      </c>
      <c r="G271" s="664">
        <v>2870</v>
      </c>
      <c r="H271" s="664">
        <v>1</v>
      </c>
      <c r="I271" s="664">
        <v>205</v>
      </c>
      <c r="J271" s="664">
        <v>24</v>
      </c>
      <c r="K271" s="664">
        <v>4923</v>
      </c>
      <c r="L271" s="664">
        <v>1.7153310104529618</v>
      </c>
      <c r="M271" s="664">
        <v>205.125</v>
      </c>
      <c r="N271" s="664">
        <v>47</v>
      </c>
      <c r="O271" s="664">
        <v>9729</v>
      </c>
      <c r="P271" s="677">
        <v>3.3898954703832751</v>
      </c>
      <c r="Q271" s="665">
        <v>207</v>
      </c>
    </row>
    <row r="272" spans="1:17" ht="14.4" customHeight="1" x14ac:dyDescent="0.3">
      <c r="A272" s="660" t="s">
        <v>7591</v>
      </c>
      <c r="B272" s="661" t="s">
        <v>7592</v>
      </c>
      <c r="C272" s="661" t="s">
        <v>6722</v>
      </c>
      <c r="D272" s="661" t="s">
        <v>7624</v>
      </c>
      <c r="E272" s="661" t="s">
        <v>7625</v>
      </c>
      <c r="F272" s="664"/>
      <c r="G272" s="664"/>
      <c r="H272" s="664"/>
      <c r="I272" s="664"/>
      <c r="J272" s="664">
        <v>1</v>
      </c>
      <c r="K272" s="664">
        <v>151</v>
      </c>
      <c r="L272" s="664"/>
      <c r="M272" s="664">
        <v>151</v>
      </c>
      <c r="N272" s="664">
        <v>5</v>
      </c>
      <c r="O272" s="664">
        <v>755</v>
      </c>
      <c r="P272" s="677"/>
      <c r="Q272" s="665">
        <v>151</v>
      </c>
    </row>
    <row r="273" spans="1:17" ht="14.4" customHeight="1" x14ac:dyDescent="0.3">
      <c r="A273" s="660" t="s">
        <v>7591</v>
      </c>
      <c r="B273" s="661" t="s">
        <v>7592</v>
      </c>
      <c r="C273" s="661" t="s">
        <v>6722</v>
      </c>
      <c r="D273" s="661" t="s">
        <v>7626</v>
      </c>
      <c r="E273" s="661" t="s">
        <v>7627</v>
      </c>
      <c r="F273" s="664">
        <v>4</v>
      </c>
      <c r="G273" s="664">
        <v>728</v>
      </c>
      <c r="H273" s="664">
        <v>1</v>
      </c>
      <c r="I273" s="664">
        <v>182</v>
      </c>
      <c r="J273" s="664">
        <v>1</v>
      </c>
      <c r="K273" s="664">
        <v>182</v>
      </c>
      <c r="L273" s="664">
        <v>0.25</v>
      </c>
      <c r="M273" s="664">
        <v>182</v>
      </c>
      <c r="N273" s="664">
        <v>10</v>
      </c>
      <c r="O273" s="664">
        <v>1830</v>
      </c>
      <c r="P273" s="677">
        <v>2.5137362637362637</v>
      </c>
      <c r="Q273" s="665">
        <v>183</v>
      </c>
    </row>
    <row r="274" spans="1:17" ht="14.4" customHeight="1" x14ac:dyDescent="0.3">
      <c r="A274" s="660" t="s">
        <v>7591</v>
      </c>
      <c r="B274" s="661" t="s">
        <v>7592</v>
      </c>
      <c r="C274" s="661" t="s">
        <v>6722</v>
      </c>
      <c r="D274" s="661" t="s">
        <v>7628</v>
      </c>
      <c r="E274" s="661" t="s">
        <v>7629</v>
      </c>
      <c r="F274" s="664">
        <v>2</v>
      </c>
      <c r="G274" s="664">
        <v>248</v>
      </c>
      <c r="H274" s="664">
        <v>1</v>
      </c>
      <c r="I274" s="664">
        <v>124</v>
      </c>
      <c r="J274" s="664"/>
      <c r="K274" s="664"/>
      <c r="L274" s="664"/>
      <c r="M274" s="664"/>
      <c r="N274" s="664">
        <v>7</v>
      </c>
      <c r="O274" s="664">
        <v>875</v>
      </c>
      <c r="P274" s="677">
        <v>3.528225806451613</v>
      </c>
      <c r="Q274" s="665">
        <v>125</v>
      </c>
    </row>
    <row r="275" spans="1:17" ht="14.4" customHeight="1" x14ac:dyDescent="0.3">
      <c r="A275" s="660" t="s">
        <v>7591</v>
      </c>
      <c r="B275" s="661" t="s">
        <v>7592</v>
      </c>
      <c r="C275" s="661" t="s">
        <v>6722</v>
      </c>
      <c r="D275" s="661" t="s">
        <v>7630</v>
      </c>
      <c r="E275" s="661" t="s">
        <v>7631</v>
      </c>
      <c r="F275" s="664">
        <v>3</v>
      </c>
      <c r="G275" s="664">
        <v>651</v>
      </c>
      <c r="H275" s="664">
        <v>1</v>
      </c>
      <c r="I275" s="664">
        <v>217</v>
      </c>
      <c r="J275" s="664">
        <v>7</v>
      </c>
      <c r="K275" s="664">
        <v>1521</v>
      </c>
      <c r="L275" s="664">
        <v>2.3364055299539173</v>
      </c>
      <c r="M275" s="664">
        <v>217.28571428571428</v>
      </c>
      <c r="N275" s="664">
        <v>15</v>
      </c>
      <c r="O275" s="664">
        <v>3285</v>
      </c>
      <c r="P275" s="677">
        <v>5.0460829493087553</v>
      </c>
      <c r="Q275" s="665">
        <v>219</v>
      </c>
    </row>
    <row r="276" spans="1:17" ht="14.4" customHeight="1" x14ac:dyDescent="0.3">
      <c r="A276" s="660" t="s">
        <v>7591</v>
      </c>
      <c r="B276" s="661" t="s">
        <v>7592</v>
      </c>
      <c r="C276" s="661" t="s">
        <v>6722</v>
      </c>
      <c r="D276" s="661" t="s">
        <v>7254</v>
      </c>
      <c r="E276" s="661" t="s">
        <v>7255</v>
      </c>
      <c r="F276" s="664">
        <v>6</v>
      </c>
      <c r="G276" s="664">
        <v>1314</v>
      </c>
      <c r="H276" s="664">
        <v>1</v>
      </c>
      <c r="I276" s="664">
        <v>219</v>
      </c>
      <c r="J276" s="664">
        <v>2</v>
      </c>
      <c r="K276" s="664">
        <v>438</v>
      </c>
      <c r="L276" s="664">
        <v>0.33333333333333331</v>
      </c>
      <c r="M276" s="664">
        <v>219</v>
      </c>
      <c r="N276" s="664">
        <v>5</v>
      </c>
      <c r="O276" s="664">
        <v>1105</v>
      </c>
      <c r="P276" s="677">
        <v>0.84094368340943682</v>
      </c>
      <c r="Q276" s="665">
        <v>221</v>
      </c>
    </row>
    <row r="277" spans="1:17" ht="14.4" customHeight="1" x14ac:dyDescent="0.3">
      <c r="A277" s="660" t="s">
        <v>7591</v>
      </c>
      <c r="B277" s="661" t="s">
        <v>7592</v>
      </c>
      <c r="C277" s="661" t="s">
        <v>6722</v>
      </c>
      <c r="D277" s="661" t="s">
        <v>7261</v>
      </c>
      <c r="E277" s="661" t="s">
        <v>7262</v>
      </c>
      <c r="F277" s="664">
        <v>24</v>
      </c>
      <c r="G277" s="664">
        <v>7824</v>
      </c>
      <c r="H277" s="664">
        <v>1</v>
      </c>
      <c r="I277" s="664">
        <v>326</v>
      </c>
      <c r="J277" s="664">
        <v>13</v>
      </c>
      <c r="K277" s="664">
        <v>4241</v>
      </c>
      <c r="L277" s="664">
        <v>0.5420501022494888</v>
      </c>
      <c r="M277" s="664">
        <v>326.23076923076923</v>
      </c>
      <c r="N277" s="664">
        <v>37</v>
      </c>
      <c r="O277" s="664">
        <v>12210</v>
      </c>
      <c r="P277" s="677">
        <v>1.5605828220858895</v>
      </c>
      <c r="Q277" s="665">
        <v>330</v>
      </c>
    </row>
    <row r="278" spans="1:17" ht="14.4" customHeight="1" x14ac:dyDescent="0.3">
      <c r="A278" s="660" t="s">
        <v>7591</v>
      </c>
      <c r="B278" s="661" t="s">
        <v>7592</v>
      </c>
      <c r="C278" s="661" t="s">
        <v>6722</v>
      </c>
      <c r="D278" s="661" t="s">
        <v>7632</v>
      </c>
      <c r="E278" s="661" t="s">
        <v>7633</v>
      </c>
      <c r="F278" s="664">
        <v>1</v>
      </c>
      <c r="G278" s="664">
        <v>3815</v>
      </c>
      <c r="H278" s="664">
        <v>1</v>
      </c>
      <c r="I278" s="664">
        <v>3815</v>
      </c>
      <c r="J278" s="664"/>
      <c r="K278" s="664"/>
      <c r="L278" s="664"/>
      <c r="M278" s="664"/>
      <c r="N278" s="664">
        <v>1</v>
      </c>
      <c r="O278" s="664">
        <v>3824</v>
      </c>
      <c r="P278" s="677">
        <v>1.0023591087811272</v>
      </c>
      <c r="Q278" s="665">
        <v>3824</v>
      </c>
    </row>
    <row r="279" spans="1:17" ht="14.4" customHeight="1" x14ac:dyDescent="0.3">
      <c r="A279" s="660" t="s">
        <v>7591</v>
      </c>
      <c r="B279" s="661" t="s">
        <v>7592</v>
      </c>
      <c r="C279" s="661" t="s">
        <v>6722</v>
      </c>
      <c r="D279" s="661" t="s">
        <v>7634</v>
      </c>
      <c r="E279" s="661" t="s">
        <v>7635</v>
      </c>
      <c r="F279" s="664"/>
      <c r="G279" s="664"/>
      <c r="H279" s="664"/>
      <c r="I279" s="664"/>
      <c r="J279" s="664"/>
      <c r="K279" s="664"/>
      <c r="L279" s="664"/>
      <c r="M279" s="664"/>
      <c r="N279" s="664">
        <v>1</v>
      </c>
      <c r="O279" s="664">
        <v>5162</v>
      </c>
      <c r="P279" s="677"/>
      <c r="Q279" s="665">
        <v>5162</v>
      </c>
    </row>
    <row r="280" spans="1:17" ht="14.4" customHeight="1" x14ac:dyDescent="0.3">
      <c r="A280" s="660" t="s">
        <v>7591</v>
      </c>
      <c r="B280" s="661" t="s">
        <v>7592</v>
      </c>
      <c r="C280" s="661" t="s">
        <v>6722</v>
      </c>
      <c r="D280" s="661" t="s">
        <v>7636</v>
      </c>
      <c r="E280" s="661" t="s">
        <v>7637</v>
      </c>
      <c r="F280" s="664">
        <v>4</v>
      </c>
      <c r="G280" s="664">
        <v>5108</v>
      </c>
      <c r="H280" s="664">
        <v>1</v>
      </c>
      <c r="I280" s="664">
        <v>1277</v>
      </c>
      <c r="J280" s="664">
        <v>2</v>
      </c>
      <c r="K280" s="664">
        <v>2554</v>
      </c>
      <c r="L280" s="664">
        <v>0.5</v>
      </c>
      <c r="M280" s="664">
        <v>1277</v>
      </c>
      <c r="N280" s="664">
        <v>8</v>
      </c>
      <c r="O280" s="664">
        <v>10248</v>
      </c>
      <c r="P280" s="677">
        <v>2.0062646828504307</v>
      </c>
      <c r="Q280" s="665">
        <v>1281</v>
      </c>
    </row>
    <row r="281" spans="1:17" ht="14.4" customHeight="1" x14ac:dyDescent="0.3">
      <c r="A281" s="660" t="s">
        <v>7591</v>
      </c>
      <c r="B281" s="661" t="s">
        <v>7592</v>
      </c>
      <c r="C281" s="661" t="s">
        <v>6722</v>
      </c>
      <c r="D281" s="661" t="s">
        <v>7638</v>
      </c>
      <c r="E281" s="661" t="s">
        <v>7639</v>
      </c>
      <c r="F281" s="664">
        <v>4</v>
      </c>
      <c r="G281" s="664">
        <v>4656</v>
      </c>
      <c r="H281" s="664">
        <v>1</v>
      </c>
      <c r="I281" s="664">
        <v>1164</v>
      </c>
      <c r="J281" s="664">
        <v>2</v>
      </c>
      <c r="K281" s="664">
        <v>2328</v>
      </c>
      <c r="L281" s="664">
        <v>0.5</v>
      </c>
      <c r="M281" s="664">
        <v>1164</v>
      </c>
      <c r="N281" s="664">
        <v>7</v>
      </c>
      <c r="O281" s="664">
        <v>8169</v>
      </c>
      <c r="P281" s="677">
        <v>1.7545103092783505</v>
      </c>
      <c r="Q281" s="665">
        <v>1167</v>
      </c>
    </row>
    <row r="282" spans="1:17" ht="14.4" customHeight="1" x14ac:dyDescent="0.3">
      <c r="A282" s="660" t="s">
        <v>7591</v>
      </c>
      <c r="B282" s="661" t="s">
        <v>7592</v>
      </c>
      <c r="C282" s="661" t="s">
        <v>6722</v>
      </c>
      <c r="D282" s="661" t="s">
        <v>7640</v>
      </c>
      <c r="E282" s="661" t="s">
        <v>7641</v>
      </c>
      <c r="F282" s="664">
        <v>23</v>
      </c>
      <c r="G282" s="664">
        <v>116564</v>
      </c>
      <c r="H282" s="664">
        <v>1</v>
      </c>
      <c r="I282" s="664">
        <v>5068</v>
      </c>
      <c r="J282" s="664">
        <v>33</v>
      </c>
      <c r="K282" s="664">
        <v>167340</v>
      </c>
      <c r="L282" s="664">
        <v>1.4356061905905768</v>
      </c>
      <c r="M282" s="664">
        <v>5070.909090909091</v>
      </c>
      <c r="N282" s="664">
        <v>40</v>
      </c>
      <c r="O282" s="664">
        <v>203040</v>
      </c>
      <c r="P282" s="677">
        <v>1.741875707765691</v>
      </c>
      <c r="Q282" s="665">
        <v>5076</v>
      </c>
    </row>
    <row r="283" spans="1:17" ht="14.4" customHeight="1" x14ac:dyDescent="0.3">
      <c r="A283" s="660" t="s">
        <v>7591</v>
      </c>
      <c r="B283" s="661" t="s">
        <v>7592</v>
      </c>
      <c r="C283" s="661" t="s">
        <v>6722</v>
      </c>
      <c r="D283" s="661" t="s">
        <v>7642</v>
      </c>
      <c r="E283" s="661" t="s">
        <v>7643</v>
      </c>
      <c r="F283" s="664"/>
      <c r="G283" s="664"/>
      <c r="H283" s="664"/>
      <c r="I283" s="664"/>
      <c r="J283" s="664">
        <v>1</v>
      </c>
      <c r="K283" s="664">
        <v>7673</v>
      </c>
      <c r="L283" s="664"/>
      <c r="M283" s="664">
        <v>7673</v>
      </c>
      <c r="N283" s="664"/>
      <c r="O283" s="664"/>
      <c r="P283" s="677"/>
      <c r="Q283" s="665"/>
    </row>
    <row r="284" spans="1:17" ht="14.4" customHeight="1" x14ac:dyDescent="0.3">
      <c r="A284" s="660" t="s">
        <v>7591</v>
      </c>
      <c r="B284" s="661" t="s">
        <v>7592</v>
      </c>
      <c r="C284" s="661" t="s">
        <v>6722</v>
      </c>
      <c r="D284" s="661" t="s">
        <v>7644</v>
      </c>
      <c r="E284" s="661" t="s">
        <v>7645</v>
      </c>
      <c r="F284" s="664">
        <v>1</v>
      </c>
      <c r="G284" s="664">
        <v>5508</v>
      </c>
      <c r="H284" s="664">
        <v>1</v>
      </c>
      <c r="I284" s="664">
        <v>5508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7591</v>
      </c>
      <c r="B285" s="661" t="s">
        <v>7592</v>
      </c>
      <c r="C285" s="661" t="s">
        <v>6722</v>
      </c>
      <c r="D285" s="661" t="s">
        <v>7646</v>
      </c>
      <c r="E285" s="661" t="s">
        <v>7647</v>
      </c>
      <c r="F285" s="664"/>
      <c r="G285" s="664"/>
      <c r="H285" s="664"/>
      <c r="I285" s="664"/>
      <c r="J285" s="664"/>
      <c r="K285" s="664"/>
      <c r="L285" s="664"/>
      <c r="M285" s="664"/>
      <c r="N285" s="664">
        <v>3</v>
      </c>
      <c r="O285" s="664">
        <v>2256</v>
      </c>
      <c r="P285" s="677"/>
      <c r="Q285" s="665">
        <v>752</v>
      </c>
    </row>
    <row r="286" spans="1:17" ht="14.4" customHeight="1" x14ac:dyDescent="0.3">
      <c r="A286" s="660" t="s">
        <v>7591</v>
      </c>
      <c r="B286" s="661" t="s">
        <v>7592</v>
      </c>
      <c r="C286" s="661" t="s">
        <v>6722</v>
      </c>
      <c r="D286" s="661" t="s">
        <v>7648</v>
      </c>
      <c r="E286" s="661" t="s">
        <v>7649</v>
      </c>
      <c r="F286" s="664">
        <v>256</v>
      </c>
      <c r="G286" s="664">
        <v>44288</v>
      </c>
      <c r="H286" s="664">
        <v>1</v>
      </c>
      <c r="I286" s="664">
        <v>173</v>
      </c>
      <c r="J286" s="664">
        <v>242</v>
      </c>
      <c r="K286" s="664">
        <v>41940</v>
      </c>
      <c r="L286" s="664">
        <v>0.94698338150289019</v>
      </c>
      <c r="M286" s="664">
        <v>173.30578512396696</v>
      </c>
      <c r="N286" s="664">
        <v>289</v>
      </c>
      <c r="O286" s="664">
        <v>50575</v>
      </c>
      <c r="P286" s="677">
        <v>1.1419571893063585</v>
      </c>
      <c r="Q286" s="665">
        <v>175</v>
      </c>
    </row>
    <row r="287" spans="1:17" ht="14.4" customHeight="1" x14ac:dyDescent="0.3">
      <c r="A287" s="660" t="s">
        <v>7591</v>
      </c>
      <c r="B287" s="661" t="s">
        <v>7592</v>
      </c>
      <c r="C287" s="661" t="s">
        <v>6722</v>
      </c>
      <c r="D287" s="661" t="s">
        <v>7650</v>
      </c>
      <c r="E287" s="661" t="s">
        <v>7651</v>
      </c>
      <c r="F287" s="664">
        <v>47</v>
      </c>
      <c r="G287" s="664">
        <v>93812</v>
      </c>
      <c r="H287" s="664">
        <v>1</v>
      </c>
      <c r="I287" s="664">
        <v>1996</v>
      </c>
      <c r="J287" s="664">
        <v>47</v>
      </c>
      <c r="K287" s="664">
        <v>93857</v>
      </c>
      <c r="L287" s="664">
        <v>1.0004796827697948</v>
      </c>
      <c r="M287" s="664">
        <v>1996.9574468085107</v>
      </c>
      <c r="N287" s="664">
        <v>74</v>
      </c>
      <c r="O287" s="664">
        <v>148074</v>
      </c>
      <c r="P287" s="677">
        <v>1.5784121434358078</v>
      </c>
      <c r="Q287" s="665">
        <v>2001</v>
      </c>
    </row>
    <row r="288" spans="1:17" ht="14.4" customHeight="1" x14ac:dyDescent="0.3">
      <c r="A288" s="660" t="s">
        <v>7591</v>
      </c>
      <c r="B288" s="661" t="s">
        <v>7592</v>
      </c>
      <c r="C288" s="661" t="s">
        <v>6722</v>
      </c>
      <c r="D288" s="661" t="s">
        <v>7652</v>
      </c>
      <c r="E288" s="661" t="s">
        <v>7653</v>
      </c>
      <c r="F288" s="664">
        <v>7</v>
      </c>
      <c r="G288" s="664">
        <v>18844</v>
      </c>
      <c r="H288" s="664">
        <v>1</v>
      </c>
      <c r="I288" s="664">
        <v>2692</v>
      </c>
      <c r="J288" s="664">
        <v>9</v>
      </c>
      <c r="K288" s="664">
        <v>24243</v>
      </c>
      <c r="L288" s="664">
        <v>1.2865102950541287</v>
      </c>
      <c r="M288" s="664">
        <v>2693.6666666666665</v>
      </c>
      <c r="N288" s="664">
        <v>15</v>
      </c>
      <c r="O288" s="664">
        <v>40440</v>
      </c>
      <c r="P288" s="677">
        <v>2.1460411802165145</v>
      </c>
      <c r="Q288" s="665">
        <v>2696</v>
      </c>
    </row>
    <row r="289" spans="1:17" ht="14.4" customHeight="1" x14ac:dyDescent="0.3">
      <c r="A289" s="660" t="s">
        <v>7591</v>
      </c>
      <c r="B289" s="661" t="s">
        <v>7592</v>
      </c>
      <c r="C289" s="661" t="s">
        <v>6722</v>
      </c>
      <c r="D289" s="661" t="s">
        <v>7654</v>
      </c>
      <c r="E289" s="661" t="s">
        <v>7655</v>
      </c>
      <c r="F289" s="664">
        <v>1</v>
      </c>
      <c r="G289" s="664">
        <v>5180</v>
      </c>
      <c r="H289" s="664">
        <v>1</v>
      </c>
      <c r="I289" s="664">
        <v>5180</v>
      </c>
      <c r="J289" s="664">
        <v>1</v>
      </c>
      <c r="K289" s="664">
        <v>5180</v>
      </c>
      <c r="L289" s="664">
        <v>1</v>
      </c>
      <c r="M289" s="664">
        <v>5180</v>
      </c>
      <c r="N289" s="664">
        <v>4</v>
      </c>
      <c r="O289" s="664">
        <v>20752</v>
      </c>
      <c r="P289" s="677">
        <v>4.006177606177606</v>
      </c>
      <c r="Q289" s="665">
        <v>5188</v>
      </c>
    </row>
    <row r="290" spans="1:17" ht="14.4" customHeight="1" x14ac:dyDescent="0.3">
      <c r="A290" s="660" t="s">
        <v>7591</v>
      </c>
      <c r="B290" s="661" t="s">
        <v>7592</v>
      </c>
      <c r="C290" s="661" t="s">
        <v>6722</v>
      </c>
      <c r="D290" s="661" t="s">
        <v>7656</v>
      </c>
      <c r="E290" s="661" t="s">
        <v>7657</v>
      </c>
      <c r="F290" s="664"/>
      <c r="G290" s="664"/>
      <c r="H290" s="664"/>
      <c r="I290" s="664"/>
      <c r="J290" s="664">
        <v>1</v>
      </c>
      <c r="K290" s="664">
        <v>150</v>
      </c>
      <c r="L290" s="664"/>
      <c r="M290" s="664">
        <v>150</v>
      </c>
      <c r="N290" s="664">
        <v>1</v>
      </c>
      <c r="O290" s="664">
        <v>151</v>
      </c>
      <c r="P290" s="677"/>
      <c r="Q290" s="665">
        <v>151</v>
      </c>
    </row>
    <row r="291" spans="1:17" ht="14.4" customHeight="1" x14ac:dyDescent="0.3">
      <c r="A291" s="660" t="s">
        <v>7591</v>
      </c>
      <c r="B291" s="661" t="s">
        <v>7592</v>
      </c>
      <c r="C291" s="661" t="s">
        <v>6722</v>
      </c>
      <c r="D291" s="661" t="s">
        <v>7658</v>
      </c>
      <c r="E291" s="661" t="s">
        <v>7659</v>
      </c>
      <c r="F291" s="664"/>
      <c r="G291" s="664"/>
      <c r="H291" s="664"/>
      <c r="I291" s="664"/>
      <c r="J291" s="664">
        <v>1</v>
      </c>
      <c r="K291" s="664">
        <v>193</v>
      </c>
      <c r="L291" s="664"/>
      <c r="M291" s="664">
        <v>193</v>
      </c>
      <c r="N291" s="664">
        <v>1</v>
      </c>
      <c r="O291" s="664">
        <v>195</v>
      </c>
      <c r="P291" s="677"/>
      <c r="Q291" s="665">
        <v>195</v>
      </c>
    </row>
    <row r="292" spans="1:17" ht="14.4" customHeight="1" x14ac:dyDescent="0.3">
      <c r="A292" s="660" t="s">
        <v>7591</v>
      </c>
      <c r="B292" s="661" t="s">
        <v>7592</v>
      </c>
      <c r="C292" s="661" t="s">
        <v>6722</v>
      </c>
      <c r="D292" s="661" t="s">
        <v>7660</v>
      </c>
      <c r="E292" s="661" t="s">
        <v>7661</v>
      </c>
      <c r="F292" s="664"/>
      <c r="G292" s="664"/>
      <c r="H292" s="664"/>
      <c r="I292" s="664"/>
      <c r="J292" s="664">
        <v>1</v>
      </c>
      <c r="K292" s="664">
        <v>198</v>
      </c>
      <c r="L292" s="664"/>
      <c r="M292" s="664">
        <v>198</v>
      </c>
      <c r="N292" s="664"/>
      <c r="O292" s="664"/>
      <c r="P292" s="677"/>
      <c r="Q292" s="665"/>
    </row>
    <row r="293" spans="1:17" ht="14.4" customHeight="1" x14ac:dyDescent="0.3">
      <c r="A293" s="660" t="s">
        <v>7591</v>
      </c>
      <c r="B293" s="661" t="s">
        <v>7592</v>
      </c>
      <c r="C293" s="661" t="s">
        <v>6722</v>
      </c>
      <c r="D293" s="661" t="s">
        <v>7662</v>
      </c>
      <c r="E293" s="661" t="s">
        <v>7663</v>
      </c>
      <c r="F293" s="664"/>
      <c r="G293" s="664"/>
      <c r="H293" s="664"/>
      <c r="I293" s="664"/>
      <c r="J293" s="664"/>
      <c r="K293" s="664"/>
      <c r="L293" s="664"/>
      <c r="M293" s="664"/>
      <c r="N293" s="664">
        <v>2</v>
      </c>
      <c r="O293" s="664">
        <v>836</v>
      </c>
      <c r="P293" s="677"/>
      <c r="Q293" s="665">
        <v>418</v>
      </c>
    </row>
    <row r="294" spans="1:17" ht="14.4" customHeight="1" x14ac:dyDescent="0.3">
      <c r="A294" s="660" t="s">
        <v>7591</v>
      </c>
      <c r="B294" s="661" t="s">
        <v>7592</v>
      </c>
      <c r="C294" s="661" t="s">
        <v>6722</v>
      </c>
      <c r="D294" s="661" t="s">
        <v>7664</v>
      </c>
      <c r="E294" s="661" t="s">
        <v>7665</v>
      </c>
      <c r="F294" s="664"/>
      <c r="G294" s="664"/>
      <c r="H294" s="664"/>
      <c r="I294" s="664"/>
      <c r="J294" s="664"/>
      <c r="K294" s="664"/>
      <c r="L294" s="664"/>
      <c r="M294" s="664"/>
      <c r="N294" s="664">
        <v>5</v>
      </c>
      <c r="O294" s="664">
        <v>795</v>
      </c>
      <c r="P294" s="677"/>
      <c r="Q294" s="665">
        <v>159</v>
      </c>
    </row>
    <row r="295" spans="1:17" ht="14.4" customHeight="1" x14ac:dyDescent="0.3">
      <c r="A295" s="660" t="s">
        <v>7591</v>
      </c>
      <c r="B295" s="661" t="s">
        <v>7592</v>
      </c>
      <c r="C295" s="661" t="s">
        <v>6722</v>
      </c>
      <c r="D295" s="661" t="s">
        <v>7666</v>
      </c>
      <c r="E295" s="661" t="s">
        <v>7667</v>
      </c>
      <c r="F295" s="664">
        <v>14</v>
      </c>
      <c r="G295" s="664">
        <v>29652</v>
      </c>
      <c r="H295" s="664">
        <v>1</v>
      </c>
      <c r="I295" s="664">
        <v>2118</v>
      </c>
      <c r="J295" s="664">
        <v>17</v>
      </c>
      <c r="K295" s="664">
        <v>36024</v>
      </c>
      <c r="L295" s="664">
        <v>1.2148927559692433</v>
      </c>
      <c r="M295" s="664">
        <v>2119.0588235294117</v>
      </c>
      <c r="N295" s="664">
        <v>21</v>
      </c>
      <c r="O295" s="664">
        <v>44583</v>
      </c>
      <c r="P295" s="677">
        <v>1.5035410764872521</v>
      </c>
      <c r="Q295" s="665">
        <v>2123</v>
      </c>
    </row>
    <row r="296" spans="1:17" ht="14.4" customHeight="1" x14ac:dyDescent="0.3">
      <c r="A296" s="660" t="s">
        <v>7591</v>
      </c>
      <c r="B296" s="661" t="s">
        <v>7592</v>
      </c>
      <c r="C296" s="661" t="s">
        <v>6722</v>
      </c>
      <c r="D296" s="661" t="s">
        <v>7668</v>
      </c>
      <c r="E296" s="661" t="s">
        <v>7633</v>
      </c>
      <c r="F296" s="664">
        <v>2</v>
      </c>
      <c r="G296" s="664">
        <v>3728</v>
      </c>
      <c r="H296" s="664">
        <v>1</v>
      </c>
      <c r="I296" s="664">
        <v>1864</v>
      </c>
      <c r="J296" s="664"/>
      <c r="K296" s="664"/>
      <c r="L296" s="664"/>
      <c r="M296" s="664"/>
      <c r="N296" s="664">
        <v>2</v>
      </c>
      <c r="O296" s="664">
        <v>3738</v>
      </c>
      <c r="P296" s="677">
        <v>1.0026824034334765</v>
      </c>
      <c r="Q296" s="665">
        <v>1869</v>
      </c>
    </row>
    <row r="297" spans="1:17" ht="14.4" customHeight="1" x14ac:dyDescent="0.3">
      <c r="A297" s="660" t="s">
        <v>7591</v>
      </c>
      <c r="B297" s="661" t="s">
        <v>7592</v>
      </c>
      <c r="C297" s="661" t="s">
        <v>6722</v>
      </c>
      <c r="D297" s="661" t="s">
        <v>7669</v>
      </c>
      <c r="E297" s="661" t="s">
        <v>7670</v>
      </c>
      <c r="F297" s="664">
        <v>22</v>
      </c>
      <c r="G297" s="664">
        <v>184448</v>
      </c>
      <c r="H297" s="664">
        <v>1</v>
      </c>
      <c r="I297" s="664">
        <v>8384</v>
      </c>
      <c r="J297" s="664">
        <v>13</v>
      </c>
      <c r="K297" s="664">
        <v>109003</v>
      </c>
      <c r="L297" s="664">
        <v>0.59096872831367109</v>
      </c>
      <c r="M297" s="664">
        <v>8384.8461538461543</v>
      </c>
      <c r="N297" s="664">
        <v>33</v>
      </c>
      <c r="O297" s="664">
        <v>277167</v>
      </c>
      <c r="P297" s="677">
        <v>1.5026836832061068</v>
      </c>
      <c r="Q297" s="665">
        <v>8399</v>
      </c>
    </row>
    <row r="298" spans="1:17" ht="14.4" customHeight="1" x14ac:dyDescent="0.3">
      <c r="A298" s="660" t="s">
        <v>7591</v>
      </c>
      <c r="B298" s="661" t="s">
        <v>7592</v>
      </c>
      <c r="C298" s="661" t="s">
        <v>6722</v>
      </c>
      <c r="D298" s="661" t="s">
        <v>7671</v>
      </c>
      <c r="E298" s="661" t="s">
        <v>7672</v>
      </c>
      <c r="F298" s="664">
        <v>1</v>
      </c>
      <c r="G298" s="664">
        <v>5693</v>
      </c>
      <c r="H298" s="664">
        <v>1</v>
      </c>
      <c r="I298" s="664">
        <v>5693</v>
      </c>
      <c r="J298" s="664"/>
      <c r="K298" s="664"/>
      <c r="L298" s="664"/>
      <c r="M298" s="664"/>
      <c r="N298" s="664">
        <v>1</v>
      </c>
      <c r="O298" s="664">
        <v>5705</v>
      </c>
      <c r="P298" s="677">
        <v>1.0021078517477604</v>
      </c>
      <c r="Q298" s="665">
        <v>5705</v>
      </c>
    </row>
    <row r="299" spans="1:17" ht="14.4" customHeight="1" x14ac:dyDescent="0.3">
      <c r="A299" s="660" t="s">
        <v>7673</v>
      </c>
      <c r="B299" s="661" t="s">
        <v>7674</v>
      </c>
      <c r="C299" s="661" t="s">
        <v>6722</v>
      </c>
      <c r="D299" s="661" t="s">
        <v>7675</v>
      </c>
      <c r="E299" s="661" t="s">
        <v>7676</v>
      </c>
      <c r="F299" s="664">
        <v>85</v>
      </c>
      <c r="G299" s="664">
        <v>17255</v>
      </c>
      <c r="H299" s="664">
        <v>1</v>
      </c>
      <c r="I299" s="664">
        <v>203</v>
      </c>
      <c r="J299" s="664">
        <v>75</v>
      </c>
      <c r="K299" s="664">
        <v>15291</v>
      </c>
      <c r="L299" s="664">
        <v>0.88617791944363955</v>
      </c>
      <c r="M299" s="664">
        <v>203.88</v>
      </c>
      <c r="N299" s="664">
        <v>96</v>
      </c>
      <c r="O299" s="664">
        <v>19776</v>
      </c>
      <c r="P299" s="677">
        <v>1.1461025789626196</v>
      </c>
      <c r="Q299" s="665">
        <v>206</v>
      </c>
    </row>
    <row r="300" spans="1:17" ht="14.4" customHeight="1" x14ac:dyDescent="0.3">
      <c r="A300" s="660" t="s">
        <v>7673</v>
      </c>
      <c r="B300" s="661" t="s">
        <v>7674</v>
      </c>
      <c r="C300" s="661" t="s">
        <v>6722</v>
      </c>
      <c r="D300" s="661" t="s">
        <v>7677</v>
      </c>
      <c r="E300" s="661" t="s">
        <v>7676</v>
      </c>
      <c r="F300" s="664"/>
      <c r="G300" s="664"/>
      <c r="H300" s="664"/>
      <c r="I300" s="664"/>
      <c r="J300" s="664">
        <v>53</v>
      </c>
      <c r="K300" s="664">
        <v>4472</v>
      </c>
      <c r="L300" s="664"/>
      <c r="M300" s="664">
        <v>84.377358490566039</v>
      </c>
      <c r="N300" s="664">
        <v>49</v>
      </c>
      <c r="O300" s="664">
        <v>4165</v>
      </c>
      <c r="P300" s="677"/>
      <c r="Q300" s="665">
        <v>85</v>
      </c>
    </row>
    <row r="301" spans="1:17" ht="14.4" customHeight="1" x14ac:dyDescent="0.3">
      <c r="A301" s="660" t="s">
        <v>7673</v>
      </c>
      <c r="B301" s="661" t="s">
        <v>7674</v>
      </c>
      <c r="C301" s="661" t="s">
        <v>6722</v>
      </c>
      <c r="D301" s="661" t="s">
        <v>7678</v>
      </c>
      <c r="E301" s="661" t="s">
        <v>7679</v>
      </c>
      <c r="F301" s="664">
        <v>893</v>
      </c>
      <c r="G301" s="664">
        <v>260756</v>
      </c>
      <c r="H301" s="664">
        <v>1</v>
      </c>
      <c r="I301" s="664">
        <v>292</v>
      </c>
      <c r="J301" s="664">
        <v>651</v>
      </c>
      <c r="K301" s="664">
        <v>190470</v>
      </c>
      <c r="L301" s="664">
        <v>0.73045299053521295</v>
      </c>
      <c r="M301" s="664">
        <v>292.58064516129031</v>
      </c>
      <c r="N301" s="664">
        <v>1079</v>
      </c>
      <c r="O301" s="664">
        <v>318305</v>
      </c>
      <c r="P301" s="677">
        <v>1.2207005783184279</v>
      </c>
      <c r="Q301" s="665">
        <v>295</v>
      </c>
    </row>
    <row r="302" spans="1:17" ht="14.4" customHeight="1" x14ac:dyDescent="0.3">
      <c r="A302" s="660" t="s">
        <v>7673</v>
      </c>
      <c r="B302" s="661" t="s">
        <v>7674</v>
      </c>
      <c r="C302" s="661" t="s">
        <v>6722</v>
      </c>
      <c r="D302" s="661" t="s">
        <v>7680</v>
      </c>
      <c r="E302" s="661" t="s">
        <v>7681</v>
      </c>
      <c r="F302" s="664">
        <v>27</v>
      </c>
      <c r="G302" s="664">
        <v>2511</v>
      </c>
      <c r="H302" s="664">
        <v>1</v>
      </c>
      <c r="I302" s="664">
        <v>93</v>
      </c>
      <c r="J302" s="664">
        <v>39</v>
      </c>
      <c r="K302" s="664">
        <v>3639</v>
      </c>
      <c r="L302" s="664">
        <v>1.4492234169653524</v>
      </c>
      <c r="M302" s="664">
        <v>93.307692307692307</v>
      </c>
      <c r="N302" s="664">
        <v>31</v>
      </c>
      <c r="O302" s="664">
        <v>2945</v>
      </c>
      <c r="P302" s="677">
        <v>1.1728395061728396</v>
      </c>
      <c r="Q302" s="665">
        <v>95</v>
      </c>
    </row>
    <row r="303" spans="1:17" ht="14.4" customHeight="1" x14ac:dyDescent="0.3">
      <c r="A303" s="660" t="s">
        <v>7673</v>
      </c>
      <c r="B303" s="661" t="s">
        <v>7674</v>
      </c>
      <c r="C303" s="661" t="s">
        <v>6722</v>
      </c>
      <c r="D303" s="661" t="s">
        <v>7682</v>
      </c>
      <c r="E303" s="661" t="s">
        <v>7683</v>
      </c>
      <c r="F303" s="664">
        <v>13</v>
      </c>
      <c r="G303" s="664">
        <v>2860</v>
      </c>
      <c r="H303" s="664">
        <v>1</v>
      </c>
      <c r="I303" s="664">
        <v>220</v>
      </c>
      <c r="J303" s="664">
        <v>6</v>
      </c>
      <c r="K303" s="664">
        <v>1326</v>
      </c>
      <c r="L303" s="664">
        <v>0.46363636363636362</v>
      </c>
      <c r="M303" s="664">
        <v>221</v>
      </c>
      <c r="N303" s="664">
        <v>4</v>
      </c>
      <c r="O303" s="664">
        <v>896</v>
      </c>
      <c r="P303" s="677">
        <v>0.31328671328671331</v>
      </c>
      <c r="Q303" s="665">
        <v>224</v>
      </c>
    </row>
    <row r="304" spans="1:17" ht="14.4" customHeight="1" x14ac:dyDescent="0.3">
      <c r="A304" s="660" t="s">
        <v>7673</v>
      </c>
      <c r="B304" s="661" t="s">
        <v>7674</v>
      </c>
      <c r="C304" s="661" t="s">
        <v>6722</v>
      </c>
      <c r="D304" s="661" t="s">
        <v>7684</v>
      </c>
      <c r="E304" s="661" t="s">
        <v>7685</v>
      </c>
      <c r="F304" s="664">
        <v>411</v>
      </c>
      <c r="G304" s="664">
        <v>55074</v>
      </c>
      <c r="H304" s="664">
        <v>1</v>
      </c>
      <c r="I304" s="664">
        <v>134</v>
      </c>
      <c r="J304" s="664">
        <v>435</v>
      </c>
      <c r="K304" s="664">
        <v>58429</v>
      </c>
      <c r="L304" s="664">
        <v>1.0609180375494789</v>
      </c>
      <c r="M304" s="664">
        <v>134.31954022988506</v>
      </c>
      <c r="N304" s="664">
        <v>368</v>
      </c>
      <c r="O304" s="664">
        <v>49680</v>
      </c>
      <c r="P304" s="677">
        <v>0.90205904782656066</v>
      </c>
      <c r="Q304" s="665">
        <v>135</v>
      </c>
    </row>
    <row r="305" spans="1:17" ht="14.4" customHeight="1" x14ac:dyDescent="0.3">
      <c r="A305" s="660" t="s">
        <v>7673</v>
      </c>
      <c r="B305" s="661" t="s">
        <v>7674</v>
      </c>
      <c r="C305" s="661" t="s">
        <v>6722</v>
      </c>
      <c r="D305" s="661" t="s">
        <v>7686</v>
      </c>
      <c r="E305" s="661" t="s">
        <v>7685</v>
      </c>
      <c r="F305" s="664">
        <v>30</v>
      </c>
      <c r="G305" s="664">
        <v>5250</v>
      </c>
      <c r="H305" s="664">
        <v>1</v>
      </c>
      <c r="I305" s="664">
        <v>175</v>
      </c>
      <c r="J305" s="664">
        <v>51</v>
      </c>
      <c r="K305" s="664">
        <v>8961</v>
      </c>
      <c r="L305" s="664">
        <v>1.7068571428571429</v>
      </c>
      <c r="M305" s="664">
        <v>175.70588235294119</v>
      </c>
      <c r="N305" s="664">
        <v>48</v>
      </c>
      <c r="O305" s="664">
        <v>8544</v>
      </c>
      <c r="P305" s="677">
        <v>1.6274285714285714</v>
      </c>
      <c r="Q305" s="665">
        <v>178</v>
      </c>
    </row>
    <row r="306" spans="1:17" ht="14.4" customHeight="1" x14ac:dyDescent="0.3">
      <c r="A306" s="660" t="s">
        <v>7673</v>
      </c>
      <c r="B306" s="661" t="s">
        <v>7674</v>
      </c>
      <c r="C306" s="661" t="s">
        <v>6722</v>
      </c>
      <c r="D306" s="661" t="s">
        <v>7687</v>
      </c>
      <c r="E306" s="661" t="s">
        <v>7688</v>
      </c>
      <c r="F306" s="664"/>
      <c r="G306" s="664"/>
      <c r="H306" s="664"/>
      <c r="I306" s="664"/>
      <c r="J306" s="664">
        <v>4</v>
      </c>
      <c r="K306" s="664">
        <v>2454</v>
      </c>
      <c r="L306" s="664"/>
      <c r="M306" s="664">
        <v>613.5</v>
      </c>
      <c r="N306" s="664">
        <v>8</v>
      </c>
      <c r="O306" s="664">
        <v>4960</v>
      </c>
      <c r="P306" s="677"/>
      <c r="Q306" s="665">
        <v>620</v>
      </c>
    </row>
    <row r="307" spans="1:17" ht="14.4" customHeight="1" x14ac:dyDescent="0.3">
      <c r="A307" s="660" t="s">
        <v>7673</v>
      </c>
      <c r="B307" s="661" t="s">
        <v>7674</v>
      </c>
      <c r="C307" s="661" t="s">
        <v>6722</v>
      </c>
      <c r="D307" s="661" t="s">
        <v>7689</v>
      </c>
      <c r="E307" s="661" t="s">
        <v>7690</v>
      </c>
      <c r="F307" s="664">
        <v>2</v>
      </c>
      <c r="G307" s="664">
        <v>1170</v>
      </c>
      <c r="H307" s="664">
        <v>1</v>
      </c>
      <c r="I307" s="664">
        <v>585</v>
      </c>
      <c r="J307" s="664">
        <v>5</v>
      </c>
      <c r="K307" s="664">
        <v>2943</v>
      </c>
      <c r="L307" s="664">
        <v>2.5153846153846153</v>
      </c>
      <c r="M307" s="664">
        <v>588.6</v>
      </c>
      <c r="N307" s="664">
        <v>7</v>
      </c>
      <c r="O307" s="664">
        <v>4151</v>
      </c>
      <c r="P307" s="677">
        <v>3.5478632478632477</v>
      </c>
      <c r="Q307" s="665">
        <v>593</v>
      </c>
    </row>
    <row r="308" spans="1:17" ht="14.4" customHeight="1" x14ac:dyDescent="0.3">
      <c r="A308" s="660" t="s">
        <v>7673</v>
      </c>
      <c r="B308" s="661" t="s">
        <v>7674</v>
      </c>
      <c r="C308" s="661" t="s">
        <v>6722</v>
      </c>
      <c r="D308" s="661" t="s">
        <v>7691</v>
      </c>
      <c r="E308" s="661" t="s">
        <v>7692</v>
      </c>
      <c r="F308" s="664">
        <v>68</v>
      </c>
      <c r="G308" s="664">
        <v>10812</v>
      </c>
      <c r="H308" s="664">
        <v>1</v>
      </c>
      <c r="I308" s="664">
        <v>159</v>
      </c>
      <c r="J308" s="664">
        <v>59</v>
      </c>
      <c r="K308" s="664">
        <v>9404</v>
      </c>
      <c r="L308" s="664">
        <v>0.86977432482426931</v>
      </c>
      <c r="M308" s="664">
        <v>159.38983050847457</v>
      </c>
      <c r="N308" s="664">
        <v>71</v>
      </c>
      <c r="O308" s="664">
        <v>11431</v>
      </c>
      <c r="P308" s="677">
        <v>1.0572512023677396</v>
      </c>
      <c r="Q308" s="665">
        <v>161</v>
      </c>
    </row>
    <row r="309" spans="1:17" ht="14.4" customHeight="1" x14ac:dyDescent="0.3">
      <c r="A309" s="660" t="s">
        <v>7673</v>
      </c>
      <c r="B309" s="661" t="s">
        <v>7674</v>
      </c>
      <c r="C309" s="661" t="s">
        <v>6722</v>
      </c>
      <c r="D309" s="661" t="s">
        <v>7693</v>
      </c>
      <c r="E309" s="661" t="s">
        <v>7694</v>
      </c>
      <c r="F309" s="664">
        <v>25</v>
      </c>
      <c r="G309" s="664">
        <v>9550</v>
      </c>
      <c r="H309" s="664">
        <v>1</v>
      </c>
      <c r="I309" s="664">
        <v>382</v>
      </c>
      <c r="J309" s="664">
        <v>24</v>
      </c>
      <c r="K309" s="664">
        <v>9173</v>
      </c>
      <c r="L309" s="664">
        <v>0.96052356020942409</v>
      </c>
      <c r="M309" s="664">
        <v>382.20833333333331</v>
      </c>
      <c r="N309" s="664">
        <v>16</v>
      </c>
      <c r="O309" s="664">
        <v>6128</v>
      </c>
      <c r="P309" s="677">
        <v>0.64167539267015705</v>
      </c>
      <c r="Q309" s="665">
        <v>383</v>
      </c>
    </row>
    <row r="310" spans="1:17" ht="14.4" customHeight="1" x14ac:dyDescent="0.3">
      <c r="A310" s="660" t="s">
        <v>7673</v>
      </c>
      <c r="B310" s="661" t="s">
        <v>7674</v>
      </c>
      <c r="C310" s="661" t="s">
        <v>6722</v>
      </c>
      <c r="D310" s="661" t="s">
        <v>7695</v>
      </c>
      <c r="E310" s="661" t="s">
        <v>7696</v>
      </c>
      <c r="F310" s="664">
        <v>41</v>
      </c>
      <c r="G310" s="664">
        <v>10742</v>
      </c>
      <c r="H310" s="664">
        <v>1</v>
      </c>
      <c r="I310" s="664">
        <v>262</v>
      </c>
      <c r="J310" s="664">
        <v>41</v>
      </c>
      <c r="K310" s="664">
        <v>10796</v>
      </c>
      <c r="L310" s="664">
        <v>1.0050269968348537</v>
      </c>
      <c r="M310" s="664">
        <v>263.3170731707317</v>
      </c>
      <c r="N310" s="664">
        <v>41</v>
      </c>
      <c r="O310" s="664">
        <v>10906</v>
      </c>
      <c r="P310" s="677">
        <v>1.0152671755725191</v>
      </c>
      <c r="Q310" s="665">
        <v>266</v>
      </c>
    </row>
    <row r="311" spans="1:17" ht="14.4" customHeight="1" x14ac:dyDescent="0.3">
      <c r="A311" s="660" t="s">
        <v>7673</v>
      </c>
      <c r="B311" s="661" t="s">
        <v>7674</v>
      </c>
      <c r="C311" s="661" t="s">
        <v>6722</v>
      </c>
      <c r="D311" s="661" t="s">
        <v>7697</v>
      </c>
      <c r="E311" s="661" t="s">
        <v>7698</v>
      </c>
      <c r="F311" s="664">
        <v>42</v>
      </c>
      <c r="G311" s="664">
        <v>5922</v>
      </c>
      <c r="H311" s="664">
        <v>1</v>
      </c>
      <c r="I311" s="664">
        <v>141</v>
      </c>
      <c r="J311" s="664">
        <v>32</v>
      </c>
      <c r="K311" s="664">
        <v>4512</v>
      </c>
      <c r="L311" s="664">
        <v>0.76190476190476186</v>
      </c>
      <c r="M311" s="664">
        <v>141</v>
      </c>
      <c r="N311" s="664">
        <v>45</v>
      </c>
      <c r="O311" s="664">
        <v>6345</v>
      </c>
      <c r="P311" s="677">
        <v>1.0714285714285714</v>
      </c>
      <c r="Q311" s="665">
        <v>141</v>
      </c>
    </row>
    <row r="312" spans="1:17" ht="14.4" customHeight="1" x14ac:dyDescent="0.3">
      <c r="A312" s="660" t="s">
        <v>7673</v>
      </c>
      <c r="B312" s="661" t="s">
        <v>7674</v>
      </c>
      <c r="C312" s="661" t="s">
        <v>6722</v>
      </c>
      <c r="D312" s="661" t="s">
        <v>7699</v>
      </c>
      <c r="E312" s="661" t="s">
        <v>7698</v>
      </c>
      <c r="F312" s="664">
        <v>410</v>
      </c>
      <c r="G312" s="664">
        <v>31980</v>
      </c>
      <c r="H312" s="664">
        <v>1</v>
      </c>
      <c r="I312" s="664">
        <v>78</v>
      </c>
      <c r="J312" s="664">
        <v>435</v>
      </c>
      <c r="K312" s="664">
        <v>33930</v>
      </c>
      <c r="L312" s="664">
        <v>1.0609756097560976</v>
      </c>
      <c r="M312" s="664">
        <v>78</v>
      </c>
      <c r="N312" s="664">
        <v>369</v>
      </c>
      <c r="O312" s="664">
        <v>28782</v>
      </c>
      <c r="P312" s="677">
        <v>0.9</v>
      </c>
      <c r="Q312" s="665">
        <v>78</v>
      </c>
    </row>
    <row r="313" spans="1:17" ht="14.4" customHeight="1" x14ac:dyDescent="0.3">
      <c r="A313" s="660" t="s">
        <v>7673</v>
      </c>
      <c r="B313" s="661" t="s">
        <v>7674</v>
      </c>
      <c r="C313" s="661" t="s">
        <v>6722</v>
      </c>
      <c r="D313" s="661" t="s">
        <v>7700</v>
      </c>
      <c r="E313" s="661" t="s">
        <v>7701</v>
      </c>
      <c r="F313" s="664">
        <v>42</v>
      </c>
      <c r="G313" s="664">
        <v>12726</v>
      </c>
      <c r="H313" s="664">
        <v>1</v>
      </c>
      <c r="I313" s="664">
        <v>303</v>
      </c>
      <c r="J313" s="664">
        <v>32</v>
      </c>
      <c r="K313" s="664">
        <v>9741</v>
      </c>
      <c r="L313" s="664">
        <v>0.76544082979726547</v>
      </c>
      <c r="M313" s="664">
        <v>304.40625</v>
      </c>
      <c r="N313" s="664">
        <v>45</v>
      </c>
      <c r="O313" s="664">
        <v>13815</v>
      </c>
      <c r="P313" s="677">
        <v>1.0855728429985856</v>
      </c>
      <c r="Q313" s="665">
        <v>307</v>
      </c>
    </row>
    <row r="314" spans="1:17" ht="14.4" customHeight="1" x14ac:dyDescent="0.3">
      <c r="A314" s="660" t="s">
        <v>7673</v>
      </c>
      <c r="B314" s="661" t="s">
        <v>7674</v>
      </c>
      <c r="C314" s="661" t="s">
        <v>6722</v>
      </c>
      <c r="D314" s="661" t="s">
        <v>7702</v>
      </c>
      <c r="E314" s="661" t="s">
        <v>7703</v>
      </c>
      <c r="F314" s="664">
        <v>25</v>
      </c>
      <c r="G314" s="664">
        <v>12150</v>
      </c>
      <c r="H314" s="664">
        <v>1</v>
      </c>
      <c r="I314" s="664">
        <v>486</v>
      </c>
      <c r="J314" s="664">
        <v>24</v>
      </c>
      <c r="K314" s="664">
        <v>11669</v>
      </c>
      <c r="L314" s="664">
        <v>0.96041152263374485</v>
      </c>
      <c r="M314" s="664">
        <v>486.20833333333331</v>
      </c>
      <c r="N314" s="664">
        <v>16</v>
      </c>
      <c r="O314" s="664">
        <v>7792</v>
      </c>
      <c r="P314" s="677">
        <v>0.64131687242798352</v>
      </c>
      <c r="Q314" s="665">
        <v>487</v>
      </c>
    </row>
    <row r="315" spans="1:17" ht="14.4" customHeight="1" x14ac:dyDescent="0.3">
      <c r="A315" s="660" t="s">
        <v>7673</v>
      </c>
      <c r="B315" s="661" t="s">
        <v>7674</v>
      </c>
      <c r="C315" s="661" t="s">
        <v>6722</v>
      </c>
      <c r="D315" s="661" t="s">
        <v>7704</v>
      </c>
      <c r="E315" s="661" t="s">
        <v>7705</v>
      </c>
      <c r="F315" s="664">
        <v>105</v>
      </c>
      <c r="G315" s="664">
        <v>16800</v>
      </c>
      <c r="H315" s="664">
        <v>1</v>
      </c>
      <c r="I315" s="664">
        <v>160</v>
      </c>
      <c r="J315" s="664">
        <v>113</v>
      </c>
      <c r="K315" s="664">
        <v>18116</v>
      </c>
      <c r="L315" s="664">
        <v>1.0783333333333334</v>
      </c>
      <c r="M315" s="664">
        <v>160.31858407079645</v>
      </c>
      <c r="N315" s="664">
        <v>103</v>
      </c>
      <c r="O315" s="664">
        <v>16583</v>
      </c>
      <c r="P315" s="677">
        <v>0.98708333333333331</v>
      </c>
      <c r="Q315" s="665">
        <v>161</v>
      </c>
    </row>
    <row r="316" spans="1:17" ht="14.4" customHeight="1" x14ac:dyDescent="0.3">
      <c r="A316" s="660" t="s">
        <v>7673</v>
      </c>
      <c r="B316" s="661" t="s">
        <v>7674</v>
      </c>
      <c r="C316" s="661" t="s">
        <v>6722</v>
      </c>
      <c r="D316" s="661" t="s">
        <v>7706</v>
      </c>
      <c r="E316" s="661" t="s">
        <v>7676</v>
      </c>
      <c r="F316" s="664">
        <v>592</v>
      </c>
      <c r="G316" s="664">
        <v>41440</v>
      </c>
      <c r="H316" s="664">
        <v>1</v>
      </c>
      <c r="I316" s="664">
        <v>70</v>
      </c>
      <c r="J316" s="664">
        <v>630</v>
      </c>
      <c r="K316" s="664">
        <v>44295</v>
      </c>
      <c r="L316" s="664">
        <v>1.0688947876447876</v>
      </c>
      <c r="M316" s="664">
        <v>70.30952380952381</v>
      </c>
      <c r="N316" s="664">
        <v>565</v>
      </c>
      <c r="O316" s="664">
        <v>40115</v>
      </c>
      <c r="P316" s="677">
        <v>0.96802606177606176</v>
      </c>
      <c r="Q316" s="665">
        <v>71</v>
      </c>
    </row>
    <row r="317" spans="1:17" ht="14.4" customHeight="1" x14ac:dyDescent="0.3">
      <c r="A317" s="660" t="s">
        <v>7673</v>
      </c>
      <c r="B317" s="661" t="s">
        <v>7674</v>
      </c>
      <c r="C317" s="661" t="s">
        <v>6722</v>
      </c>
      <c r="D317" s="661" t="s">
        <v>7707</v>
      </c>
      <c r="E317" s="661" t="s">
        <v>7708</v>
      </c>
      <c r="F317" s="664">
        <v>42</v>
      </c>
      <c r="G317" s="664">
        <v>9072</v>
      </c>
      <c r="H317" s="664">
        <v>1</v>
      </c>
      <c r="I317" s="664">
        <v>216</v>
      </c>
      <c r="J317" s="664">
        <v>56</v>
      </c>
      <c r="K317" s="664">
        <v>12156</v>
      </c>
      <c r="L317" s="664">
        <v>1.33994708994709</v>
      </c>
      <c r="M317" s="664">
        <v>217.07142857142858</v>
      </c>
      <c r="N317" s="664">
        <v>48</v>
      </c>
      <c r="O317" s="664">
        <v>10560</v>
      </c>
      <c r="P317" s="677">
        <v>1.164021164021164</v>
      </c>
      <c r="Q317" s="665">
        <v>220</v>
      </c>
    </row>
    <row r="318" spans="1:17" ht="14.4" customHeight="1" x14ac:dyDescent="0.3">
      <c r="A318" s="660" t="s">
        <v>7673</v>
      </c>
      <c r="B318" s="661" t="s">
        <v>7674</v>
      </c>
      <c r="C318" s="661" t="s">
        <v>6722</v>
      </c>
      <c r="D318" s="661" t="s">
        <v>7709</v>
      </c>
      <c r="E318" s="661" t="s">
        <v>7710</v>
      </c>
      <c r="F318" s="664">
        <v>13</v>
      </c>
      <c r="G318" s="664">
        <v>15457</v>
      </c>
      <c r="H318" s="664">
        <v>1</v>
      </c>
      <c r="I318" s="664">
        <v>1189</v>
      </c>
      <c r="J318" s="664">
        <v>21</v>
      </c>
      <c r="K318" s="664">
        <v>24989</v>
      </c>
      <c r="L318" s="664">
        <v>1.6166785275279809</v>
      </c>
      <c r="M318" s="664">
        <v>1189.952380952381</v>
      </c>
      <c r="N318" s="664">
        <v>27</v>
      </c>
      <c r="O318" s="664">
        <v>32265</v>
      </c>
      <c r="P318" s="677">
        <v>2.0874037652843374</v>
      </c>
      <c r="Q318" s="665">
        <v>1195</v>
      </c>
    </row>
    <row r="319" spans="1:17" ht="14.4" customHeight="1" x14ac:dyDescent="0.3">
      <c r="A319" s="660" t="s">
        <v>7673</v>
      </c>
      <c r="B319" s="661" t="s">
        <v>7674</v>
      </c>
      <c r="C319" s="661" t="s">
        <v>6722</v>
      </c>
      <c r="D319" s="661" t="s">
        <v>7711</v>
      </c>
      <c r="E319" s="661" t="s">
        <v>7712</v>
      </c>
      <c r="F319" s="664">
        <v>53</v>
      </c>
      <c r="G319" s="664">
        <v>5724</v>
      </c>
      <c r="H319" s="664">
        <v>1</v>
      </c>
      <c r="I319" s="664">
        <v>108</v>
      </c>
      <c r="J319" s="664">
        <v>59</v>
      </c>
      <c r="K319" s="664">
        <v>6392</v>
      </c>
      <c r="L319" s="664">
        <v>1.116701607267645</v>
      </c>
      <c r="M319" s="664">
        <v>108.33898305084746</v>
      </c>
      <c r="N319" s="664">
        <v>62</v>
      </c>
      <c r="O319" s="664">
        <v>6820</v>
      </c>
      <c r="P319" s="677">
        <v>1.1914744933612857</v>
      </c>
      <c r="Q319" s="665">
        <v>110</v>
      </c>
    </row>
    <row r="320" spans="1:17" ht="14.4" customHeight="1" x14ac:dyDescent="0.3">
      <c r="A320" s="660" t="s">
        <v>7673</v>
      </c>
      <c r="B320" s="661" t="s">
        <v>7674</v>
      </c>
      <c r="C320" s="661" t="s">
        <v>6722</v>
      </c>
      <c r="D320" s="661" t="s">
        <v>7713</v>
      </c>
      <c r="E320" s="661" t="s">
        <v>7714</v>
      </c>
      <c r="F320" s="664">
        <v>14</v>
      </c>
      <c r="G320" s="664">
        <v>4466</v>
      </c>
      <c r="H320" s="664">
        <v>1</v>
      </c>
      <c r="I320" s="664">
        <v>319</v>
      </c>
      <c r="J320" s="664">
        <v>8</v>
      </c>
      <c r="K320" s="664">
        <v>2561</v>
      </c>
      <c r="L320" s="664">
        <v>0.57344379758172859</v>
      </c>
      <c r="M320" s="664">
        <v>320.125</v>
      </c>
      <c r="N320" s="664">
        <v>6</v>
      </c>
      <c r="O320" s="664">
        <v>1938</v>
      </c>
      <c r="P320" s="677">
        <v>0.43394536497984776</v>
      </c>
      <c r="Q320" s="665">
        <v>323</v>
      </c>
    </row>
    <row r="321" spans="1:17" ht="14.4" customHeight="1" x14ac:dyDescent="0.3">
      <c r="A321" s="660" t="s">
        <v>7673</v>
      </c>
      <c r="B321" s="661" t="s">
        <v>7674</v>
      </c>
      <c r="C321" s="661" t="s">
        <v>6722</v>
      </c>
      <c r="D321" s="661" t="s">
        <v>7715</v>
      </c>
      <c r="E321" s="661" t="s">
        <v>7716</v>
      </c>
      <c r="F321" s="664">
        <v>5</v>
      </c>
      <c r="G321" s="664">
        <v>5100</v>
      </c>
      <c r="H321" s="664">
        <v>1</v>
      </c>
      <c r="I321" s="664">
        <v>1020</v>
      </c>
      <c r="J321" s="664">
        <v>6</v>
      </c>
      <c r="K321" s="664">
        <v>6147</v>
      </c>
      <c r="L321" s="664">
        <v>1.2052941176470588</v>
      </c>
      <c r="M321" s="664">
        <v>1024.5</v>
      </c>
      <c r="N321" s="664">
        <v>6</v>
      </c>
      <c r="O321" s="664">
        <v>6198</v>
      </c>
      <c r="P321" s="677">
        <v>1.2152941176470589</v>
      </c>
      <c r="Q321" s="665">
        <v>1033</v>
      </c>
    </row>
    <row r="322" spans="1:17" ht="14.4" customHeight="1" x14ac:dyDescent="0.3">
      <c r="A322" s="660" t="s">
        <v>7673</v>
      </c>
      <c r="B322" s="661" t="s">
        <v>7674</v>
      </c>
      <c r="C322" s="661" t="s">
        <v>6722</v>
      </c>
      <c r="D322" s="661" t="s">
        <v>7717</v>
      </c>
      <c r="E322" s="661" t="s">
        <v>7718</v>
      </c>
      <c r="F322" s="664">
        <v>1</v>
      </c>
      <c r="G322" s="664">
        <v>291</v>
      </c>
      <c r="H322" s="664">
        <v>1</v>
      </c>
      <c r="I322" s="664">
        <v>291</v>
      </c>
      <c r="J322" s="664">
        <v>3</v>
      </c>
      <c r="K322" s="664">
        <v>873</v>
      </c>
      <c r="L322" s="664">
        <v>3</v>
      </c>
      <c r="M322" s="664">
        <v>291</v>
      </c>
      <c r="N322" s="664">
        <v>4</v>
      </c>
      <c r="O322" s="664">
        <v>1176</v>
      </c>
      <c r="P322" s="677">
        <v>4.0412371134020617</v>
      </c>
      <c r="Q322" s="665">
        <v>294</v>
      </c>
    </row>
    <row r="323" spans="1:17" ht="14.4" customHeight="1" x14ac:dyDescent="0.3">
      <c r="A323" s="660" t="s">
        <v>7673</v>
      </c>
      <c r="B323" s="661" t="s">
        <v>7674</v>
      </c>
      <c r="C323" s="661" t="s">
        <v>6722</v>
      </c>
      <c r="D323" s="661" t="s">
        <v>7719</v>
      </c>
      <c r="E323" s="661" t="s">
        <v>7720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27</v>
      </c>
      <c r="P323" s="677"/>
      <c r="Q323" s="665">
        <v>27</v>
      </c>
    </row>
    <row r="324" spans="1:17" ht="14.4" customHeight="1" x14ac:dyDescent="0.3">
      <c r="A324" s="660" t="s">
        <v>7721</v>
      </c>
      <c r="B324" s="661" t="s">
        <v>7722</v>
      </c>
      <c r="C324" s="661" t="s">
        <v>6722</v>
      </c>
      <c r="D324" s="661" t="s">
        <v>7723</v>
      </c>
      <c r="E324" s="661" t="s">
        <v>7724</v>
      </c>
      <c r="F324" s="664">
        <v>54</v>
      </c>
      <c r="G324" s="664">
        <v>2862</v>
      </c>
      <c r="H324" s="664">
        <v>1</v>
      </c>
      <c r="I324" s="664">
        <v>53</v>
      </c>
      <c r="J324" s="664">
        <v>58</v>
      </c>
      <c r="K324" s="664">
        <v>3084</v>
      </c>
      <c r="L324" s="664">
        <v>1.0775681341719077</v>
      </c>
      <c r="M324" s="664">
        <v>53.172413793103445</v>
      </c>
      <c r="N324" s="664">
        <v>84</v>
      </c>
      <c r="O324" s="664">
        <v>4536</v>
      </c>
      <c r="P324" s="677">
        <v>1.5849056603773586</v>
      </c>
      <c r="Q324" s="665">
        <v>54</v>
      </c>
    </row>
    <row r="325" spans="1:17" ht="14.4" customHeight="1" x14ac:dyDescent="0.3">
      <c r="A325" s="660" t="s">
        <v>7721</v>
      </c>
      <c r="B325" s="661" t="s">
        <v>7722</v>
      </c>
      <c r="C325" s="661" t="s">
        <v>6722</v>
      </c>
      <c r="D325" s="661" t="s">
        <v>7725</v>
      </c>
      <c r="E325" s="661" t="s">
        <v>7726</v>
      </c>
      <c r="F325" s="664">
        <v>2</v>
      </c>
      <c r="G325" s="664">
        <v>242</v>
      </c>
      <c r="H325" s="664">
        <v>1</v>
      </c>
      <c r="I325" s="664">
        <v>121</v>
      </c>
      <c r="J325" s="664"/>
      <c r="K325" s="664"/>
      <c r="L325" s="664"/>
      <c r="M325" s="664"/>
      <c r="N325" s="664">
        <v>2</v>
      </c>
      <c r="O325" s="664">
        <v>246</v>
      </c>
      <c r="P325" s="677">
        <v>1.0165289256198347</v>
      </c>
      <c r="Q325" s="665">
        <v>123</v>
      </c>
    </row>
    <row r="326" spans="1:17" ht="14.4" customHeight="1" x14ac:dyDescent="0.3">
      <c r="A326" s="660" t="s">
        <v>7721</v>
      </c>
      <c r="B326" s="661" t="s">
        <v>7722</v>
      </c>
      <c r="C326" s="661" t="s">
        <v>6722</v>
      </c>
      <c r="D326" s="661" t="s">
        <v>7727</v>
      </c>
      <c r="E326" s="661" t="s">
        <v>7728</v>
      </c>
      <c r="F326" s="664">
        <v>17</v>
      </c>
      <c r="G326" s="664">
        <v>2856</v>
      </c>
      <c r="H326" s="664">
        <v>1</v>
      </c>
      <c r="I326" s="664">
        <v>168</v>
      </c>
      <c r="J326" s="664">
        <v>27</v>
      </c>
      <c r="K326" s="664">
        <v>4554</v>
      </c>
      <c r="L326" s="664">
        <v>1.5945378151260505</v>
      </c>
      <c r="M326" s="664">
        <v>168.66666666666666</v>
      </c>
      <c r="N326" s="664">
        <v>34</v>
      </c>
      <c r="O326" s="664">
        <v>5848</v>
      </c>
      <c r="P326" s="677">
        <v>2.0476190476190474</v>
      </c>
      <c r="Q326" s="665">
        <v>172</v>
      </c>
    </row>
    <row r="327" spans="1:17" ht="14.4" customHeight="1" x14ac:dyDescent="0.3">
      <c r="A327" s="660" t="s">
        <v>7721</v>
      </c>
      <c r="B327" s="661" t="s">
        <v>7722</v>
      </c>
      <c r="C327" s="661" t="s">
        <v>6722</v>
      </c>
      <c r="D327" s="661" t="s">
        <v>7729</v>
      </c>
      <c r="E327" s="661" t="s">
        <v>7730</v>
      </c>
      <c r="F327" s="664">
        <v>51</v>
      </c>
      <c r="G327" s="664">
        <v>16116</v>
      </c>
      <c r="H327" s="664">
        <v>1</v>
      </c>
      <c r="I327" s="664">
        <v>316</v>
      </c>
      <c r="J327" s="664">
        <v>47</v>
      </c>
      <c r="K327" s="664">
        <v>14880</v>
      </c>
      <c r="L327" s="664">
        <v>0.92330603127326882</v>
      </c>
      <c r="M327" s="664">
        <v>316.59574468085106</v>
      </c>
      <c r="N327" s="664">
        <v>91</v>
      </c>
      <c r="O327" s="664">
        <v>29302</v>
      </c>
      <c r="P327" s="677">
        <v>1.8181931000248202</v>
      </c>
      <c r="Q327" s="665">
        <v>322</v>
      </c>
    </row>
    <row r="328" spans="1:17" ht="14.4" customHeight="1" x14ac:dyDescent="0.3">
      <c r="A328" s="660" t="s">
        <v>7721</v>
      </c>
      <c r="B328" s="661" t="s">
        <v>7722</v>
      </c>
      <c r="C328" s="661" t="s">
        <v>6722</v>
      </c>
      <c r="D328" s="661" t="s">
        <v>7731</v>
      </c>
      <c r="E328" s="661" t="s">
        <v>7732</v>
      </c>
      <c r="F328" s="664">
        <v>20</v>
      </c>
      <c r="G328" s="664">
        <v>8700</v>
      </c>
      <c r="H328" s="664">
        <v>1</v>
      </c>
      <c r="I328" s="664">
        <v>435</v>
      </c>
      <c r="J328" s="664">
        <v>23</v>
      </c>
      <c r="K328" s="664">
        <v>10014</v>
      </c>
      <c r="L328" s="664">
        <v>1.1510344827586207</v>
      </c>
      <c r="M328" s="664">
        <v>435.39130434782606</v>
      </c>
      <c r="N328" s="664">
        <v>37</v>
      </c>
      <c r="O328" s="664">
        <v>16243</v>
      </c>
      <c r="P328" s="677">
        <v>1.8670114942528735</v>
      </c>
      <c r="Q328" s="665">
        <v>439</v>
      </c>
    </row>
    <row r="329" spans="1:17" ht="14.4" customHeight="1" x14ac:dyDescent="0.3">
      <c r="A329" s="660" t="s">
        <v>7721</v>
      </c>
      <c r="B329" s="661" t="s">
        <v>7722</v>
      </c>
      <c r="C329" s="661" t="s">
        <v>6722</v>
      </c>
      <c r="D329" s="661" t="s">
        <v>7733</v>
      </c>
      <c r="E329" s="661" t="s">
        <v>7734</v>
      </c>
      <c r="F329" s="664">
        <v>166</v>
      </c>
      <c r="G329" s="664">
        <v>56108</v>
      </c>
      <c r="H329" s="664">
        <v>1</v>
      </c>
      <c r="I329" s="664">
        <v>338</v>
      </c>
      <c r="J329" s="664">
        <v>298</v>
      </c>
      <c r="K329" s="664">
        <v>100798</v>
      </c>
      <c r="L329" s="664">
        <v>1.7964996078990518</v>
      </c>
      <c r="M329" s="664">
        <v>338.24832214765098</v>
      </c>
      <c r="N329" s="664">
        <v>336</v>
      </c>
      <c r="O329" s="664">
        <v>114576</v>
      </c>
      <c r="P329" s="677">
        <v>2.0420617380765664</v>
      </c>
      <c r="Q329" s="665">
        <v>341</v>
      </c>
    </row>
    <row r="330" spans="1:17" ht="14.4" customHeight="1" x14ac:dyDescent="0.3">
      <c r="A330" s="660" t="s">
        <v>7721</v>
      </c>
      <c r="B330" s="661" t="s">
        <v>7722</v>
      </c>
      <c r="C330" s="661" t="s">
        <v>6722</v>
      </c>
      <c r="D330" s="661" t="s">
        <v>7735</v>
      </c>
      <c r="E330" s="661" t="s">
        <v>7736</v>
      </c>
      <c r="F330" s="664">
        <v>2</v>
      </c>
      <c r="G330" s="664">
        <v>730</v>
      </c>
      <c r="H330" s="664">
        <v>1</v>
      </c>
      <c r="I330" s="664">
        <v>365</v>
      </c>
      <c r="J330" s="664">
        <v>1</v>
      </c>
      <c r="K330" s="664">
        <v>365</v>
      </c>
      <c r="L330" s="664">
        <v>0.5</v>
      </c>
      <c r="M330" s="664">
        <v>365</v>
      </c>
      <c r="N330" s="664"/>
      <c r="O330" s="664"/>
      <c r="P330" s="677"/>
      <c r="Q330" s="665"/>
    </row>
    <row r="331" spans="1:17" ht="14.4" customHeight="1" x14ac:dyDescent="0.3">
      <c r="A331" s="660" t="s">
        <v>7721</v>
      </c>
      <c r="B331" s="661" t="s">
        <v>7722</v>
      </c>
      <c r="C331" s="661" t="s">
        <v>6722</v>
      </c>
      <c r="D331" s="661" t="s">
        <v>7386</v>
      </c>
      <c r="E331" s="661" t="s">
        <v>7387</v>
      </c>
      <c r="F331" s="664">
        <v>3</v>
      </c>
      <c r="G331" s="664">
        <v>111</v>
      </c>
      <c r="H331" s="664">
        <v>1</v>
      </c>
      <c r="I331" s="664">
        <v>37</v>
      </c>
      <c r="J331" s="664">
        <v>3</v>
      </c>
      <c r="K331" s="664">
        <v>111</v>
      </c>
      <c r="L331" s="664">
        <v>1</v>
      </c>
      <c r="M331" s="664">
        <v>37</v>
      </c>
      <c r="N331" s="664">
        <v>2</v>
      </c>
      <c r="O331" s="664">
        <v>74</v>
      </c>
      <c r="P331" s="677">
        <v>0.66666666666666663</v>
      </c>
      <c r="Q331" s="665">
        <v>37</v>
      </c>
    </row>
    <row r="332" spans="1:17" ht="14.4" customHeight="1" x14ac:dyDescent="0.3">
      <c r="A332" s="660" t="s">
        <v>7721</v>
      </c>
      <c r="B332" s="661" t="s">
        <v>7722</v>
      </c>
      <c r="C332" s="661" t="s">
        <v>6722</v>
      </c>
      <c r="D332" s="661" t="s">
        <v>7259</v>
      </c>
      <c r="E332" s="661" t="s">
        <v>7260</v>
      </c>
      <c r="F332" s="664">
        <v>4</v>
      </c>
      <c r="G332" s="664">
        <v>2656</v>
      </c>
      <c r="H332" s="664">
        <v>1</v>
      </c>
      <c r="I332" s="664">
        <v>664</v>
      </c>
      <c r="J332" s="664">
        <v>6</v>
      </c>
      <c r="K332" s="664">
        <v>3992</v>
      </c>
      <c r="L332" s="664">
        <v>1.5030120481927711</v>
      </c>
      <c r="M332" s="664">
        <v>665.33333333333337</v>
      </c>
      <c r="N332" s="664">
        <v>2</v>
      </c>
      <c r="O332" s="664">
        <v>1352</v>
      </c>
      <c r="P332" s="677">
        <v>0.50903614457831325</v>
      </c>
      <c r="Q332" s="665">
        <v>676</v>
      </c>
    </row>
    <row r="333" spans="1:17" ht="14.4" customHeight="1" x14ac:dyDescent="0.3">
      <c r="A333" s="660" t="s">
        <v>7721</v>
      </c>
      <c r="B333" s="661" t="s">
        <v>7722</v>
      </c>
      <c r="C333" s="661" t="s">
        <v>6722</v>
      </c>
      <c r="D333" s="661" t="s">
        <v>7737</v>
      </c>
      <c r="E333" s="661" t="s">
        <v>7738</v>
      </c>
      <c r="F333" s="664">
        <v>4</v>
      </c>
      <c r="G333" s="664">
        <v>544</v>
      </c>
      <c r="H333" s="664">
        <v>1</v>
      </c>
      <c r="I333" s="664">
        <v>136</v>
      </c>
      <c r="J333" s="664"/>
      <c r="K333" s="664"/>
      <c r="L333" s="664"/>
      <c r="M333" s="664"/>
      <c r="N333" s="664">
        <v>2</v>
      </c>
      <c r="O333" s="664">
        <v>276</v>
      </c>
      <c r="P333" s="677">
        <v>0.50735294117647056</v>
      </c>
      <c r="Q333" s="665">
        <v>138</v>
      </c>
    </row>
    <row r="334" spans="1:17" ht="14.4" customHeight="1" x14ac:dyDescent="0.3">
      <c r="A334" s="660" t="s">
        <v>7721</v>
      </c>
      <c r="B334" s="661" t="s">
        <v>7722</v>
      </c>
      <c r="C334" s="661" t="s">
        <v>6722</v>
      </c>
      <c r="D334" s="661" t="s">
        <v>7739</v>
      </c>
      <c r="E334" s="661" t="s">
        <v>7740</v>
      </c>
      <c r="F334" s="664">
        <v>1</v>
      </c>
      <c r="G334" s="664">
        <v>281</v>
      </c>
      <c r="H334" s="664">
        <v>1</v>
      </c>
      <c r="I334" s="664">
        <v>281</v>
      </c>
      <c r="J334" s="664">
        <v>2</v>
      </c>
      <c r="K334" s="664">
        <v>562</v>
      </c>
      <c r="L334" s="664">
        <v>2</v>
      </c>
      <c r="M334" s="664">
        <v>281</v>
      </c>
      <c r="N334" s="664">
        <v>1</v>
      </c>
      <c r="O334" s="664">
        <v>285</v>
      </c>
      <c r="P334" s="677">
        <v>1.0142348754448398</v>
      </c>
      <c r="Q334" s="665">
        <v>285</v>
      </c>
    </row>
    <row r="335" spans="1:17" ht="14.4" customHeight="1" x14ac:dyDescent="0.3">
      <c r="A335" s="660" t="s">
        <v>7721</v>
      </c>
      <c r="B335" s="661" t="s">
        <v>7722</v>
      </c>
      <c r="C335" s="661" t="s">
        <v>6722</v>
      </c>
      <c r="D335" s="661" t="s">
        <v>7741</v>
      </c>
      <c r="E335" s="661" t="s">
        <v>7742</v>
      </c>
      <c r="F335" s="664">
        <v>31</v>
      </c>
      <c r="G335" s="664">
        <v>14136</v>
      </c>
      <c r="H335" s="664">
        <v>1</v>
      </c>
      <c r="I335" s="664">
        <v>456</v>
      </c>
      <c r="J335" s="664">
        <v>35</v>
      </c>
      <c r="K335" s="664">
        <v>15980</v>
      </c>
      <c r="L335" s="664">
        <v>1.1304470854555744</v>
      </c>
      <c r="M335" s="664">
        <v>456.57142857142856</v>
      </c>
      <c r="N335" s="664">
        <v>57</v>
      </c>
      <c r="O335" s="664">
        <v>26334</v>
      </c>
      <c r="P335" s="677">
        <v>1.8629032258064515</v>
      </c>
      <c r="Q335" s="665">
        <v>462</v>
      </c>
    </row>
    <row r="336" spans="1:17" ht="14.4" customHeight="1" x14ac:dyDescent="0.3">
      <c r="A336" s="660" t="s">
        <v>7721</v>
      </c>
      <c r="B336" s="661" t="s">
        <v>7722</v>
      </c>
      <c r="C336" s="661" t="s">
        <v>6722</v>
      </c>
      <c r="D336" s="661" t="s">
        <v>7743</v>
      </c>
      <c r="E336" s="661" t="s">
        <v>7744</v>
      </c>
      <c r="F336" s="664">
        <v>35</v>
      </c>
      <c r="G336" s="664">
        <v>12180</v>
      </c>
      <c r="H336" s="664">
        <v>1</v>
      </c>
      <c r="I336" s="664">
        <v>348</v>
      </c>
      <c r="J336" s="664">
        <v>38</v>
      </c>
      <c r="K336" s="664">
        <v>13254</v>
      </c>
      <c r="L336" s="664">
        <v>1.0881773399014778</v>
      </c>
      <c r="M336" s="664">
        <v>348.78947368421052</v>
      </c>
      <c r="N336" s="664">
        <v>58</v>
      </c>
      <c r="O336" s="664">
        <v>20648</v>
      </c>
      <c r="P336" s="677">
        <v>1.6952380952380952</v>
      </c>
      <c r="Q336" s="665">
        <v>356</v>
      </c>
    </row>
    <row r="337" spans="1:17" ht="14.4" customHeight="1" x14ac:dyDescent="0.3">
      <c r="A337" s="660" t="s">
        <v>7721</v>
      </c>
      <c r="B337" s="661" t="s">
        <v>7722</v>
      </c>
      <c r="C337" s="661" t="s">
        <v>6722</v>
      </c>
      <c r="D337" s="661" t="s">
        <v>7745</v>
      </c>
      <c r="E337" s="661" t="s">
        <v>7746</v>
      </c>
      <c r="F337" s="664">
        <v>1</v>
      </c>
      <c r="G337" s="664">
        <v>2886</v>
      </c>
      <c r="H337" s="664">
        <v>1</v>
      </c>
      <c r="I337" s="664">
        <v>2886</v>
      </c>
      <c r="J337" s="664">
        <v>3</v>
      </c>
      <c r="K337" s="664">
        <v>8658</v>
      </c>
      <c r="L337" s="664">
        <v>3</v>
      </c>
      <c r="M337" s="664">
        <v>2886</v>
      </c>
      <c r="N337" s="664">
        <v>2</v>
      </c>
      <c r="O337" s="664">
        <v>5834</v>
      </c>
      <c r="P337" s="677">
        <v>2.0214830214830215</v>
      </c>
      <c r="Q337" s="665">
        <v>2917</v>
      </c>
    </row>
    <row r="338" spans="1:17" ht="14.4" customHeight="1" x14ac:dyDescent="0.3">
      <c r="A338" s="660" t="s">
        <v>7721</v>
      </c>
      <c r="B338" s="661" t="s">
        <v>7722</v>
      </c>
      <c r="C338" s="661" t="s">
        <v>6722</v>
      </c>
      <c r="D338" s="661" t="s">
        <v>7747</v>
      </c>
      <c r="E338" s="661" t="s">
        <v>7748</v>
      </c>
      <c r="F338" s="664">
        <v>9</v>
      </c>
      <c r="G338" s="664">
        <v>927</v>
      </c>
      <c r="H338" s="664">
        <v>1</v>
      </c>
      <c r="I338" s="664">
        <v>103</v>
      </c>
      <c r="J338" s="664"/>
      <c r="K338" s="664"/>
      <c r="L338" s="664"/>
      <c r="M338" s="664"/>
      <c r="N338" s="664">
        <v>3</v>
      </c>
      <c r="O338" s="664">
        <v>315</v>
      </c>
      <c r="P338" s="677">
        <v>0.33980582524271846</v>
      </c>
      <c r="Q338" s="665">
        <v>105</v>
      </c>
    </row>
    <row r="339" spans="1:17" ht="14.4" customHeight="1" x14ac:dyDescent="0.3">
      <c r="A339" s="660" t="s">
        <v>7721</v>
      </c>
      <c r="B339" s="661" t="s">
        <v>7722</v>
      </c>
      <c r="C339" s="661" t="s">
        <v>6722</v>
      </c>
      <c r="D339" s="661" t="s">
        <v>7749</v>
      </c>
      <c r="E339" s="661" t="s">
        <v>7750</v>
      </c>
      <c r="F339" s="664"/>
      <c r="G339" s="664"/>
      <c r="H339" s="664"/>
      <c r="I339" s="664"/>
      <c r="J339" s="664"/>
      <c r="K339" s="664"/>
      <c r="L339" s="664"/>
      <c r="M339" s="664"/>
      <c r="N339" s="664">
        <v>1</v>
      </c>
      <c r="O339" s="664">
        <v>117</v>
      </c>
      <c r="P339" s="677"/>
      <c r="Q339" s="665">
        <v>117</v>
      </c>
    </row>
    <row r="340" spans="1:17" ht="14.4" customHeight="1" x14ac:dyDescent="0.3">
      <c r="A340" s="660" t="s">
        <v>7721</v>
      </c>
      <c r="B340" s="661" t="s">
        <v>7722</v>
      </c>
      <c r="C340" s="661" t="s">
        <v>6722</v>
      </c>
      <c r="D340" s="661" t="s">
        <v>7263</v>
      </c>
      <c r="E340" s="661" t="s">
        <v>7264</v>
      </c>
      <c r="F340" s="664">
        <v>2</v>
      </c>
      <c r="G340" s="664">
        <v>914</v>
      </c>
      <c r="H340" s="664">
        <v>1</v>
      </c>
      <c r="I340" s="664">
        <v>457</v>
      </c>
      <c r="J340" s="664">
        <v>5</v>
      </c>
      <c r="K340" s="664">
        <v>2293</v>
      </c>
      <c r="L340" s="664">
        <v>2.5087527352297592</v>
      </c>
      <c r="M340" s="664">
        <v>458.6</v>
      </c>
      <c r="N340" s="664"/>
      <c r="O340" s="664"/>
      <c r="P340" s="677"/>
      <c r="Q340" s="665"/>
    </row>
    <row r="341" spans="1:17" ht="14.4" customHeight="1" x14ac:dyDescent="0.3">
      <c r="A341" s="660" t="s">
        <v>7721</v>
      </c>
      <c r="B341" s="661" t="s">
        <v>7722</v>
      </c>
      <c r="C341" s="661" t="s">
        <v>6722</v>
      </c>
      <c r="D341" s="661" t="s">
        <v>6786</v>
      </c>
      <c r="E341" s="661" t="s">
        <v>6787</v>
      </c>
      <c r="F341" s="664">
        <v>1</v>
      </c>
      <c r="G341" s="664">
        <v>1245</v>
      </c>
      <c r="H341" s="664">
        <v>1</v>
      </c>
      <c r="I341" s="664">
        <v>1245</v>
      </c>
      <c r="J341" s="664">
        <v>5</v>
      </c>
      <c r="K341" s="664">
        <v>6225</v>
      </c>
      <c r="L341" s="664">
        <v>5</v>
      </c>
      <c r="M341" s="664">
        <v>1245</v>
      </c>
      <c r="N341" s="664">
        <v>1</v>
      </c>
      <c r="O341" s="664">
        <v>1268</v>
      </c>
      <c r="P341" s="677">
        <v>1.0184738955823294</v>
      </c>
      <c r="Q341" s="665">
        <v>1268</v>
      </c>
    </row>
    <row r="342" spans="1:17" ht="14.4" customHeight="1" x14ac:dyDescent="0.3">
      <c r="A342" s="660" t="s">
        <v>7721</v>
      </c>
      <c r="B342" s="661" t="s">
        <v>7722</v>
      </c>
      <c r="C342" s="661" t="s">
        <v>6722</v>
      </c>
      <c r="D342" s="661" t="s">
        <v>5326</v>
      </c>
      <c r="E342" s="661" t="s">
        <v>7751</v>
      </c>
      <c r="F342" s="664">
        <v>53</v>
      </c>
      <c r="G342" s="664">
        <v>22737</v>
      </c>
      <c r="H342" s="664">
        <v>1</v>
      </c>
      <c r="I342" s="664">
        <v>429</v>
      </c>
      <c r="J342" s="664">
        <v>52</v>
      </c>
      <c r="K342" s="664">
        <v>22353</v>
      </c>
      <c r="L342" s="664">
        <v>0.98311122839424725</v>
      </c>
      <c r="M342" s="664">
        <v>429.86538461538464</v>
      </c>
      <c r="N342" s="664">
        <v>90</v>
      </c>
      <c r="O342" s="664">
        <v>39330</v>
      </c>
      <c r="P342" s="677">
        <v>1.7297796543079562</v>
      </c>
      <c r="Q342" s="665">
        <v>437</v>
      </c>
    </row>
    <row r="343" spans="1:17" ht="14.4" customHeight="1" x14ac:dyDescent="0.3">
      <c r="A343" s="660" t="s">
        <v>7721</v>
      </c>
      <c r="B343" s="661" t="s">
        <v>7722</v>
      </c>
      <c r="C343" s="661" t="s">
        <v>6722</v>
      </c>
      <c r="D343" s="661" t="s">
        <v>7752</v>
      </c>
      <c r="E343" s="661" t="s">
        <v>7753</v>
      </c>
      <c r="F343" s="664">
        <v>28</v>
      </c>
      <c r="G343" s="664">
        <v>1484</v>
      </c>
      <c r="H343" s="664">
        <v>1</v>
      </c>
      <c r="I343" s="664">
        <v>53</v>
      </c>
      <c r="J343" s="664">
        <v>22</v>
      </c>
      <c r="K343" s="664">
        <v>1166</v>
      </c>
      <c r="L343" s="664">
        <v>0.7857142857142857</v>
      </c>
      <c r="M343" s="664">
        <v>53</v>
      </c>
      <c r="N343" s="664">
        <v>38</v>
      </c>
      <c r="O343" s="664">
        <v>2052</v>
      </c>
      <c r="P343" s="677">
        <v>1.3827493261455526</v>
      </c>
      <c r="Q343" s="665">
        <v>54</v>
      </c>
    </row>
    <row r="344" spans="1:17" ht="14.4" customHeight="1" x14ac:dyDescent="0.3">
      <c r="A344" s="660" t="s">
        <v>7721</v>
      </c>
      <c r="B344" s="661" t="s">
        <v>7722</v>
      </c>
      <c r="C344" s="661" t="s">
        <v>6722</v>
      </c>
      <c r="D344" s="661" t="s">
        <v>6788</v>
      </c>
      <c r="E344" s="661" t="s">
        <v>6789</v>
      </c>
      <c r="F344" s="664"/>
      <c r="G344" s="664"/>
      <c r="H344" s="664"/>
      <c r="I344" s="664"/>
      <c r="J344" s="664"/>
      <c r="K344" s="664"/>
      <c r="L344" s="664"/>
      <c r="M344" s="664"/>
      <c r="N344" s="664">
        <v>4</v>
      </c>
      <c r="O344" s="664">
        <v>37784</v>
      </c>
      <c r="P344" s="677"/>
      <c r="Q344" s="665">
        <v>9446</v>
      </c>
    </row>
    <row r="345" spans="1:17" ht="14.4" customHeight="1" x14ac:dyDescent="0.3">
      <c r="A345" s="660" t="s">
        <v>7721</v>
      </c>
      <c r="B345" s="661" t="s">
        <v>7722</v>
      </c>
      <c r="C345" s="661" t="s">
        <v>6722</v>
      </c>
      <c r="D345" s="661" t="s">
        <v>7754</v>
      </c>
      <c r="E345" s="661" t="s">
        <v>7755</v>
      </c>
      <c r="F345" s="664">
        <v>7</v>
      </c>
      <c r="G345" s="664">
        <v>1155</v>
      </c>
      <c r="H345" s="664">
        <v>1</v>
      </c>
      <c r="I345" s="664">
        <v>165</v>
      </c>
      <c r="J345" s="664">
        <v>14</v>
      </c>
      <c r="K345" s="664">
        <v>2316</v>
      </c>
      <c r="L345" s="664">
        <v>2.005194805194805</v>
      </c>
      <c r="M345" s="664">
        <v>165.42857142857142</v>
      </c>
      <c r="N345" s="664">
        <v>6</v>
      </c>
      <c r="O345" s="664">
        <v>1014</v>
      </c>
      <c r="P345" s="677">
        <v>0.87792207792207788</v>
      </c>
      <c r="Q345" s="665">
        <v>169</v>
      </c>
    </row>
    <row r="346" spans="1:17" ht="14.4" customHeight="1" x14ac:dyDescent="0.3">
      <c r="A346" s="660" t="s">
        <v>7721</v>
      </c>
      <c r="B346" s="661" t="s">
        <v>7722</v>
      </c>
      <c r="C346" s="661" t="s">
        <v>6722</v>
      </c>
      <c r="D346" s="661" t="s">
        <v>7267</v>
      </c>
      <c r="E346" s="661" t="s">
        <v>7268</v>
      </c>
      <c r="F346" s="664">
        <v>16</v>
      </c>
      <c r="G346" s="664">
        <v>1264</v>
      </c>
      <c r="H346" s="664">
        <v>1</v>
      </c>
      <c r="I346" s="664">
        <v>79</v>
      </c>
      <c r="J346" s="664">
        <v>22</v>
      </c>
      <c r="K346" s="664">
        <v>1744</v>
      </c>
      <c r="L346" s="664">
        <v>1.379746835443038</v>
      </c>
      <c r="M346" s="664">
        <v>79.272727272727266</v>
      </c>
      <c r="N346" s="664">
        <v>8</v>
      </c>
      <c r="O346" s="664">
        <v>648</v>
      </c>
      <c r="P346" s="677">
        <v>0.51265822784810122</v>
      </c>
      <c r="Q346" s="665">
        <v>81</v>
      </c>
    </row>
    <row r="347" spans="1:17" ht="14.4" customHeight="1" x14ac:dyDescent="0.3">
      <c r="A347" s="660" t="s">
        <v>7721</v>
      </c>
      <c r="B347" s="661" t="s">
        <v>7722</v>
      </c>
      <c r="C347" s="661" t="s">
        <v>6722</v>
      </c>
      <c r="D347" s="661" t="s">
        <v>7756</v>
      </c>
      <c r="E347" s="661" t="s">
        <v>7757</v>
      </c>
      <c r="F347" s="664">
        <v>21</v>
      </c>
      <c r="G347" s="664">
        <v>3360</v>
      </c>
      <c r="H347" s="664">
        <v>1</v>
      </c>
      <c r="I347" s="664">
        <v>160</v>
      </c>
      <c r="J347" s="664">
        <v>22</v>
      </c>
      <c r="K347" s="664">
        <v>3526</v>
      </c>
      <c r="L347" s="664">
        <v>1.049404761904762</v>
      </c>
      <c r="M347" s="664">
        <v>160.27272727272728</v>
      </c>
      <c r="N347" s="664">
        <v>32</v>
      </c>
      <c r="O347" s="664">
        <v>5216</v>
      </c>
      <c r="P347" s="677">
        <v>1.5523809523809524</v>
      </c>
      <c r="Q347" s="665">
        <v>163</v>
      </c>
    </row>
    <row r="348" spans="1:17" ht="14.4" customHeight="1" x14ac:dyDescent="0.3">
      <c r="A348" s="660" t="s">
        <v>7721</v>
      </c>
      <c r="B348" s="661" t="s">
        <v>7722</v>
      </c>
      <c r="C348" s="661" t="s">
        <v>6722</v>
      </c>
      <c r="D348" s="661" t="s">
        <v>7758</v>
      </c>
      <c r="E348" s="661" t="s">
        <v>7759</v>
      </c>
      <c r="F348" s="664"/>
      <c r="G348" s="664"/>
      <c r="H348" s="664"/>
      <c r="I348" s="664"/>
      <c r="J348" s="664">
        <v>5</v>
      </c>
      <c r="K348" s="664">
        <v>138</v>
      </c>
      <c r="L348" s="664"/>
      <c r="M348" s="664">
        <v>27.6</v>
      </c>
      <c r="N348" s="664">
        <v>1</v>
      </c>
      <c r="O348" s="664">
        <v>28</v>
      </c>
      <c r="P348" s="677"/>
      <c r="Q348" s="665">
        <v>28</v>
      </c>
    </row>
    <row r="349" spans="1:17" ht="14.4" customHeight="1" x14ac:dyDescent="0.3">
      <c r="A349" s="660" t="s">
        <v>7721</v>
      </c>
      <c r="B349" s="661" t="s">
        <v>7722</v>
      </c>
      <c r="C349" s="661" t="s">
        <v>6722</v>
      </c>
      <c r="D349" s="661" t="s">
        <v>6796</v>
      </c>
      <c r="E349" s="661" t="s">
        <v>6797</v>
      </c>
      <c r="F349" s="664">
        <v>4</v>
      </c>
      <c r="G349" s="664">
        <v>4008</v>
      </c>
      <c r="H349" s="664">
        <v>1</v>
      </c>
      <c r="I349" s="664">
        <v>1002</v>
      </c>
      <c r="J349" s="664">
        <v>32</v>
      </c>
      <c r="K349" s="664">
        <v>32064</v>
      </c>
      <c r="L349" s="664">
        <v>8</v>
      </c>
      <c r="M349" s="664">
        <v>1002</v>
      </c>
      <c r="N349" s="664">
        <v>19</v>
      </c>
      <c r="O349" s="664">
        <v>19152</v>
      </c>
      <c r="P349" s="677">
        <v>4.7784431137724548</v>
      </c>
      <c r="Q349" s="665">
        <v>1008</v>
      </c>
    </row>
    <row r="350" spans="1:17" ht="14.4" customHeight="1" x14ac:dyDescent="0.3">
      <c r="A350" s="660" t="s">
        <v>7721</v>
      </c>
      <c r="B350" s="661" t="s">
        <v>7722</v>
      </c>
      <c r="C350" s="661" t="s">
        <v>6722</v>
      </c>
      <c r="D350" s="661" t="s">
        <v>7760</v>
      </c>
      <c r="E350" s="661" t="s">
        <v>7761</v>
      </c>
      <c r="F350" s="664"/>
      <c r="G350" s="664"/>
      <c r="H350" s="664"/>
      <c r="I350" s="664"/>
      <c r="J350" s="664">
        <v>1</v>
      </c>
      <c r="K350" s="664">
        <v>167</v>
      </c>
      <c r="L350" s="664"/>
      <c r="M350" s="664">
        <v>167</v>
      </c>
      <c r="N350" s="664"/>
      <c r="O350" s="664"/>
      <c r="P350" s="677"/>
      <c r="Q350" s="665"/>
    </row>
    <row r="351" spans="1:17" ht="14.4" customHeight="1" x14ac:dyDescent="0.3">
      <c r="A351" s="660" t="s">
        <v>7721</v>
      </c>
      <c r="B351" s="661" t="s">
        <v>7722</v>
      </c>
      <c r="C351" s="661" t="s">
        <v>6722</v>
      </c>
      <c r="D351" s="661" t="s">
        <v>6798</v>
      </c>
      <c r="E351" s="661" t="s">
        <v>6799</v>
      </c>
      <c r="F351" s="664">
        <v>4</v>
      </c>
      <c r="G351" s="664">
        <v>8932</v>
      </c>
      <c r="H351" s="664">
        <v>1</v>
      </c>
      <c r="I351" s="664">
        <v>2233</v>
      </c>
      <c r="J351" s="664">
        <v>32</v>
      </c>
      <c r="K351" s="664">
        <v>71456</v>
      </c>
      <c r="L351" s="664">
        <v>8</v>
      </c>
      <c r="M351" s="664">
        <v>2233</v>
      </c>
      <c r="N351" s="664">
        <v>4</v>
      </c>
      <c r="O351" s="664">
        <v>9056</v>
      </c>
      <c r="P351" s="677">
        <v>1.0138826690550828</v>
      </c>
      <c r="Q351" s="665">
        <v>2264</v>
      </c>
    </row>
    <row r="352" spans="1:17" ht="14.4" customHeight="1" x14ac:dyDescent="0.3">
      <c r="A352" s="660" t="s">
        <v>7721</v>
      </c>
      <c r="B352" s="661" t="s">
        <v>7722</v>
      </c>
      <c r="C352" s="661" t="s">
        <v>6722</v>
      </c>
      <c r="D352" s="661" t="s">
        <v>7762</v>
      </c>
      <c r="E352" s="661" t="s">
        <v>7763</v>
      </c>
      <c r="F352" s="664">
        <v>3</v>
      </c>
      <c r="G352" s="664">
        <v>729</v>
      </c>
      <c r="H352" s="664">
        <v>1</v>
      </c>
      <c r="I352" s="664">
        <v>243</v>
      </c>
      <c r="J352" s="664">
        <v>6</v>
      </c>
      <c r="K352" s="664">
        <v>1464</v>
      </c>
      <c r="L352" s="664">
        <v>2.0082304526748973</v>
      </c>
      <c r="M352" s="664">
        <v>244</v>
      </c>
      <c r="N352" s="664">
        <v>2</v>
      </c>
      <c r="O352" s="664">
        <v>494</v>
      </c>
      <c r="P352" s="677">
        <v>0.67764060356652944</v>
      </c>
      <c r="Q352" s="665">
        <v>247</v>
      </c>
    </row>
    <row r="353" spans="1:17" ht="14.4" customHeight="1" x14ac:dyDescent="0.3">
      <c r="A353" s="660" t="s">
        <v>7721</v>
      </c>
      <c r="B353" s="661" t="s">
        <v>7722</v>
      </c>
      <c r="C353" s="661" t="s">
        <v>6722</v>
      </c>
      <c r="D353" s="661" t="s">
        <v>7764</v>
      </c>
      <c r="E353" s="661" t="s">
        <v>7765</v>
      </c>
      <c r="F353" s="664">
        <v>10</v>
      </c>
      <c r="G353" s="664">
        <v>19930</v>
      </c>
      <c r="H353" s="664">
        <v>1</v>
      </c>
      <c r="I353" s="664">
        <v>1993</v>
      </c>
      <c r="J353" s="664">
        <v>6</v>
      </c>
      <c r="K353" s="664">
        <v>11971</v>
      </c>
      <c r="L353" s="664">
        <v>0.60065228299046658</v>
      </c>
      <c r="M353" s="664">
        <v>1995.1666666666667</v>
      </c>
      <c r="N353" s="664">
        <v>19</v>
      </c>
      <c r="O353" s="664">
        <v>38228</v>
      </c>
      <c r="P353" s="677">
        <v>1.918113396889112</v>
      </c>
      <c r="Q353" s="665">
        <v>2012</v>
      </c>
    </row>
    <row r="354" spans="1:17" ht="14.4" customHeight="1" x14ac:dyDescent="0.3">
      <c r="A354" s="660" t="s">
        <v>7721</v>
      </c>
      <c r="B354" s="661" t="s">
        <v>7722</v>
      </c>
      <c r="C354" s="661" t="s">
        <v>6722</v>
      </c>
      <c r="D354" s="661" t="s">
        <v>7766</v>
      </c>
      <c r="E354" s="661" t="s">
        <v>7767</v>
      </c>
      <c r="F354" s="664"/>
      <c r="G354" s="664"/>
      <c r="H354" s="664"/>
      <c r="I354" s="664"/>
      <c r="J354" s="664"/>
      <c r="K354" s="664"/>
      <c r="L354" s="664"/>
      <c r="M354" s="664"/>
      <c r="N354" s="664">
        <v>3</v>
      </c>
      <c r="O354" s="664">
        <v>807</v>
      </c>
      <c r="P354" s="677"/>
      <c r="Q354" s="665">
        <v>269</v>
      </c>
    </row>
    <row r="355" spans="1:17" ht="14.4" customHeight="1" x14ac:dyDescent="0.3">
      <c r="A355" s="660" t="s">
        <v>7721</v>
      </c>
      <c r="B355" s="661" t="s">
        <v>7722</v>
      </c>
      <c r="C355" s="661" t="s">
        <v>6722</v>
      </c>
      <c r="D355" s="661" t="s">
        <v>7768</v>
      </c>
      <c r="E355" s="661" t="s">
        <v>7769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656</v>
      </c>
      <c r="P355" s="677"/>
      <c r="Q355" s="665">
        <v>656</v>
      </c>
    </row>
    <row r="356" spans="1:17" ht="14.4" customHeight="1" x14ac:dyDescent="0.3">
      <c r="A356" s="660" t="s">
        <v>7770</v>
      </c>
      <c r="B356" s="661" t="s">
        <v>7771</v>
      </c>
      <c r="C356" s="661" t="s">
        <v>6722</v>
      </c>
      <c r="D356" s="661" t="s">
        <v>7772</v>
      </c>
      <c r="E356" s="661" t="s">
        <v>7773</v>
      </c>
      <c r="F356" s="664">
        <v>365</v>
      </c>
      <c r="G356" s="664">
        <v>58035</v>
      </c>
      <c r="H356" s="664">
        <v>1</v>
      </c>
      <c r="I356" s="664">
        <v>159</v>
      </c>
      <c r="J356" s="664">
        <v>407</v>
      </c>
      <c r="K356" s="664">
        <v>64831</v>
      </c>
      <c r="L356" s="664">
        <v>1.1171017489446025</v>
      </c>
      <c r="M356" s="664">
        <v>159.28992628992629</v>
      </c>
      <c r="N356" s="664">
        <v>543</v>
      </c>
      <c r="O356" s="664">
        <v>87423</v>
      </c>
      <c r="P356" s="677">
        <v>1.5063840785732747</v>
      </c>
      <c r="Q356" s="665">
        <v>161</v>
      </c>
    </row>
    <row r="357" spans="1:17" ht="14.4" customHeight="1" x14ac:dyDescent="0.3">
      <c r="A357" s="660" t="s">
        <v>7770</v>
      </c>
      <c r="B357" s="661" t="s">
        <v>7771</v>
      </c>
      <c r="C357" s="661" t="s">
        <v>6722</v>
      </c>
      <c r="D357" s="661" t="s">
        <v>7774</v>
      </c>
      <c r="E357" s="661" t="s">
        <v>7775</v>
      </c>
      <c r="F357" s="664">
        <v>13</v>
      </c>
      <c r="G357" s="664">
        <v>15145</v>
      </c>
      <c r="H357" s="664">
        <v>1</v>
      </c>
      <c r="I357" s="664">
        <v>1165</v>
      </c>
      <c r="J357" s="664">
        <v>36</v>
      </c>
      <c r="K357" s="664">
        <v>41964</v>
      </c>
      <c r="L357" s="664">
        <v>2.7708154506437768</v>
      </c>
      <c r="M357" s="664">
        <v>1165.6666666666667</v>
      </c>
      <c r="N357" s="664">
        <v>31</v>
      </c>
      <c r="O357" s="664">
        <v>36239</v>
      </c>
      <c r="P357" s="677">
        <v>2.392802905249257</v>
      </c>
      <c r="Q357" s="665">
        <v>1169</v>
      </c>
    </row>
    <row r="358" spans="1:17" ht="14.4" customHeight="1" x14ac:dyDescent="0.3">
      <c r="A358" s="660" t="s">
        <v>7770</v>
      </c>
      <c r="B358" s="661" t="s">
        <v>7771</v>
      </c>
      <c r="C358" s="661" t="s">
        <v>6722</v>
      </c>
      <c r="D358" s="661" t="s">
        <v>7776</v>
      </c>
      <c r="E358" s="661" t="s">
        <v>7777</v>
      </c>
      <c r="F358" s="664">
        <v>1643</v>
      </c>
      <c r="G358" s="664">
        <v>64077</v>
      </c>
      <c r="H358" s="664">
        <v>1</v>
      </c>
      <c r="I358" s="664">
        <v>39</v>
      </c>
      <c r="J358" s="664">
        <v>1776</v>
      </c>
      <c r="K358" s="664">
        <v>69783</v>
      </c>
      <c r="L358" s="664">
        <v>1.0890491127861792</v>
      </c>
      <c r="M358" s="664">
        <v>39.292229729729726</v>
      </c>
      <c r="N358" s="664">
        <v>2054</v>
      </c>
      <c r="O358" s="664">
        <v>82160</v>
      </c>
      <c r="P358" s="677">
        <v>1.2822073442889024</v>
      </c>
      <c r="Q358" s="665">
        <v>40</v>
      </c>
    </row>
    <row r="359" spans="1:17" ht="14.4" customHeight="1" x14ac:dyDescent="0.3">
      <c r="A359" s="660" t="s">
        <v>7770</v>
      </c>
      <c r="B359" s="661" t="s">
        <v>7771</v>
      </c>
      <c r="C359" s="661" t="s">
        <v>6722</v>
      </c>
      <c r="D359" s="661" t="s">
        <v>7693</v>
      </c>
      <c r="E359" s="661" t="s">
        <v>7694</v>
      </c>
      <c r="F359" s="664">
        <v>101</v>
      </c>
      <c r="G359" s="664">
        <v>38582</v>
      </c>
      <c r="H359" s="664">
        <v>1</v>
      </c>
      <c r="I359" s="664">
        <v>382</v>
      </c>
      <c r="J359" s="664">
        <v>111</v>
      </c>
      <c r="K359" s="664">
        <v>42421</v>
      </c>
      <c r="L359" s="664">
        <v>1.0995023586128245</v>
      </c>
      <c r="M359" s="664">
        <v>382.17117117117118</v>
      </c>
      <c r="N359" s="664">
        <v>136</v>
      </c>
      <c r="O359" s="664">
        <v>52088</v>
      </c>
      <c r="P359" s="677">
        <v>1.350059613291172</v>
      </c>
      <c r="Q359" s="665">
        <v>383</v>
      </c>
    </row>
    <row r="360" spans="1:17" ht="14.4" customHeight="1" x14ac:dyDescent="0.3">
      <c r="A360" s="660" t="s">
        <v>7770</v>
      </c>
      <c r="B360" s="661" t="s">
        <v>7771</v>
      </c>
      <c r="C360" s="661" t="s">
        <v>6722</v>
      </c>
      <c r="D360" s="661" t="s">
        <v>7778</v>
      </c>
      <c r="E360" s="661" t="s">
        <v>7779</v>
      </c>
      <c r="F360" s="664">
        <v>5</v>
      </c>
      <c r="G360" s="664">
        <v>185</v>
      </c>
      <c r="H360" s="664">
        <v>1</v>
      </c>
      <c r="I360" s="664">
        <v>37</v>
      </c>
      <c r="J360" s="664">
        <v>1</v>
      </c>
      <c r="K360" s="664">
        <v>37</v>
      </c>
      <c r="L360" s="664">
        <v>0.2</v>
      </c>
      <c r="M360" s="664">
        <v>37</v>
      </c>
      <c r="N360" s="664">
        <v>3</v>
      </c>
      <c r="O360" s="664">
        <v>111</v>
      </c>
      <c r="P360" s="677">
        <v>0.6</v>
      </c>
      <c r="Q360" s="665">
        <v>37</v>
      </c>
    </row>
    <row r="361" spans="1:17" ht="14.4" customHeight="1" x14ac:dyDescent="0.3">
      <c r="A361" s="660" t="s">
        <v>7770</v>
      </c>
      <c r="B361" s="661" t="s">
        <v>7771</v>
      </c>
      <c r="C361" s="661" t="s">
        <v>6722</v>
      </c>
      <c r="D361" s="661" t="s">
        <v>7780</v>
      </c>
      <c r="E361" s="661" t="s">
        <v>7781</v>
      </c>
      <c r="F361" s="664">
        <v>148</v>
      </c>
      <c r="G361" s="664">
        <v>65712</v>
      </c>
      <c r="H361" s="664">
        <v>1</v>
      </c>
      <c r="I361" s="664">
        <v>444</v>
      </c>
      <c r="J361" s="664">
        <v>172</v>
      </c>
      <c r="K361" s="664">
        <v>76397</v>
      </c>
      <c r="L361" s="664">
        <v>1.1626034818602387</v>
      </c>
      <c r="M361" s="664">
        <v>444.16860465116281</v>
      </c>
      <c r="N361" s="664">
        <v>212</v>
      </c>
      <c r="O361" s="664">
        <v>94340</v>
      </c>
      <c r="P361" s="677">
        <v>1.4356586316045776</v>
      </c>
      <c r="Q361" s="665">
        <v>445</v>
      </c>
    </row>
    <row r="362" spans="1:17" ht="14.4" customHeight="1" x14ac:dyDescent="0.3">
      <c r="A362" s="660" t="s">
        <v>7770</v>
      </c>
      <c r="B362" s="661" t="s">
        <v>7771</v>
      </c>
      <c r="C362" s="661" t="s">
        <v>6722</v>
      </c>
      <c r="D362" s="661" t="s">
        <v>7782</v>
      </c>
      <c r="E362" s="661" t="s">
        <v>7783</v>
      </c>
      <c r="F362" s="664">
        <v>20</v>
      </c>
      <c r="G362" s="664">
        <v>820</v>
      </c>
      <c r="H362" s="664">
        <v>1</v>
      </c>
      <c r="I362" s="664">
        <v>41</v>
      </c>
      <c r="J362" s="664">
        <v>33</v>
      </c>
      <c r="K362" s="664">
        <v>1353</v>
      </c>
      <c r="L362" s="664">
        <v>1.65</v>
      </c>
      <c r="M362" s="664">
        <v>41</v>
      </c>
      <c r="N362" s="664">
        <v>41</v>
      </c>
      <c r="O362" s="664">
        <v>1681</v>
      </c>
      <c r="P362" s="677">
        <v>2.0499999999999998</v>
      </c>
      <c r="Q362" s="665">
        <v>41</v>
      </c>
    </row>
    <row r="363" spans="1:17" ht="14.4" customHeight="1" x14ac:dyDescent="0.3">
      <c r="A363" s="660" t="s">
        <v>7770</v>
      </c>
      <c r="B363" s="661" t="s">
        <v>7771</v>
      </c>
      <c r="C363" s="661" t="s">
        <v>6722</v>
      </c>
      <c r="D363" s="661" t="s">
        <v>7784</v>
      </c>
      <c r="E363" s="661" t="s">
        <v>7785</v>
      </c>
      <c r="F363" s="664">
        <v>89</v>
      </c>
      <c r="G363" s="664">
        <v>43610</v>
      </c>
      <c r="H363" s="664">
        <v>1</v>
      </c>
      <c r="I363" s="664">
        <v>490</v>
      </c>
      <c r="J363" s="664">
        <v>71</v>
      </c>
      <c r="K363" s="664">
        <v>34806</v>
      </c>
      <c r="L363" s="664">
        <v>0.79811969731712906</v>
      </c>
      <c r="M363" s="664">
        <v>490.22535211267603</v>
      </c>
      <c r="N363" s="664">
        <v>187</v>
      </c>
      <c r="O363" s="664">
        <v>91817</v>
      </c>
      <c r="P363" s="677">
        <v>2.1054116028433847</v>
      </c>
      <c r="Q363" s="665">
        <v>491</v>
      </c>
    </row>
    <row r="364" spans="1:17" ht="14.4" customHeight="1" x14ac:dyDescent="0.3">
      <c r="A364" s="660" t="s">
        <v>7770</v>
      </c>
      <c r="B364" s="661" t="s">
        <v>7771</v>
      </c>
      <c r="C364" s="661" t="s">
        <v>6722</v>
      </c>
      <c r="D364" s="661" t="s">
        <v>7786</v>
      </c>
      <c r="E364" s="661" t="s">
        <v>7787</v>
      </c>
      <c r="F364" s="664">
        <v>229</v>
      </c>
      <c r="G364" s="664">
        <v>7099</v>
      </c>
      <c r="H364" s="664">
        <v>1</v>
      </c>
      <c r="I364" s="664">
        <v>31</v>
      </c>
      <c r="J364" s="664">
        <v>199</v>
      </c>
      <c r="K364" s="664">
        <v>6169</v>
      </c>
      <c r="L364" s="664">
        <v>0.86899563318777295</v>
      </c>
      <c r="M364" s="664">
        <v>31</v>
      </c>
      <c r="N364" s="664">
        <v>253</v>
      </c>
      <c r="O364" s="664">
        <v>7843</v>
      </c>
      <c r="P364" s="677">
        <v>1.1048034934497817</v>
      </c>
      <c r="Q364" s="665">
        <v>31</v>
      </c>
    </row>
    <row r="365" spans="1:17" ht="14.4" customHeight="1" x14ac:dyDescent="0.3">
      <c r="A365" s="660" t="s">
        <v>7770</v>
      </c>
      <c r="B365" s="661" t="s">
        <v>7771</v>
      </c>
      <c r="C365" s="661" t="s">
        <v>6722</v>
      </c>
      <c r="D365" s="661" t="s">
        <v>7788</v>
      </c>
      <c r="E365" s="661" t="s">
        <v>7789</v>
      </c>
      <c r="F365" s="664">
        <v>1</v>
      </c>
      <c r="G365" s="664">
        <v>205</v>
      </c>
      <c r="H365" s="664">
        <v>1</v>
      </c>
      <c r="I365" s="664">
        <v>205</v>
      </c>
      <c r="J365" s="664">
        <v>6</v>
      </c>
      <c r="K365" s="664">
        <v>1231</v>
      </c>
      <c r="L365" s="664">
        <v>6.0048780487804878</v>
      </c>
      <c r="M365" s="664">
        <v>205.16666666666666</v>
      </c>
      <c r="N365" s="664"/>
      <c r="O365" s="664"/>
      <c r="P365" s="677"/>
      <c r="Q365" s="665"/>
    </row>
    <row r="366" spans="1:17" ht="14.4" customHeight="1" x14ac:dyDescent="0.3">
      <c r="A366" s="660" t="s">
        <v>7770</v>
      </c>
      <c r="B366" s="661" t="s">
        <v>7771</v>
      </c>
      <c r="C366" s="661" t="s">
        <v>6722</v>
      </c>
      <c r="D366" s="661" t="s">
        <v>7790</v>
      </c>
      <c r="E366" s="661" t="s">
        <v>7791</v>
      </c>
      <c r="F366" s="664">
        <v>1</v>
      </c>
      <c r="G366" s="664">
        <v>377</v>
      </c>
      <c r="H366" s="664">
        <v>1</v>
      </c>
      <c r="I366" s="664">
        <v>377</v>
      </c>
      <c r="J366" s="664">
        <v>6</v>
      </c>
      <c r="K366" s="664">
        <v>2264</v>
      </c>
      <c r="L366" s="664">
        <v>6.0053050397877987</v>
      </c>
      <c r="M366" s="664">
        <v>377.33333333333331</v>
      </c>
      <c r="N366" s="664"/>
      <c r="O366" s="664"/>
      <c r="P366" s="677"/>
      <c r="Q366" s="665"/>
    </row>
    <row r="367" spans="1:17" ht="14.4" customHeight="1" x14ac:dyDescent="0.3">
      <c r="A367" s="660" t="s">
        <v>7770</v>
      </c>
      <c r="B367" s="661" t="s">
        <v>7771</v>
      </c>
      <c r="C367" s="661" t="s">
        <v>6722</v>
      </c>
      <c r="D367" s="661" t="s">
        <v>7792</v>
      </c>
      <c r="E367" s="661" t="s">
        <v>7793</v>
      </c>
      <c r="F367" s="664"/>
      <c r="G367" s="664"/>
      <c r="H367" s="664"/>
      <c r="I367" s="664"/>
      <c r="J367" s="664">
        <v>1</v>
      </c>
      <c r="K367" s="664">
        <v>231</v>
      </c>
      <c r="L367" s="664"/>
      <c r="M367" s="664">
        <v>231</v>
      </c>
      <c r="N367" s="664"/>
      <c r="O367" s="664"/>
      <c r="P367" s="677"/>
      <c r="Q367" s="665"/>
    </row>
    <row r="368" spans="1:17" ht="14.4" customHeight="1" x14ac:dyDescent="0.3">
      <c r="A368" s="660" t="s">
        <v>7770</v>
      </c>
      <c r="B368" s="661" t="s">
        <v>7771</v>
      </c>
      <c r="C368" s="661" t="s">
        <v>6722</v>
      </c>
      <c r="D368" s="661" t="s">
        <v>7794</v>
      </c>
      <c r="E368" s="661" t="s">
        <v>7795</v>
      </c>
      <c r="F368" s="664">
        <v>408</v>
      </c>
      <c r="G368" s="664">
        <v>46104</v>
      </c>
      <c r="H368" s="664">
        <v>1</v>
      </c>
      <c r="I368" s="664">
        <v>113</v>
      </c>
      <c r="J368" s="664">
        <v>491</v>
      </c>
      <c r="K368" s="664">
        <v>55765</v>
      </c>
      <c r="L368" s="664">
        <v>1.2095479784834289</v>
      </c>
      <c r="M368" s="664">
        <v>113.57433808553971</v>
      </c>
      <c r="N368" s="664">
        <v>844</v>
      </c>
      <c r="O368" s="664">
        <v>97904</v>
      </c>
      <c r="P368" s="677">
        <v>2.1235467638382786</v>
      </c>
      <c r="Q368" s="665">
        <v>116</v>
      </c>
    </row>
    <row r="369" spans="1:17" ht="14.4" customHeight="1" x14ac:dyDescent="0.3">
      <c r="A369" s="660" t="s">
        <v>7770</v>
      </c>
      <c r="B369" s="661" t="s">
        <v>7771</v>
      </c>
      <c r="C369" s="661" t="s">
        <v>6722</v>
      </c>
      <c r="D369" s="661" t="s">
        <v>7796</v>
      </c>
      <c r="E369" s="661" t="s">
        <v>7797</v>
      </c>
      <c r="F369" s="664">
        <v>53</v>
      </c>
      <c r="G369" s="664">
        <v>4452</v>
      </c>
      <c r="H369" s="664">
        <v>1</v>
      </c>
      <c r="I369" s="664">
        <v>84</v>
      </c>
      <c r="J369" s="664">
        <v>85</v>
      </c>
      <c r="K369" s="664">
        <v>7165</v>
      </c>
      <c r="L369" s="664">
        <v>1.6093890386343217</v>
      </c>
      <c r="M369" s="664">
        <v>84.294117647058826</v>
      </c>
      <c r="N369" s="664">
        <v>76</v>
      </c>
      <c r="O369" s="664">
        <v>6460</v>
      </c>
      <c r="P369" s="677">
        <v>1.4510332434860738</v>
      </c>
      <c r="Q369" s="665">
        <v>85</v>
      </c>
    </row>
    <row r="370" spans="1:17" ht="14.4" customHeight="1" x14ac:dyDescent="0.3">
      <c r="A370" s="660" t="s">
        <v>7770</v>
      </c>
      <c r="B370" s="661" t="s">
        <v>7771</v>
      </c>
      <c r="C370" s="661" t="s">
        <v>6722</v>
      </c>
      <c r="D370" s="661" t="s">
        <v>7798</v>
      </c>
      <c r="E370" s="661" t="s">
        <v>7799</v>
      </c>
      <c r="F370" s="664"/>
      <c r="G370" s="664"/>
      <c r="H370" s="664"/>
      <c r="I370" s="664"/>
      <c r="J370" s="664">
        <v>2</v>
      </c>
      <c r="K370" s="664">
        <v>192</v>
      </c>
      <c r="L370" s="664"/>
      <c r="M370" s="664">
        <v>96</v>
      </c>
      <c r="N370" s="664">
        <v>4</v>
      </c>
      <c r="O370" s="664">
        <v>392</v>
      </c>
      <c r="P370" s="677"/>
      <c r="Q370" s="665">
        <v>98</v>
      </c>
    </row>
    <row r="371" spans="1:17" ht="14.4" customHeight="1" x14ac:dyDescent="0.3">
      <c r="A371" s="660" t="s">
        <v>7770</v>
      </c>
      <c r="B371" s="661" t="s">
        <v>7771</v>
      </c>
      <c r="C371" s="661" t="s">
        <v>6722</v>
      </c>
      <c r="D371" s="661" t="s">
        <v>7800</v>
      </c>
      <c r="E371" s="661" t="s">
        <v>7801</v>
      </c>
      <c r="F371" s="664">
        <v>21</v>
      </c>
      <c r="G371" s="664">
        <v>441</v>
      </c>
      <c r="H371" s="664">
        <v>1</v>
      </c>
      <c r="I371" s="664">
        <v>21</v>
      </c>
      <c r="J371" s="664">
        <v>70</v>
      </c>
      <c r="K371" s="664">
        <v>1470</v>
      </c>
      <c r="L371" s="664">
        <v>3.3333333333333335</v>
      </c>
      <c r="M371" s="664">
        <v>21</v>
      </c>
      <c r="N371" s="664">
        <v>148</v>
      </c>
      <c r="O371" s="664">
        <v>3108</v>
      </c>
      <c r="P371" s="677">
        <v>7.0476190476190474</v>
      </c>
      <c r="Q371" s="665">
        <v>21</v>
      </c>
    </row>
    <row r="372" spans="1:17" ht="14.4" customHeight="1" x14ac:dyDescent="0.3">
      <c r="A372" s="660" t="s">
        <v>7770</v>
      </c>
      <c r="B372" s="661" t="s">
        <v>7771</v>
      </c>
      <c r="C372" s="661" t="s">
        <v>6722</v>
      </c>
      <c r="D372" s="661" t="s">
        <v>7702</v>
      </c>
      <c r="E372" s="661" t="s">
        <v>7703</v>
      </c>
      <c r="F372" s="664">
        <v>431</v>
      </c>
      <c r="G372" s="664">
        <v>209466</v>
      </c>
      <c r="H372" s="664">
        <v>1</v>
      </c>
      <c r="I372" s="664">
        <v>486</v>
      </c>
      <c r="J372" s="664">
        <v>562</v>
      </c>
      <c r="K372" s="664">
        <v>273254</v>
      </c>
      <c r="L372" s="664">
        <v>1.3045267489711934</v>
      </c>
      <c r="M372" s="664">
        <v>486.21708185053382</v>
      </c>
      <c r="N372" s="664">
        <v>728</v>
      </c>
      <c r="O372" s="664">
        <v>354536</v>
      </c>
      <c r="P372" s="677">
        <v>1.6925706319880076</v>
      </c>
      <c r="Q372" s="665">
        <v>487</v>
      </c>
    </row>
    <row r="373" spans="1:17" ht="14.4" customHeight="1" x14ac:dyDescent="0.3">
      <c r="A373" s="660" t="s">
        <v>7770</v>
      </c>
      <c r="B373" s="661" t="s">
        <v>7771</v>
      </c>
      <c r="C373" s="661" t="s">
        <v>6722</v>
      </c>
      <c r="D373" s="661" t="s">
        <v>7802</v>
      </c>
      <c r="E373" s="661" t="s">
        <v>7803</v>
      </c>
      <c r="F373" s="664">
        <v>110</v>
      </c>
      <c r="G373" s="664">
        <v>4400</v>
      </c>
      <c r="H373" s="664">
        <v>1</v>
      </c>
      <c r="I373" s="664">
        <v>40</v>
      </c>
      <c r="J373" s="664">
        <v>210</v>
      </c>
      <c r="K373" s="664">
        <v>8459</v>
      </c>
      <c r="L373" s="664">
        <v>1.9225000000000001</v>
      </c>
      <c r="M373" s="664">
        <v>40.280952380952378</v>
      </c>
      <c r="N373" s="664">
        <v>132</v>
      </c>
      <c r="O373" s="664">
        <v>5412</v>
      </c>
      <c r="P373" s="677">
        <v>1.23</v>
      </c>
      <c r="Q373" s="665">
        <v>41</v>
      </c>
    </row>
    <row r="374" spans="1:17" ht="14.4" customHeight="1" x14ac:dyDescent="0.3">
      <c r="A374" s="660" t="s">
        <v>7770</v>
      </c>
      <c r="B374" s="661" t="s">
        <v>7771</v>
      </c>
      <c r="C374" s="661" t="s">
        <v>6722</v>
      </c>
      <c r="D374" s="661" t="s">
        <v>7804</v>
      </c>
      <c r="E374" s="661" t="s">
        <v>7805</v>
      </c>
      <c r="F374" s="664">
        <v>5</v>
      </c>
      <c r="G374" s="664">
        <v>3805</v>
      </c>
      <c r="H374" s="664">
        <v>1</v>
      </c>
      <c r="I374" s="664">
        <v>761</v>
      </c>
      <c r="J374" s="664">
        <v>11</v>
      </c>
      <c r="K374" s="664">
        <v>8374</v>
      </c>
      <c r="L374" s="664">
        <v>2.2007884362680685</v>
      </c>
      <c r="M374" s="664">
        <v>761.27272727272725</v>
      </c>
      <c r="N374" s="664">
        <v>6</v>
      </c>
      <c r="O374" s="664">
        <v>4572</v>
      </c>
      <c r="P374" s="677">
        <v>1.2015768725361367</v>
      </c>
      <c r="Q374" s="665">
        <v>762</v>
      </c>
    </row>
    <row r="375" spans="1:17" ht="14.4" customHeight="1" x14ac:dyDescent="0.3">
      <c r="A375" s="660" t="s">
        <v>7770</v>
      </c>
      <c r="B375" s="661" t="s">
        <v>7771</v>
      </c>
      <c r="C375" s="661" t="s">
        <v>6722</v>
      </c>
      <c r="D375" s="661" t="s">
        <v>7806</v>
      </c>
      <c r="E375" s="661" t="s">
        <v>7807</v>
      </c>
      <c r="F375" s="664">
        <v>3</v>
      </c>
      <c r="G375" s="664">
        <v>6087</v>
      </c>
      <c r="H375" s="664">
        <v>1</v>
      </c>
      <c r="I375" s="664">
        <v>2029</v>
      </c>
      <c r="J375" s="664">
        <v>5</v>
      </c>
      <c r="K375" s="664">
        <v>10145</v>
      </c>
      <c r="L375" s="664">
        <v>1.6666666666666667</v>
      </c>
      <c r="M375" s="664">
        <v>2029</v>
      </c>
      <c r="N375" s="664">
        <v>2</v>
      </c>
      <c r="O375" s="664">
        <v>4144</v>
      </c>
      <c r="P375" s="677">
        <v>0.68079513717759155</v>
      </c>
      <c r="Q375" s="665">
        <v>2072</v>
      </c>
    </row>
    <row r="376" spans="1:17" ht="14.4" customHeight="1" x14ac:dyDescent="0.3">
      <c r="A376" s="660" t="s">
        <v>7770</v>
      </c>
      <c r="B376" s="661" t="s">
        <v>7771</v>
      </c>
      <c r="C376" s="661" t="s">
        <v>6722</v>
      </c>
      <c r="D376" s="661" t="s">
        <v>7808</v>
      </c>
      <c r="E376" s="661" t="s">
        <v>7809</v>
      </c>
      <c r="F376" s="664">
        <v>52</v>
      </c>
      <c r="G376" s="664">
        <v>31408</v>
      </c>
      <c r="H376" s="664">
        <v>1</v>
      </c>
      <c r="I376" s="664">
        <v>604</v>
      </c>
      <c r="J376" s="664">
        <v>82</v>
      </c>
      <c r="K376" s="664">
        <v>49579</v>
      </c>
      <c r="L376" s="664">
        <v>1.5785468670402445</v>
      </c>
      <c r="M376" s="664">
        <v>604.6219512195122</v>
      </c>
      <c r="N376" s="664">
        <v>135</v>
      </c>
      <c r="O376" s="664">
        <v>82080</v>
      </c>
      <c r="P376" s="677">
        <v>2.6133469179826796</v>
      </c>
      <c r="Q376" s="665">
        <v>608</v>
      </c>
    </row>
    <row r="377" spans="1:17" ht="14.4" customHeight="1" x14ac:dyDescent="0.3">
      <c r="A377" s="660" t="s">
        <v>7770</v>
      </c>
      <c r="B377" s="661" t="s">
        <v>7771</v>
      </c>
      <c r="C377" s="661" t="s">
        <v>6722</v>
      </c>
      <c r="D377" s="661" t="s">
        <v>7810</v>
      </c>
      <c r="E377" s="661" t="s">
        <v>7811</v>
      </c>
      <c r="F377" s="664">
        <v>1</v>
      </c>
      <c r="G377" s="664">
        <v>961</v>
      </c>
      <c r="H377" s="664">
        <v>1</v>
      </c>
      <c r="I377" s="664">
        <v>961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7770</v>
      </c>
      <c r="B378" s="661" t="s">
        <v>7771</v>
      </c>
      <c r="C378" s="661" t="s">
        <v>6722</v>
      </c>
      <c r="D378" s="661" t="s">
        <v>7812</v>
      </c>
      <c r="E378" s="661" t="s">
        <v>7813</v>
      </c>
      <c r="F378" s="664"/>
      <c r="G378" s="664"/>
      <c r="H378" s="664"/>
      <c r="I378" s="664"/>
      <c r="J378" s="664">
        <v>1</v>
      </c>
      <c r="K378" s="664">
        <v>245</v>
      </c>
      <c r="L378" s="664"/>
      <c r="M378" s="664">
        <v>245</v>
      </c>
      <c r="N378" s="664"/>
      <c r="O378" s="664"/>
      <c r="P378" s="677"/>
      <c r="Q378" s="665"/>
    </row>
    <row r="379" spans="1:17" ht="14.4" customHeight="1" x14ac:dyDescent="0.3">
      <c r="A379" s="660" t="s">
        <v>7770</v>
      </c>
      <c r="B379" s="661" t="s">
        <v>7771</v>
      </c>
      <c r="C379" s="661" t="s">
        <v>6722</v>
      </c>
      <c r="D379" s="661" t="s">
        <v>7814</v>
      </c>
      <c r="E379" s="661" t="s">
        <v>7815</v>
      </c>
      <c r="F379" s="664">
        <v>10</v>
      </c>
      <c r="G379" s="664">
        <v>1520</v>
      </c>
      <c r="H379" s="664">
        <v>1</v>
      </c>
      <c r="I379" s="664">
        <v>152</v>
      </c>
      <c r="J379" s="664">
        <v>36</v>
      </c>
      <c r="K379" s="664">
        <v>5472</v>
      </c>
      <c r="L379" s="664">
        <v>3.6</v>
      </c>
      <c r="M379" s="664">
        <v>152</v>
      </c>
      <c r="N379" s="664">
        <v>34</v>
      </c>
      <c r="O379" s="664">
        <v>5168</v>
      </c>
      <c r="P379" s="677">
        <v>3.4</v>
      </c>
      <c r="Q379" s="665">
        <v>152</v>
      </c>
    </row>
    <row r="380" spans="1:17" ht="14.4" customHeight="1" x14ac:dyDescent="0.3">
      <c r="A380" s="660" t="s">
        <v>7770</v>
      </c>
      <c r="B380" s="661" t="s">
        <v>7771</v>
      </c>
      <c r="C380" s="661" t="s">
        <v>6722</v>
      </c>
      <c r="D380" s="661" t="s">
        <v>7816</v>
      </c>
      <c r="E380" s="661" t="s">
        <v>7817</v>
      </c>
      <c r="F380" s="664">
        <v>2</v>
      </c>
      <c r="G380" s="664">
        <v>54</v>
      </c>
      <c r="H380" s="664">
        <v>1</v>
      </c>
      <c r="I380" s="664">
        <v>27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7770</v>
      </c>
      <c r="B381" s="661" t="s">
        <v>7771</v>
      </c>
      <c r="C381" s="661" t="s">
        <v>6722</v>
      </c>
      <c r="D381" s="661" t="s">
        <v>7818</v>
      </c>
      <c r="E381" s="661" t="s">
        <v>7819</v>
      </c>
      <c r="F381" s="664"/>
      <c r="G381" s="664"/>
      <c r="H381" s="664"/>
      <c r="I381" s="664"/>
      <c r="J381" s="664">
        <v>3</v>
      </c>
      <c r="K381" s="664">
        <v>983</v>
      </c>
      <c r="L381" s="664"/>
      <c r="M381" s="664">
        <v>327.66666666666669</v>
      </c>
      <c r="N381" s="664">
        <v>3</v>
      </c>
      <c r="O381" s="664">
        <v>984</v>
      </c>
      <c r="P381" s="677"/>
      <c r="Q381" s="665">
        <v>328</v>
      </c>
    </row>
    <row r="382" spans="1:17" ht="14.4" customHeight="1" x14ac:dyDescent="0.3">
      <c r="A382" s="660" t="s">
        <v>7820</v>
      </c>
      <c r="B382" s="661" t="s">
        <v>7588</v>
      </c>
      <c r="C382" s="661" t="s">
        <v>6722</v>
      </c>
      <c r="D382" s="661" t="s">
        <v>7821</v>
      </c>
      <c r="E382" s="661" t="s">
        <v>7822</v>
      </c>
      <c r="F382" s="664">
        <v>3</v>
      </c>
      <c r="G382" s="664">
        <v>3540</v>
      </c>
      <c r="H382" s="664">
        <v>1</v>
      </c>
      <c r="I382" s="664">
        <v>1180</v>
      </c>
      <c r="J382" s="664">
        <v>4</v>
      </c>
      <c r="K382" s="664">
        <v>4723</v>
      </c>
      <c r="L382" s="664">
        <v>1.3341807909604519</v>
      </c>
      <c r="M382" s="664">
        <v>1180.75</v>
      </c>
      <c r="N382" s="664">
        <v>3</v>
      </c>
      <c r="O382" s="664">
        <v>3552</v>
      </c>
      <c r="P382" s="677">
        <v>1.0033898305084745</v>
      </c>
      <c r="Q382" s="665">
        <v>1184</v>
      </c>
    </row>
    <row r="383" spans="1:17" ht="14.4" customHeight="1" x14ac:dyDescent="0.3">
      <c r="A383" s="660" t="s">
        <v>7820</v>
      </c>
      <c r="B383" s="661" t="s">
        <v>7588</v>
      </c>
      <c r="C383" s="661" t="s">
        <v>6722</v>
      </c>
      <c r="D383" s="661" t="s">
        <v>7823</v>
      </c>
      <c r="E383" s="661" t="s">
        <v>7824</v>
      </c>
      <c r="F383" s="664">
        <v>12</v>
      </c>
      <c r="G383" s="664">
        <v>46368</v>
      </c>
      <c r="H383" s="664">
        <v>1</v>
      </c>
      <c r="I383" s="664">
        <v>3864</v>
      </c>
      <c r="J383" s="664">
        <v>51</v>
      </c>
      <c r="K383" s="664">
        <v>197220</v>
      </c>
      <c r="L383" s="664">
        <v>4.2533643892339548</v>
      </c>
      <c r="M383" s="664">
        <v>3867.0588235294117</v>
      </c>
      <c r="N383" s="664">
        <v>19</v>
      </c>
      <c r="O383" s="664">
        <v>73739</v>
      </c>
      <c r="P383" s="677">
        <v>1.5902993443754314</v>
      </c>
      <c r="Q383" s="665">
        <v>3881</v>
      </c>
    </row>
    <row r="384" spans="1:17" ht="14.4" customHeight="1" x14ac:dyDescent="0.3">
      <c r="A384" s="660" t="s">
        <v>7820</v>
      </c>
      <c r="B384" s="661" t="s">
        <v>7588</v>
      </c>
      <c r="C384" s="661" t="s">
        <v>6722</v>
      </c>
      <c r="D384" s="661" t="s">
        <v>7825</v>
      </c>
      <c r="E384" s="661" t="s">
        <v>7826</v>
      </c>
      <c r="F384" s="664"/>
      <c r="G384" s="664"/>
      <c r="H384" s="664"/>
      <c r="I384" s="664"/>
      <c r="J384" s="664">
        <v>1</v>
      </c>
      <c r="K384" s="664">
        <v>650</v>
      </c>
      <c r="L384" s="664"/>
      <c r="M384" s="664">
        <v>650</v>
      </c>
      <c r="N384" s="664">
        <v>1</v>
      </c>
      <c r="O384" s="664">
        <v>654</v>
      </c>
      <c r="P384" s="677"/>
      <c r="Q384" s="665">
        <v>654</v>
      </c>
    </row>
    <row r="385" spans="1:17" ht="14.4" customHeight="1" x14ac:dyDescent="0.3">
      <c r="A385" s="660" t="s">
        <v>7820</v>
      </c>
      <c r="B385" s="661" t="s">
        <v>7588</v>
      </c>
      <c r="C385" s="661" t="s">
        <v>6722</v>
      </c>
      <c r="D385" s="661" t="s">
        <v>7827</v>
      </c>
      <c r="E385" s="661" t="s">
        <v>7828</v>
      </c>
      <c r="F385" s="664"/>
      <c r="G385" s="664"/>
      <c r="H385" s="664"/>
      <c r="I385" s="664"/>
      <c r="J385" s="664">
        <v>2</v>
      </c>
      <c r="K385" s="664">
        <v>620</v>
      </c>
      <c r="L385" s="664"/>
      <c r="M385" s="664">
        <v>310</v>
      </c>
      <c r="N385" s="664">
        <v>2</v>
      </c>
      <c r="O385" s="664">
        <v>636</v>
      </c>
      <c r="P385" s="677"/>
      <c r="Q385" s="665">
        <v>318</v>
      </c>
    </row>
    <row r="386" spans="1:17" ht="14.4" customHeight="1" x14ac:dyDescent="0.3">
      <c r="A386" s="660" t="s">
        <v>7820</v>
      </c>
      <c r="B386" s="661" t="s">
        <v>7588</v>
      </c>
      <c r="C386" s="661" t="s">
        <v>6722</v>
      </c>
      <c r="D386" s="661" t="s">
        <v>7829</v>
      </c>
      <c r="E386" s="661" t="s">
        <v>7830</v>
      </c>
      <c r="F386" s="664">
        <v>1</v>
      </c>
      <c r="G386" s="664">
        <v>989</v>
      </c>
      <c r="H386" s="664">
        <v>1</v>
      </c>
      <c r="I386" s="664">
        <v>989</v>
      </c>
      <c r="J386" s="664">
        <v>8</v>
      </c>
      <c r="K386" s="664">
        <v>7930</v>
      </c>
      <c r="L386" s="664">
        <v>8.0182002022244685</v>
      </c>
      <c r="M386" s="664">
        <v>991.25</v>
      </c>
      <c r="N386" s="664">
        <v>3</v>
      </c>
      <c r="O386" s="664">
        <v>3045</v>
      </c>
      <c r="P386" s="677">
        <v>3.0788675429726995</v>
      </c>
      <c r="Q386" s="665">
        <v>1015</v>
      </c>
    </row>
    <row r="387" spans="1:17" ht="14.4" customHeight="1" x14ac:dyDescent="0.3">
      <c r="A387" s="660" t="s">
        <v>7820</v>
      </c>
      <c r="B387" s="661" t="s">
        <v>7588</v>
      </c>
      <c r="C387" s="661" t="s">
        <v>6722</v>
      </c>
      <c r="D387" s="661" t="s">
        <v>7831</v>
      </c>
      <c r="E387" s="661" t="s">
        <v>7832</v>
      </c>
      <c r="F387" s="664">
        <v>1</v>
      </c>
      <c r="G387" s="664">
        <v>826</v>
      </c>
      <c r="H387" s="664">
        <v>1</v>
      </c>
      <c r="I387" s="664">
        <v>826</v>
      </c>
      <c r="J387" s="664">
        <v>2</v>
      </c>
      <c r="K387" s="664">
        <v>1660</v>
      </c>
      <c r="L387" s="664">
        <v>2.0096852300242132</v>
      </c>
      <c r="M387" s="664">
        <v>830</v>
      </c>
      <c r="N387" s="664"/>
      <c r="O387" s="664"/>
      <c r="P387" s="677"/>
      <c r="Q387" s="665"/>
    </row>
    <row r="388" spans="1:17" ht="14.4" customHeight="1" x14ac:dyDescent="0.3">
      <c r="A388" s="660" t="s">
        <v>7820</v>
      </c>
      <c r="B388" s="661" t="s">
        <v>7588</v>
      </c>
      <c r="C388" s="661" t="s">
        <v>6722</v>
      </c>
      <c r="D388" s="661" t="s">
        <v>7833</v>
      </c>
      <c r="E388" s="661" t="s">
        <v>7834</v>
      </c>
      <c r="F388" s="664"/>
      <c r="G388" s="664"/>
      <c r="H388" s="664"/>
      <c r="I388" s="664"/>
      <c r="J388" s="664"/>
      <c r="K388" s="664"/>
      <c r="L388" s="664"/>
      <c r="M388" s="664"/>
      <c r="N388" s="664">
        <v>2</v>
      </c>
      <c r="O388" s="664">
        <v>1624</v>
      </c>
      <c r="P388" s="677"/>
      <c r="Q388" s="665">
        <v>812</v>
      </c>
    </row>
    <row r="389" spans="1:17" ht="14.4" customHeight="1" x14ac:dyDescent="0.3">
      <c r="A389" s="660" t="s">
        <v>7820</v>
      </c>
      <c r="B389" s="661" t="s">
        <v>7588</v>
      </c>
      <c r="C389" s="661" t="s">
        <v>6722</v>
      </c>
      <c r="D389" s="661" t="s">
        <v>7835</v>
      </c>
      <c r="E389" s="661" t="s">
        <v>7836</v>
      </c>
      <c r="F389" s="664"/>
      <c r="G389" s="664"/>
      <c r="H389" s="664"/>
      <c r="I389" s="664"/>
      <c r="J389" s="664"/>
      <c r="K389" s="664"/>
      <c r="L389" s="664"/>
      <c r="M389" s="664"/>
      <c r="N389" s="664">
        <v>2</v>
      </c>
      <c r="O389" s="664">
        <v>1624</v>
      </c>
      <c r="P389" s="677"/>
      <c r="Q389" s="665">
        <v>812</v>
      </c>
    </row>
    <row r="390" spans="1:17" ht="14.4" customHeight="1" x14ac:dyDescent="0.3">
      <c r="A390" s="660" t="s">
        <v>7820</v>
      </c>
      <c r="B390" s="661" t="s">
        <v>7588</v>
      </c>
      <c r="C390" s="661" t="s">
        <v>6722</v>
      </c>
      <c r="D390" s="661" t="s">
        <v>7388</v>
      </c>
      <c r="E390" s="661" t="s">
        <v>7389</v>
      </c>
      <c r="F390" s="664"/>
      <c r="G390" s="664"/>
      <c r="H390" s="664"/>
      <c r="I390" s="664"/>
      <c r="J390" s="664"/>
      <c r="K390" s="664"/>
      <c r="L390" s="664"/>
      <c r="M390" s="664"/>
      <c r="N390" s="664">
        <v>5</v>
      </c>
      <c r="O390" s="664">
        <v>835</v>
      </c>
      <c r="P390" s="677"/>
      <c r="Q390" s="665">
        <v>167</v>
      </c>
    </row>
    <row r="391" spans="1:17" ht="14.4" customHeight="1" x14ac:dyDescent="0.3">
      <c r="A391" s="660" t="s">
        <v>7820</v>
      </c>
      <c r="B391" s="661" t="s">
        <v>7588</v>
      </c>
      <c r="C391" s="661" t="s">
        <v>6722</v>
      </c>
      <c r="D391" s="661" t="s">
        <v>7398</v>
      </c>
      <c r="E391" s="661" t="s">
        <v>7399</v>
      </c>
      <c r="F391" s="664">
        <v>1</v>
      </c>
      <c r="G391" s="664">
        <v>349</v>
      </c>
      <c r="H391" s="664">
        <v>1</v>
      </c>
      <c r="I391" s="664">
        <v>349</v>
      </c>
      <c r="J391" s="664">
        <v>4</v>
      </c>
      <c r="K391" s="664">
        <v>1398</v>
      </c>
      <c r="L391" s="664">
        <v>4.0057306590257884</v>
      </c>
      <c r="M391" s="664">
        <v>349.5</v>
      </c>
      <c r="N391" s="664">
        <v>1</v>
      </c>
      <c r="O391" s="664">
        <v>351</v>
      </c>
      <c r="P391" s="677">
        <v>1.005730659025788</v>
      </c>
      <c r="Q391" s="665">
        <v>351</v>
      </c>
    </row>
    <row r="392" spans="1:17" ht="14.4" customHeight="1" x14ac:dyDescent="0.3">
      <c r="A392" s="660" t="s">
        <v>7820</v>
      </c>
      <c r="B392" s="661" t="s">
        <v>7588</v>
      </c>
      <c r="C392" s="661" t="s">
        <v>6722</v>
      </c>
      <c r="D392" s="661" t="s">
        <v>7837</v>
      </c>
      <c r="E392" s="661" t="s">
        <v>7838</v>
      </c>
      <c r="F392" s="664"/>
      <c r="G392" s="664"/>
      <c r="H392" s="664"/>
      <c r="I392" s="664"/>
      <c r="J392" s="664">
        <v>3</v>
      </c>
      <c r="K392" s="664">
        <v>565</v>
      </c>
      <c r="L392" s="664"/>
      <c r="M392" s="664">
        <v>188.33333333333334</v>
      </c>
      <c r="N392" s="664"/>
      <c r="O392" s="664"/>
      <c r="P392" s="677"/>
      <c r="Q392" s="665"/>
    </row>
    <row r="393" spans="1:17" ht="14.4" customHeight="1" x14ac:dyDescent="0.3">
      <c r="A393" s="660" t="s">
        <v>7820</v>
      </c>
      <c r="B393" s="661" t="s">
        <v>7588</v>
      </c>
      <c r="C393" s="661" t="s">
        <v>6722</v>
      </c>
      <c r="D393" s="661" t="s">
        <v>7839</v>
      </c>
      <c r="E393" s="661" t="s">
        <v>7840</v>
      </c>
      <c r="F393" s="664">
        <v>3</v>
      </c>
      <c r="G393" s="664">
        <v>1635</v>
      </c>
      <c r="H393" s="664">
        <v>1</v>
      </c>
      <c r="I393" s="664">
        <v>545</v>
      </c>
      <c r="J393" s="664">
        <v>3</v>
      </c>
      <c r="K393" s="664">
        <v>1635</v>
      </c>
      <c r="L393" s="664">
        <v>1</v>
      </c>
      <c r="M393" s="664">
        <v>545</v>
      </c>
      <c r="N393" s="664">
        <v>14</v>
      </c>
      <c r="O393" s="664">
        <v>7658</v>
      </c>
      <c r="P393" s="677">
        <v>4.6837920489296634</v>
      </c>
      <c r="Q393" s="665">
        <v>547</v>
      </c>
    </row>
    <row r="394" spans="1:17" ht="14.4" customHeight="1" x14ac:dyDescent="0.3">
      <c r="A394" s="660" t="s">
        <v>7820</v>
      </c>
      <c r="B394" s="661" t="s">
        <v>7588</v>
      </c>
      <c r="C394" s="661" t="s">
        <v>6722</v>
      </c>
      <c r="D394" s="661" t="s">
        <v>7841</v>
      </c>
      <c r="E394" s="661" t="s">
        <v>7842</v>
      </c>
      <c r="F394" s="664">
        <v>1</v>
      </c>
      <c r="G394" s="664">
        <v>650</v>
      </c>
      <c r="H394" s="664">
        <v>1</v>
      </c>
      <c r="I394" s="664">
        <v>650</v>
      </c>
      <c r="J394" s="664">
        <v>2</v>
      </c>
      <c r="K394" s="664">
        <v>1300</v>
      </c>
      <c r="L394" s="664">
        <v>2</v>
      </c>
      <c r="M394" s="664">
        <v>650</v>
      </c>
      <c r="N394" s="664">
        <v>3</v>
      </c>
      <c r="O394" s="664">
        <v>1956</v>
      </c>
      <c r="P394" s="677">
        <v>3.0092307692307694</v>
      </c>
      <c r="Q394" s="665">
        <v>652</v>
      </c>
    </row>
    <row r="395" spans="1:17" ht="14.4" customHeight="1" x14ac:dyDescent="0.3">
      <c r="A395" s="660" t="s">
        <v>7820</v>
      </c>
      <c r="B395" s="661" t="s">
        <v>7588</v>
      </c>
      <c r="C395" s="661" t="s">
        <v>6722</v>
      </c>
      <c r="D395" s="661" t="s">
        <v>7843</v>
      </c>
      <c r="E395" s="661" t="s">
        <v>7844</v>
      </c>
      <c r="F395" s="664">
        <v>1</v>
      </c>
      <c r="G395" s="664">
        <v>650</v>
      </c>
      <c r="H395" s="664">
        <v>1</v>
      </c>
      <c r="I395" s="664">
        <v>650</v>
      </c>
      <c r="J395" s="664">
        <v>2</v>
      </c>
      <c r="K395" s="664">
        <v>1300</v>
      </c>
      <c r="L395" s="664">
        <v>2</v>
      </c>
      <c r="M395" s="664">
        <v>650</v>
      </c>
      <c r="N395" s="664">
        <v>3</v>
      </c>
      <c r="O395" s="664">
        <v>1956</v>
      </c>
      <c r="P395" s="677">
        <v>3.0092307692307694</v>
      </c>
      <c r="Q395" s="665">
        <v>652</v>
      </c>
    </row>
    <row r="396" spans="1:17" ht="14.4" customHeight="1" x14ac:dyDescent="0.3">
      <c r="A396" s="660" t="s">
        <v>7820</v>
      </c>
      <c r="B396" s="661" t="s">
        <v>7588</v>
      </c>
      <c r="C396" s="661" t="s">
        <v>6722</v>
      </c>
      <c r="D396" s="661" t="s">
        <v>7845</v>
      </c>
      <c r="E396" s="661" t="s">
        <v>7846</v>
      </c>
      <c r="F396" s="664">
        <v>2</v>
      </c>
      <c r="G396" s="664">
        <v>1348</v>
      </c>
      <c r="H396" s="664">
        <v>1</v>
      </c>
      <c r="I396" s="664">
        <v>674</v>
      </c>
      <c r="J396" s="664">
        <v>3</v>
      </c>
      <c r="K396" s="664">
        <v>2022</v>
      </c>
      <c r="L396" s="664">
        <v>1.5</v>
      </c>
      <c r="M396" s="664">
        <v>674</v>
      </c>
      <c r="N396" s="664">
        <v>4</v>
      </c>
      <c r="O396" s="664">
        <v>2704</v>
      </c>
      <c r="P396" s="677">
        <v>2.0059347181008902</v>
      </c>
      <c r="Q396" s="665">
        <v>676</v>
      </c>
    </row>
    <row r="397" spans="1:17" ht="14.4" customHeight="1" x14ac:dyDescent="0.3">
      <c r="A397" s="660" t="s">
        <v>7820</v>
      </c>
      <c r="B397" s="661" t="s">
        <v>7588</v>
      </c>
      <c r="C397" s="661" t="s">
        <v>6722</v>
      </c>
      <c r="D397" s="661" t="s">
        <v>7847</v>
      </c>
      <c r="E397" s="661" t="s">
        <v>7848</v>
      </c>
      <c r="F397" s="664"/>
      <c r="G397" s="664"/>
      <c r="H397" s="664"/>
      <c r="I397" s="664"/>
      <c r="J397" s="664"/>
      <c r="K397" s="664"/>
      <c r="L397" s="664"/>
      <c r="M397" s="664"/>
      <c r="N397" s="664">
        <v>1</v>
      </c>
      <c r="O397" s="664">
        <v>511</v>
      </c>
      <c r="P397" s="677"/>
      <c r="Q397" s="665">
        <v>511</v>
      </c>
    </row>
    <row r="398" spans="1:17" ht="14.4" customHeight="1" x14ac:dyDescent="0.3">
      <c r="A398" s="660" t="s">
        <v>7820</v>
      </c>
      <c r="B398" s="661" t="s">
        <v>7588</v>
      </c>
      <c r="C398" s="661" t="s">
        <v>6722</v>
      </c>
      <c r="D398" s="661" t="s">
        <v>7849</v>
      </c>
      <c r="E398" s="661" t="s">
        <v>7850</v>
      </c>
      <c r="F398" s="664"/>
      <c r="G398" s="664"/>
      <c r="H398" s="664"/>
      <c r="I398" s="664"/>
      <c r="J398" s="664"/>
      <c r="K398" s="664"/>
      <c r="L398" s="664"/>
      <c r="M398" s="664"/>
      <c r="N398" s="664">
        <v>1</v>
      </c>
      <c r="O398" s="664">
        <v>421</v>
      </c>
      <c r="P398" s="677"/>
      <c r="Q398" s="665">
        <v>421</v>
      </c>
    </row>
    <row r="399" spans="1:17" ht="14.4" customHeight="1" x14ac:dyDescent="0.3">
      <c r="A399" s="660" t="s">
        <v>7820</v>
      </c>
      <c r="B399" s="661" t="s">
        <v>7588</v>
      </c>
      <c r="C399" s="661" t="s">
        <v>6722</v>
      </c>
      <c r="D399" s="661" t="s">
        <v>7851</v>
      </c>
      <c r="E399" s="661" t="s">
        <v>7852</v>
      </c>
      <c r="F399" s="664">
        <v>3</v>
      </c>
      <c r="G399" s="664">
        <v>1032</v>
      </c>
      <c r="H399" s="664">
        <v>1</v>
      </c>
      <c r="I399" s="664">
        <v>344</v>
      </c>
      <c r="J399" s="664">
        <v>3</v>
      </c>
      <c r="K399" s="664">
        <v>1032</v>
      </c>
      <c r="L399" s="664">
        <v>1</v>
      </c>
      <c r="M399" s="664">
        <v>344</v>
      </c>
      <c r="N399" s="664">
        <v>14</v>
      </c>
      <c r="O399" s="664">
        <v>4858</v>
      </c>
      <c r="P399" s="677">
        <v>4.7073643410852712</v>
      </c>
      <c r="Q399" s="665">
        <v>347</v>
      </c>
    </row>
    <row r="400" spans="1:17" ht="14.4" customHeight="1" x14ac:dyDescent="0.3">
      <c r="A400" s="660" t="s">
        <v>7820</v>
      </c>
      <c r="B400" s="661" t="s">
        <v>7588</v>
      </c>
      <c r="C400" s="661" t="s">
        <v>6722</v>
      </c>
      <c r="D400" s="661" t="s">
        <v>6811</v>
      </c>
      <c r="E400" s="661" t="s">
        <v>6812</v>
      </c>
      <c r="F400" s="664">
        <v>11</v>
      </c>
      <c r="G400" s="664">
        <v>2387</v>
      </c>
      <c r="H400" s="664">
        <v>1</v>
      </c>
      <c r="I400" s="664">
        <v>217</v>
      </c>
      <c r="J400" s="664">
        <v>50</v>
      </c>
      <c r="K400" s="664">
        <v>10861</v>
      </c>
      <c r="L400" s="664">
        <v>4.5500628403854213</v>
      </c>
      <c r="M400" s="664">
        <v>217.22</v>
      </c>
      <c r="N400" s="664">
        <v>19</v>
      </c>
      <c r="O400" s="664">
        <v>4161</v>
      </c>
      <c r="P400" s="677">
        <v>1.7431922915793883</v>
      </c>
      <c r="Q400" s="665">
        <v>219</v>
      </c>
    </row>
    <row r="401" spans="1:17" ht="14.4" customHeight="1" x14ac:dyDescent="0.3">
      <c r="A401" s="660" t="s">
        <v>7820</v>
      </c>
      <c r="B401" s="661" t="s">
        <v>7588</v>
      </c>
      <c r="C401" s="661" t="s">
        <v>6722</v>
      </c>
      <c r="D401" s="661" t="s">
        <v>6813</v>
      </c>
      <c r="E401" s="661" t="s">
        <v>6814</v>
      </c>
      <c r="F401" s="664"/>
      <c r="G401" s="664"/>
      <c r="H401" s="664"/>
      <c r="I401" s="664"/>
      <c r="J401" s="664">
        <v>2</v>
      </c>
      <c r="K401" s="664">
        <v>1002</v>
      </c>
      <c r="L401" s="664"/>
      <c r="M401" s="664">
        <v>501</v>
      </c>
      <c r="N401" s="664"/>
      <c r="O401" s="664"/>
      <c r="P401" s="677"/>
      <c r="Q401" s="665"/>
    </row>
    <row r="402" spans="1:17" ht="14.4" customHeight="1" x14ac:dyDescent="0.3">
      <c r="A402" s="660" t="s">
        <v>7820</v>
      </c>
      <c r="B402" s="661" t="s">
        <v>7588</v>
      </c>
      <c r="C402" s="661" t="s">
        <v>6722</v>
      </c>
      <c r="D402" s="661" t="s">
        <v>7853</v>
      </c>
      <c r="E402" s="661" t="s">
        <v>7854</v>
      </c>
      <c r="F402" s="664"/>
      <c r="G402" s="664"/>
      <c r="H402" s="664"/>
      <c r="I402" s="664"/>
      <c r="J402" s="664">
        <v>2</v>
      </c>
      <c r="K402" s="664">
        <v>475</v>
      </c>
      <c r="L402" s="664"/>
      <c r="M402" s="664">
        <v>237.5</v>
      </c>
      <c r="N402" s="664"/>
      <c r="O402" s="664"/>
      <c r="P402" s="677"/>
      <c r="Q402" s="665"/>
    </row>
    <row r="403" spans="1:17" ht="14.4" customHeight="1" x14ac:dyDescent="0.3">
      <c r="A403" s="660" t="s">
        <v>7820</v>
      </c>
      <c r="B403" s="661" t="s">
        <v>7588</v>
      </c>
      <c r="C403" s="661" t="s">
        <v>6722</v>
      </c>
      <c r="D403" s="661" t="s">
        <v>7855</v>
      </c>
      <c r="E403" s="661" t="s">
        <v>7856</v>
      </c>
      <c r="F403" s="664">
        <v>3</v>
      </c>
      <c r="G403" s="664">
        <v>330</v>
      </c>
      <c r="H403" s="664">
        <v>1</v>
      </c>
      <c r="I403" s="664">
        <v>110</v>
      </c>
      <c r="J403" s="664">
        <v>4</v>
      </c>
      <c r="K403" s="664">
        <v>440</v>
      </c>
      <c r="L403" s="664">
        <v>1.3333333333333333</v>
      </c>
      <c r="M403" s="664">
        <v>110</v>
      </c>
      <c r="N403" s="664">
        <v>13</v>
      </c>
      <c r="O403" s="664">
        <v>1443</v>
      </c>
      <c r="P403" s="677">
        <v>4.372727272727273</v>
      </c>
      <c r="Q403" s="665">
        <v>111</v>
      </c>
    </row>
    <row r="404" spans="1:17" ht="14.4" customHeight="1" x14ac:dyDescent="0.3">
      <c r="A404" s="660" t="s">
        <v>7820</v>
      </c>
      <c r="B404" s="661" t="s">
        <v>7588</v>
      </c>
      <c r="C404" s="661" t="s">
        <v>6722</v>
      </c>
      <c r="D404" s="661" t="s">
        <v>7857</v>
      </c>
      <c r="E404" s="661" t="s">
        <v>7858</v>
      </c>
      <c r="F404" s="664">
        <v>2</v>
      </c>
      <c r="G404" s="664">
        <v>656</v>
      </c>
      <c r="H404" s="664">
        <v>1</v>
      </c>
      <c r="I404" s="664">
        <v>328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7820</v>
      </c>
      <c r="B405" s="661" t="s">
        <v>7588</v>
      </c>
      <c r="C405" s="661" t="s">
        <v>6722</v>
      </c>
      <c r="D405" s="661" t="s">
        <v>7859</v>
      </c>
      <c r="E405" s="661" t="s">
        <v>7860</v>
      </c>
      <c r="F405" s="664">
        <v>1</v>
      </c>
      <c r="G405" s="664">
        <v>310</v>
      </c>
      <c r="H405" s="664">
        <v>1</v>
      </c>
      <c r="I405" s="664">
        <v>310</v>
      </c>
      <c r="J405" s="664">
        <v>4</v>
      </c>
      <c r="K405" s="664">
        <v>1240</v>
      </c>
      <c r="L405" s="664">
        <v>4</v>
      </c>
      <c r="M405" s="664">
        <v>310</v>
      </c>
      <c r="N405" s="664">
        <v>11</v>
      </c>
      <c r="O405" s="664">
        <v>3421</v>
      </c>
      <c r="P405" s="677">
        <v>11.035483870967742</v>
      </c>
      <c r="Q405" s="665">
        <v>311</v>
      </c>
    </row>
    <row r="406" spans="1:17" ht="14.4" customHeight="1" x14ac:dyDescent="0.3">
      <c r="A406" s="660" t="s">
        <v>7820</v>
      </c>
      <c r="B406" s="661" t="s">
        <v>7588</v>
      </c>
      <c r="C406" s="661" t="s">
        <v>6722</v>
      </c>
      <c r="D406" s="661" t="s">
        <v>6784</v>
      </c>
      <c r="E406" s="661" t="s">
        <v>6785</v>
      </c>
      <c r="F406" s="664">
        <v>46</v>
      </c>
      <c r="G406" s="664">
        <v>1058</v>
      </c>
      <c r="H406" s="664">
        <v>1</v>
      </c>
      <c r="I406" s="664">
        <v>23</v>
      </c>
      <c r="J406" s="664">
        <v>152</v>
      </c>
      <c r="K406" s="664">
        <v>3496</v>
      </c>
      <c r="L406" s="664">
        <v>3.3043478260869565</v>
      </c>
      <c r="M406" s="664">
        <v>23</v>
      </c>
      <c r="N406" s="664">
        <v>57</v>
      </c>
      <c r="O406" s="664">
        <v>1311</v>
      </c>
      <c r="P406" s="677">
        <v>1.2391304347826086</v>
      </c>
      <c r="Q406" s="665">
        <v>23</v>
      </c>
    </row>
    <row r="407" spans="1:17" ht="14.4" customHeight="1" x14ac:dyDescent="0.3">
      <c r="A407" s="660" t="s">
        <v>7820</v>
      </c>
      <c r="B407" s="661" t="s">
        <v>7588</v>
      </c>
      <c r="C407" s="661" t="s">
        <v>6722</v>
      </c>
      <c r="D407" s="661" t="s">
        <v>6862</v>
      </c>
      <c r="E407" s="661" t="s">
        <v>6863</v>
      </c>
      <c r="F407" s="664"/>
      <c r="G407" s="664"/>
      <c r="H407" s="664"/>
      <c r="I407" s="664"/>
      <c r="J407" s="664">
        <v>4</v>
      </c>
      <c r="K407" s="664">
        <v>1396</v>
      </c>
      <c r="L407" s="664"/>
      <c r="M407" s="664">
        <v>349</v>
      </c>
      <c r="N407" s="664"/>
      <c r="O407" s="664"/>
      <c r="P407" s="677"/>
      <c r="Q407" s="665"/>
    </row>
    <row r="408" spans="1:17" ht="14.4" customHeight="1" x14ac:dyDescent="0.3">
      <c r="A408" s="660" t="s">
        <v>7820</v>
      </c>
      <c r="B408" s="661" t="s">
        <v>7588</v>
      </c>
      <c r="C408" s="661" t="s">
        <v>6722</v>
      </c>
      <c r="D408" s="661" t="s">
        <v>6786</v>
      </c>
      <c r="E408" s="661" t="s">
        <v>6787</v>
      </c>
      <c r="F408" s="664">
        <v>15</v>
      </c>
      <c r="G408" s="664">
        <v>18675</v>
      </c>
      <c r="H408" s="664">
        <v>1</v>
      </c>
      <c r="I408" s="664">
        <v>1245</v>
      </c>
      <c r="J408" s="664">
        <v>57</v>
      </c>
      <c r="K408" s="664">
        <v>71173</v>
      </c>
      <c r="L408" s="664">
        <v>3.8111378848728248</v>
      </c>
      <c r="M408" s="664">
        <v>1248.6491228070176</v>
      </c>
      <c r="N408" s="664">
        <v>23</v>
      </c>
      <c r="O408" s="664">
        <v>29164</v>
      </c>
      <c r="P408" s="677">
        <v>1.5616599732262384</v>
      </c>
      <c r="Q408" s="665">
        <v>1268</v>
      </c>
    </row>
    <row r="409" spans="1:17" ht="14.4" customHeight="1" x14ac:dyDescent="0.3">
      <c r="A409" s="660" t="s">
        <v>7820</v>
      </c>
      <c r="B409" s="661" t="s">
        <v>7588</v>
      </c>
      <c r="C409" s="661" t="s">
        <v>6722</v>
      </c>
      <c r="D409" s="661" t="s">
        <v>7861</v>
      </c>
      <c r="E409" s="661" t="s">
        <v>7862</v>
      </c>
      <c r="F409" s="664"/>
      <c r="G409" s="664"/>
      <c r="H409" s="664"/>
      <c r="I409" s="664"/>
      <c r="J409" s="664">
        <v>3</v>
      </c>
      <c r="K409" s="664">
        <v>880</v>
      </c>
      <c r="L409" s="664"/>
      <c r="M409" s="664">
        <v>293.33333333333331</v>
      </c>
      <c r="N409" s="664"/>
      <c r="O409" s="664"/>
      <c r="P409" s="677"/>
      <c r="Q409" s="665"/>
    </row>
    <row r="410" spans="1:17" ht="14.4" customHeight="1" x14ac:dyDescent="0.3">
      <c r="A410" s="660" t="s">
        <v>7820</v>
      </c>
      <c r="B410" s="661" t="s">
        <v>7588</v>
      </c>
      <c r="C410" s="661" t="s">
        <v>6722</v>
      </c>
      <c r="D410" s="661" t="s">
        <v>7863</v>
      </c>
      <c r="E410" s="661" t="s">
        <v>7864</v>
      </c>
      <c r="F410" s="664">
        <v>3</v>
      </c>
      <c r="G410" s="664">
        <v>612</v>
      </c>
      <c r="H410" s="664">
        <v>1</v>
      </c>
      <c r="I410" s="664">
        <v>204</v>
      </c>
      <c r="J410" s="664">
        <v>3</v>
      </c>
      <c r="K410" s="664">
        <v>612</v>
      </c>
      <c r="L410" s="664">
        <v>1</v>
      </c>
      <c r="M410" s="664">
        <v>204</v>
      </c>
      <c r="N410" s="664">
        <v>15</v>
      </c>
      <c r="O410" s="664">
        <v>3105</v>
      </c>
      <c r="P410" s="677">
        <v>5.0735294117647056</v>
      </c>
      <c r="Q410" s="665">
        <v>207</v>
      </c>
    </row>
    <row r="411" spans="1:17" ht="14.4" customHeight="1" x14ac:dyDescent="0.3">
      <c r="A411" s="660" t="s">
        <v>7820</v>
      </c>
      <c r="B411" s="661" t="s">
        <v>7588</v>
      </c>
      <c r="C411" s="661" t="s">
        <v>6722</v>
      </c>
      <c r="D411" s="661" t="s">
        <v>7865</v>
      </c>
      <c r="E411" s="661" t="s">
        <v>7866</v>
      </c>
      <c r="F411" s="664">
        <v>2</v>
      </c>
      <c r="G411" s="664">
        <v>76</v>
      </c>
      <c r="H411" s="664">
        <v>1</v>
      </c>
      <c r="I411" s="664">
        <v>38</v>
      </c>
      <c r="J411" s="664">
        <v>2</v>
      </c>
      <c r="K411" s="664">
        <v>76</v>
      </c>
      <c r="L411" s="664">
        <v>1</v>
      </c>
      <c r="M411" s="664">
        <v>38</v>
      </c>
      <c r="N411" s="664">
        <v>5</v>
      </c>
      <c r="O411" s="664">
        <v>195</v>
      </c>
      <c r="P411" s="677">
        <v>2.5657894736842106</v>
      </c>
      <c r="Q411" s="665">
        <v>39</v>
      </c>
    </row>
    <row r="412" spans="1:17" ht="14.4" customHeight="1" x14ac:dyDescent="0.3">
      <c r="A412" s="660" t="s">
        <v>7820</v>
      </c>
      <c r="B412" s="661" t="s">
        <v>7588</v>
      </c>
      <c r="C412" s="661" t="s">
        <v>6722</v>
      </c>
      <c r="D412" s="661" t="s">
        <v>7867</v>
      </c>
      <c r="E412" s="661" t="s">
        <v>7868</v>
      </c>
      <c r="F412" s="664">
        <v>5</v>
      </c>
      <c r="G412" s="664">
        <v>24965</v>
      </c>
      <c r="H412" s="664">
        <v>1</v>
      </c>
      <c r="I412" s="664">
        <v>4993</v>
      </c>
      <c r="J412" s="664">
        <v>5</v>
      </c>
      <c r="K412" s="664">
        <v>24965</v>
      </c>
      <c r="L412" s="664">
        <v>1</v>
      </c>
      <c r="M412" s="664">
        <v>4993</v>
      </c>
      <c r="N412" s="664">
        <v>6</v>
      </c>
      <c r="O412" s="664">
        <v>30018</v>
      </c>
      <c r="P412" s="677">
        <v>1.2024033647105947</v>
      </c>
      <c r="Q412" s="665">
        <v>5003</v>
      </c>
    </row>
    <row r="413" spans="1:17" ht="14.4" customHeight="1" x14ac:dyDescent="0.3">
      <c r="A413" s="660" t="s">
        <v>7820</v>
      </c>
      <c r="B413" s="661" t="s">
        <v>7588</v>
      </c>
      <c r="C413" s="661" t="s">
        <v>6722</v>
      </c>
      <c r="D413" s="661" t="s">
        <v>7484</v>
      </c>
      <c r="E413" s="661" t="s">
        <v>7485</v>
      </c>
      <c r="F413" s="664"/>
      <c r="G413" s="664"/>
      <c r="H413" s="664"/>
      <c r="I413" s="664"/>
      <c r="J413" s="664"/>
      <c r="K413" s="664"/>
      <c r="L413" s="664"/>
      <c r="M413" s="664"/>
      <c r="N413" s="664">
        <v>3</v>
      </c>
      <c r="O413" s="664">
        <v>510</v>
      </c>
      <c r="P413" s="677"/>
      <c r="Q413" s="665">
        <v>170</v>
      </c>
    </row>
    <row r="414" spans="1:17" ht="14.4" customHeight="1" x14ac:dyDescent="0.3">
      <c r="A414" s="660" t="s">
        <v>7820</v>
      </c>
      <c r="B414" s="661" t="s">
        <v>7588</v>
      </c>
      <c r="C414" s="661" t="s">
        <v>6722</v>
      </c>
      <c r="D414" s="661" t="s">
        <v>7869</v>
      </c>
      <c r="E414" s="661" t="s">
        <v>7870</v>
      </c>
      <c r="F414" s="664">
        <v>1</v>
      </c>
      <c r="G414" s="664">
        <v>686</v>
      </c>
      <c r="H414" s="664">
        <v>1</v>
      </c>
      <c r="I414" s="664">
        <v>686</v>
      </c>
      <c r="J414" s="664">
        <v>2</v>
      </c>
      <c r="K414" s="664">
        <v>1372</v>
      </c>
      <c r="L414" s="664">
        <v>2</v>
      </c>
      <c r="M414" s="664">
        <v>686</v>
      </c>
      <c r="N414" s="664">
        <v>5</v>
      </c>
      <c r="O414" s="664">
        <v>3440</v>
      </c>
      <c r="P414" s="677">
        <v>5.0145772594752183</v>
      </c>
      <c r="Q414" s="665">
        <v>688</v>
      </c>
    </row>
    <row r="415" spans="1:17" ht="14.4" customHeight="1" x14ac:dyDescent="0.3">
      <c r="A415" s="660" t="s">
        <v>7820</v>
      </c>
      <c r="B415" s="661" t="s">
        <v>7588</v>
      </c>
      <c r="C415" s="661" t="s">
        <v>6722</v>
      </c>
      <c r="D415" s="661" t="s">
        <v>7871</v>
      </c>
      <c r="E415" s="661" t="s">
        <v>7872</v>
      </c>
      <c r="F415" s="664"/>
      <c r="G415" s="664"/>
      <c r="H415" s="664"/>
      <c r="I415" s="664"/>
      <c r="J415" s="664"/>
      <c r="K415" s="664"/>
      <c r="L415" s="664"/>
      <c r="M415" s="664"/>
      <c r="N415" s="664">
        <v>3</v>
      </c>
      <c r="O415" s="664">
        <v>1044</v>
      </c>
      <c r="P415" s="677"/>
      <c r="Q415" s="665">
        <v>348</v>
      </c>
    </row>
    <row r="416" spans="1:17" ht="14.4" customHeight="1" x14ac:dyDescent="0.3">
      <c r="A416" s="660" t="s">
        <v>7820</v>
      </c>
      <c r="B416" s="661" t="s">
        <v>7588</v>
      </c>
      <c r="C416" s="661" t="s">
        <v>6722</v>
      </c>
      <c r="D416" s="661" t="s">
        <v>7510</v>
      </c>
      <c r="E416" s="661" t="s">
        <v>7511</v>
      </c>
      <c r="F416" s="664"/>
      <c r="G416" s="664"/>
      <c r="H416" s="664"/>
      <c r="I416" s="664"/>
      <c r="J416" s="664"/>
      <c r="K416" s="664"/>
      <c r="L416" s="664"/>
      <c r="M416" s="664"/>
      <c r="N416" s="664">
        <v>3</v>
      </c>
      <c r="O416" s="664">
        <v>519</v>
      </c>
      <c r="P416" s="677"/>
      <c r="Q416" s="665">
        <v>173</v>
      </c>
    </row>
    <row r="417" spans="1:17" ht="14.4" customHeight="1" x14ac:dyDescent="0.3">
      <c r="A417" s="660" t="s">
        <v>7820</v>
      </c>
      <c r="B417" s="661" t="s">
        <v>7588</v>
      </c>
      <c r="C417" s="661" t="s">
        <v>6722</v>
      </c>
      <c r="D417" s="661" t="s">
        <v>7873</v>
      </c>
      <c r="E417" s="661" t="s">
        <v>7874</v>
      </c>
      <c r="F417" s="664">
        <v>1</v>
      </c>
      <c r="G417" s="664">
        <v>650</v>
      </c>
      <c r="H417" s="664">
        <v>1</v>
      </c>
      <c r="I417" s="664">
        <v>650</v>
      </c>
      <c r="J417" s="664">
        <v>2</v>
      </c>
      <c r="K417" s="664">
        <v>1300</v>
      </c>
      <c r="L417" s="664">
        <v>2</v>
      </c>
      <c r="M417" s="664">
        <v>650</v>
      </c>
      <c r="N417" s="664">
        <v>3</v>
      </c>
      <c r="O417" s="664">
        <v>1956</v>
      </c>
      <c r="P417" s="677">
        <v>3.0092307692307694</v>
      </c>
      <c r="Q417" s="665">
        <v>652</v>
      </c>
    </row>
    <row r="418" spans="1:17" ht="14.4" customHeight="1" x14ac:dyDescent="0.3">
      <c r="A418" s="660" t="s">
        <v>7820</v>
      </c>
      <c r="B418" s="661" t="s">
        <v>7588</v>
      </c>
      <c r="C418" s="661" t="s">
        <v>6722</v>
      </c>
      <c r="D418" s="661" t="s">
        <v>7875</v>
      </c>
      <c r="E418" s="661" t="s">
        <v>7876</v>
      </c>
      <c r="F418" s="664">
        <v>1</v>
      </c>
      <c r="G418" s="664">
        <v>650</v>
      </c>
      <c r="H418" s="664">
        <v>1</v>
      </c>
      <c r="I418" s="664">
        <v>650</v>
      </c>
      <c r="J418" s="664">
        <v>2</v>
      </c>
      <c r="K418" s="664">
        <v>1300</v>
      </c>
      <c r="L418" s="664">
        <v>2</v>
      </c>
      <c r="M418" s="664">
        <v>650</v>
      </c>
      <c r="N418" s="664">
        <v>3</v>
      </c>
      <c r="O418" s="664">
        <v>1956</v>
      </c>
      <c r="P418" s="677">
        <v>3.0092307692307694</v>
      </c>
      <c r="Q418" s="665">
        <v>652</v>
      </c>
    </row>
    <row r="419" spans="1:17" ht="14.4" customHeight="1" x14ac:dyDescent="0.3">
      <c r="A419" s="660" t="s">
        <v>7820</v>
      </c>
      <c r="B419" s="661" t="s">
        <v>7588</v>
      </c>
      <c r="C419" s="661" t="s">
        <v>6722</v>
      </c>
      <c r="D419" s="661" t="s">
        <v>6792</v>
      </c>
      <c r="E419" s="661" t="s">
        <v>6793</v>
      </c>
      <c r="F419" s="664">
        <v>709</v>
      </c>
      <c r="G419" s="664">
        <v>300616</v>
      </c>
      <c r="H419" s="664">
        <v>1</v>
      </c>
      <c r="I419" s="664">
        <v>424</v>
      </c>
      <c r="J419" s="664">
        <v>2266</v>
      </c>
      <c r="K419" s="664">
        <v>965860</v>
      </c>
      <c r="L419" s="664">
        <v>3.2129361045320275</v>
      </c>
      <c r="M419" s="664">
        <v>426.24007060900266</v>
      </c>
      <c r="N419" s="664">
        <v>838</v>
      </c>
      <c r="O419" s="664">
        <v>362016</v>
      </c>
      <c r="P419" s="677">
        <v>1.2042472789206162</v>
      </c>
      <c r="Q419" s="665">
        <v>432</v>
      </c>
    </row>
    <row r="420" spans="1:17" ht="14.4" customHeight="1" x14ac:dyDescent="0.3">
      <c r="A420" s="660" t="s">
        <v>7820</v>
      </c>
      <c r="B420" s="661" t="s">
        <v>7588</v>
      </c>
      <c r="C420" s="661" t="s">
        <v>6722</v>
      </c>
      <c r="D420" s="661" t="s">
        <v>7877</v>
      </c>
      <c r="E420" s="661" t="s">
        <v>7878</v>
      </c>
      <c r="F420" s="664"/>
      <c r="G420" s="664"/>
      <c r="H420" s="664"/>
      <c r="I420" s="664"/>
      <c r="J420" s="664"/>
      <c r="K420" s="664"/>
      <c r="L420" s="664"/>
      <c r="M420" s="664"/>
      <c r="N420" s="664">
        <v>2</v>
      </c>
      <c r="O420" s="664">
        <v>1384</v>
      </c>
      <c r="P420" s="677"/>
      <c r="Q420" s="665">
        <v>692</v>
      </c>
    </row>
    <row r="421" spans="1:17" ht="14.4" customHeight="1" x14ac:dyDescent="0.3">
      <c r="A421" s="660" t="s">
        <v>7820</v>
      </c>
      <c r="B421" s="661" t="s">
        <v>7588</v>
      </c>
      <c r="C421" s="661" t="s">
        <v>6722</v>
      </c>
      <c r="D421" s="661" t="s">
        <v>7879</v>
      </c>
      <c r="E421" s="661" t="s">
        <v>7880</v>
      </c>
      <c r="F421" s="664">
        <v>2</v>
      </c>
      <c r="G421" s="664">
        <v>1348</v>
      </c>
      <c r="H421" s="664">
        <v>1</v>
      </c>
      <c r="I421" s="664">
        <v>674</v>
      </c>
      <c r="J421" s="664">
        <v>3</v>
      </c>
      <c r="K421" s="664">
        <v>2022</v>
      </c>
      <c r="L421" s="664">
        <v>1.5</v>
      </c>
      <c r="M421" s="664">
        <v>674</v>
      </c>
      <c r="N421" s="664">
        <v>4</v>
      </c>
      <c r="O421" s="664">
        <v>2704</v>
      </c>
      <c r="P421" s="677">
        <v>2.0059347181008902</v>
      </c>
      <c r="Q421" s="665">
        <v>676</v>
      </c>
    </row>
    <row r="422" spans="1:17" ht="14.4" customHeight="1" x14ac:dyDescent="0.3">
      <c r="A422" s="660" t="s">
        <v>7820</v>
      </c>
      <c r="B422" s="661" t="s">
        <v>7588</v>
      </c>
      <c r="C422" s="661" t="s">
        <v>6722</v>
      </c>
      <c r="D422" s="661" t="s">
        <v>7881</v>
      </c>
      <c r="E422" s="661" t="s">
        <v>7882</v>
      </c>
      <c r="F422" s="664">
        <v>3</v>
      </c>
      <c r="G422" s="664">
        <v>1419</v>
      </c>
      <c r="H422" s="664">
        <v>1</v>
      </c>
      <c r="I422" s="664">
        <v>473</v>
      </c>
      <c r="J422" s="664">
        <v>3</v>
      </c>
      <c r="K422" s="664">
        <v>1419</v>
      </c>
      <c r="L422" s="664">
        <v>1</v>
      </c>
      <c r="M422" s="664">
        <v>473</v>
      </c>
      <c r="N422" s="664">
        <v>11</v>
      </c>
      <c r="O422" s="664">
        <v>5225</v>
      </c>
      <c r="P422" s="677">
        <v>3.6821705426356588</v>
      </c>
      <c r="Q422" s="665">
        <v>475</v>
      </c>
    </row>
    <row r="423" spans="1:17" ht="14.4" customHeight="1" x14ac:dyDescent="0.3">
      <c r="A423" s="660" t="s">
        <v>7820</v>
      </c>
      <c r="B423" s="661" t="s">
        <v>7588</v>
      </c>
      <c r="C423" s="661" t="s">
        <v>6722</v>
      </c>
      <c r="D423" s="661" t="s">
        <v>7883</v>
      </c>
      <c r="E423" s="661" t="s">
        <v>7884</v>
      </c>
      <c r="F423" s="664"/>
      <c r="G423" s="664"/>
      <c r="H423" s="664"/>
      <c r="I423" s="664"/>
      <c r="J423" s="664"/>
      <c r="K423" s="664"/>
      <c r="L423" s="664"/>
      <c r="M423" s="664"/>
      <c r="N423" s="664">
        <v>1</v>
      </c>
      <c r="O423" s="664">
        <v>289</v>
      </c>
      <c r="P423" s="677"/>
      <c r="Q423" s="665">
        <v>289</v>
      </c>
    </row>
    <row r="424" spans="1:17" ht="14.4" customHeight="1" x14ac:dyDescent="0.3">
      <c r="A424" s="660" t="s">
        <v>7820</v>
      </c>
      <c r="B424" s="661" t="s">
        <v>7588</v>
      </c>
      <c r="C424" s="661" t="s">
        <v>6722</v>
      </c>
      <c r="D424" s="661" t="s">
        <v>7885</v>
      </c>
      <c r="E424" s="661" t="s">
        <v>7886</v>
      </c>
      <c r="F424" s="664"/>
      <c r="G424" s="664"/>
      <c r="H424" s="664"/>
      <c r="I424" s="664"/>
      <c r="J424" s="664"/>
      <c r="K424" s="664"/>
      <c r="L424" s="664"/>
      <c r="M424" s="664"/>
      <c r="N424" s="664">
        <v>2</v>
      </c>
      <c r="O424" s="664">
        <v>1624</v>
      </c>
      <c r="P424" s="677"/>
      <c r="Q424" s="665">
        <v>812</v>
      </c>
    </row>
    <row r="425" spans="1:17" ht="14.4" customHeight="1" x14ac:dyDescent="0.3">
      <c r="A425" s="660" t="s">
        <v>7820</v>
      </c>
      <c r="B425" s="661" t="s">
        <v>7588</v>
      </c>
      <c r="C425" s="661" t="s">
        <v>6722</v>
      </c>
      <c r="D425" s="661" t="s">
        <v>6796</v>
      </c>
      <c r="E425" s="661" t="s">
        <v>6797</v>
      </c>
      <c r="F425" s="664">
        <v>834</v>
      </c>
      <c r="G425" s="664">
        <v>835668</v>
      </c>
      <c r="H425" s="664">
        <v>1</v>
      </c>
      <c r="I425" s="664">
        <v>1002</v>
      </c>
      <c r="J425" s="664">
        <v>2387</v>
      </c>
      <c r="K425" s="664">
        <v>2395158</v>
      </c>
      <c r="L425" s="664">
        <v>2.8661597667973404</v>
      </c>
      <c r="M425" s="664">
        <v>1003.4176790950985</v>
      </c>
      <c r="N425" s="664">
        <v>854</v>
      </c>
      <c r="O425" s="664">
        <v>860832</v>
      </c>
      <c r="P425" s="677">
        <v>1.0301124369965107</v>
      </c>
      <c r="Q425" s="665">
        <v>1008</v>
      </c>
    </row>
    <row r="426" spans="1:17" ht="14.4" customHeight="1" x14ac:dyDescent="0.3">
      <c r="A426" s="660" t="s">
        <v>7820</v>
      </c>
      <c r="B426" s="661" t="s">
        <v>7588</v>
      </c>
      <c r="C426" s="661" t="s">
        <v>6722</v>
      </c>
      <c r="D426" s="661" t="s">
        <v>7887</v>
      </c>
      <c r="E426" s="661" t="s">
        <v>7888</v>
      </c>
      <c r="F426" s="664"/>
      <c r="G426" s="664"/>
      <c r="H426" s="664"/>
      <c r="I426" s="664"/>
      <c r="J426" s="664">
        <v>3</v>
      </c>
      <c r="K426" s="664">
        <v>556</v>
      </c>
      <c r="L426" s="664"/>
      <c r="M426" s="664">
        <v>185.33333333333334</v>
      </c>
      <c r="N426" s="664"/>
      <c r="O426" s="664"/>
      <c r="P426" s="677"/>
      <c r="Q426" s="665"/>
    </row>
    <row r="427" spans="1:17" ht="14.4" customHeight="1" x14ac:dyDescent="0.3">
      <c r="A427" s="660" t="s">
        <v>7820</v>
      </c>
      <c r="B427" s="661" t="s">
        <v>7588</v>
      </c>
      <c r="C427" s="661" t="s">
        <v>6722</v>
      </c>
      <c r="D427" s="661" t="s">
        <v>7889</v>
      </c>
      <c r="E427" s="661" t="s">
        <v>7890</v>
      </c>
      <c r="F427" s="664">
        <v>1</v>
      </c>
      <c r="G427" s="664">
        <v>1395</v>
      </c>
      <c r="H427" s="664">
        <v>1</v>
      </c>
      <c r="I427" s="664">
        <v>1395</v>
      </c>
      <c r="J427" s="664">
        <v>2</v>
      </c>
      <c r="K427" s="664">
        <v>2790</v>
      </c>
      <c r="L427" s="664">
        <v>2</v>
      </c>
      <c r="M427" s="664">
        <v>1395</v>
      </c>
      <c r="N427" s="664">
        <v>3</v>
      </c>
      <c r="O427" s="664">
        <v>4191</v>
      </c>
      <c r="P427" s="677">
        <v>3.0043010752688173</v>
      </c>
      <c r="Q427" s="665">
        <v>1397</v>
      </c>
    </row>
    <row r="428" spans="1:17" ht="14.4" customHeight="1" x14ac:dyDescent="0.3">
      <c r="A428" s="660" t="s">
        <v>7820</v>
      </c>
      <c r="B428" s="661" t="s">
        <v>7588</v>
      </c>
      <c r="C428" s="661" t="s">
        <v>6722</v>
      </c>
      <c r="D428" s="661" t="s">
        <v>7891</v>
      </c>
      <c r="E428" s="661" t="s">
        <v>7892</v>
      </c>
      <c r="F428" s="664">
        <v>3</v>
      </c>
      <c r="G428" s="664">
        <v>3048</v>
      </c>
      <c r="H428" s="664">
        <v>1</v>
      </c>
      <c r="I428" s="664">
        <v>1016</v>
      </c>
      <c r="J428" s="664">
        <v>1</v>
      </c>
      <c r="K428" s="664">
        <v>1017</v>
      </c>
      <c r="L428" s="664">
        <v>0.33366141732283466</v>
      </c>
      <c r="M428" s="664">
        <v>1017</v>
      </c>
      <c r="N428" s="664">
        <v>7</v>
      </c>
      <c r="O428" s="664">
        <v>7126</v>
      </c>
      <c r="P428" s="677">
        <v>2.3379265091863517</v>
      </c>
      <c r="Q428" s="665">
        <v>1018</v>
      </c>
    </row>
    <row r="429" spans="1:17" ht="14.4" customHeight="1" x14ac:dyDescent="0.3">
      <c r="A429" s="660" t="s">
        <v>7820</v>
      </c>
      <c r="B429" s="661" t="s">
        <v>7588</v>
      </c>
      <c r="C429" s="661" t="s">
        <v>6722</v>
      </c>
      <c r="D429" s="661" t="s">
        <v>7893</v>
      </c>
      <c r="E429" s="661" t="s">
        <v>7894</v>
      </c>
      <c r="F429" s="664"/>
      <c r="G429" s="664"/>
      <c r="H429" s="664"/>
      <c r="I429" s="664"/>
      <c r="J429" s="664"/>
      <c r="K429" s="664"/>
      <c r="L429" s="664"/>
      <c r="M429" s="664"/>
      <c r="N429" s="664">
        <v>2</v>
      </c>
      <c r="O429" s="664">
        <v>1624</v>
      </c>
      <c r="P429" s="677"/>
      <c r="Q429" s="665">
        <v>812</v>
      </c>
    </row>
    <row r="430" spans="1:17" ht="14.4" customHeight="1" thickBot="1" x14ac:dyDescent="0.35">
      <c r="A430" s="666" t="s">
        <v>7820</v>
      </c>
      <c r="B430" s="667" t="s">
        <v>7588</v>
      </c>
      <c r="C430" s="667" t="s">
        <v>6722</v>
      </c>
      <c r="D430" s="667" t="s">
        <v>7895</v>
      </c>
      <c r="E430" s="667" t="s">
        <v>7896</v>
      </c>
      <c r="F430" s="670"/>
      <c r="G430" s="670"/>
      <c r="H430" s="670"/>
      <c r="I430" s="670"/>
      <c r="J430" s="670"/>
      <c r="K430" s="670"/>
      <c r="L430" s="670"/>
      <c r="M430" s="670"/>
      <c r="N430" s="670">
        <v>1</v>
      </c>
      <c r="O430" s="670">
        <v>258</v>
      </c>
      <c r="P430" s="678"/>
      <c r="Q430" s="671">
        <v>258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335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2951</v>
      </c>
      <c r="D3" s="197">
        <f>SUBTOTAL(9,D6:D1048576)</f>
        <v>3160</v>
      </c>
      <c r="E3" s="197">
        <f>SUBTOTAL(9,E6:E1048576)</f>
        <v>3449</v>
      </c>
      <c r="F3" s="198">
        <f>IF(OR(E3=0,C3=0),"",E3/C3)</f>
        <v>1.1687563537783803</v>
      </c>
      <c r="G3" s="452">
        <f>SUBTOTAL(9,G6:G1048576)</f>
        <v>7305.0164999999997</v>
      </c>
      <c r="H3" s="453">
        <f>SUBTOTAL(9,H6:H1048576)</f>
        <v>7874.9919000000009</v>
      </c>
      <c r="I3" s="453">
        <f>SUBTOTAL(9,I6:I1048576)</f>
        <v>7229.0150999999987</v>
      </c>
      <c r="J3" s="198">
        <f>IF(OR(I3=0,G3=0),"",I3/G3)</f>
        <v>0.98959599885914007</v>
      </c>
      <c r="K3" s="452">
        <f>SUBTOTAL(9,K6:K1048576)</f>
        <v>826.94</v>
      </c>
      <c r="L3" s="453">
        <f>SUBTOTAL(9,L6:L1048576)</f>
        <v>887.88</v>
      </c>
      <c r="M3" s="453">
        <f>SUBTOTAL(9,M6:M1048576)</f>
        <v>813.12</v>
      </c>
      <c r="N3" s="199">
        <f>IF(OR(M3=0,E3=0),"",M3/E3)</f>
        <v>0.23575529138880835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2013</v>
      </c>
      <c r="D5" s="910">
        <v>2014</v>
      </c>
      <c r="E5" s="910">
        <v>2015</v>
      </c>
      <c r="F5" s="911" t="s">
        <v>2</v>
      </c>
      <c r="G5" s="921">
        <v>2013</v>
      </c>
      <c r="H5" s="910">
        <v>2014</v>
      </c>
      <c r="I5" s="910">
        <v>2015</v>
      </c>
      <c r="J5" s="911" t="s">
        <v>2</v>
      </c>
      <c r="K5" s="921">
        <v>2013</v>
      </c>
      <c r="L5" s="910">
        <v>2014</v>
      </c>
      <c r="M5" s="910">
        <v>2015</v>
      </c>
      <c r="N5" s="922" t="s">
        <v>93</v>
      </c>
    </row>
    <row r="6" spans="1:14" ht="14.4" customHeight="1" x14ac:dyDescent="0.3">
      <c r="A6" s="904" t="s">
        <v>7116</v>
      </c>
      <c r="B6" s="907" t="s">
        <v>7898</v>
      </c>
      <c r="C6" s="912">
        <v>1893</v>
      </c>
      <c r="D6" s="913">
        <v>1961</v>
      </c>
      <c r="E6" s="913">
        <v>2514</v>
      </c>
      <c r="F6" s="918">
        <v>1.3280507131537242</v>
      </c>
      <c r="G6" s="912">
        <v>1774.5848999999996</v>
      </c>
      <c r="H6" s="913">
        <v>1681.8003000000001</v>
      </c>
      <c r="I6" s="913">
        <v>2308.8410999999996</v>
      </c>
      <c r="J6" s="918">
        <v>1.3010598140444001</v>
      </c>
      <c r="K6" s="912">
        <v>151.44</v>
      </c>
      <c r="L6" s="913">
        <v>156.88</v>
      </c>
      <c r="M6" s="913">
        <v>201.12</v>
      </c>
      <c r="N6" s="923">
        <v>80</v>
      </c>
    </row>
    <row r="7" spans="1:14" ht="14.4" customHeight="1" x14ac:dyDescent="0.3">
      <c r="A7" s="905" t="s">
        <v>7142</v>
      </c>
      <c r="B7" s="908" t="s">
        <v>7899</v>
      </c>
      <c r="C7" s="914">
        <v>293</v>
      </c>
      <c r="D7" s="915">
        <v>263</v>
      </c>
      <c r="E7" s="915">
        <v>289</v>
      </c>
      <c r="F7" s="919">
        <v>0.98634812286689422</v>
      </c>
      <c r="G7" s="914">
        <v>1760.4000000000003</v>
      </c>
      <c r="H7" s="915">
        <v>1580.2092000000005</v>
      </c>
      <c r="I7" s="915">
        <v>1736.4275999999995</v>
      </c>
      <c r="J7" s="919">
        <v>0.98638241308793406</v>
      </c>
      <c r="K7" s="914">
        <v>293</v>
      </c>
      <c r="L7" s="915">
        <v>263</v>
      </c>
      <c r="M7" s="915">
        <v>289</v>
      </c>
      <c r="N7" s="924">
        <v>1000</v>
      </c>
    </row>
    <row r="8" spans="1:14" ht="14.4" customHeight="1" thickBot="1" x14ac:dyDescent="0.35">
      <c r="A8" s="906" t="s">
        <v>7140</v>
      </c>
      <c r="B8" s="909" t="s">
        <v>7899</v>
      </c>
      <c r="C8" s="916">
        <v>765</v>
      </c>
      <c r="D8" s="917">
        <v>936</v>
      </c>
      <c r="E8" s="917">
        <v>646</v>
      </c>
      <c r="F8" s="920">
        <v>0.84444444444444444</v>
      </c>
      <c r="G8" s="916">
        <v>3770.0315999999993</v>
      </c>
      <c r="H8" s="917">
        <v>4612.9824000000008</v>
      </c>
      <c r="I8" s="917">
        <v>3183.7464</v>
      </c>
      <c r="J8" s="920">
        <v>0.84448798784604362</v>
      </c>
      <c r="K8" s="916">
        <v>382.5</v>
      </c>
      <c r="L8" s="917">
        <v>468</v>
      </c>
      <c r="M8" s="917">
        <v>323</v>
      </c>
      <c r="N8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0.30622800701001973</v>
      </c>
      <c r="C4" s="331">
        <f t="shared" ref="C4:M4" si="0">(C10+C8)/C6</f>
        <v>0.35695331870122521</v>
      </c>
      <c r="D4" s="331">
        <f t="shared" si="0"/>
        <v>0.41255687349847031</v>
      </c>
      <c r="E4" s="331">
        <f t="shared" si="0"/>
        <v>0.38151525024002203</v>
      </c>
      <c r="F4" s="331">
        <f t="shared" si="0"/>
        <v>0.1750987780229569</v>
      </c>
      <c r="G4" s="331">
        <f t="shared" si="0"/>
        <v>0.1750987780229569</v>
      </c>
      <c r="H4" s="331">
        <f t="shared" si="0"/>
        <v>0.1750987780229569</v>
      </c>
      <c r="I4" s="331">
        <f t="shared" si="0"/>
        <v>0.1750987780229569</v>
      </c>
      <c r="J4" s="331">
        <f t="shared" si="0"/>
        <v>0.1750987780229569</v>
      </c>
      <c r="K4" s="331">
        <f t="shared" si="0"/>
        <v>0.1750987780229569</v>
      </c>
      <c r="L4" s="331">
        <f t="shared" si="0"/>
        <v>0.1750987780229569</v>
      </c>
      <c r="M4" s="331">
        <f t="shared" si="0"/>
        <v>0.1750987780229569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37886.472609999997</v>
      </c>
      <c r="C5" s="331">
        <f>IF(ISERROR(VLOOKUP($A5,'Man Tab'!$A:$Q,COLUMN()+2,0)),0,VLOOKUP($A5,'Man Tab'!$A:$Q,COLUMN()+2,0))</f>
        <v>35589.048210000103</v>
      </c>
      <c r="D5" s="331">
        <f>IF(ISERROR(VLOOKUP($A5,'Man Tab'!$A:$Q,COLUMN()+2,0)),0,VLOOKUP($A5,'Man Tab'!$A:$Q,COLUMN()+2,0))</f>
        <v>34122.831919999997</v>
      </c>
      <c r="E5" s="331">
        <f>IF(ISERROR(VLOOKUP($A5,'Man Tab'!$A:$Q,COLUMN()+2,0)),0,VLOOKUP($A5,'Man Tab'!$A:$Q,COLUMN()+2,0))</f>
        <v>43336.258560000002</v>
      </c>
      <c r="F5" s="331">
        <f>IF(ISERROR(VLOOKUP($A5,'Man Tab'!$A:$Q,COLUMN()+2,0)),0,VLOOKUP($A5,'Man Tab'!$A:$Q,COLUMN()+2,0))</f>
        <v>0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37886.472609999997</v>
      </c>
      <c r="C6" s="333">
        <f t="shared" ref="C6:M6" si="1">C5+B6</f>
        <v>73475.520820000092</v>
      </c>
      <c r="D6" s="333">
        <f t="shared" si="1"/>
        <v>107598.35274000009</v>
      </c>
      <c r="E6" s="333">
        <f t="shared" si="1"/>
        <v>150934.61130000011</v>
      </c>
      <c r="F6" s="333">
        <f t="shared" si="1"/>
        <v>150934.61130000011</v>
      </c>
      <c r="G6" s="333">
        <f t="shared" si="1"/>
        <v>150934.61130000011</v>
      </c>
      <c r="H6" s="333">
        <f t="shared" si="1"/>
        <v>150934.61130000011</v>
      </c>
      <c r="I6" s="333">
        <f t="shared" si="1"/>
        <v>150934.61130000011</v>
      </c>
      <c r="J6" s="333">
        <f t="shared" si="1"/>
        <v>150934.61130000011</v>
      </c>
      <c r="K6" s="333">
        <f t="shared" si="1"/>
        <v>150934.61130000011</v>
      </c>
      <c r="L6" s="333">
        <f t="shared" si="1"/>
        <v>150934.61130000011</v>
      </c>
      <c r="M6" s="333">
        <f t="shared" si="1"/>
        <v>150934.61130000011</v>
      </c>
    </row>
    <row r="7" spans="1:13" ht="14.4" customHeight="1" x14ac:dyDescent="0.3">
      <c r="A7" s="332" t="s">
        <v>126</v>
      </c>
      <c r="B7" s="332">
        <v>134.39599999999999</v>
      </c>
      <c r="C7" s="332">
        <v>396.85500000000002</v>
      </c>
      <c r="D7" s="332">
        <v>740.28</v>
      </c>
      <c r="E7" s="332">
        <v>1038.5129999999999</v>
      </c>
      <c r="F7" s="332"/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4031.8799999999997</v>
      </c>
      <c r="C8" s="333">
        <f t="shared" ref="C8:M8" si="2">C7*30</f>
        <v>11905.650000000001</v>
      </c>
      <c r="D8" s="333">
        <f t="shared" si="2"/>
        <v>22208.399999999998</v>
      </c>
      <c r="E8" s="333">
        <f t="shared" si="2"/>
        <v>31155.39</v>
      </c>
      <c r="F8" s="333">
        <f t="shared" si="2"/>
        <v>0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7570019</v>
      </c>
      <c r="C9" s="332">
        <v>6751662</v>
      </c>
      <c r="D9" s="332">
        <v>7860359</v>
      </c>
      <c r="E9" s="332">
        <v>4246426</v>
      </c>
      <c r="F9" s="332">
        <v>0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7570.0190000000002</v>
      </c>
      <c r="C10" s="333">
        <f t="shared" ref="C10:M10" si="3">C9/1000+B10</f>
        <v>14321.681</v>
      </c>
      <c r="D10" s="333">
        <f t="shared" si="3"/>
        <v>22182.04</v>
      </c>
      <c r="E10" s="333">
        <f t="shared" si="3"/>
        <v>26428.466</v>
      </c>
      <c r="F10" s="333">
        <f t="shared" si="3"/>
        <v>26428.466</v>
      </c>
      <c r="G10" s="333">
        <f t="shared" si="3"/>
        <v>26428.466</v>
      </c>
      <c r="H10" s="333">
        <f t="shared" si="3"/>
        <v>26428.466</v>
      </c>
      <c r="I10" s="333">
        <f t="shared" si="3"/>
        <v>26428.466</v>
      </c>
      <c r="J10" s="333">
        <f t="shared" si="3"/>
        <v>26428.466</v>
      </c>
      <c r="K10" s="333">
        <f t="shared" si="3"/>
        <v>26428.466</v>
      </c>
      <c r="L10" s="333">
        <f t="shared" si="3"/>
        <v>26428.466</v>
      </c>
      <c r="M10" s="333">
        <f t="shared" si="3"/>
        <v>26428.466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4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0.34585342481266584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0.34585342481266584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335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312</v>
      </c>
      <c r="E4" s="242" t="s">
        <v>313</v>
      </c>
      <c r="F4" s="242" t="s">
        <v>314</v>
      </c>
      <c r="G4" s="242" t="s">
        <v>315</v>
      </c>
      <c r="H4" s="242" t="s">
        <v>316</v>
      </c>
      <c r="I4" s="242" t="s">
        <v>317</v>
      </c>
      <c r="J4" s="242" t="s">
        <v>318</v>
      </c>
      <c r="K4" s="242" t="s">
        <v>319</v>
      </c>
      <c r="L4" s="242" t="s">
        <v>320</v>
      </c>
      <c r="M4" s="242" t="s">
        <v>321</v>
      </c>
      <c r="N4" s="242" t="s">
        <v>322</v>
      </c>
      <c r="O4" s="242" t="s">
        <v>323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303328.10516085499</v>
      </c>
      <c r="C7" s="56">
        <v>25277.342096737899</v>
      </c>
      <c r="D7" s="56">
        <v>25375.42441</v>
      </c>
      <c r="E7" s="56">
        <v>23089.490530000101</v>
      </c>
      <c r="F7" s="56">
        <v>22035.29219</v>
      </c>
      <c r="G7" s="56">
        <v>30640.60125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101140.80838</v>
      </c>
      <c r="Q7" s="189">
        <v>1.0003109503450001</v>
      </c>
    </row>
    <row r="8" spans="1:17" ht="14.4" customHeight="1" x14ac:dyDescent="0.3">
      <c r="A8" s="19" t="s">
        <v>36</v>
      </c>
      <c r="B8" s="55">
        <v>30210.2219757438</v>
      </c>
      <c r="C8" s="56">
        <v>2517.51849797865</v>
      </c>
      <c r="D8" s="56">
        <v>2233.2890000000002</v>
      </c>
      <c r="E8" s="56">
        <v>1776.567</v>
      </c>
      <c r="F8" s="56">
        <v>1461.7650000000001</v>
      </c>
      <c r="G8" s="56">
        <v>1881.1659999999999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7352.7870000000003</v>
      </c>
      <c r="Q8" s="189">
        <v>0.73016216225399999</v>
      </c>
    </row>
    <row r="9" spans="1:17" ht="14.4" customHeight="1" x14ac:dyDescent="0.3">
      <c r="A9" s="19" t="s">
        <v>37</v>
      </c>
      <c r="B9" s="55">
        <v>30242.263304414399</v>
      </c>
      <c r="C9" s="56">
        <v>2520.1886087011999</v>
      </c>
      <c r="D9" s="56">
        <v>2140.1008700000002</v>
      </c>
      <c r="E9" s="56">
        <v>2556.3428000000099</v>
      </c>
      <c r="F9" s="56">
        <v>2583.8260599999999</v>
      </c>
      <c r="G9" s="56">
        <v>2511.7583500000001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9792.0280800000091</v>
      </c>
      <c r="Q9" s="189">
        <v>0.97135865607299998</v>
      </c>
    </row>
    <row r="10" spans="1:17" ht="14.4" customHeight="1" x14ac:dyDescent="0.3">
      <c r="A10" s="19" t="s">
        <v>38</v>
      </c>
      <c r="B10" s="55">
        <v>868.99997262860597</v>
      </c>
      <c r="C10" s="56">
        <v>72.416664385716999</v>
      </c>
      <c r="D10" s="56">
        <v>93.464399999999998</v>
      </c>
      <c r="E10" s="56">
        <v>90.950109999999995</v>
      </c>
      <c r="F10" s="56">
        <v>98.988879999999995</v>
      </c>
      <c r="G10" s="56">
        <v>101.27178000000001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384.67516999999998</v>
      </c>
      <c r="Q10" s="189">
        <v>1.3279925734739999</v>
      </c>
    </row>
    <row r="11" spans="1:17" ht="14.4" customHeight="1" x14ac:dyDescent="0.3">
      <c r="A11" s="19" t="s">
        <v>39</v>
      </c>
      <c r="B11" s="55">
        <v>2145.2614436762401</v>
      </c>
      <c r="C11" s="56">
        <v>178.77178697302</v>
      </c>
      <c r="D11" s="56">
        <v>180.03790000000001</v>
      </c>
      <c r="E11" s="56">
        <v>164.70282</v>
      </c>
      <c r="F11" s="56">
        <v>181.01873000000001</v>
      </c>
      <c r="G11" s="56">
        <v>210.10923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735.86868000000004</v>
      </c>
      <c r="Q11" s="189">
        <v>1.0290615377000001</v>
      </c>
    </row>
    <row r="12" spans="1:17" ht="14.4" customHeight="1" x14ac:dyDescent="0.3">
      <c r="A12" s="19" t="s">
        <v>40</v>
      </c>
      <c r="B12" s="55">
        <v>96.146105091238994</v>
      </c>
      <c r="C12" s="56">
        <v>8.0121754242689995</v>
      </c>
      <c r="D12" s="56">
        <v>1.4442600000000001</v>
      </c>
      <c r="E12" s="56">
        <v>28.787939999999999</v>
      </c>
      <c r="F12" s="56">
        <v>62.957030000000003</v>
      </c>
      <c r="G12" s="56">
        <v>12.095980000000001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105.28521000000001</v>
      </c>
      <c r="Q12" s="189">
        <v>3.285163030788</v>
      </c>
    </row>
    <row r="13" spans="1:17" ht="14.4" customHeight="1" x14ac:dyDescent="0.3">
      <c r="A13" s="19" t="s">
        <v>41</v>
      </c>
      <c r="B13" s="55">
        <v>381.99998796792499</v>
      </c>
      <c r="C13" s="56">
        <v>31.833332330659999</v>
      </c>
      <c r="D13" s="56">
        <v>20.551970000000001</v>
      </c>
      <c r="E13" s="56">
        <v>26.532240000000002</v>
      </c>
      <c r="F13" s="56">
        <v>33.229129999999998</v>
      </c>
      <c r="G13" s="56">
        <v>30.57518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110.88852</v>
      </c>
      <c r="Q13" s="189">
        <v>0.87085227873799997</v>
      </c>
    </row>
    <row r="14" spans="1:17" ht="14.4" customHeight="1" x14ac:dyDescent="0.3">
      <c r="A14" s="19" t="s">
        <v>42</v>
      </c>
      <c r="B14" s="55">
        <v>3149.9719041171702</v>
      </c>
      <c r="C14" s="56">
        <v>262.497658676431</v>
      </c>
      <c r="D14" s="56">
        <v>403.91500000000002</v>
      </c>
      <c r="E14" s="56">
        <v>345.04400000000101</v>
      </c>
      <c r="F14" s="56">
        <v>328.21800000000002</v>
      </c>
      <c r="G14" s="56">
        <v>270.05200000000002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1347.229</v>
      </c>
      <c r="Q14" s="189">
        <v>1.2830866823660001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1283.48873230509</v>
      </c>
      <c r="C17" s="56">
        <v>106.95739435875799</v>
      </c>
      <c r="D17" s="56">
        <v>17.42925</v>
      </c>
      <c r="E17" s="56">
        <v>46.321939999999998</v>
      </c>
      <c r="F17" s="56">
        <v>47.987780000000001</v>
      </c>
      <c r="G17" s="56">
        <v>17.932410000000001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129.67138</v>
      </c>
      <c r="Q17" s="189">
        <v>0.30309119995200001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12.167</v>
      </c>
      <c r="E18" s="56">
        <v>4.8760000000000003</v>
      </c>
      <c r="F18" s="56">
        <v>11.864000000000001</v>
      </c>
      <c r="G18" s="56">
        <v>20.818999999999999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49.725999999999999</v>
      </c>
      <c r="Q18" s="189" t="s">
        <v>336</v>
      </c>
    </row>
    <row r="19" spans="1:17" ht="14.4" customHeight="1" x14ac:dyDescent="0.3">
      <c r="A19" s="19" t="s">
        <v>47</v>
      </c>
      <c r="B19" s="55">
        <v>3936.2068973891601</v>
      </c>
      <c r="C19" s="56">
        <v>328.01724144909599</v>
      </c>
      <c r="D19" s="56">
        <v>249.21583000000001</v>
      </c>
      <c r="E19" s="56">
        <v>255.10261000000099</v>
      </c>
      <c r="F19" s="56">
        <v>275.25601999999998</v>
      </c>
      <c r="G19" s="56">
        <v>487.65284000000003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1267.2273</v>
      </c>
      <c r="Q19" s="189">
        <v>0.96582369755999997</v>
      </c>
    </row>
    <row r="20" spans="1:17" ht="14.4" customHeight="1" x14ac:dyDescent="0.3">
      <c r="A20" s="19" t="s">
        <v>48</v>
      </c>
      <c r="B20" s="55">
        <v>77231.997567379207</v>
      </c>
      <c r="C20" s="56">
        <v>6435.9997972816</v>
      </c>
      <c r="D20" s="56">
        <v>6763.1591200000003</v>
      </c>
      <c r="E20" s="56">
        <v>6708.5009600000203</v>
      </c>
      <c r="F20" s="56">
        <v>6609.99521</v>
      </c>
      <c r="G20" s="56">
        <v>6744.5240999999996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26826.179390000001</v>
      </c>
      <c r="Q20" s="189">
        <v>1.0420362117369999</v>
      </c>
    </row>
    <row r="21" spans="1:17" ht="14.4" customHeight="1" x14ac:dyDescent="0.3">
      <c r="A21" s="20" t="s">
        <v>49</v>
      </c>
      <c r="B21" s="55">
        <v>4581.0006756223102</v>
      </c>
      <c r="C21" s="56">
        <v>381.75005630186001</v>
      </c>
      <c r="D21" s="56">
        <v>383.387</v>
      </c>
      <c r="E21" s="56">
        <v>383.38600000000099</v>
      </c>
      <c r="F21" s="56">
        <v>383.38600000000002</v>
      </c>
      <c r="G21" s="56">
        <v>383.38600000000002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1533.5450000000001</v>
      </c>
      <c r="Q21" s="189">
        <v>1.0042860339399999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106.67095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106.67095</v>
      </c>
      <c r="Q22" s="189" t="s">
        <v>336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-1.16415321826935E-10</v>
      </c>
      <c r="C24" s="56">
        <v>-7.2759576141834308E-12</v>
      </c>
      <c r="D24" s="56">
        <v>12.88659999999</v>
      </c>
      <c r="E24" s="56">
        <v>5.7723099999930003</v>
      </c>
      <c r="F24" s="56">
        <v>9.0478899999940001</v>
      </c>
      <c r="G24" s="56">
        <v>24.314439999986998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52.021239999964997</v>
      </c>
      <c r="Q24" s="189" t="s">
        <v>336</v>
      </c>
    </row>
    <row r="25" spans="1:17" ht="14.4" customHeight="1" x14ac:dyDescent="0.3">
      <c r="A25" s="21" t="s">
        <v>53</v>
      </c>
      <c r="B25" s="58">
        <v>457455.66372719</v>
      </c>
      <c r="C25" s="59">
        <v>38121.3053105992</v>
      </c>
      <c r="D25" s="59">
        <v>37886.472609999997</v>
      </c>
      <c r="E25" s="59">
        <v>35589.048210000103</v>
      </c>
      <c r="F25" s="59">
        <v>34122.831919999997</v>
      </c>
      <c r="G25" s="59">
        <v>43336.258560000002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150934.61129999999</v>
      </c>
      <c r="Q25" s="190">
        <v>0.98983108048199997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1731.0917400000101</v>
      </c>
      <c r="E26" s="56">
        <v>1283.6604299999999</v>
      </c>
      <c r="F26" s="56">
        <v>1701.80601000001</v>
      </c>
      <c r="G26" s="56">
        <v>1446.1884600000001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6162.7466400000203</v>
      </c>
      <c r="Q26" s="189" t="s">
        <v>336</v>
      </c>
    </row>
    <row r="27" spans="1:17" ht="14.4" customHeight="1" x14ac:dyDescent="0.3">
      <c r="A27" s="22" t="s">
        <v>55</v>
      </c>
      <c r="B27" s="58">
        <v>457455.66372719</v>
      </c>
      <c r="C27" s="59">
        <v>38121.3053105992</v>
      </c>
      <c r="D27" s="59">
        <v>39617.564350000001</v>
      </c>
      <c r="E27" s="59">
        <v>36872.708640000099</v>
      </c>
      <c r="F27" s="59">
        <v>35824.637929999997</v>
      </c>
      <c r="G27" s="59">
        <v>44782.44702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157097.35793999999</v>
      </c>
      <c r="Q27" s="190">
        <v>1.030246450508</v>
      </c>
    </row>
    <row r="28" spans="1:17" ht="14.4" customHeight="1" x14ac:dyDescent="0.3">
      <c r="A28" s="20" t="s">
        <v>56</v>
      </c>
      <c r="B28" s="55">
        <v>170.34639943289801</v>
      </c>
      <c r="C28" s="56">
        <v>14.195533286073999</v>
      </c>
      <c r="D28" s="56">
        <v>7.5047800000000002</v>
      </c>
      <c r="E28" s="56">
        <v>9.0473999999999997</v>
      </c>
      <c r="F28" s="56">
        <v>12.445460000000001</v>
      </c>
      <c r="G28" s="56">
        <v>11.573499999999999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40.57114</v>
      </c>
      <c r="Q28" s="189">
        <v>0.71450538670099994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103.401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103.401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328</v>
      </c>
      <c r="G4" s="499" t="s">
        <v>64</v>
      </c>
      <c r="H4" s="266" t="s">
        <v>183</v>
      </c>
      <c r="I4" s="497" t="s">
        <v>65</v>
      </c>
      <c r="J4" s="499" t="s">
        <v>330</v>
      </c>
      <c r="K4" s="500" t="s">
        <v>331</v>
      </c>
    </row>
    <row r="5" spans="1:11" ht="42" thickBot="1" x14ac:dyDescent="0.35">
      <c r="A5" s="103"/>
      <c r="B5" s="28" t="s">
        <v>324</v>
      </c>
      <c r="C5" s="29" t="s">
        <v>325</v>
      </c>
      <c r="D5" s="30" t="s">
        <v>326</v>
      </c>
      <c r="E5" s="30" t="s">
        <v>327</v>
      </c>
      <c r="F5" s="498"/>
      <c r="G5" s="498"/>
      <c r="H5" s="29" t="s">
        <v>329</v>
      </c>
      <c r="I5" s="498"/>
      <c r="J5" s="498"/>
      <c r="K5" s="501"/>
    </row>
    <row r="6" spans="1:11" ht="14.4" customHeight="1" thickBot="1" x14ac:dyDescent="0.35">
      <c r="A6" s="633" t="s">
        <v>338</v>
      </c>
      <c r="B6" s="615">
        <v>415048.96310558601</v>
      </c>
      <c r="C6" s="615">
        <v>445397.80712000001</v>
      </c>
      <c r="D6" s="616">
        <v>30348.844014414601</v>
      </c>
      <c r="E6" s="617">
        <v>1.0731211175349999</v>
      </c>
      <c r="F6" s="615">
        <v>457455.66372719</v>
      </c>
      <c r="G6" s="616">
        <v>152485.221242397</v>
      </c>
      <c r="H6" s="618">
        <v>43336.258560000002</v>
      </c>
      <c r="I6" s="615">
        <v>150934.61129999999</v>
      </c>
      <c r="J6" s="616">
        <v>-1550.60994239661</v>
      </c>
      <c r="K6" s="619">
        <v>0.32994369349399999</v>
      </c>
    </row>
    <row r="7" spans="1:11" ht="14.4" customHeight="1" thickBot="1" x14ac:dyDescent="0.35">
      <c r="A7" s="634" t="s">
        <v>339</v>
      </c>
      <c r="B7" s="615">
        <v>335983.73132391903</v>
      </c>
      <c r="C7" s="615">
        <v>355383.90490999998</v>
      </c>
      <c r="D7" s="616">
        <v>19400.173586081499</v>
      </c>
      <c r="E7" s="617">
        <v>1.0577414076260001</v>
      </c>
      <c r="F7" s="615">
        <v>370422.96985449397</v>
      </c>
      <c r="G7" s="616">
        <v>123474.323284831</v>
      </c>
      <c r="H7" s="618">
        <v>35657.629209999999</v>
      </c>
      <c r="I7" s="615">
        <v>120969.57083</v>
      </c>
      <c r="J7" s="616">
        <v>-2504.75245483138</v>
      </c>
      <c r="K7" s="619">
        <v>0.32657146201600001</v>
      </c>
    </row>
    <row r="8" spans="1:11" ht="14.4" customHeight="1" thickBot="1" x14ac:dyDescent="0.35">
      <c r="A8" s="635" t="s">
        <v>340</v>
      </c>
      <c r="B8" s="615">
        <v>332605.56943857198</v>
      </c>
      <c r="C8" s="615">
        <v>352355.00890999998</v>
      </c>
      <c r="D8" s="616">
        <v>19749.4394714277</v>
      </c>
      <c r="E8" s="617">
        <v>1.059377957815</v>
      </c>
      <c r="F8" s="615">
        <v>367272.997950377</v>
      </c>
      <c r="G8" s="616">
        <v>122424.332650126</v>
      </c>
      <c r="H8" s="618">
        <v>35387.577210000003</v>
      </c>
      <c r="I8" s="615">
        <v>119622.34183</v>
      </c>
      <c r="J8" s="616">
        <v>-2801.9908201256799</v>
      </c>
      <c r="K8" s="619">
        <v>0.32570415602899999</v>
      </c>
    </row>
    <row r="9" spans="1:11" ht="14.4" customHeight="1" thickBot="1" x14ac:dyDescent="0.35">
      <c r="A9" s="636" t="s">
        <v>341</v>
      </c>
      <c r="B9" s="620">
        <v>0</v>
      </c>
      <c r="C9" s="620">
        <v>5.1599999999999997E-3</v>
      </c>
      <c r="D9" s="621">
        <v>5.1599999999999997E-3</v>
      </c>
      <c r="E9" s="622" t="s">
        <v>336</v>
      </c>
      <c r="F9" s="620">
        <v>0</v>
      </c>
      <c r="G9" s="621">
        <v>0</v>
      </c>
      <c r="H9" s="623">
        <v>-5.5999999999999995E-4</v>
      </c>
      <c r="I9" s="620">
        <v>7.9000000000000001E-4</v>
      </c>
      <c r="J9" s="621">
        <v>7.9000000000000001E-4</v>
      </c>
      <c r="K9" s="624" t="s">
        <v>336</v>
      </c>
    </row>
    <row r="10" spans="1:11" ht="14.4" customHeight="1" thickBot="1" x14ac:dyDescent="0.35">
      <c r="A10" s="637" t="s">
        <v>342</v>
      </c>
      <c r="B10" s="615">
        <v>0</v>
      </c>
      <c r="C10" s="615">
        <v>5.1599999999999997E-3</v>
      </c>
      <c r="D10" s="616">
        <v>5.1599999999999997E-3</v>
      </c>
      <c r="E10" s="625" t="s">
        <v>336</v>
      </c>
      <c r="F10" s="615">
        <v>0</v>
      </c>
      <c r="G10" s="616">
        <v>0</v>
      </c>
      <c r="H10" s="618">
        <v>-5.5999999999999995E-4</v>
      </c>
      <c r="I10" s="615">
        <v>7.9000000000000001E-4</v>
      </c>
      <c r="J10" s="616">
        <v>7.9000000000000001E-4</v>
      </c>
      <c r="K10" s="626" t="s">
        <v>336</v>
      </c>
    </row>
    <row r="11" spans="1:11" ht="14.4" customHeight="1" thickBot="1" x14ac:dyDescent="0.35">
      <c r="A11" s="636" t="s">
        <v>343</v>
      </c>
      <c r="B11" s="620">
        <v>276463.24008019798</v>
      </c>
      <c r="C11" s="620">
        <v>289971.18245000002</v>
      </c>
      <c r="D11" s="621">
        <v>13507.942369802</v>
      </c>
      <c r="E11" s="627">
        <v>1.0488598135710001</v>
      </c>
      <c r="F11" s="620">
        <v>303328.10516085499</v>
      </c>
      <c r="G11" s="621">
        <v>101109.368386952</v>
      </c>
      <c r="H11" s="623">
        <v>30640.60125</v>
      </c>
      <c r="I11" s="620">
        <v>101140.80838</v>
      </c>
      <c r="J11" s="621">
        <v>31.439993048377001</v>
      </c>
      <c r="K11" s="628">
        <v>0.33343698344799999</v>
      </c>
    </row>
    <row r="12" spans="1:11" ht="14.4" customHeight="1" thickBot="1" x14ac:dyDescent="0.35">
      <c r="A12" s="637" t="s">
        <v>344</v>
      </c>
      <c r="B12" s="615">
        <v>48395.178342267303</v>
      </c>
      <c r="C12" s="615">
        <v>36243.331510000004</v>
      </c>
      <c r="D12" s="616">
        <v>-12151.8468322673</v>
      </c>
      <c r="E12" s="617">
        <v>0.74890376999200003</v>
      </c>
      <c r="F12" s="615">
        <v>36185.638956733899</v>
      </c>
      <c r="G12" s="616">
        <v>12061.879652244599</v>
      </c>
      <c r="H12" s="618">
        <v>2489.6277</v>
      </c>
      <c r="I12" s="615">
        <v>10684.52045</v>
      </c>
      <c r="J12" s="616">
        <v>-1377.3592022446201</v>
      </c>
      <c r="K12" s="619">
        <v>0.29526963618800001</v>
      </c>
    </row>
    <row r="13" spans="1:11" ht="14.4" customHeight="1" thickBot="1" x14ac:dyDescent="0.35">
      <c r="A13" s="637" t="s">
        <v>345</v>
      </c>
      <c r="B13" s="615">
        <v>852.19874497264095</v>
      </c>
      <c r="C13" s="615">
        <v>724.93811000000005</v>
      </c>
      <c r="D13" s="616">
        <v>-127.260634972641</v>
      </c>
      <c r="E13" s="617">
        <v>0.850667892057</v>
      </c>
      <c r="F13" s="615">
        <v>723.43717549810196</v>
      </c>
      <c r="G13" s="616">
        <v>241.145725166034</v>
      </c>
      <c r="H13" s="618">
        <v>109.43088</v>
      </c>
      <c r="I13" s="615">
        <v>385.99666000000002</v>
      </c>
      <c r="J13" s="616">
        <v>144.85093483396599</v>
      </c>
      <c r="K13" s="619">
        <v>0.53355933738700001</v>
      </c>
    </row>
    <row r="14" spans="1:11" ht="14.4" customHeight="1" thickBot="1" x14ac:dyDescent="0.35">
      <c r="A14" s="637" t="s">
        <v>346</v>
      </c>
      <c r="B14" s="615">
        <v>111.97476872754601</v>
      </c>
      <c r="C14" s="615">
        <v>6.7259799999999998</v>
      </c>
      <c r="D14" s="616">
        <v>-105.248788727546</v>
      </c>
      <c r="E14" s="617">
        <v>6.0066924686000001E-2</v>
      </c>
      <c r="F14" s="615">
        <v>14.340277326093</v>
      </c>
      <c r="G14" s="616">
        <v>4.780092442031</v>
      </c>
      <c r="H14" s="618">
        <v>0</v>
      </c>
      <c r="I14" s="615">
        <v>47.499980000000001</v>
      </c>
      <c r="J14" s="616">
        <v>42.719887557968001</v>
      </c>
      <c r="K14" s="619">
        <v>3.3123473779379999</v>
      </c>
    </row>
    <row r="15" spans="1:11" ht="14.4" customHeight="1" thickBot="1" x14ac:dyDescent="0.35">
      <c r="A15" s="637" t="s">
        <v>347</v>
      </c>
      <c r="B15" s="615">
        <v>18380.126266011601</v>
      </c>
      <c r="C15" s="615">
        <v>24711.185140000001</v>
      </c>
      <c r="D15" s="616">
        <v>6331.0588739884197</v>
      </c>
      <c r="E15" s="617">
        <v>1.344451326523</v>
      </c>
      <c r="F15" s="615">
        <v>24400.999231427599</v>
      </c>
      <c r="G15" s="616">
        <v>8133.6664104758802</v>
      </c>
      <c r="H15" s="618">
        <v>1694.2138199999999</v>
      </c>
      <c r="I15" s="615">
        <v>4368.7111800000002</v>
      </c>
      <c r="J15" s="616">
        <v>-3764.9552304758799</v>
      </c>
      <c r="K15" s="619">
        <v>0.179038208171</v>
      </c>
    </row>
    <row r="16" spans="1:11" ht="14.4" customHeight="1" thickBot="1" x14ac:dyDescent="0.35">
      <c r="A16" s="637" t="s">
        <v>348</v>
      </c>
      <c r="B16" s="615">
        <v>9944.9999999998199</v>
      </c>
      <c r="C16" s="615">
        <v>10437.544110000001</v>
      </c>
      <c r="D16" s="616">
        <v>492.54411000018098</v>
      </c>
      <c r="E16" s="617">
        <v>1.0495268084460001</v>
      </c>
      <c r="F16" s="615">
        <v>10397.9996724882</v>
      </c>
      <c r="G16" s="616">
        <v>3465.9998908294001</v>
      </c>
      <c r="H16" s="618">
        <v>796.13549</v>
      </c>
      <c r="I16" s="615">
        <v>3050.95244</v>
      </c>
      <c r="J16" s="616">
        <v>-415.04745082939598</v>
      </c>
      <c r="K16" s="619">
        <v>0.29341724717200002</v>
      </c>
    </row>
    <row r="17" spans="1:11" ht="14.4" customHeight="1" thickBot="1" x14ac:dyDescent="0.35">
      <c r="A17" s="637" t="s">
        <v>349</v>
      </c>
      <c r="B17" s="615">
        <v>6584.7371113359704</v>
      </c>
      <c r="C17" s="615">
        <v>6373.2011400000001</v>
      </c>
      <c r="D17" s="616">
        <v>-211.535971335966</v>
      </c>
      <c r="E17" s="617">
        <v>0.96787480384400004</v>
      </c>
      <c r="F17" s="615">
        <v>6358.3467135839601</v>
      </c>
      <c r="G17" s="616">
        <v>2119.4489045279902</v>
      </c>
      <c r="H17" s="618">
        <v>219.02043</v>
      </c>
      <c r="I17" s="615">
        <v>1385.55134</v>
      </c>
      <c r="J17" s="616">
        <v>-733.89756452798702</v>
      </c>
      <c r="K17" s="619">
        <v>0.217910630296</v>
      </c>
    </row>
    <row r="18" spans="1:11" ht="14.4" customHeight="1" thickBot="1" x14ac:dyDescent="0.35">
      <c r="A18" s="637" t="s">
        <v>350</v>
      </c>
      <c r="B18" s="615">
        <v>18582.603820562701</v>
      </c>
      <c r="C18" s="615">
        <v>19640.326110000002</v>
      </c>
      <c r="D18" s="616">
        <v>1057.7222894372801</v>
      </c>
      <c r="E18" s="617">
        <v>1.0569200258289999</v>
      </c>
      <c r="F18" s="615">
        <v>19574.999383434901</v>
      </c>
      <c r="G18" s="616">
        <v>6524.9997944783099</v>
      </c>
      <c r="H18" s="618">
        <v>1312.9825000000001</v>
      </c>
      <c r="I18" s="615">
        <v>3872.79979</v>
      </c>
      <c r="J18" s="616">
        <v>-2652.2000044783099</v>
      </c>
      <c r="K18" s="619">
        <v>0.19784418451999999</v>
      </c>
    </row>
    <row r="19" spans="1:11" ht="14.4" customHeight="1" thickBot="1" x14ac:dyDescent="0.35">
      <c r="A19" s="637" t="s">
        <v>351</v>
      </c>
      <c r="B19" s="615">
        <v>173552.72222077701</v>
      </c>
      <c r="C19" s="615">
        <v>176393.97975999999</v>
      </c>
      <c r="D19" s="616">
        <v>2841.2575392228</v>
      </c>
      <c r="E19" s="617">
        <v>1.0163711493709999</v>
      </c>
      <c r="F19" s="615">
        <v>190302.99400591699</v>
      </c>
      <c r="G19" s="616">
        <v>63434.331335305498</v>
      </c>
      <c r="H19" s="618">
        <v>21348.644349999999</v>
      </c>
      <c r="I19" s="615">
        <v>70067.061520000003</v>
      </c>
      <c r="J19" s="616">
        <v>6632.7301846945002</v>
      </c>
      <c r="K19" s="619">
        <v>0.368186858467</v>
      </c>
    </row>
    <row r="20" spans="1:11" ht="14.4" customHeight="1" thickBot="1" x14ac:dyDescent="0.35">
      <c r="A20" s="637" t="s">
        <v>352</v>
      </c>
      <c r="B20" s="615">
        <v>0</v>
      </c>
      <c r="C20" s="615">
        <v>15377.51477</v>
      </c>
      <c r="D20" s="616">
        <v>15377.51477</v>
      </c>
      <c r="E20" s="625" t="s">
        <v>353</v>
      </c>
      <c r="F20" s="615">
        <v>15304.5295266024</v>
      </c>
      <c r="G20" s="616">
        <v>5101.5098422008004</v>
      </c>
      <c r="H20" s="618">
        <v>2663.2815300000002</v>
      </c>
      <c r="I20" s="615">
        <v>7250.0518300000003</v>
      </c>
      <c r="J20" s="616">
        <v>2148.5419877991999</v>
      </c>
      <c r="K20" s="619">
        <v>0.47371935330600001</v>
      </c>
    </row>
    <row r="21" spans="1:11" ht="14.4" customHeight="1" thickBot="1" x14ac:dyDescent="0.35">
      <c r="A21" s="637" t="s">
        <v>354</v>
      </c>
      <c r="B21" s="615">
        <v>58.698805543280002</v>
      </c>
      <c r="C21" s="615">
        <v>62.43582</v>
      </c>
      <c r="D21" s="616">
        <v>3.7370144567189998</v>
      </c>
      <c r="E21" s="617">
        <v>1.0636642334049999</v>
      </c>
      <c r="F21" s="615">
        <v>64.820217843224</v>
      </c>
      <c r="G21" s="616">
        <v>21.606739281073999</v>
      </c>
      <c r="H21" s="618">
        <v>7.2645499999999998</v>
      </c>
      <c r="I21" s="615">
        <v>27.66319</v>
      </c>
      <c r="J21" s="616">
        <v>6.0564507189250003</v>
      </c>
      <c r="K21" s="619">
        <v>0.42676792705099997</v>
      </c>
    </row>
    <row r="22" spans="1:11" ht="14.4" customHeight="1" thickBot="1" x14ac:dyDescent="0.35">
      <c r="A22" s="636" t="s">
        <v>355</v>
      </c>
      <c r="B22" s="620">
        <v>23104.863100282</v>
      </c>
      <c r="C22" s="620">
        <v>29926.731</v>
      </c>
      <c r="D22" s="621">
        <v>6821.8678997180396</v>
      </c>
      <c r="E22" s="627">
        <v>1.2952567981080001</v>
      </c>
      <c r="F22" s="620">
        <v>30210.2219757438</v>
      </c>
      <c r="G22" s="621">
        <v>10070.0739919146</v>
      </c>
      <c r="H22" s="623">
        <v>1881.1659999999999</v>
      </c>
      <c r="I22" s="620">
        <v>7352.7870000000003</v>
      </c>
      <c r="J22" s="621">
        <v>-2717.2869919145901</v>
      </c>
      <c r="K22" s="628">
        <v>0.24338738741800001</v>
      </c>
    </row>
    <row r="23" spans="1:11" ht="14.4" customHeight="1" thickBot="1" x14ac:dyDescent="0.35">
      <c r="A23" s="637" t="s">
        <v>356</v>
      </c>
      <c r="B23" s="615">
        <v>22884.8644038067</v>
      </c>
      <c r="C23" s="615">
        <v>29701.955000000002</v>
      </c>
      <c r="D23" s="616">
        <v>6817.0905961933504</v>
      </c>
      <c r="E23" s="617">
        <v>1.2978864316559999</v>
      </c>
      <c r="F23" s="615">
        <v>29980.221982988201</v>
      </c>
      <c r="G23" s="616">
        <v>9993.4073276627405</v>
      </c>
      <c r="H23" s="618">
        <v>1876.902</v>
      </c>
      <c r="I23" s="615">
        <v>7174.5829999999996</v>
      </c>
      <c r="J23" s="616">
        <v>-2818.82432766273</v>
      </c>
      <c r="K23" s="619">
        <v>0.23931053626099999</v>
      </c>
    </row>
    <row r="24" spans="1:11" ht="14.4" customHeight="1" thickBot="1" x14ac:dyDescent="0.35">
      <c r="A24" s="637" t="s">
        <v>357</v>
      </c>
      <c r="B24" s="615">
        <v>219.99869647531</v>
      </c>
      <c r="C24" s="615">
        <v>224.77600000000001</v>
      </c>
      <c r="D24" s="616">
        <v>4.7773035246899997</v>
      </c>
      <c r="E24" s="617">
        <v>1.0217151446849999</v>
      </c>
      <c r="F24" s="615">
        <v>229.99999275555899</v>
      </c>
      <c r="G24" s="616">
        <v>76.666664251851998</v>
      </c>
      <c r="H24" s="618">
        <v>4.2640000000000002</v>
      </c>
      <c r="I24" s="615">
        <v>178.20400000000001</v>
      </c>
      <c r="J24" s="616">
        <v>101.537335748147</v>
      </c>
      <c r="K24" s="619">
        <v>0.77480002440399998</v>
      </c>
    </row>
    <row r="25" spans="1:11" ht="14.4" customHeight="1" thickBot="1" x14ac:dyDescent="0.35">
      <c r="A25" s="636" t="s">
        <v>358</v>
      </c>
      <c r="B25" s="620">
        <v>29649.083411445801</v>
      </c>
      <c r="C25" s="620">
        <v>28381.20822</v>
      </c>
      <c r="D25" s="621">
        <v>-1267.87519144577</v>
      </c>
      <c r="E25" s="627">
        <v>0.95723728879400005</v>
      </c>
      <c r="F25" s="620">
        <v>30242.263304414399</v>
      </c>
      <c r="G25" s="621">
        <v>10080.7544348048</v>
      </c>
      <c r="H25" s="623">
        <v>2511.7583500000001</v>
      </c>
      <c r="I25" s="620">
        <v>9792.0280800000091</v>
      </c>
      <c r="J25" s="621">
        <v>-288.72635480478499</v>
      </c>
      <c r="K25" s="628">
        <v>0.32378621869099999</v>
      </c>
    </row>
    <row r="26" spans="1:11" ht="14.4" customHeight="1" thickBot="1" x14ac:dyDescent="0.35">
      <c r="A26" s="637" t="s">
        <v>359</v>
      </c>
      <c r="B26" s="615">
        <v>21810.494021809402</v>
      </c>
      <c r="C26" s="615">
        <v>20563.1338</v>
      </c>
      <c r="D26" s="616">
        <v>-1247.3602218093699</v>
      </c>
      <c r="E26" s="617">
        <v>0.94280917155900001</v>
      </c>
      <c r="F26" s="615">
        <v>21876.783337351299</v>
      </c>
      <c r="G26" s="616">
        <v>7292.2611124504301</v>
      </c>
      <c r="H26" s="618">
        <v>1754.8606</v>
      </c>
      <c r="I26" s="615">
        <v>6935.3933999999999</v>
      </c>
      <c r="J26" s="616">
        <v>-356.867712450429</v>
      </c>
      <c r="K26" s="619">
        <v>0.317020710634</v>
      </c>
    </row>
    <row r="27" spans="1:11" ht="14.4" customHeight="1" thickBot="1" x14ac:dyDescent="0.35">
      <c r="A27" s="637" t="s">
        <v>360</v>
      </c>
      <c r="B27" s="615">
        <v>492.01640604672201</v>
      </c>
      <c r="C27" s="615">
        <v>586.61483999999996</v>
      </c>
      <c r="D27" s="616">
        <v>94.598433953278004</v>
      </c>
      <c r="E27" s="617">
        <v>1.192266828485</v>
      </c>
      <c r="F27" s="615">
        <v>626.48021082282503</v>
      </c>
      <c r="G27" s="616">
        <v>208.826736940942</v>
      </c>
      <c r="H27" s="618">
        <v>60.999360000000003</v>
      </c>
      <c r="I27" s="615">
        <v>248.13364999999999</v>
      </c>
      <c r="J27" s="616">
        <v>39.306913059057997</v>
      </c>
      <c r="K27" s="619">
        <v>0.396075798905</v>
      </c>
    </row>
    <row r="28" spans="1:11" ht="14.4" customHeight="1" thickBot="1" x14ac:dyDescent="0.35">
      <c r="A28" s="637" t="s">
        <v>361</v>
      </c>
      <c r="B28" s="615">
        <v>553.17725688745304</v>
      </c>
      <c r="C28" s="615">
        <v>738.89832000000001</v>
      </c>
      <c r="D28" s="616">
        <v>185.72106311254799</v>
      </c>
      <c r="E28" s="617">
        <v>1.3357351749369999</v>
      </c>
      <c r="F28" s="615">
        <v>851.99997316406495</v>
      </c>
      <c r="G28" s="616">
        <v>283.999991054688</v>
      </c>
      <c r="H28" s="618">
        <v>62.260750000000002</v>
      </c>
      <c r="I28" s="615">
        <v>253.81827999999999</v>
      </c>
      <c r="J28" s="616">
        <v>-30.181711054688002</v>
      </c>
      <c r="K28" s="619">
        <v>0.29790878872600002</v>
      </c>
    </row>
    <row r="29" spans="1:11" ht="14.4" customHeight="1" thickBot="1" x14ac:dyDescent="0.35">
      <c r="A29" s="637" t="s">
        <v>362</v>
      </c>
      <c r="B29" s="615">
        <v>3653.23326575383</v>
      </c>
      <c r="C29" s="615">
        <v>3179.6778899999999</v>
      </c>
      <c r="D29" s="616">
        <v>-473.55537575382499</v>
      </c>
      <c r="E29" s="617">
        <v>0.87037362760400006</v>
      </c>
      <c r="F29" s="615">
        <v>3560.9998878371298</v>
      </c>
      <c r="G29" s="616">
        <v>1186.9999626123799</v>
      </c>
      <c r="H29" s="618">
        <v>305.30221</v>
      </c>
      <c r="I29" s="615">
        <v>1234.4893400000001</v>
      </c>
      <c r="J29" s="616">
        <v>47.489377387624003</v>
      </c>
      <c r="K29" s="619">
        <v>0.34666930044400002</v>
      </c>
    </row>
    <row r="30" spans="1:11" ht="14.4" customHeight="1" thickBot="1" x14ac:dyDescent="0.35">
      <c r="A30" s="637" t="s">
        <v>363</v>
      </c>
      <c r="B30" s="615">
        <v>1396.5503784049299</v>
      </c>
      <c r="C30" s="615">
        <v>1478.7003999999999</v>
      </c>
      <c r="D30" s="616">
        <v>82.150021595073994</v>
      </c>
      <c r="E30" s="617">
        <v>1.058823528936</v>
      </c>
      <c r="F30" s="615">
        <v>1464.9999538560501</v>
      </c>
      <c r="G30" s="616">
        <v>488.33331795201701</v>
      </c>
      <c r="H30" s="618">
        <v>110.62572</v>
      </c>
      <c r="I30" s="615">
        <v>423.08730000000003</v>
      </c>
      <c r="J30" s="616">
        <v>-65.246017952016004</v>
      </c>
      <c r="K30" s="619">
        <v>0.28879680090499998</v>
      </c>
    </row>
    <row r="31" spans="1:11" ht="14.4" customHeight="1" thickBot="1" x14ac:dyDescent="0.35">
      <c r="A31" s="637" t="s">
        <v>364</v>
      </c>
      <c r="B31" s="615">
        <v>19.716532677219998</v>
      </c>
      <c r="C31" s="615">
        <v>25.101140000000001</v>
      </c>
      <c r="D31" s="616">
        <v>5.3846073227789999</v>
      </c>
      <c r="E31" s="617">
        <v>1.273101128425</v>
      </c>
      <c r="F31" s="615">
        <v>16.999999464540998</v>
      </c>
      <c r="G31" s="616">
        <v>5.6666664881799997</v>
      </c>
      <c r="H31" s="618">
        <v>2.2841300000000002</v>
      </c>
      <c r="I31" s="615">
        <v>4.8999199999999998</v>
      </c>
      <c r="J31" s="616">
        <v>-0.76674648818000002</v>
      </c>
      <c r="K31" s="619">
        <v>0.28823059731299999</v>
      </c>
    </row>
    <row r="32" spans="1:11" ht="14.4" customHeight="1" thickBot="1" x14ac:dyDescent="0.35">
      <c r="A32" s="637" t="s">
        <v>365</v>
      </c>
      <c r="B32" s="615">
        <v>742.95884519437504</v>
      </c>
      <c r="C32" s="615">
        <v>824.85145</v>
      </c>
      <c r="D32" s="616">
        <v>81.892604805624998</v>
      </c>
      <c r="E32" s="617">
        <v>1.1102249543630001</v>
      </c>
      <c r="F32" s="615">
        <v>830.99997382551396</v>
      </c>
      <c r="G32" s="616">
        <v>276.999991275171</v>
      </c>
      <c r="H32" s="618">
        <v>80.77037</v>
      </c>
      <c r="I32" s="615">
        <v>316.15965</v>
      </c>
      <c r="J32" s="616">
        <v>39.159658724827999</v>
      </c>
      <c r="K32" s="619">
        <v>0.38045687118900001</v>
      </c>
    </row>
    <row r="33" spans="1:11" ht="14.4" customHeight="1" thickBot="1" x14ac:dyDescent="0.35">
      <c r="A33" s="637" t="s">
        <v>366</v>
      </c>
      <c r="B33" s="615">
        <v>386.828880279077</v>
      </c>
      <c r="C33" s="615">
        <v>404.39947999999998</v>
      </c>
      <c r="D33" s="616">
        <v>17.570599720922999</v>
      </c>
      <c r="E33" s="617">
        <v>1.045422150766</v>
      </c>
      <c r="F33" s="615">
        <v>407.99998714898902</v>
      </c>
      <c r="G33" s="616">
        <v>135.99999571633001</v>
      </c>
      <c r="H33" s="618">
        <v>44.017859999999999</v>
      </c>
      <c r="I33" s="615">
        <v>162.38336000000001</v>
      </c>
      <c r="J33" s="616">
        <v>26.383364283670002</v>
      </c>
      <c r="K33" s="619">
        <v>0.39799844390799999</v>
      </c>
    </row>
    <row r="34" spans="1:11" ht="14.4" customHeight="1" thickBot="1" x14ac:dyDescent="0.35">
      <c r="A34" s="637" t="s">
        <v>367</v>
      </c>
      <c r="B34" s="615">
        <v>594.10782439280297</v>
      </c>
      <c r="C34" s="615">
        <v>579.83090000000004</v>
      </c>
      <c r="D34" s="616">
        <v>-14.276924392802</v>
      </c>
      <c r="E34" s="617">
        <v>0.97596913589300005</v>
      </c>
      <c r="F34" s="615">
        <v>604.99998094396597</v>
      </c>
      <c r="G34" s="616">
        <v>201.66666031465499</v>
      </c>
      <c r="H34" s="618">
        <v>90.58681</v>
      </c>
      <c r="I34" s="615">
        <v>208.13884999999999</v>
      </c>
      <c r="J34" s="616">
        <v>6.4721896853440004</v>
      </c>
      <c r="K34" s="619">
        <v>0.34403116785999999</v>
      </c>
    </row>
    <row r="35" spans="1:11" ht="14.4" customHeight="1" thickBot="1" x14ac:dyDescent="0.35">
      <c r="A35" s="637" t="s">
        <v>368</v>
      </c>
      <c r="B35" s="615">
        <v>0</v>
      </c>
      <c r="C35" s="615">
        <v>0</v>
      </c>
      <c r="D35" s="616">
        <v>0</v>
      </c>
      <c r="E35" s="617">
        <v>1</v>
      </c>
      <c r="F35" s="615">
        <v>0</v>
      </c>
      <c r="G35" s="616">
        <v>0</v>
      </c>
      <c r="H35" s="618">
        <v>5.0540000000000002E-2</v>
      </c>
      <c r="I35" s="615">
        <v>5.52433</v>
      </c>
      <c r="J35" s="616">
        <v>5.52433</v>
      </c>
      <c r="K35" s="626" t="s">
        <v>353</v>
      </c>
    </row>
    <row r="36" spans="1:11" ht="14.4" customHeight="1" thickBot="1" x14ac:dyDescent="0.35">
      <c r="A36" s="636" t="s">
        <v>369</v>
      </c>
      <c r="B36" s="620">
        <v>894.99684352181305</v>
      </c>
      <c r="C36" s="620">
        <v>1151.66347</v>
      </c>
      <c r="D36" s="621">
        <v>256.66662647818703</v>
      </c>
      <c r="E36" s="627">
        <v>1.2867793650170001</v>
      </c>
      <c r="F36" s="620">
        <v>868.99997262860597</v>
      </c>
      <c r="G36" s="621">
        <v>289.66665754286902</v>
      </c>
      <c r="H36" s="623">
        <v>101.27178000000001</v>
      </c>
      <c r="I36" s="620">
        <v>384.67516999999998</v>
      </c>
      <c r="J36" s="621">
        <v>95.008512457131005</v>
      </c>
      <c r="K36" s="628">
        <v>0.44266419115799999</v>
      </c>
    </row>
    <row r="37" spans="1:11" ht="14.4" customHeight="1" thickBot="1" x14ac:dyDescent="0.35">
      <c r="A37" s="637" t="s">
        <v>370</v>
      </c>
      <c r="B37" s="615">
        <v>745.99736901371296</v>
      </c>
      <c r="C37" s="615">
        <v>946.85591999999997</v>
      </c>
      <c r="D37" s="616">
        <v>200.85855098628801</v>
      </c>
      <c r="E37" s="617">
        <v>1.2692483369630001</v>
      </c>
      <c r="F37" s="615">
        <v>743.99997656580297</v>
      </c>
      <c r="G37" s="616">
        <v>247.999992188601</v>
      </c>
      <c r="H37" s="618">
        <v>76.328090000000003</v>
      </c>
      <c r="I37" s="615">
        <v>288.37043999999997</v>
      </c>
      <c r="J37" s="616">
        <v>40.370447811399004</v>
      </c>
      <c r="K37" s="619">
        <v>0.387594689627</v>
      </c>
    </row>
    <row r="38" spans="1:11" ht="14.4" customHeight="1" thickBot="1" x14ac:dyDescent="0.35">
      <c r="A38" s="637" t="s">
        <v>371</v>
      </c>
      <c r="B38" s="615">
        <v>148.999474508101</v>
      </c>
      <c r="C38" s="615">
        <v>204.80754999999999</v>
      </c>
      <c r="D38" s="616">
        <v>55.808075491898997</v>
      </c>
      <c r="E38" s="617">
        <v>1.3745521631940001</v>
      </c>
      <c r="F38" s="615">
        <v>124.99999606280301</v>
      </c>
      <c r="G38" s="616">
        <v>41.666665354267003</v>
      </c>
      <c r="H38" s="618">
        <v>24.94369</v>
      </c>
      <c r="I38" s="615">
        <v>96.304730000000006</v>
      </c>
      <c r="J38" s="616">
        <v>54.638064645732001</v>
      </c>
      <c r="K38" s="619">
        <v>0.77043786426600003</v>
      </c>
    </row>
    <row r="39" spans="1:11" ht="14.4" customHeight="1" thickBot="1" x14ac:dyDescent="0.35">
      <c r="A39" s="636" t="s">
        <v>372</v>
      </c>
      <c r="B39" s="620">
        <v>2065.80654400307</v>
      </c>
      <c r="C39" s="620">
        <v>2354.8898300000001</v>
      </c>
      <c r="D39" s="621">
        <v>289.08328599692601</v>
      </c>
      <c r="E39" s="627">
        <v>1.1399372496110001</v>
      </c>
      <c r="F39" s="620">
        <v>2145.2614436762401</v>
      </c>
      <c r="G39" s="621">
        <v>715.08714789207897</v>
      </c>
      <c r="H39" s="623">
        <v>210.10923</v>
      </c>
      <c r="I39" s="620">
        <v>735.86868000000004</v>
      </c>
      <c r="J39" s="621">
        <v>20.781532107920999</v>
      </c>
      <c r="K39" s="628">
        <v>0.34302051256600002</v>
      </c>
    </row>
    <row r="40" spans="1:11" ht="14.4" customHeight="1" thickBot="1" x14ac:dyDescent="0.35">
      <c r="A40" s="637" t="s">
        <v>373</v>
      </c>
      <c r="B40" s="615">
        <v>52.934130704029997</v>
      </c>
      <c r="C40" s="615">
        <v>188.70158000000001</v>
      </c>
      <c r="D40" s="616">
        <v>135.76744929596899</v>
      </c>
      <c r="E40" s="617">
        <v>3.5648376102569999</v>
      </c>
      <c r="F40" s="615">
        <v>121.102432066514</v>
      </c>
      <c r="G40" s="616">
        <v>40.367477355504001</v>
      </c>
      <c r="H40" s="618">
        <v>2.9039999999999999</v>
      </c>
      <c r="I40" s="615">
        <v>15.645</v>
      </c>
      <c r="J40" s="616">
        <v>-24.722477355504001</v>
      </c>
      <c r="K40" s="619">
        <v>0.12918815694300001</v>
      </c>
    </row>
    <row r="41" spans="1:11" ht="14.4" customHeight="1" thickBot="1" x14ac:dyDescent="0.35">
      <c r="A41" s="637" t="s">
        <v>374</v>
      </c>
      <c r="B41" s="615">
        <v>38.988158337420998</v>
      </c>
      <c r="C41" s="615">
        <v>40.459000000000003</v>
      </c>
      <c r="D41" s="616">
        <v>1.470841662579</v>
      </c>
      <c r="E41" s="617">
        <v>1.0377253434189999</v>
      </c>
      <c r="F41" s="615">
        <v>27.999999118066999</v>
      </c>
      <c r="G41" s="616">
        <v>9.3333330393550007</v>
      </c>
      <c r="H41" s="618">
        <v>2.0154100000000001</v>
      </c>
      <c r="I41" s="615">
        <v>8.2016799999999996</v>
      </c>
      <c r="J41" s="616">
        <v>-1.1316530393549999</v>
      </c>
      <c r="K41" s="619">
        <v>0.29291715208300001</v>
      </c>
    </row>
    <row r="42" spans="1:11" ht="14.4" customHeight="1" thickBot="1" x14ac:dyDescent="0.35">
      <c r="A42" s="637" t="s">
        <v>375</v>
      </c>
      <c r="B42" s="615">
        <v>552.98935468486104</v>
      </c>
      <c r="C42" s="615">
        <v>673.73143000000005</v>
      </c>
      <c r="D42" s="616">
        <v>120.742075315139</v>
      </c>
      <c r="E42" s="617">
        <v>1.2183443031800001</v>
      </c>
      <c r="F42" s="615">
        <v>706.63323189444804</v>
      </c>
      <c r="G42" s="616">
        <v>235.544410631483</v>
      </c>
      <c r="H42" s="618">
        <v>85.449299999999994</v>
      </c>
      <c r="I42" s="615">
        <v>266.41672999999997</v>
      </c>
      <c r="J42" s="616">
        <v>30.872319368517001</v>
      </c>
      <c r="K42" s="619">
        <v>0.37702264480999997</v>
      </c>
    </row>
    <row r="43" spans="1:11" ht="14.4" customHeight="1" thickBot="1" x14ac:dyDescent="0.35">
      <c r="A43" s="637" t="s">
        <v>376</v>
      </c>
      <c r="B43" s="615">
        <v>232.176617358768</v>
      </c>
      <c r="C43" s="615">
        <v>228.63120000000001</v>
      </c>
      <c r="D43" s="616">
        <v>-3.5454173587679998</v>
      </c>
      <c r="E43" s="617">
        <v>0.98472965366099996</v>
      </c>
      <c r="F43" s="615">
        <v>235.99999256657199</v>
      </c>
      <c r="G43" s="616">
        <v>78.666664188856998</v>
      </c>
      <c r="H43" s="618">
        <v>19.61431</v>
      </c>
      <c r="I43" s="615">
        <v>78.581609999999998</v>
      </c>
      <c r="J43" s="616">
        <v>-8.5054188857000002E-2</v>
      </c>
      <c r="K43" s="619">
        <v>0.33297293421599999</v>
      </c>
    </row>
    <row r="44" spans="1:11" ht="14.4" customHeight="1" thickBot="1" x14ac:dyDescent="0.35">
      <c r="A44" s="637" t="s">
        <v>377</v>
      </c>
      <c r="B44" s="615">
        <v>20.998298451703999</v>
      </c>
      <c r="C44" s="615">
        <v>87.797510000000003</v>
      </c>
      <c r="D44" s="616">
        <v>66.799211548295006</v>
      </c>
      <c r="E44" s="617">
        <v>4.1811725936709996</v>
      </c>
      <c r="F44" s="615">
        <v>25.999999181063</v>
      </c>
      <c r="G44" s="616">
        <v>8.6666663936870005</v>
      </c>
      <c r="H44" s="618">
        <v>1.7689600000000001</v>
      </c>
      <c r="I44" s="615">
        <v>3.1704599999999998</v>
      </c>
      <c r="J44" s="616">
        <v>-5.4962063936870003</v>
      </c>
      <c r="K44" s="619">
        <v>0.121940773071</v>
      </c>
    </row>
    <row r="45" spans="1:11" ht="14.4" customHeight="1" thickBot="1" x14ac:dyDescent="0.35">
      <c r="A45" s="637" t="s">
        <v>378</v>
      </c>
      <c r="B45" s="615">
        <v>0</v>
      </c>
      <c r="C45" s="615">
        <v>0.26400000000000001</v>
      </c>
      <c r="D45" s="616">
        <v>0.26400000000000001</v>
      </c>
      <c r="E45" s="625" t="s">
        <v>353</v>
      </c>
      <c r="F45" s="615">
        <v>0.25025698034799998</v>
      </c>
      <c r="G45" s="616">
        <v>8.3418993449000001E-2</v>
      </c>
      <c r="H45" s="618">
        <v>0</v>
      </c>
      <c r="I45" s="615">
        <v>0</v>
      </c>
      <c r="J45" s="616">
        <v>-8.3418993449000001E-2</v>
      </c>
      <c r="K45" s="619">
        <v>0</v>
      </c>
    </row>
    <row r="46" spans="1:11" ht="14.4" customHeight="1" thickBot="1" x14ac:dyDescent="0.35">
      <c r="A46" s="637" t="s">
        <v>379</v>
      </c>
      <c r="B46" s="615">
        <v>8.0302800558499996</v>
      </c>
      <c r="C46" s="615">
        <v>28.907350000000001</v>
      </c>
      <c r="D46" s="616">
        <v>20.877069944149</v>
      </c>
      <c r="E46" s="617">
        <v>3.5997935064459998</v>
      </c>
      <c r="F46" s="615">
        <v>27.428315766925</v>
      </c>
      <c r="G46" s="616">
        <v>9.1427719223080004</v>
      </c>
      <c r="H46" s="618">
        <v>3.9650699999999999</v>
      </c>
      <c r="I46" s="615">
        <v>12.37833</v>
      </c>
      <c r="J46" s="616">
        <v>3.235558077691</v>
      </c>
      <c r="K46" s="619">
        <v>0.45129748779200002</v>
      </c>
    </row>
    <row r="47" spans="1:11" ht="14.4" customHeight="1" thickBot="1" x14ac:dyDescent="0.35">
      <c r="A47" s="637" t="s">
        <v>380</v>
      </c>
      <c r="B47" s="615">
        <v>0</v>
      </c>
      <c r="C47" s="615">
        <v>0</v>
      </c>
      <c r="D47" s="616">
        <v>0</v>
      </c>
      <c r="E47" s="617">
        <v>1</v>
      </c>
      <c r="F47" s="615">
        <v>0</v>
      </c>
      <c r="G47" s="616">
        <v>0</v>
      </c>
      <c r="H47" s="618">
        <v>0</v>
      </c>
      <c r="I47" s="615">
        <v>1.0708500000000001</v>
      </c>
      <c r="J47" s="616">
        <v>1.0708500000000001</v>
      </c>
      <c r="K47" s="626" t="s">
        <v>353</v>
      </c>
    </row>
    <row r="48" spans="1:11" ht="14.4" customHeight="1" thickBot="1" x14ac:dyDescent="0.35">
      <c r="A48" s="637" t="s">
        <v>381</v>
      </c>
      <c r="B48" s="615">
        <v>116.808596562389</v>
      </c>
      <c r="C48" s="615">
        <v>102.51048</v>
      </c>
      <c r="D48" s="616">
        <v>-14.298116562389</v>
      </c>
      <c r="E48" s="617">
        <v>0.87759362766799998</v>
      </c>
      <c r="F48" s="615">
        <v>102.847244355627</v>
      </c>
      <c r="G48" s="616">
        <v>34.282414785208999</v>
      </c>
      <c r="H48" s="618">
        <v>6.9954000000000001</v>
      </c>
      <c r="I48" s="615">
        <v>40.623730000000002</v>
      </c>
      <c r="J48" s="616">
        <v>6.3413152147899998</v>
      </c>
      <c r="K48" s="619">
        <v>0.39499094267899998</v>
      </c>
    </row>
    <row r="49" spans="1:11" ht="14.4" customHeight="1" thickBot="1" x14ac:dyDescent="0.35">
      <c r="A49" s="637" t="s">
        <v>382</v>
      </c>
      <c r="B49" s="615">
        <v>0</v>
      </c>
      <c r="C49" s="615">
        <v>11.990500000000001</v>
      </c>
      <c r="D49" s="616">
        <v>11.990500000000001</v>
      </c>
      <c r="E49" s="625" t="s">
        <v>336</v>
      </c>
      <c r="F49" s="615">
        <v>0</v>
      </c>
      <c r="G49" s="616">
        <v>0</v>
      </c>
      <c r="H49" s="618">
        <v>0</v>
      </c>
      <c r="I49" s="615">
        <v>0</v>
      </c>
      <c r="J49" s="616">
        <v>0</v>
      </c>
      <c r="K49" s="626" t="s">
        <v>336</v>
      </c>
    </row>
    <row r="50" spans="1:11" ht="14.4" customHeight="1" thickBot="1" x14ac:dyDescent="0.35">
      <c r="A50" s="637" t="s">
        <v>383</v>
      </c>
      <c r="B50" s="615">
        <v>0</v>
      </c>
      <c r="C50" s="615">
        <v>1.1599999999999999</v>
      </c>
      <c r="D50" s="616">
        <v>1.1599999999999999</v>
      </c>
      <c r="E50" s="625" t="s">
        <v>336</v>
      </c>
      <c r="F50" s="615">
        <v>0</v>
      </c>
      <c r="G50" s="616">
        <v>0</v>
      </c>
      <c r="H50" s="618">
        <v>0</v>
      </c>
      <c r="I50" s="615">
        <v>0</v>
      </c>
      <c r="J50" s="616">
        <v>0</v>
      </c>
      <c r="K50" s="626" t="s">
        <v>336</v>
      </c>
    </row>
    <row r="51" spans="1:11" ht="14.4" customHeight="1" thickBot="1" x14ac:dyDescent="0.35">
      <c r="A51" s="637" t="s">
        <v>384</v>
      </c>
      <c r="B51" s="615">
        <v>0</v>
      </c>
      <c r="C51" s="615">
        <v>5.9939999999999998</v>
      </c>
      <c r="D51" s="616">
        <v>5.9939999999999998</v>
      </c>
      <c r="E51" s="625" t="s">
        <v>336</v>
      </c>
      <c r="F51" s="615">
        <v>0</v>
      </c>
      <c r="G51" s="616">
        <v>0</v>
      </c>
      <c r="H51" s="618">
        <v>0</v>
      </c>
      <c r="I51" s="615">
        <v>0</v>
      </c>
      <c r="J51" s="616">
        <v>0</v>
      </c>
      <c r="K51" s="626" t="s">
        <v>336</v>
      </c>
    </row>
    <row r="52" spans="1:11" ht="14.4" customHeight="1" thickBot="1" x14ac:dyDescent="0.35">
      <c r="A52" s="637" t="s">
        <v>385</v>
      </c>
      <c r="B52" s="615">
        <v>157.98947298958799</v>
      </c>
      <c r="C52" s="615">
        <v>187.87263999999999</v>
      </c>
      <c r="D52" s="616">
        <v>29.883167010411999</v>
      </c>
      <c r="E52" s="617">
        <v>1.1891465706219999</v>
      </c>
      <c r="F52" s="615">
        <v>146.99999536985601</v>
      </c>
      <c r="G52" s="616">
        <v>48.999998456618002</v>
      </c>
      <c r="H52" s="618">
        <v>15.73574</v>
      </c>
      <c r="I52" s="615">
        <v>61.66263</v>
      </c>
      <c r="J52" s="616">
        <v>12.662631543381</v>
      </c>
      <c r="K52" s="619">
        <v>0.41947368668099999</v>
      </c>
    </row>
    <row r="53" spans="1:11" ht="14.4" customHeight="1" thickBot="1" x14ac:dyDescent="0.35">
      <c r="A53" s="637" t="s">
        <v>386</v>
      </c>
      <c r="B53" s="615">
        <v>0</v>
      </c>
      <c r="C53" s="615">
        <v>0</v>
      </c>
      <c r="D53" s="616">
        <v>0</v>
      </c>
      <c r="E53" s="625" t="s">
        <v>336</v>
      </c>
      <c r="F53" s="615">
        <v>0</v>
      </c>
      <c r="G53" s="616">
        <v>0</v>
      </c>
      <c r="H53" s="618">
        <v>0</v>
      </c>
      <c r="I53" s="615">
        <v>0.13300000000000001</v>
      </c>
      <c r="J53" s="616">
        <v>0.13300000000000001</v>
      </c>
      <c r="K53" s="626" t="s">
        <v>353</v>
      </c>
    </row>
    <row r="54" spans="1:11" ht="14.4" customHeight="1" thickBot="1" x14ac:dyDescent="0.35">
      <c r="A54" s="637" t="s">
        <v>387</v>
      </c>
      <c r="B54" s="615">
        <v>884.89163485846098</v>
      </c>
      <c r="C54" s="615">
        <v>796.87013999999999</v>
      </c>
      <c r="D54" s="616">
        <v>-88.021494858460002</v>
      </c>
      <c r="E54" s="617">
        <v>0.90052850384000005</v>
      </c>
      <c r="F54" s="615">
        <v>749.99997637681702</v>
      </c>
      <c r="G54" s="616">
        <v>249.99999212560601</v>
      </c>
      <c r="H54" s="618">
        <v>71.66104</v>
      </c>
      <c r="I54" s="615">
        <v>247.98465999999999</v>
      </c>
      <c r="J54" s="616">
        <v>-2.0153321256050001</v>
      </c>
      <c r="K54" s="619">
        <v>0.33064622374699998</v>
      </c>
    </row>
    <row r="55" spans="1:11" ht="14.4" customHeight="1" thickBot="1" x14ac:dyDescent="0.35">
      <c r="A55" s="636" t="s">
        <v>388</v>
      </c>
      <c r="B55" s="620">
        <v>91.892371699742995</v>
      </c>
      <c r="C55" s="620">
        <v>229.83636999999999</v>
      </c>
      <c r="D55" s="621">
        <v>137.94399830025699</v>
      </c>
      <c r="E55" s="627">
        <v>2.5011474374709999</v>
      </c>
      <c r="F55" s="620">
        <v>96.146105091238994</v>
      </c>
      <c r="G55" s="621">
        <v>32.048701697078997</v>
      </c>
      <c r="H55" s="623">
        <v>12.095980000000001</v>
      </c>
      <c r="I55" s="620">
        <v>105.28521000000001</v>
      </c>
      <c r="J55" s="621">
        <v>73.236508302920001</v>
      </c>
      <c r="K55" s="628">
        <v>1.0950543435960001</v>
      </c>
    </row>
    <row r="56" spans="1:11" ht="14.4" customHeight="1" thickBot="1" x14ac:dyDescent="0.35">
      <c r="A56" s="637" t="s">
        <v>389</v>
      </c>
      <c r="B56" s="615">
        <v>0.221968689218</v>
      </c>
      <c r="C56" s="615">
        <v>0.23799999999999999</v>
      </c>
      <c r="D56" s="616">
        <v>1.6031310781000001E-2</v>
      </c>
      <c r="E56" s="617">
        <v>1.0722232979699999</v>
      </c>
      <c r="F56" s="615">
        <v>0</v>
      </c>
      <c r="G56" s="616">
        <v>0</v>
      </c>
      <c r="H56" s="618">
        <v>0</v>
      </c>
      <c r="I56" s="615">
        <v>0.25519999999999998</v>
      </c>
      <c r="J56" s="616">
        <v>0.25519999999999998</v>
      </c>
      <c r="K56" s="626" t="s">
        <v>336</v>
      </c>
    </row>
    <row r="57" spans="1:11" ht="14.4" customHeight="1" thickBot="1" x14ac:dyDescent="0.35">
      <c r="A57" s="637" t="s">
        <v>390</v>
      </c>
      <c r="B57" s="615">
        <v>0</v>
      </c>
      <c r="C57" s="615">
        <v>76.891159999999999</v>
      </c>
      <c r="D57" s="616">
        <v>76.891159999999999</v>
      </c>
      <c r="E57" s="625" t="s">
        <v>336</v>
      </c>
      <c r="F57" s="615">
        <v>0</v>
      </c>
      <c r="G57" s="616">
        <v>0</v>
      </c>
      <c r="H57" s="618">
        <v>10.67221</v>
      </c>
      <c r="I57" s="615">
        <v>21.34421</v>
      </c>
      <c r="J57" s="616">
        <v>21.34421</v>
      </c>
      <c r="K57" s="626" t="s">
        <v>336</v>
      </c>
    </row>
    <row r="58" spans="1:11" ht="14.4" customHeight="1" thickBot="1" x14ac:dyDescent="0.35">
      <c r="A58" s="637" t="s">
        <v>391</v>
      </c>
      <c r="B58" s="615">
        <v>36.733476650432003</v>
      </c>
      <c r="C58" s="615">
        <v>5.4450000000000003</v>
      </c>
      <c r="D58" s="616">
        <v>-31.288476650431999</v>
      </c>
      <c r="E58" s="617">
        <v>0.148229911691</v>
      </c>
      <c r="F58" s="615">
        <v>9.8229245571329997</v>
      </c>
      <c r="G58" s="616">
        <v>3.2743081857109999</v>
      </c>
      <c r="H58" s="618">
        <v>0</v>
      </c>
      <c r="I58" s="615">
        <v>45.332000000000001</v>
      </c>
      <c r="J58" s="616">
        <v>42.057691814289001</v>
      </c>
      <c r="K58" s="619">
        <v>4.6149188804549999</v>
      </c>
    </row>
    <row r="59" spans="1:11" ht="14.4" customHeight="1" thickBot="1" x14ac:dyDescent="0.35">
      <c r="A59" s="637" t="s">
        <v>392</v>
      </c>
      <c r="B59" s="615">
        <v>44.707135536324003</v>
      </c>
      <c r="C59" s="615">
        <v>92.456339999999997</v>
      </c>
      <c r="D59" s="616">
        <v>47.749204463674999</v>
      </c>
      <c r="E59" s="617">
        <v>2.0680443712360002</v>
      </c>
      <c r="F59" s="615">
        <v>74.323180912077007</v>
      </c>
      <c r="G59" s="616">
        <v>24.774393637359001</v>
      </c>
      <c r="H59" s="618">
        <v>0</v>
      </c>
      <c r="I59" s="615">
        <v>29.699770000000001</v>
      </c>
      <c r="J59" s="616">
        <v>4.9253763626409999</v>
      </c>
      <c r="K59" s="619">
        <v>0.39960305298400001</v>
      </c>
    </row>
    <row r="60" spans="1:11" ht="14.4" customHeight="1" thickBot="1" x14ac:dyDescent="0.35">
      <c r="A60" s="637" t="s">
        <v>393</v>
      </c>
      <c r="B60" s="615">
        <v>0</v>
      </c>
      <c r="C60" s="615">
        <v>6.8550000000000004</v>
      </c>
      <c r="D60" s="616">
        <v>6.8550000000000004</v>
      </c>
      <c r="E60" s="625" t="s">
        <v>336</v>
      </c>
      <c r="F60" s="615">
        <v>0</v>
      </c>
      <c r="G60" s="616">
        <v>0</v>
      </c>
      <c r="H60" s="618">
        <v>0</v>
      </c>
      <c r="I60" s="615">
        <v>0</v>
      </c>
      <c r="J60" s="616">
        <v>0</v>
      </c>
      <c r="K60" s="626" t="s">
        <v>336</v>
      </c>
    </row>
    <row r="61" spans="1:11" ht="14.4" customHeight="1" thickBot="1" x14ac:dyDescent="0.35">
      <c r="A61" s="637" t="s">
        <v>394</v>
      </c>
      <c r="B61" s="615">
        <v>10.229790823767001</v>
      </c>
      <c r="C61" s="615">
        <v>47.950870000000002</v>
      </c>
      <c r="D61" s="616">
        <v>37.721079176232003</v>
      </c>
      <c r="E61" s="617">
        <v>4.6873754142250004</v>
      </c>
      <c r="F61" s="615">
        <v>11.999999622029</v>
      </c>
      <c r="G61" s="616">
        <v>3.9999998740090001</v>
      </c>
      <c r="H61" s="618">
        <v>1.42377</v>
      </c>
      <c r="I61" s="615">
        <v>8.6540300000000006</v>
      </c>
      <c r="J61" s="616">
        <v>4.6540301259900003</v>
      </c>
      <c r="K61" s="619">
        <v>0.72116918938100005</v>
      </c>
    </row>
    <row r="62" spans="1:11" ht="14.4" customHeight="1" thickBot="1" x14ac:dyDescent="0.35">
      <c r="A62" s="636" t="s">
        <v>395</v>
      </c>
      <c r="B62" s="620">
        <v>335.687087421841</v>
      </c>
      <c r="C62" s="620">
        <v>339.49241000000001</v>
      </c>
      <c r="D62" s="621">
        <v>3.805322578158</v>
      </c>
      <c r="E62" s="627">
        <v>1.0113359218169999</v>
      </c>
      <c r="F62" s="620">
        <v>381.99998796792499</v>
      </c>
      <c r="G62" s="621">
        <v>127.333329322642</v>
      </c>
      <c r="H62" s="623">
        <v>30.57518</v>
      </c>
      <c r="I62" s="620">
        <v>110.88852</v>
      </c>
      <c r="J62" s="621">
        <v>-16.444809322640999</v>
      </c>
      <c r="K62" s="628">
        <v>0.29028409291200002</v>
      </c>
    </row>
    <row r="63" spans="1:11" ht="14.4" customHeight="1" thickBot="1" x14ac:dyDescent="0.35">
      <c r="A63" s="637" t="s">
        <v>396</v>
      </c>
      <c r="B63" s="615">
        <v>56.700685657546003</v>
      </c>
      <c r="C63" s="615">
        <v>58.732939999999999</v>
      </c>
      <c r="D63" s="616">
        <v>2.0322543424539998</v>
      </c>
      <c r="E63" s="617">
        <v>1.0358417948359999</v>
      </c>
      <c r="F63" s="615">
        <v>63.999997984154</v>
      </c>
      <c r="G63" s="616">
        <v>21.333332661383999</v>
      </c>
      <c r="H63" s="618">
        <v>4.1599899999999996</v>
      </c>
      <c r="I63" s="615">
        <v>17.809760000000001</v>
      </c>
      <c r="J63" s="616">
        <v>-3.5235726613840002</v>
      </c>
      <c r="K63" s="619">
        <v>0.27827750876500001</v>
      </c>
    </row>
    <row r="64" spans="1:11" ht="14.4" customHeight="1" thickBot="1" x14ac:dyDescent="0.35">
      <c r="A64" s="637" t="s">
        <v>397</v>
      </c>
      <c r="B64" s="615">
        <v>0</v>
      </c>
      <c r="C64" s="615">
        <v>22.55105</v>
      </c>
      <c r="D64" s="616">
        <v>22.55105</v>
      </c>
      <c r="E64" s="625" t="s">
        <v>336</v>
      </c>
      <c r="F64" s="615">
        <v>8.9999997165209997</v>
      </c>
      <c r="G64" s="616">
        <v>2.9999999055069999</v>
      </c>
      <c r="H64" s="618">
        <v>2.1295899999999999</v>
      </c>
      <c r="I64" s="615">
        <v>6.9459200000000001</v>
      </c>
      <c r="J64" s="616">
        <v>3.9459200944920001</v>
      </c>
      <c r="K64" s="619">
        <v>0.77176891319700003</v>
      </c>
    </row>
    <row r="65" spans="1:11" ht="14.4" customHeight="1" thickBot="1" x14ac:dyDescent="0.35">
      <c r="A65" s="637" t="s">
        <v>398</v>
      </c>
      <c r="B65" s="615">
        <v>80.002885821719005</v>
      </c>
      <c r="C65" s="615">
        <v>53.258740000000003</v>
      </c>
      <c r="D65" s="616">
        <v>-26.744145821718998</v>
      </c>
      <c r="E65" s="617">
        <v>0.66571023598599999</v>
      </c>
      <c r="F65" s="615">
        <v>63.999997984155002</v>
      </c>
      <c r="G65" s="616">
        <v>21.333332661385001</v>
      </c>
      <c r="H65" s="618">
        <v>3.3815200000000001</v>
      </c>
      <c r="I65" s="615">
        <v>16.300940000000001</v>
      </c>
      <c r="J65" s="616">
        <v>-5.0323926613849999</v>
      </c>
      <c r="K65" s="619">
        <v>0.25470219552200002</v>
      </c>
    </row>
    <row r="66" spans="1:11" ht="14.4" customHeight="1" thickBot="1" x14ac:dyDescent="0.35">
      <c r="A66" s="637" t="s">
        <v>399</v>
      </c>
      <c r="B66" s="615">
        <v>61.999145631612002</v>
      </c>
      <c r="C66" s="615">
        <v>60.724429999999998</v>
      </c>
      <c r="D66" s="616">
        <v>-1.2747156316120001</v>
      </c>
      <c r="E66" s="617">
        <v>0.97943978713500002</v>
      </c>
      <c r="F66" s="615">
        <v>74.999997637681005</v>
      </c>
      <c r="G66" s="616">
        <v>24.999999212559999</v>
      </c>
      <c r="H66" s="618">
        <v>4.5458999999999996</v>
      </c>
      <c r="I66" s="615">
        <v>20.590810000000001</v>
      </c>
      <c r="J66" s="616">
        <v>-4.4091892125600003</v>
      </c>
      <c r="K66" s="619">
        <v>0.27454414197999999</v>
      </c>
    </row>
    <row r="67" spans="1:11" ht="14.4" customHeight="1" thickBot="1" x14ac:dyDescent="0.35">
      <c r="A67" s="637" t="s">
        <v>400</v>
      </c>
      <c r="B67" s="615">
        <v>136.98437031096299</v>
      </c>
      <c r="C67" s="615">
        <v>144.22524999999999</v>
      </c>
      <c r="D67" s="616">
        <v>7.2408796890360003</v>
      </c>
      <c r="E67" s="617">
        <v>1.0528591668709999</v>
      </c>
      <c r="F67" s="615">
        <v>169.99999464541199</v>
      </c>
      <c r="G67" s="616">
        <v>56.666664881804003</v>
      </c>
      <c r="H67" s="618">
        <v>16.358180000000001</v>
      </c>
      <c r="I67" s="615">
        <v>49.24109</v>
      </c>
      <c r="J67" s="616">
        <v>-7.4255748818039997</v>
      </c>
      <c r="K67" s="619">
        <v>0.28965347971099997</v>
      </c>
    </row>
    <row r="68" spans="1:11" ht="14.4" customHeight="1" thickBot="1" x14ac:dyDescent="0.35">
      <c r="A68" s="635" t="s">
        <v>42</v>
      </c>
      <c r="B68" s="615">
        <v>3378.1618853462801</v>
      </c>
      <c r="C68" s="615">
        <v>3028.8960000000002</v>
      </c>
      <c r="D68" s="616">
        <v>-349.26588534628098</v>
      </c>
      <c r="E68" s="617">
        <v>0.89661067254899995</v>
      </c>
      <c r="F68" s="615">
        <v>3149.9719041171702</v>
      </c>
      <c r="G68" s="616">
        <v>1049.9906347057199</v>
      </c>
      <c r="H68" s="618">
        <v>270.05200000000002</v>
      </c>
      <c r="I68" s="615">
        <v>1347.229</v>
      </c>
      <c r="J68" s="616">
        <v>297.23836529427598</v>
      </c>
      <c r="K68" s="619">
        <v>0.42769556078799997</v>
      </c>
    </row>
    <row r="69" spans="1:11" ht="14.4" customHeight="1" thickBot="1" x14ac:dyDescent="0.35">
      <c r="A69" s="636" t="s">
        <v>401</v>
      </c>
      <c r="B69" s="620">
        <v>3378.1618853462801</v>
      </c>
      <c r="C69" s="620">
        <v>3028.8960000000002</v>
      </c>
      <c r="D69" s="621">
        <v>-349.26588534628098</v>
      </c>
      <c r="E69" s="627">
        <v>0.89661067254899995</v>
      </c>
      <c r="F69" s="620">
        <v>3149.9719041171702</v>
      </c>
      <c r="G69" s="621">
        <v>1049.9906347057199</v>
      </c>
      <c r="H69" s="623">
        <v>270.05200000000002</v>
      </c>
      <c r="I69" s="620">
        <v>1347.229</v>
      </c>
      <c r="J69" s="621">
        <v>297.23836529427598</v>
      </c>
      <c r="K69" s="628">
        <v>0.42769556078799997</v>
      </c>
    </row>
    <row r="70" spans="1:11" ht="14.4" customHeight="1" thickBot="1" x14ac:dyDescent="0.35">
      <c r="A70" s="637" t="s">
        <v>402</v>
      </c>
      <c r="B70" s="615">
        <v>1142.3579683411699</v>
      </c>
      <c r="C70" s="615">
        <v>959.91899999999998</v>
      </c>
      <c r="D70" s="616">
        <v>-182.43896834117399</v>
      </c>
      <c r="E70" s="617">
        <v>0.84029614761899996</v>
      </c>
      <c r="F70" s="615">
        <v>985.97197227792003</v>
      </c>
      <c r="G70" s="616">
        <v>328.65732409264001</v>
      </c>
      <c r="H70" s="618">
        <v>79.108000000000004</v>
      </c>
      <c r="I70" s="615">
        <v>323.16699999999997</v>
      </c>
      <c r="J70" s="616">
        <v>-5.4903240926389998</v>
      </c>
      <c r="K70" s="619">
        <v>0.32776489503299999</v>
      </c>
    </row>
    <row r="71" spans="1:11" ht="14.4" customHeight="1" thickBot="1" x14ac:dyDescent="0.35">
      <c r="A71" s="637" t="s">
        <v>403</v>
      </c>
      <c r="B71" s="615">
        <v>403.08913112727402</v>
      </c>
      <c r="C71" s="615">
        <v>368.803</v>
      </c>
      <c r="D71" s="616">
        <v>-34.286131127273002</v>
      </c>
      <c r="E71" s="617">
        <v>0.91494156383799996</v>
      </c>
      <c r="F71" s="615">
        <v>402.99998730647701</v>
      </c>
      <c r="G71" s="616">
        <v>134.33332910215901</v>
      </c>
      <c r="H71" s="618">
        <v>31.103999999999999</v>
      </c>
      <c r="I71" s="615">
        <v>127.928</v>
      </c>
      <c r="J71" s="616">
        <v>-6.4053291021580003</v>
      </c>
      <c r="K71" s="619">
        <v>0.31743921595300001</v>
      </c>
    </row>
    <row r="72" spans="1:11" ht="14.4" customHeight="1" thickBot="1" x14ac:dyDescent="0.35">
      <c r="A72" s="637" t="s">
        <v>404</v>
      </c>
      <c r="B72" s="615">
        <v>1832.7147858778301</v>
      </c>
      <c r="C72" s="615">
        <v>1700.174</v>
      </c>
      <c r="D72" s="616">
        <v>-132.540785877834</v>
      </c>
      <c r="E72" s="617">
        <v>0.92768062608500002</v>
      </c>
      <c r="F72" s="615">
        <v>1760.9999445327801</v>
      </c>
      <c r="G72" s="616">
        <v>586.99998151092495</v>
      </c>
      <c r="H72" s="618">
        <v>159.84</v>
      </c>
      <c r="I72" s="615">
        <v>896.13400000000001</v>
      </c>
      <c r="J72" s="616">
        <v>309.134018489075</v>
      </c>
      <c r="K72" s="619">
        <v>0.50887792630600004</v>
      </c>
    </row>
    <row r="73" spans="1:11" ht="14.4" customHeight="1" thickBot="1" x14ac:dyDescent="0.35">
      <c r="A73" s="638" t="s">
        <v>405</v>
      </c>
      <c r="B73" s="620">
        <v>4184.9062666110003</v>
      </c>
      <c r="C73" s="620">
        <v>4997.2599600000003</v>
      </c>
      <c r="D73" s="621">
        <v>812.35369338899795</v>
      </c>
      <c r="E73" s="627">
        <v>1.194115146585</v>
      </c>
      <c r="F73" s="620">
        <v>5219.6956296942499</v>
      </c>
      <c r="G73" s="621">
        <v>1739.89854323142</v>
      </c>
      <c r="H73" s="623">
        <v>526.40425000000005</v>
      </c>
      <c r="I73" s="620">
        <v>1446.6246799999999</v>
      </c>
      <c r="J73" s="621">
        <v>-293.27386323141502</v>
      </c>
      <c r="K73" s="628">
        <v>0.27714732479199999</v>
      </c>
    </row>
    <row r="74" spans="1:11" ht="14.4" customHeight="1" thickBot="1" x14ac:dyDescent="0.35">
      <c r="A74" s="635" t="s">
        <v>45</v>
      </c>
      <c r="B74" s="615">
        <v>901.34778368556101</v>
      </c>
      <c r="C74" s="615">
        <v>1256.17689</v>
      </c>
      <c r="D74" s="616">
        <v>354.829106314439</v>
      </c>
      <c r="E74" s="617">
        <v>1.3936650344479999</v>
      </c>
      <c r="F74" s="615">
        <v>1283.48873230509</v>
      </c>
      <c r="G74" s="616">
        <v>427.82957743503101</v>
      </c>
      <c r="H74" s="618">
        <v>17.932410000000001</v>
      </c>
      <c r="I74" s="615">
        <v>129.67138</v>
      </c>
      <c r="J74" s="616">
        <v>-298.15819743503101</v>
      </c>
      <c r="K74" s="619">
        <v>0.101030399984</v>
      </c>
    </row>
    <row r="75" spans="1:11" ht="14.4" customHeight="1" thickBot="1" x14ac:dyDescent="0.35">
      <c r="A75" s="639" t="s">
        <v>406</v>
      </c>
      <c r="B75" s="615">
        <v>901.34778368556101</v>
      </c>
      <c r="C75" s="615">
        <v>1256.17689</v>
      </c>
      <c r="D75" s="616">
        <v>354.829106314439</v>
      </c>
      <c r="E75" s="617">
        <v>1.3936650344479999</v>
      </c>
      <c r="F75" s="615">
        <v>1283.48873230509</v>
      </c>
      <c r="G75" s="616">
        <v>427.82957743503101</v>
      </c>
      <c r="H75" s="618">
        <v>17.932410000000001</v>
      </c>
      <c r="I75" s="615">
        <v>129.67138</v>
      </c>
      <c r="J75" s="616">
        <v>-298.15819743503101</v>
      </c>
      <c r="K75" s="619">
        <v>0.101030399984</v>
      </c>
    </row>
    <row r="76" spans="1:11" ht="14.4" customHeight="1" thickBot="1" x14ac:dyDescent="0.35">
      <c r="A76" s="637" t="s">
        <v>407</v>
      </c>
      <c r="B76" s="615">
        <v>470.71364189174699</v>
      </c>
      <c r="C76" s="615">
        <v>516.96600000000001</v>
      </c>
      <c r="D76" s="616">
        <v>46.252358108252999</v>
      </c>
      <c r="E76" s="617">
        <v>1.0982600757480001</v>
      </c>
      <c r="F76" s="615">
        <v>512.73626264630002</v>
      </c>
      <c r="G76" s="616">
        <v>170.912087548767</v>
      </c>
      <c r="H76" s="618">
        <v>8.8350000000000009</v>
      </c>
      <c r="I76" s="615">
        <v>38.929299999999998</v>
      </c>
      <c r="J76" s="616">
        <v>-131.98278754876699</v>
      </c>
      <c r="K76" s="619">
        <v>7.5924608488999998E-2</v>
      </c>
    </row>
    <row r="77" spans="1:11" ht="14.4" customHeight="1" thickBot="1" x14ac:dyDescent="0.35">
      <c r="A77" s="637" t="s">
        <v>408</v>
      </c>
      <c r="B77" s="615">
        <v>0</v>
      </c>
      <c r="C77" s="615">
        <v>0</v>
      </c>
      <c r="D77" s="616">
        <v>0</v>
      </c>
      <c r="E77" s="625" t="s">
        <v>336</v>
      </c>
      <c r="F77" s="615">
        <v>0</v>
      </c>
      <c r="G77" s="616">
        <v>0</v>
      </c>
      <c r="H77" s="618">
        <v>0</v>
      </c>
      <c r="I77" s="615">
        <v>2.601</v>
      </c>
      <c r="J77" s="616">
        <v>2.601</v>
      </c>
      <c r="K77" s="626" t="s">
        <v>353</v>
      </c>
    </row>
    <row r="78" spans="1:11" ht="14.4" customHeight="1" thickBot="1" x14ac:dyDescent="0.35">
      <c r="A78" s="637" t="s">
        <v>409</v>
      </c>
      <c r="B78" s="615">
        <v>157.14801947333501</v>
      </c>
      <c r="C78" s="615">
        <v>200.36651000000001</v>
      </c>
      <c r="D78" s="616">
        <v>43.218490526665001</v>
      </c>
      <c r="E78" s="617">
        <v>1.275017723236</v>
      </c>
      <c r="F78" s="615">
        <v>149.22213157908999</v>
      </c>
      <c r="G78" s="616">
        <v>49.740710526363003</v>
      </c>
      <c r="H78" s="618">
        <v>8.8191100000000002</v>
      </c>
      <c r="I78" s="615">
        <v>41.465310000000002</v>
      </c>
      <c r="J78" s="616">
        <v>-8.2754005263630006</v>
      </c>
      <c r="K78" s="619">
        <v>0.27787640855399998</v>
      </c>
    </row>
    <row r="79" spans="1:11" ht="14.4" customHeight="1" thickBot="1" x14ac:dyDescent="0.35">
      <c r="A79" s="637" t="s">
        <v>410</v>
      </c>
      <c r="B79" s="615">
        <v>154.99973831296899</v>
      </c>
      <c r="C79" s="615">
        <v>371.30739</v>
      </c>
      <c r="D79" s="616">
        <v>216.30765168703201</v>
      </c>
      <c r="E79" s="617">
        <v>2.3955355927780002</v>
      </c>
      <c r="F79" s="615">
        <v>466.99998529063299</v>
      </c>
      <c r="G79" s="616">
        <v>155.666661763544</v>
      </c>
      <c r="H79" s="618">
        <v>0.27829999999999999</v>
      </c>
      <c r="I79" s="615">
        <v>6.6738400000000002</v>
      </c>
      <c r="J79" s="616">
        <v>-148.99282176354399</v>
      </c>
      <c r="K79" s="619">
        <v>1.4290878393999999E-2</v>
      </c>
    </row>
    <row r="80" spans="1:11" ht="14.4" customHeight="1" thickBot="1" x14ac:dyDescent="0.35">
      <c r="A80" s="637" t="s">
        <v>411</v>
      </c>
      <c r="B80" s="615">
        <v>118.48638400751</v>
      </c>
      <c r="C80" s="615">
        <v>156.48098999999999</v>
      </c>
      <c r="D80" s="616">
        <v>37.994605992488999</v>
      </c>
      <c r="E80" s="617">
        <v>1.320666431934</v>
      </c>
      <c r="F80" s="615">
        <v>154.53035278907001</v>
      </c>
      <c r="G80" s="616">
        <v>51.510117596355997</v>
      </c>
      <c r="H80" s="618">
        <v>0</v>
      </c>
      <c r="I80" s="615">
        <v>40.001930000000002</v>
      </c>
      <c r="J80" s="616">
        <v>-11.508187596356001</v>
      </c>
      <c r="K80" s="619">
        <v>0.258861312861</v>
      </c>
    </row>
    <row r="81" spans="1:11" ht="14.4" customHeight="1" thickBot="1" x14ac:dyDescent="0.35">
      <c r="A81" s="637" t="s">
        <v>412</v>
      </c>
      <c r="B81" s="615">
        <v>0</v>
      </c>
      <c r="C81" s="615">
        <v>11.055999999999999</v>
      </c>
      <c r="D81" s="616">
        <v>11.055999999999999</v>
      </c>
      <c r="E81" s="625" t="s">
        <v>353</v>
      </c>
      <c r="F81" s="615">
        <v>0</v>
      </c>
      <c r="G81" s="616">
        <v>0</v>
      </c>
      <c r="H81" s="618">
        <v>0</v>
      </c>
      <c r="I81" s="615">
        <v>0</v>
      </c>
      <c r="J81" s="616">
        <v>0</v>
      </c>
      <c r="K81" s="626" t="s">
        <v>336</v>
      </c>
    </row>
    <row r="82" spans="1:11" ht="14.4" customHeight="1" thickBot="1" x14ac:dyDescent="0.35">
      <c r="A82" s="640" t="s">
        <v>46</v>
      </c>
      <c r="B82" s="620">
        <v>0</v>
      </c>
      <c r="C82" s="620">
        <v>167.65700000000001</v>
      </c>
      <c r="D82" s="621">
        <v>167.65700000000001</v>
      </c>
      <c r="E82" s="622" t="s">
        <v>336</v>
      </c>
      <c r="F82" s="620">
        <v>0</v>
      </c>
      <c r="G82" s="621">
        <v>0</v>
      </c>
      <c r="H82" s="623">
        <v>20.818999999999999</v>
      </c>
      <c r="I82" s="620">
        <v>49.725999999999999</v>
      </c>
      <c r="J82" s="621">
        <v>49.725999999999999</v>
      </c>
      <c r="K82" s="624" t="s">
        <v>336</v>
      </c>
    </row>
    <row r="83" spans="1:11" ht="14.4" customHeight="1" thickBot="1" x14ac:dyDescent="0.35">
      <c r="A83" s="636" t="s">
        <v>413</v>
      </c>
      <c r="B83" s="620">
        <v>0</v>
      </c>
      <c r="C83" s="620">
        <v>163.04300000000001</v>
      </c>
      <c r="D83" s="621">
        <v>163.04300000000001</v>
      </c>
      <c r="E83" s="622" t="s">
        <v>336</v>
      </c>
      <c r="F83" s="620">
        <v>0</v>
      </c>
      <c r="G83" s="621">
        <v>0</v>
      </c>
      <c r="H83" s="623">
        <v>20.818999999999999</v>
      </c>
      <c r="I83" s="620">
        <v>49.725999999999999</v>
      </c>
      <c r="J83" s="621">
        <v>49.725999999999999</v>
      </c>
      <c r="K83" s="624" t="s">
        <v>336</v>
      </c>
    </row>
    <row r="84" spans="1:11" ht="14.4" customHeight="1" thickBot="1" x14ac:dyDescent="0.35">
      <c r="A84" s="637" t="s">
        <v>414</v>
      </c>
      <c r="B84" s="615">
        <v>0</v>
      </c>
      <c r="C84" s="615">
        <v>140.452</v>
      </c>
      <c r="D84" s="616">
        <v>140.452</v>
      </c>
      <c r="E84" s="625" t="s">
        <v>336</v>
      </c>
      <c r="F84" s="615">
        <v>0</v>
      </c>
      <c r="G84" s="616">
        <v>0</v>
      </c>
      <c r="H84" s="618">
        <v>19.919</v>
      </c>
      <c r="I84" s="615">
        <v>44.845999999999997</v>
      </c>
      <c r="J84" s="616">
        <v>44.845999999999997</v>
      </c>
      <c r="K84" s="626" t="s">
        <v>336</v>
      </c>
    </row>
    <row r="85" spans="1:11" ht="14.4" customHeight="1" thickBot="1" x14ac:dyDescent="0.35">
      <c r="A85" s="637" t="s">
        <v>415</v>
      </c>
      <c r="B85" s="615">
        <v>0</v>
      </c>
      <c r="C85" s="615">
        <v>22.591000000000001</v>
      </c>
      <c r="D85" s="616">
        <v>22.591000000000001</v>
      </c>
      <c r="E85" s="625" t="s">
        <v>336</v>
      </c>
      <c r="F85" s="615">
        <v>0</v>
      </c>
      <c r="G85" s="616">
        <v>0</v>
      </c>
      <c r="H85" s="618">
        <v>0.9</v>
      </c>
      <c r="I85" s="615">
        <v>4.88</v>
      </c>
      <c r="J85" s="616">
        <v>4.88</v>
      </c>
      <c r="K85" s="626" t="s">
        <v>336</v>
      </c>
    </row>
    <row r="86" spans="1:11" ht="14.4" customHeight="1" thickBot="1" x14ac:dyDescent="0.35">
      <c r="A86" s="636" t="s">
        <v>416</v>
      </c>
      <c r="B86" s="620">
        <v>0</v>
      </c>
      <c r="C86" s="620">
        <v>4.6139999999999999</v>
      </c>
      <c r="D86" s="621">
        <v>4.6139999999999999</v>
      </c>
      <c r="E86" s="622" t="s">
        <v>336</v>
      </c>
      <c r="F86" s="620">
        <v>0</v>
      </c>
      <c r="G86" s="621">
        <v>0</v>
      </c>
      <c r="H86" s="623">
        <v>0</v>
      </c>
      <c r="I86" s="620">
        <v>0</v>
      </c>
      <c r="J86" s="621">
        <v>0</v>
      </c>
      <c r="K86" s="624" t="s">
        <v>336</v>
      </c>
    </row>
    <row r="87" spans="1:11" ht="14.4" customHeight="1" thickBot="1" x14ac:dyDescent="0.35">
      <c r="A87" s="637" t="s">
        <v>417</v>
      </c>
      <c r="B87" s="615">
        <v>0</v>
      </c>
      <c r="C87" s="615">
        <v>4.6139999999999999</v>
      </c>
      <c r="D87" s="616">
        <v>4.6139999999999999</v>
      </c>
      <c r="E87" s="625" t="s">
        <v>336</v>
      </c>
      <c r="F87" s="615">
        <v>0</v>
      </c>
      <c r="G87" s="616">
        <v>0</v>
      </c>
      <c r="H87" s="618">
        <v>0</v>
      </c>
      <c r="I87" s="615">
        <v>0</v>
      </c>
      <c r="J87" s="616">
        <v>0</v>
      </c>
      <c r="K87" s="626" t="s">
        <v>336</v>
      </c>
    </row>
    <row r="88" spans="1:11" ht="14.4" customHeight="1" thickBot="1" x14ac:dyDescent="0.35">
      <c r="A88" s="635" t="s">
        <v>47</v>
      </c>
      <c r="B88" s="615">
        <v>3283.5584829254399</v>
      </c>
      <c r="C88" s="615">
        <v>3573.42607</v>
      </c>
      <c r="D88" s="616">
        <v>289.86758707455903</v>
      </c>
      <c r="E88" s="617">
        <v>1.0882784907230001</v>
      </c>
      <c r="F88" s="615">
        <v>3936.2068973891601</v>
      </c>
      <c r="G88" s="616">
        <v>1312.0689657963901</v>
      </c>
      <c r="H88" s="618">
        <v>487.65284000000003</v>
      </c>
      <c r="I88" s="615">
        <v>1267.2273</v>
      </c>
      <c r="J88" s="616">
        <v>-44.841665796384</v>
      </c>
      <c r="K88" s="619">
        <v>0.32194123252000001</v>
      </c>
    </row>
    <row r="89" spans="1:11" ht="14.4" customHeight="1" thickBot="1" x14ac:dyDescent="0.35">
      <c r="A89" s="636" t="s">
        <v>418</v>
      </c>
      <c r="B89" s="620">
        <v>21.238358687938</v>
      </c>
      <c r="C89" s="620">
        <v>133.155</v>
      </c>
      <c r="D89" s="621">
        <v>111.916641312061</v>
      </c>
      <c r="E89" s="627">
        <v>6.2695522736229998</v>
      </c>
      <c r="F89" s="620">
        <v>138.133608605901</v>
      </c>
      <c r="G89" s="621">
        <v>46.044536201966999</v>
      </c>
      <c r="H89" s="623">
        <v>14.719900000000001</v>
      </c>
      <c r="I89" s="620">
        <v>14.9299</v>
      </c>
      <c r="J89" s="621">
        <v>-31.114636201966999</v>
      </c>
      <c r="K89" s="628">
        <v>0.108083037507</v>
      </c>
    </row>
    <row r="90" spans="1:11" ht="14.4" customHeight="1" thickBot="1" x14ac:dyDescent="0.35">
      <c r="A90" s="637" t="s">
        <v>419</v>
      </c>
      <c r="B90" s="615">
        <v>21.238358687938</v>
      </c>
      <c r="C90" s="615">
        <v>133.155</v>
      </c>
      <c r="D90" s="616">
        <v>111.916641312061</v>
      </c>
      <c r="E90" s="617">
        <v>6.2695522736229998</v>
      </c>
      <c r="F90" s="615">
        <v>138.133608605901</v>
      </c>
      <c r="G90" s="616">
        <v>46.044536201966999</v>
      </c>
      <c r="H90" s="618">
        <v>14.719900000000001</v>
      </c>
      <c r="I90" s="615">
        <v>14.9299</v>
      </c>
      <c r="J90" s="616">
        <v>-31.114636201966999</v>
      </c>
      <c r="K90" s="619">
        <v>0.108083037507</v>
      </c>
    </row>
    <row r="91" spans="1:11" ht="14.4" customHeight="1" thickBot="1" x14ac:dyDescent="0.35">
      <c r="A91" s="636" t="s">
        <v>420</v>
      </c>
      <c r="B91" s="620">
        <v>73.926382366415993</v>
      </c>
      <c r="C91" s="620">
        <v>76.610159999999993</v>
      </c>
      <c r="D91" s="621">
        <v>2.6837776335829999</v>
      </c>
      <c r="E91" s="627">
        <v>1.0363033811160001</v>
      </c>
      <c r="F91" s="620">
        <v>85.580314770881003</v>
      </c>
      <c r="G91" s="621">
        <v>28.526771590292999</v>
      </c>
      <c r="H91" s="623">
        <v>7.6253799999999998</v>
      </c>
      <c r="I91" s="620">
        <v>26.863959999999999</v>
      </c>
      <c r="J91" s="621">
        <v>-1.6628115902930001</v>
      </c>
      <c r="K91" s="628">
        <v>0.31390349605399998</v>
      </c>
    </row>
    <row r="92" spans="1:11" ht="14.4" customHeight="1" thickBot="1" x14ac:dyDescent="0.35">
      <c r="A92" s="637" t="s">
        <v>421</v>
      </c>
      <c r="B92" s="615">
        <v>35.274406507720002</v>
      </c>
      <c r="C92" s="615">
        <v>39.332700000000003</v>
      </c>
      <c r="D92" s="616">
        <v>4.0582934922789997</v>
      </c>
      <c r="E92" s="617">
        <v>1.1150492352400001</v>
      </c>
      <c r="F92" s="615">
        <v>42.599882928325997</v>
      </c>
      <c r="G92" s="616">
        <v>14.199960976109001</v>
      </c>
      <c r="H92" s="618">
        <v>3.4419</v>
      </c>
      <c r="I92" s="615">
        <v>14.3933</v>
      </c>
      <c r="J92" s="616">
        <v>0.19333902389099999</v>
      </c>
      <c r="K92" s="619">
        <v>0.33787182054499998</v>
      </c>
    </row>
    <row r="93" spans="1:11" ht="14.4" customHeight="1" thickBot="1" x14ac:dyDescent="0.35">
      <c r="A93" s="637" t="s">
        <v>422</v>
      </c>
      <c r="B93" s="615">
        <v>38.651975858695998</v>
      </c>
      <c r="C93" s="615">
        <v>37.277459999999998</v>
      </c>
      <c r="D93" s="616">
        <v>-1.374515858696</v>
      </c>
      <c r="E93" s="617">
        <v>0.96443866508300002</v>
      </c>
      <c r="F93" s="615">
        <v>42.980431842553998</v>
      </c>
      <c r="G93" s="616">
        <v>14.326810614184</v>
      </c>
      <c r="H93" s="618">
        <v>4.1834800000000003</v>
      </c>
      <c r="I93" s="615">
        <v>12.470660000000001</v>
      </c>
      <c r="J93" s="616">
        <v>-1.8561506141840001</v>
      </c>
      <c r="K93" s="619">
        <v>0.29014738720299998</v>
      </c>
    </row>
    <row r="94" spans="1:11" ht="14.4" customHeight="1" thickBot="1" x14ac:dyDescent="0.35">
      <c r="A94" s="636" t="s">
        <v>423</v>
      </c>
      <c r="B94" s="620">
        <v>75.242808448218</v>
      </c>
      <c r="C94" s="620">
        <v>82.462549999999993</v>
      </c>
      <c r="D94" s="621">
        <v>7.2197415517810004</v>
      </c>
      <c r="E94" s="627">
        <v>1.0959525793980001</v>
      </c>
      <c r="F94" s="620">
        <v>66.999997889661003</v>
      </c>
      <c r="G94" s="621">
        <v>22.333332629887</v>
      </c>
      <c r="H94" s="623">
        <v>5.48752</v>
      </c>
      <c r="I94" s="620">
        <v>37.842179999999999</v>
      </c>
      <c r="J94" s="621">
        <v>15.508847370112001</v>
      </c>
      <c r="K94" s="628">
        <v>0.56480867450600003</v>
      </c>
    </row>
    <row r="95" spans="1:11" ht="14.4" customHeight="1" thickBot="1" x14ac:dyDescent="0.35">
      <c r="A95" s="637" t="s">
        <v>424</v>
      </c>
      <c r="B95" s="615">
        <v>6.152714614312</v>
      </c>
      <c r="C95" s="615">
        <v>5.94</v>
      </c>
      <c r="D95" s="616">
        <v>-0.21271461431200001</v>
      </c>
      <c r="E95" s="617">
        <v>0.96542751815299999</v>
      </c>
      <c r="F95" s="615">
        <v>6.9999997795160001</v>
      </c>
      <c r="G95" s="616">
        <v>2.3333332598380001</v>
      </c>
      <c r="H95" s="618">
        <v>1.4850000000000001</v>
      </c>
      <c r="I95" s="615">
        <v>2.97</v>
      </c>
      <c r="J95" s="616">
        <v>0.636666740161</v>
      </c>
      <c r="K95" s="619">
        <v>0.42428572764900002</v>
      </c>
    </row>
    <row r="96" spans="1:11" ht="14.4" customHeight="1" thickBot="1" x14ac:dyDescent="0.35">
      <c r="A96" s="637" t="s">
        <v>425</v>
      </c>
      <c r="B96" s="615">
        <v>69.090093833905001</v>
      </c>
      <c r="C96" s="615">
        <v>76.522549999999995</v>
      </c>
      <c r="D96" s="616">
        <v>7.4324561660940001</v>
      </c>
      <c r="E96" s="617">
        <v>1.1075762928320001</v>
      </c>
      <c r="F96" s="615">
        <v>59.999998110143999</v>
      </c>
      <c r="G96" s="616">
        <v>19.999999370047998</v>
      </c>
      <c r="H96" s="618">
        <v>4.0025199999999996</v>
      </c>
      <c r="I96" s="615">
        <v>34.87218</v>
      </c>
      <c r="J96" s="616">
        <v>14.872180629951</v>
      </c>
      <c r="K96" s="619">
        <v>0.58120301830599996</v>
      </c>
    </row>
    <row r="97" spans="1:11" ht="14.4" customHeight="1" thickBot="1" x14ac:dyDescent="0.35">
      <c r="A97" s="636" t="s">
        <v>426</v>
      </c>
      <c r="B97" s="620">
        <v>0</v>
      </c>
      <c r="C97" s="620">
        <v>12.705</v>
      </c>
      <c r="D97" s="621">
        <v>12.705</v>
      </c>
      <c r="E97" s="622" t="s">
        <v>353</v>
      </c>
      <c r="F97" s="620">
        <v>0</v>
      </c>
      <c r="G97" s="621">
        <v>0</v>
      </c>
      <c r="H97" s="623">
        <v>0</v>
      </c>
      <c r="I97" s="620">
        <v>0</v>
      </c>
      <c r="J97" s="621">
        <v>0</v>
      </c>
      <c r="K97" s="624" t="s">
        <v>336</v>
      </c>
    </row>
    <row r="98" spans="1:11" ht="14.4" customHeight="1" thickBot="1" x14ac:dyDescent="0.35">
      <c r="A98" s="637" t="s">
        <v>427</v>
      </c>
      <c r="B98" s="615">
        <v>0</v>
      </c>
      <c r="C98" s="615">
        <v>12.705</v>
      </c>
      <c r="D98" s="616">
        <v>12.705</v>
      </c>
      <c r="E98" s="625" t="s">
        <v>353</v>
      </c>
      <c r="F98" s="615">
        <v>0</v>
      </c>
      <c r="G98" s="616">
        <v>0</v>
      </c>
      <c r="H98" s="618">
        <v>0</v>
      </c>
      <c r="I98" s="615">
        <v>0</v>
      </c>
      <c r="J98" s="616">
        <v>0</v>
      </c>
      <c r="K98" s="626" t="s">
        <v>336</v>
      </c>
    </row>
    <row r="99" spans="1:11" ht="14.4" customHeight="1" thickBot="1" x14ac:dyDescent="0.35">
      <c r="A99" s="636" t="s">
        <v>428</v>
      </c>
      <c r="B99" s="620">
        <v>1973.91705091381</v>
      </c>
      <c r="C99" s="620">
        <v>1906.31077</v>
      </c>
      <c r="D99" s="621">
        <v>-67.606280913804</v>
      </c>
      <c r="E99" s="627">
        <v>0.96575019153700004</v>
      </c>
      <c r="F99" s="620">
        <v>2054.8388635759102</v>
      </c>
      <c r="G99" s="621">
        <v>684.94628785863802</v>
      </c>
      <c r="H99" s="623">
        <v>175.38274999999999</v>
      </c>
      <c r="I99" s="620">
        <v>689.89017000000001</v>
      </c>
      <c r="J99" s="621">
        <v>4.9438821413619998</v>
      </c>
      <c r="K99" s="628">
        <v>0.33573930405300001</v>
      </c>
    </row>
    <row r="100" spans="1:11" ht="14.4" customHeight="1" thickBot="1" x14ac:dyDescent="0.35">
      <c r="A100" s="637" t="s">
        <v>429</v>
      </c>
      <c r="B100" s="615">
        <v>1697.0993083880701</v>
      </c>
      <c r="C100" s="615">
        <v>1617.4589000000001</v>
      </c>
      <c r="D100" s="616">
        <v>-79.640408388066007</v>
      </c>
      <c r="E100" s="617">
        <v>0.95307262928299996</v>
      </c>
      <c r="F100" s="615">
        <v>1756.08121409059</v>
      </c>
      <c r="G100" s="616">
        <v>585.36040469686304</v>
      </c>
      <c r="H100" s="618">
        <v>146.77153999999999</v>
      </c>
      <c r="I100" s="615">
        <v>579.07642999999996</v>
      </c>
      <c r="J100" s="616">
        <v>-6.2839746968629999</v>
      </c>
      <c r="K100" s="619">
        <v>0.32975492554300001</v>
      </c>
    </row>
    <row r="101" spans="1:11" ht="14.4" customHeight="1" thickBot="1" x14ac:dyDescent="0.35">
      <c r="A101" s="637" t="s">
        <v>430</v>
      </c>
      <c r="B101" s="615">
        <v>0</v>
      </c>
      <c r="C101" s="615">
        <v>0</v>
      </c>
      <c r="D101" s="616">
        <v>0</v>
      </c>
      <c r="E101" s="617">
        <v>1</v>
      </c>
      <c r="F101" s="615">
        <v>0</v>
      </c>
      <c r="G101" s="616">
        <v>0</v>
      </c>
      <c r="H101" s="618">
        <v>3.39</v>
      </c>
      <c r="I101" s="615">
        <v>3.39</v>
      </c>
      <c r="J101" s="616">
        <v>3.39</v>
      </c>
      <c r="K101" s="626" t="s">
        <v>353</v>
      </c>
    </row>
    <row r="102" spans="1:11" ht="14.4" customHeight="1" thickBot="1" x14ac:dyDescent="0.35">
      <c r="A102" s="637" t="s">
        <v>431</v>
      </c>
      <c r="B102" s="615">
        <v>10.046754666987001</v>
      </c>
      <c r="C102" s="615">
        <v>4.6929999999999996</v>
      </c>
      <c r="D102" s="616">
        <v>-5.3537546669870002</v>
      </c>
      <c r="E102" s="617">
        <v>0.46711601462899999</v>
      </c>
      <c r="F102" s="615">
        <v>14.429962507253</v>
      </c>
      <c r="G102" s="616">
        <v>4.809987502417</v>
      </c>
      <c r="H102" s="618">
        <v>0</v>
      </c>
      <c r="I102" s="615">
        <v>4.0659999999999998</v>
      </c>
      <c r="J102" s="616">
        <v>-0.74398750241699996</v>
      </c>
      <c r="K102" s="619">
        <v>0.28177481389499998</v>
      </c>
    </row>
    <row r="103" spans="1:11" ht="14.4" customHeight="1" thickBot="1" x14ac:dyDescent="0.35">
      <c r="A103" s="637" t="s">
        <v>432</v>
      </c>
      <c r="B103" s="615">
        <v>266.77098785875103</v>
      </c>
      <c r="C103" s="615">
        <v>283.78687000000002</v>
      </c>
      <c r="D103" s="616">
        <v>17.015882141249001</v>
      </c>
      <c r="E103" s="617">
        <v>1.063784605206</v>
      </c>
      <c r="F103" s="615">
        <v>284.024946277352</v>
      </c>
      <c r="G103" s="616">
        <v>94.674982092449994</v>
      </c>
      <c r="H103" s="618">
        <v>25.221209999999999</v>
      </c>
      <c r="I103" s="615">
        <v>103.35774000000001</v>
      </c>
      <c r="J103" s="616">
        <v>8.682757907549</v>
      </c>
      <c r="K103" s="619">
        <v>0.36390373928300002</v>
      </c>
    </row>
    <row r="104" spans="1:11" ht="14.4" customHeight="1" thickBot="1" x14ac:dyDescent="0.35">
      <c r="A104" s="637" t="s">
        <v>433</v>
      </c>
      <c r="B104" s="615">
        <v>0</v>
      </c>
      <c r="C104" s="615">
        <v>0.372</v>
      </c>
      <c r="D104" s="616">
        <v>0.372</v>
      </c>
      <c r="E104" s="625" t="s">
        <v>336</v>
      </c>
      <c r="F104" s="615">
        <v>0.302740700719</v>
      </c>
      <c r="G104" s="616">
        <v>0.10091356690599999</v>
      </c>
      <c r="H104" s="618">
        <v>0</v>
      </c>
      <c r="I104" s="615">
        <v>0</v>
      </c>
      <c r="J104" s="616">
        <v>-0.10091356690599999</v>
      </c>
      <c r="K104" s="619">
        <v>0</v>
      </c>
    </row>
    <row r="105" spans="1:11" ht="14.4" customHeight="1" thickBot="1" x14ac:dyDescent="0.35">
      <c r="A105" s="636" t="s">
        <v>434</v>
      </c>
      <c r="B105" s="620">
        <v>839.23388250906896</v>
      </c>
      <c r="C105" s="620">
        <v>1203.96047</v>
      </c>
      <c r="D105" s="621">
        <v>364.72658749093102</v>
      </c>
      <c r="E105" s="627">
        <v>1.4345946881939999</v>
      </c>
      <c r="F105" s="620">
        <v>1300.6541216810899</v>
      </c>
      <c r="G105" s="621">
        <v>433.55137389369798</v>
      </c>
      <c r="H105" s="623">
        <v>284.06529</v>
      </c>
      <c r="I105" s="620">
        <v>491.87227000000001</v>
      </c>
      <c r="J105" s="621">
        <v>58.320896106302001</v>
      </c>
      <c r="K105" s="628">
        <v>0.37817299910899999</v>
      </c>
    </row>
    <row r="106" spans="1:11" ht="14.4" customHeight="1" thickBot="1" x14ac:dyDescent="0.35">
      <c r="A106" s="637" t="s">
        <v>435</v>
      </c>
      <c r="B106" s="615">
        <v>13.243588673</v>
      </c>
      <c r="C106" s="615">
        <v>0</v>
      </c>
      <c r="D106" s="616">
        <v>-13.243588673</v>
      </c>
      <c r="E106" s="617">
        <v>0</v>
      </c>
      <c r="F106" s="615">
        <v>94.999997007730002</v>
      </c>
      <c r="G106" s="616">
        <v>31.666665669242999</v>
      </c>
      <c r="H106" s="618">
        <v>0</v>
      </c>
      <c r="I106" s="615">
        <v>26.608000000000001</v>
      </c>
      <c r="J106" s="616">
        <v>-5.0586656692430001</v>
      </c>
      <c r="K106" s="619">
        <v>0.28008421934799999</v>
      </c>
    </row>
    <row r="107" spans="1:11" ht="14.4" customHeight="1" thickBot="1" x14ac:dyDescent="0.35">
      <c r="A107" s="637" t="s">
        <v>436</v>
      </c>
      <c r="B107" s="615">
        <v>454.87743852290498</v>
      </c>
      <c r="C107" s="615">
        <v>610.03963999999996</v>
      </c>
      <c r="D107" s="616">
        <v>155.16220147709501</v>
      </c>
      <c r="E107" s="617">
        <v>1.3411077102010001</v>
      </c>
      <c r="F107" s="615">
        <v>588.933108935409</v>
      </c>
      <c r="G107" s="616">
        <v>196.31103631180301</v>
      </c>
      <c r="H107" s="618">
        <v>34.936149999999998</v>
      </c>
      <c r="I107" s="615">
        <v>163.63481999999999</v>
      </c>
      <c r="J107" s="616">
        <v>-32.676216311803003</v>
      </c>
      <c r="K107" s="619">
        <v>0.27784958515199998</v>
      </c>
    </row>
    <row r="108" spans="1:11" ht="14.4" customHeight="1" thickBot="1" x14ac:dyDescent="0.35">
      <c r="A108" s="637" t="s">
        <v>437</v>
      </c>
      <c r="B108" s="615">
        <v>14.005101834368</v>
      </c>
      <c r="C108" s="615">
        <v>15.086600000000001</v>
      </c>
      <c r="D108" s="616">
        <v>1.0814981656310001</v>
      </c>
      <c r="E108" s="617">
        <v>1.0772217280830001</v>
      </c>
      <c r="F108" s="615">
        <v>22.005371564520001</v>
      </c>
      <c r="G108" s="616">
        <v>7.33512385484</v>
      </c>
      <c r="H108" s="618">
        <v>0</v>
      </c>
      <c r="I108" s="615">
        <v>11.2813</v>
      </c>
      <c r="J108" s="616">
        <v>3.9461761451589998</v>
      </c>
      <c r="K108" s="619">
        <v>0.51266119124200005</v>
      </c>
    </row>
    <row r="109" spans="1:11" ht="14.4" customHeight="1" thickBot="1" x14ac:dyDescent="0.35">
      <c r="A109" s="637" t="s">
        <v>438</v>
      </c>
      <c r="B109" s="615">
        <v>143.96710243309499</v>
      </c>
      <c r="C109" s="615">
        <v>370.13947000000002</v>
      </c>
      <c r="D109" s="616">
        <v>226.17236756690599</v>
      </c>
      <c r="E109" s="617">
        <v>2.571000344832</v>
      </c>
      <c r="F109" s="615">
        <v>430.053579254005</v>
      </c>
      <c r="G109" s="616">
        <v>143.35119308466801</v>
      </c>
      <c r="H109" s="618">
        <v>242.68258</v>
      </c>
      <c r="I109" s="615">
        <v>265.39735999999999</v>
      </c>
      <c r="J109" s="616">
        <v>122.04616691533199</v>
      </c>
      <c r="K109" s="619">
        <v>0.617126267058</v>
      </c>
    </row>
    <row r="110" spans="1:11" ht="14.4" customHeight="1" thickBot="1" x14ac:dyDescent="0.35">
      <c r="A110" s="637" t="s">
        <v>439</v>
      </c>
      <c r="B110" s="615">
        <v>213.1406510457</v>
      </c>
      <c r="C110" s="615">
        <v>208.69476</v>
      </c>
      <c r="D110" s="616">
        <v>-4.4458910456999998</v>
      </c>
      <c r="E110" s="617">
        <v>0.979141045953</v>
      </c>
      <c r="F110" s="615">
        <v>164.66206491942799</v>
      </c>
      <c r="G110" s="616">
        <v>54.887354973142003</v>
      </c>
      <c r="H110" s="618">
        <v>6.4465599999999998</v>
      </c>
      <c r="I110" s="615">
        <v>24.950790000000001</v>
      </c>
      <c r="J110" s="616">
        <v>-29.936564973142001</v>
      </c>
      <c r="K110" s="619">
        <v>0.151527250749</v>
      </c>
    </row>
    <row r="111" spans="1:11" ht="14.4" customHeight="1" thickBot="1" x14ac:dyDescent="0.35">
      <c r="A111" s="636" t="s">
        <v>440</v>
      </c>
      <c r="B111" s="620">
        <v>299.999999999995</v>
      </c>
      <c r="C111" s="620">
        <v>158.22211999999999</v>
      </c>
      <c r="D111" s="621">
        <v>-141.77787999999501</v>
      </c>
      <c r="E111" s="627">
        <v>0.52740706666600001</v>
      </c>
      <c r="F111" s="620">
        <v>289.99999086570301</v>
      </c>
      <c r="G111" s="621">
        <v>96.6666636219</v>
      </c>
      <c r="H111" s="623">
        <v>0.372</v>
      </c>
      <c r="I111" s="620">
        <v>5.8288200000000003</v>
      </c>
      <c r="J111" s="621">
        <v>-90.837843621900006</v>
      </c>
      <c r="K111" s="628">
        <v>2.0099379943000002E-2</v>
      </c>
    </row>
    <row r="112" spans="1:11" ht="14.4" customHeight="1" thickBot="1" x14ac:dyDescent="0.35">
      <c r="A112" s="637" t="s">
        <v>441</v>
      </c>
      <c r="B112" s="615">
        <v>0</v>
      </c>
      <c r="C112" s="615">
        <v>2.36</v>
      </c>
      <c r="D112" s="616">
        <v>2.36</v>
      </c>
      <c r="E112" s="625" t="s">
        <v>336</v>
      </c>
      <c r="F112" s="615">
        <v>0</v>
      </c>
      <c r="G112" s="616">
        <v>0</v>
      </c>
      <c r="H112" s="618">
        <v>0</v>
      </c>
      <c r="I112" s="615">
        <v>0</v>
      </c>
      <c r="J112" s="616">
        <v>0</v>
      </c>
      <c r="K112" s="626" t="s">
        <v>336</v>
      </c>
    </row>
    <row r="113" spans="1:11" ht="14.4" customHeight="1" thickBot="1" x14ac:dyDescent="0.35">
      <c r="A113" s="637" t="s">
        <v>442</v>
      </c>
      <c r="B113" s="615">
        <v>99.999999999997996</v>
      </c>
      <c r="C113" s="615">
        <v>155.86212</v>
      </c>
      <c r="D113" s="616">
        <v>55.862120000000999</v>
      </c>
      <c r="E113" s="617">
        <v>1.5586211999999999</v>
      </c>
      <c r="F113" s="615">
        <v>99.999996850241999</v>
      </c>
      <c r="G113" s="616">
        <v>33.333332283414002</v>
      </c>
      <c r="H113" s="618">
        <v>0.372</v>
      </c>
      <c r="I113" s="615">
        <v>5.8288200000000003</v>
      </c>
      <c r="J113" s="616">
        <v>-27.504512283414002</v>
      </c>
      <c r="K113" s="619">
        <v>5.8288201834999998E-2</v>
      </c>
    </row>
    <row r="114" spans="1:11" ht="14.4" customHeight="1" thickBot="1" x14ac:dyDescent="0.35">
      <c r="A114" s="637" t="s">
        <v>443</v>
      </c>
      <c r="B114" s="615">
        <v>199.99999999999599</v>
      </c>
      <c r="C114" s="615">
        <v>0</v>
      </c>
      <c r="D114" s="616">
        <v>-199.99999999999599</v>
      </c>
      <c r="E114" s="617">
        <v>0</v>
      </c>
      <c r="F114" s="615">
        <v>189.99999401546</v>
      </c>
      <c r="G114" s="616">
        <v>63.333331338485998</v>
      </c>
      <c r="H114" s="618">
        <v>0</v>
      </c>
      <c r="I114" s="615">
        <v>0</v>
      </c>
      <c r="J114" s="616">
        <v>-63.333331338485998</v>
      </c>
      <c r="K114" s="619">
        <v>0</v>
      </c>
    </row>
    <row r="115" spans="1:11" ht="14.4" customHeight="1" thickBot="1" x14ac:dyDescent="0.35">
      <c r="A115" s="634" t="s">
        <v>48</v>
      </c>
      <c r="B115" s="615">
        <v>69612.343919671504</v>
      </c>
      <c r="C115" s="615">
        <v>79034.170819999999</v>
      </c>
      <c r="D115" s="616">
        <v>9421.8269003285805</v>
      </c>
      <c r="E115" s="617">
        <v>1.1353470716509999</v>
      </c>
      <c r="F115" s="615">
        <v>77231.997567379207</v>
      </c>
      <c r="G115" s="616">
        <v>25743.9991891264</v>
      </c>
      <c r="H115" s="618">
        <v>6744.5240999999996</v>
      </c>
      <c r="I115" s="615">
        <v>26826.179390000001</v>
      </c>
      <c r="J115" s="616">
        <v>1082.1802008736299</v>
      </c>
      <c r="K115" s="619">
        <v>0.34734540391199997</v>
      </c>
    </row>
    <row r="116" spans="1:11" ht="14.4" customHeight="1" thickBot="1" x14ac:dyDescent="0.35">
      <c r="A116" s="640" t="s">
        <v>444</v>
      </c>
      <c r="B116" s="620">
        <v>51628.999999999098</v>
      </c>
      <c r="C116" s="620">
        <v>58721.599999999999</v>
      </c>
      <c r="D116" s="621">
        <v>7092.6000000009599</v>
      </c>
      <c r="E116" s="627">
        <v>1.137376280772</v>
      </c>
      <c r="F116" s="620">
        <v>57280.998195787302</v>
      </c>
      <c r="G116" s="621">
        <v>19093.666065262401</v>
      </c>
      <c r="H116" s="623">
        <v>4999.8040000000001</v>
      </c>
      <c r="I116" s="620">
        <v>19893.666000000001</v>
      </c>
      <c r="J116" s="621">
        <v>799.99993473757104</v>
      </c>
      <c r="K116" s="628">
        <v>0.34729956925599997</v>
      </c>
    </row>
    <row r="117" spans="1:11" ht="14.4" customHeight="1" thickBot="1" x14ac:dyDescent="0.35">
      <c r="A117" s="636" t="s">
        <v>445</v>
      </c>
      <c r="B117" s="620">
        <v>51379.999999999098</v>
      </c>
      <c r="C117" s="620">
        <v>58525.616000000002</v>
      </c>
      <c r="D117" s="621">
        <v>7145.6160000009604</v>
      </c>
      <c r="E117" s="627">
        <v>1.139073880887</v>
      </c>
      <c r="F117" s="620">
        <v>56999.998204638097</v>
      </c>
      <c r="G117" s="621">
        <v>18999.999401546</v>
      </c>
      <c r="H117" s="623">
        <v>4984.7110000000002</v>
      </c>
      <c r="I117" s="620">
        <v>19805.624</v>
      </c>
      <c r="J117" s="621">
        <v>805.624598453967</v>
      </c>
      <c r="K117" s="628">
        <v>0.34746709866300002</v>
      </c>
    </row>
    <row r="118" spans="1:11" ht="14.4" customHeight="1" thickBot="1" x14ac:dyDescent="0.35">
      <c r="A118" s="637" t="s">
        <v>446</v>
      </c>
      <c r="B118" s="615">
        <v>51379.999999999098</v>
      </c>
      <c r="C118" s="615">
        <v>58525.616000000002</v>
      </c>
      <c r="D118" s="616">
        <v>7145.6160000009604</v>
      </c>
      <c r="E118" s="617">
        <v>1.139073880887</v>
      </c>
      <c r="F118" s="615">
        <v>56999.998204638097</v>
      </c>
      <c r="G118" s="616">
        <v>18999.999401546</v>
      </c>
      <c r="H118" s="618">
        <v>4984.7110000000002</v>
      </c>
      <c r="I118" s="615">
        <v>19805.624</v>
      </c>
      <c r="J118" s="616">
        <v>805.624598453967</v>
      </c>
      <c r="K118" s="619">
        <v>0.34746709866300002</v>
      </c>
    </row>
    <row r="119" spans="1:11" ht="14.4" customHeight="1" thickBot="1" x14ac:dyDescent="0.35">
      <c r="A119" s="636" t="s">
        <v>447</v>
      </c>
      <c r="B119" s="620">
        <v>76.999999999997996</v>
      </c>
      <c r="C119" s="620">
        <v>101.6</v>
      </c>
      <c r="D119" s="621">
        <v>24.600000000001</v>
      </c>
      <c r="E119" s="627">
        <v>1.3194805194799999</v>
      </c>
      <c r="F119" s="620">
        <v>105.999996661257</v>
      </c>
      <c r="G119" s="621">
        <v>35.333332220419003</v>
      </c>
      <c r="H119" s="623">
        <v>8</v>
      </c>
      <c r="I119" s="620">
        <v>28.8</v>
      </c>
      <c r="J119" s="621">
        <v>-6.533332220418</v>
      </c>
      <c r="K119" s="628">
        <v>0.27169812176500002</v>
      </c>
    </row>
    <row r="120" spans="1:11" ht="14.4" customHeight="1" thickBot="1" x14ac:dyDescent="0.35">
      <c r="A120" s="637" t="s">
        <v>448</v>
      </c>
      <c r="B120" s="615">
        <v>76.999999999997996</v>
      </c>
      <c r="C120" s="615">
        <v>101.6</v>
      </c>
      <c r="D120" s="616">
        <v>24.600000000001</v>
      </c>
      <c r="E120" s="617">
        <v>1.3194805194799999</v>
      </c>
      <c r="F120" s="615">
        <v>105.999996661257</v>
      </c>
      <c r="G120" s="616">
        <v>35.333332220419003</v>
      </c>
      <c r="H120" s="618">
        <v>8</v>
      </c>
      <c r="I120" s="615">
        <v>28.8</v>
      </c>
      <c r="J120" s="616">
        <v>-6.533332220418</v>
      </c>
      <c r="K120" s="619">
        <v>0.27169812176500002</v>
      </c>
    </row>
    <row r="121" spans="1:11" ht="14.4" customHeight="1" thickBot="1" x14ac:dyDescent="0.35">
      <c r="A121" s="636" t="s">
        <v>449</v>
      </c>
      <c r="B121" s="620">
        <v>171.99999999999699</v>
      </c>
      <c r="C121" s="620">
        <v>94.384</v>
      </c>
      <c r="D121" s="621">
        <v>-77.615999999996006</v>
      </c>
      <c r="E121" s="627">
        <v>0.54874418604599995</v>
      </c>
      <c r="F121" s="620">
        <v>174.999994487924</v>
      </c>
      <c r="G121" s="621">
        <v>58.333331495974001</v>
      </c>
      <c r="H121" s="623">
        <v>7.093</v>
      </c>
      <c r="I121" s="620">
        <v>59.241999999999997</v>
      </c>
      <c r="J121" s="621">
        <v>0.90866850402499999</v>
      </c>
      <c r="K121" s="628">
        <v>0.33852572494799998</v>
      </c>
    </row>
    <row r="122" spans="1:11" ht="14.4" customHeight="1" thickBot="1" x14ac:dyDescent="0.35">
      <c r="A122" s="637" t="s">
        <v>450</v>
      </c>
      <c r="B122" s="615">
        <v>171.99999999999699</v>
      </c>
      <c r="C122" s="615">
        <v>94.384</v>
      </c>
      <c r="D122" s="616">
        <v>-77.615999999996006</v>
      </c>
      <c r="E122" s="617">
        <v>0.54874418604599995</v>
      </c>
      <c r="F122" s="615">
        <v>174.999994487924</v>
      </c>
      <c r="G122" s="616">
        <v>58.333331495974001</v>
      </c>
      <c r="H122" s="618">
        <v>7.093</v>
      </c>
      <c r="I122" s="615">
        <v>59.241999999999997</v>
      </c>
      <c r="J122" s="616">
        <v>0.90866850402499999</v>
      </c>
      <c r="K122" s="619">
        <v>0.33852572494799998</v>
      </c>
    </row>
    <row r="123" spans="1:11" ht="14.4" customHeight="1" thickBot="1" x14ac:dyDescent="0.35">
      <c r="A123" s="635" t="s">
        <v>451</v>
      </c>
      <c r="B123" s="615">
        <v>17469.343919672399</v>
      </c>
      <c r="C123" s="615">
        <v>19726.125530000001</v>
      </c>
      <c r="D123" s="616">
        <v>2256.7816103276</v>
      </c>
      <c r="E123" s="617">
        <v>1.1291852527890001</v>
      </c>
      <c r="F123" s="615">
        <v>19380.999389545501</v>
      </c>
      <c r="G123" s="616">
        <v>6460.33312984849</v>
      </c>
      <c r="H123" s="618">
        <v>1694.8011300000001</v>
      </c>
      <c r="I123" s="615">
        <v>6733.8666599999997</v>
      </c>
      <c r="J123" s="616">
        <v>273.533530151511</v>
      </c>
      <c r="K123" s="619">
        <v>0.34744682276900002</v>
      </c>
    </row>
    <row r="124" spans="1:11" ht="14.4" customHeight="1" thickBot="1" x14ac:dyDescent="0.35">
      <c r="A124" s="636" t="s">
        <v>452</v>
      </c>
      <c r="B124" s="620">
        <v>4624.3439196726704</v>
      </c>
      <c r="C124" s="620">
        <v>5268.1421600000003</v>
      </c>
      <c r="D124" s="621">
        <v>643.79824032733495</v>
      </c>
      <c r="E124" s="627">
        <v>1.139219368522</v>
      </c>
      <c r="F124" s="620">
        <v>5129.9998384174296</v>
      </c>
      <c r="G124" s="621">
        <v>1709.9999461391401</v>
      </c>
      <c r="H124" s="623">
        <v>448.62338</v>
      </c>
      <c r="I124" s="620">
        <v>1782.5084099999999</v>
      </c>
      <c r="J124" s="621">
        <v>72.508463860857006</v>
      </c>
      <c r="K124" s="628">
        <v>0.34746753726000001</v>
      </c>
    </row>
    <row r="125" spans="1:11" ht="14.4" customHeight="1" thickBot="1" x14ac:dyDescent="0.35">
      <c r="A125" s="637" t="s">
        <v>453</v>
      </c>
      <c r="B125" s="615">
        <v>4624.3439196726704</v>
      </c>
      <c r="C125" s="615">
        <v>5268.1421600000003</v>
      </c>
      <c r="D125" s="616">
        <v>643.79824032733495</v>
      </c>
      <c r="E125" s="617">
        <v>1.139219368522</v>
      </c>
      <c r="F125" s="615">
        <v>5129.9998384174296</v>
      </c>
      <c r="G125" s="616">
        <v>1709.9999461391401</v>
      </c>
      <c r="H125" s="618">
        <v>448.62338</v>
      </c>
      <c r="I125" s="615">
        <v>1782.5084099999999</v>
      </c>
      <c r="J125" s="616">
        <v>72.508463860857006</v>
      </c>
      <c r="K125" s="619">
        <v>0.34746753726000001</v>
      </c>
    </row>
    <row r="126" spans="1:11" ht="14.4" customHeight="1" thickBot="1" x14ac:dyDescent="0.35">
      <c r="A126" s="636" t="s">
        <v>454</v>
      </c>
      <c r="B126" s="620">
        <v>12844.9999999997</v>
      </c>
      <c r="C126" s="620">
        <v>14457.98337</v>
      </c>
      <c r="D126" s="621">
        <v>1612.98337000027</v>
      </c>
      <c r="E126" s="627">
        <v>1.1255728586989999</v>
      </c>
      <c r="F126" s="620">
        <v>14250.999551127999</v>
      </c>
      <c r="G126" s="621">
        <v>4750.3331837093501</v>
      </c>
      <c r="H126" s="623">
        <v>1246.1777500000001</v>
      </c>
      <c r="I126" s="620">
        <v>4951.3582500000002</v>
      </c>
      <c r="J126" s="621">
        <v>201.02506629065601</v>
      </c>
      <c r="K126" s="628">
        <v>0.34743936607600001</v>
      </c>
    </row>
    <row r="127" spans="1:11" ht="14.4" customHeight="1" thickBot="1" x14ac:dyDescent="0.35">
      <c r="A127" s="637" t="s">
        <v>455</v>
      </c>
      <c r="B127" s="615">
        <v>12844.9999999997</v>
      </c>
      <c r="C127" s="615">
        <v>14457.98337</v>
      </c>
      <c r="D127" s="616">
        <v>1612.98337000027</v>
      </c>
      <c r="E127" s="617">
        <v>1.1255728586989999</v>
      </c>
      <c r="F127" s="615">
        <v>14250.999551127999</v>
      </c>
      <c r="G127" s="616">
        <v>4750.3331837093501</v>
      </c>
      <c r="H127" s="618">
        <v>1246.1777500000001</v>
      </c>
      <c r="I127" s="615">
        <v>4951.3582500000002</v>
      </c>
      <c r="J127" s="616">
        <v>201.02506629065601</v>
      </c>
      <c r="K127" s="619">
        <v>0.34743936607600001</v>
      </c>
    </row>
    <row r="128" spans="1:11" ht="14.4" customHeight="1" thickBot="1" x14ac:dyDescent="0.35">
      <c r="A128" s="635" t="s">
        <v>456</v>
      </c>
      <c r="B128" s="615">
        <v>513.99999999999</v>
      </c>
      <c r="C128" s="615">
        <v>586.44529</v>
      </c>
      <c r="D128" s="616">
        <v>72.445290000010004</v>
      </c>
      <c r="E128" s="617">
        <v>1.1409441439679999</v>
      </c>
      <c r="F128" s="615">
        <v>569.99998204638098</v>
      </c>
      <c r="G128" s="616">
        <v>189.99999401546</v>
      </c>
      <c r="H128" s="618">
        <v>49.918970000000002</v>
      </c>
      <c r="I128" s="615">
        <v>198.64672999999999</v>
      </c>
      <c r="J128" s="616">
        <v>8.6467359845389993</v>
      </c>
      <c r="K128" s="619">
        <v>0.34850304606400001</v>
      </c>
    </row>
    <row r="129" spans="1:11" ht="14.4" customHeight="1" thickBot="1" x14ac:dyDescent="0.35">
      <c r="A129" s="636" t="s">
        <v>457</v>
      </c>
      <c r="B129" s="620">
        <v>513.99999999999</v>
      </c>
      <c r="C129" s="620">
        <v>586.44529</v>
      </c>
      <c r="D129" s="621">
        <v>72.445290000010004</v>
      </c>
      <c r="E129" s="627">
        <v>1.1409441439679999</v>
      </c>
      <c r="F129" s="620">
        <v>569.99998204638098</v>
      </c>
      <c r="G129" s="621">
        <v>189.99999401546</v>
      </c>
      <c r="H129" s="623">
        <v>49.918970000000002</v>
      </c>
      <c r="I129" s="620">
        <v>198.64672999999999</v>
      </c>
      <c r="J129" s="621">
        <v>8.6467359845389993</v>
      </c>
      <c r="K129" s="628">
        <v>0.34850304606400001</v>
      </c>
    </row>
    <row r="130" spans="1:11" ht="14.4" customHeight="1" thickBot="1" x14ac:dyDescent="0.35">
      <c r="A130" s="637" t="s">
        <v>458</v>
      </c>
      <c r="B130" s="615">
        <v>513.99999999999</v>
      </c>
      <c r="C130" s="615">
        <v>586.44529</v>
      </c>
      <c r="D130" s="616">
        <v>72.445290000010004</v>
      </c>
      <c r="E130" s="617">
        <v>1.1409441439679999</v>
      </c>
      <c r="F130" s="615">
        <v>569.99998204638098</v>
      </c>
      <c r="G130" s="616">
        <v>189.99999401546</v>
      </c>
      <c r="H130" s="618">
        <v>49.918970000000002</v>
      </c>
      <c r="I130" s="615">
        <v>198.64672999999999</v>
      </c>
      <c r="J130" s="616">
        <v>8.6467359845389993</v>
      </c>
      <c r="K130" s="619">
        <v>0.34850304606400001</v>
      </c>
    </row>
    <row r="131" spans="1:11" ht="14.4" customHeight="1" thickBot="1" x14ac:dyDescent="0.35">
      <c r="A131" s="634" t="s">
        <v>459</v>
      </c>
      <c r="B131" s="615">
        <v>0</v>
      </c>
      <c r="C131" s="615">
        <v>-48.269759999999003</v>
      </c>
      <c r="D131" s="616">
        <v>-48.269759999999003</v>
      </c>
      <c r="E131" s="625" t="s">
        <v>336</v>
      </c>
      <c r="F131" s="615">
        <v>0</v>
      </c>
      <c r="G131" s="616">
        <v>0</v>
      </c>
      <c r="H131" s="618">
        <v>24.315000000000001</v>
      </c>
      <c r="I131" s="615">
        <v>52.020449999999997</v>
      </c>
      <c r="J131" s="616">
        <v>52.020449999999997</v>
      </c>
      <c r="K131" s="626" t="s">
        <v>336</v>
      </c>
    </row>
    <row r="132" spans="1:11" ht="14.4" customHeight="1" thickBot="1" x14ac:dyDescent="0.35">
      <c r="A132" s="635" t="s">
        <v>460</v>
      </c>
      <c r="B132" s="615">
        <v>0</v>
      </c>
      <c r="C132" s="615">
        <v>-289.75</v>
      </c>
      <c r="D132" s="616">
        <v>-289.75</v>
      </c>
      <c r="E132" s="625" t="s">
        <v>353</v>
      </c>
      <c r="F132" s="615">
        <v>0</v>
      </c>
      <c r="G132" s="616">
        <v>0</v>
      </c>
      <c r="H132" s="618">
        <v>0</v>
      </c>
      <c r="I132" s="615">
        <v>0</v>
      </c>
      <c r="J132" s="616">
        <v>0</v>
      </c>
      <c r="K132" s="626" t="s">
        <v>336</v>
      </c>
    </row>
    <row r="133" spans="1:11" ht="14.4" customHeight="1" thickBot="1" x14ac:dyDescent="0.35">
      <c r="A133" s="636" t="s">
        <v>461</v>
      </c>
      <c r="B133" s="620">
        <v>0</v>
      </c>
      <c r="C133" s="620">
        <v>-289.75</v>
      </c>
      <c r="D133" s="621">
        <v>-289.75</v>
      </c>
      <c r="E133" s="622" t="s">
        <v>353</v>
      </c>
      <c r="F133" s="620">
        <v>0</v>
      </c>
      <c r="G133" s="621">
        <v>0</v>
      </c>
      <c r="H133" s="623">
        <v>0</v>
      </c>
      <c r="I133" s="620">
        <v>0</v>
      </c>
      <c r="J133" s="621">
        <v>0</v>
      </c>
      <c r="K133" s="624" t="s">
        <v>336</v>
      </c>
    </row>
    <row r="134" spans="1:11" ht="14.4" customHeight="1" thickBot="1" x14ac:dyDescent="0.35">
      <c r="A134" s="637" t="s">
        <v>462</v>
      </c>
      <c r="B134" s="615">
        <v>0</v>
      </c>
      <c r="C134" s="615">
        <v>-289.75</v>
      </c>
      <c r="D134" s="616">
        <v>-289.75</v>
      </c>
      <c r="E134" s="625" t="s">
        <v>353</v>
      </c>
      <c r="F134" s="615">
        <v>0</v>
      </c>
      <c r="G134" s="616">
        <v>0</v>
      </c>
      <c r="H134" s="618">
        <v>0</v>
      </c>
      <c r="I134" s="615">
        <v>0</v>
      </c>
      <c r="J134" s="616">
        <v>0</v>
      </c>
      <c r="K134" s="626" t="s">
        <v>336</v>
      </c>
    </row>
    <row r="135" spans="1:11" ht="14.4" customHeight="1" thickBot="1" x14ac:dyDescent="0.35">
      <c r="A135" s="635" t="s">
        <v>463</v>
      </c>
      <c r="B135" s="615">
        <v>0</v>
      </c>
      <c r="C135" s="615">
        <v>241.48024000000001</v>
      </c>
      <c r="D135" s="616">
        <v>241.48024000000001</v>
      </c>
      <c r="E135" s="625" t="s">
        <v>336</v>
      </c>
      <c r="F135" s="615">
        <v>0</v>
      </c>
      <c r="G135" s="616">
        <v>0</v>
      </c>
      <c r="H135" s="618">
        <v>24.315000000000001</v>
      </c>
      <c r="I135" s="615">
        <v>52.020449999999997</v>
      </c>
      <c r="J135" s="616">
        <v>52.020449999999997</v>
      </c>
      <c r="K135" s="626" t="s">
        <v>336</v>
      </c>
    </row>
    <row r="136" spans="1:11" ht="14.4" customHeight="1" thickBot="1" x14ac:dyDescent="0.35">
      <c r="A136" s="636" t="s">
        <v>464</v>
      </c>
      <c r="B136" s="620">
        <v>0</v>
      </c>
      <c r="C136" s="620">
        <v>210.90977000000001</v>
      </c>
      <c r="D136" s="621">
        <v>210.90977000000001</v>
      </c>
      <c r="E136" s="622" t="s">
        <v>336</v>
      </c>
      <c r="F136" s="620">
        <v>0</v>
      </c>
      <c r="G136" s="621">
        <v>0</v>
      </c>
      <c r="H136" s="623">
        <v>19.274999999999999</v>
      </c>
      <c r="I136" s="620">
        <v>46.030450000000002</v>
      </c>
      <c r="J136" s="621">
        <v>46.030450000000002</v>
      </c>
      <c r="K136" s="624" t="s">
        <v>336</v>
      </c>
    </row>
    <row r="137" spans="1:11" ht="14.4" customHeight="1" thickBot="1" x14ac:dyDescent="0.35">
      <c r="A137" s="637" t="s">
        <v>465</v>
      </c>
      <c r="B137" s="615">
        <v>0</v>
      </c>
      <c r="C137" s="615">
        <v>20.732769999999999</v>
      </c>
      <c r="D137" s="616">
        <v>20.732769999999999</v>
      </c>
      <c r="E137" s="625" t="s">
        <v>336</v>
      </c>
      <c r="F137" s="615">
        <v>0</v>
      </c>
      <c r="G137" s="616">
        <v>0</v>
      </c>
      <c r="H137" s="618">
        <v>0.255</v>
      </c>
      <c r="I137" s="615">
        <v>2.54745</v>
      </c>
      <c r="J137" s="616">
        <v>2.54745</v>
      </c>
      <c r="K137" s="626" t="s">
        <v>336</v>
      </c>
    </row>
    <row r="138" spans="1:11" ht="14.4" customHeight="1" thickBot="1" x14ac:dyDescent="0.35">
      <c r="A138" s="637" t="s">
        <v>466</v>
      </c>
      <c r="B138" s="615">
        <v>0</v>
      </c>
      <c r="C138" s="615">
        <v>6.33</v>
      </c>
      <c r="D138" s="616">
        <v>6.33</v>
      </c>
      <c r="E138" s="625" t="s">
        <v>336</v>
      </c>
      <c r="F138" s="615">
        <v>0</v>
      </c>
      <c r="G138" s="616">
        <v>0</v>
      </c>
      <c r="H138" s="618">
        <v>1</v>
      </c>
      <c r="I138" s="615">
        <v>5.8</v>
      </c>
      <c r="J138" s="616">
        <v>5.8</v>
      </c>
      <c r="K138" s="626" t="s">
        <v>336</v>
      </c>
    </row>
    <row r="139" spans="1:11" ht="14.4" customHeight="1" thickBot="1" x14ac:dyDescent="0.35">
      <c r="A139" s="637" t="s">
        <v>467</v>
      </c>
      <c r="B139" s="615">
        <v>0</v>
      </c>
      <c r="C139" s="615">
        <v>183.547</v>
      </c>
      <c r="D139" s="616">
        <v>183.547</v>
      </c>
      <c r="E139" s="625" t="s">
        <v>336</v>
      </c>
      <c r="F139" s="615">
        <v>0</v>
      </c>
      <c r="G139" s="616">
        <v>0</v>
      </c>
      <c r="H139" s="618">
        <v>18.02</v>
      </c>
      <c r="I139" s="615">
        <v>36.982999999999997</v>
      </c>
      <c r="J139" s="616">
        <v>36.982999999999997</v>
      </c>
      <c r="K139" s="626" t="s">
        <v>336</v>
      </c>
    </row>
    <row r="140" spans="1:11" ht="14.4" customHeight="1" thickBot="1" x14ac:dyDescent="0.35">
      <c r="A140" s="637" t="s">
        <v>468</v>
      </c>
      <c r="B140" s="615">
        <v>0</v>
      </c>
      <c r="C140" s="615">
        <v>0.3</v>
      </c>
      <c r="D140" s="616">
        <v>0.3</v>
      </c>
      <c r="E140" s="625" t="s">
        <v>336</v>
      </c>
      <c r="F140" s="615">
        <v>0</v>
      </c>
      <c r="G140" s="616">
        <v>0</v>
      </c>
      <c r="H140" s="618">
        <v>0</v>
      </c>
      <c r="I140" s="615">
        <v>0.7</v>
      </c>
      <c r="J140" s="616">
        <v>0.7</v>
      </c>
      <c r="K140" s="626" t="s">
        <v>336</v>
      </c>
    </row>
    <row r="141" spans="1:11" ht="14.4" customHeight="1" thickBot="1" x14ac:dyDescent="0.35">
      <c r="A141" s="636" t="s">
        <v>469</v>
      </c>
      <c r="B141" s="620">
        <v>0</v>
      </c>
      <c r="C141" s="620">
        <v>6.3724699999999999</v>
      </c>
      <c r="D141" s="621">
        <v>6.3724699999999999</v>
      </c>
      <c r="E141" s="622" t="s">
        <v>353</v>
      </c>
      <c r="F141" s="620">
        <v>0</v>
      </c>
      <c r="G141" s="621">
        <v>0</v>
      </c>
      <c r="H141" s="623">
        <v>0</v>
      </c>
      <c r="I141" s="620">
        <v>0</v>
      </c>
      <c r="J141" s="621">
        <v>0</v>
      </c>
      <c r="K141" s="624" t="s">
        <v>336</v>
      </c>
    </row>
    <row r="142" spans="1:11" ht="14.4" customHeight="1" thickBot="1" x14ac:dyDescent="0.35">
      <c r="A142" s="637" t="s">
        <v>470</v>
      </c>
      <c r="B142" s="615">
        <v>0</v>
      </c>
      <c r="C142" s="615">
        <v>6.3724699999999999</v>
      </c>
      <c r="D142" s="616">
        <v>6.3724699999999999</v>
      </c>
      <c r="E142" s="625" t="s">
        <v>353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336</v>
      </c>
    </row>
    <row r="143" spans="1:11" ht="14.4" customHeight="1" thickBot="1" x14ac:dyDescent="0.35">
      <c r="A143" s="639" t="s">
        <v>471</v>
      </c>
      <c r="B143" s="615">
        <v>0</v>
      </c>
      <c r="C143" s="615">
        <v>1.5</v>
      </c>
      <c r="D143" s="616">
        <v>1.5</v>
      </c>
      <c r="E143" s="625" t="s">
        <v>353</v>
      </c>
      <c r="F143" s="615">
        <v>0</v>
      </c>
      <c r="G143" s="616">
        <v>0</v>
      </c>
      <c r="H143" s="618">
        <v>0</v>
      </c>
      <c r="I143" s="615">
        <v>0</v>
      </c>
      <c r="J143" s="616">
        <v>0</v>
      </c>
      <c r="K143" s="626" t="s">
        <v>336</v>
      </c>
    </row>
    <row r="144" spans="1:11" ht="14.4" customHeight="1" thickBot="1" x14ac:dyDescent="0.35">
      <c r="A144" s="637" t="s">
        <v>472</v>
      </c>
      <c r="B144" s="615">
        <v>0</v>
      </c>
      <c r="C144" s="615">
        <v>1.5</v>
      </c>
      <c r="D144" s="616">
        <v>1.5</v>
      </c>
      <c r="E144" s="625" t="s">
        <v>353</v>
      </c>
      <c r="F144" s="615">
        <v>0</v>
      </c>
      <c r="G144" s="616">
        <v>0</v>
      </c>
      <c r="H144" s="618">
        <v>0</v>
      </c>
      <c r="I144" s="615">
        <v>0</v>
      </c>
      <c r="J144" s="616">
        <v>0</v>
      </c>
      <c r="K144" s="626" t="s">
        <v>336</v>
      </c>
    </row>
    <row r="145" spans="1:11" ht="14.4" customHeight="1" thickBot="1" x14ac:dyDescent="0.35">
      <c r="A145" s="639" t="s">
        <v>473</v>
      </c>
      <c r="B145" s="615">
        <v>0</v>
      </c>
      <c r="C145" s="615">
        <v>0</v>
      </c>
      <c r="D145" s="616">
        <v>0</v>
      </c>
      <c r="E145" s="617">
        <v>1</v>
      </c>
      <c r="F145" s="615">
        <v>0</v>
      </c>
      <c r="G145" s="616">
        <v>0</v>
      </c>
      <c r="H145" s="618">
        <v>1</v>
      </c>
      <c r="I145" s="615">
        <v>1</v>
      </c>
      <c r="J145" s="616">
        <v>1</v>
      </c>
      <c r="K145" s="626" t="s">
        <v>353</v>
      </c>
    </row>
    <row r="146" spans="1:11" ht="14.4" customHeight="1" thickBot="1" x14ac:dyDescent="0.35">
      <c r="A146" s="637" t="s">
        <v>474</v>
      </c>
      <c r="B146" s="615">
        <v>0</v>
      </c>
      <c r="C146" s="615">
        <v>0</v>
      </c>
      <c r="D146" s="616">
        <v>0</v>
      </c>
      <c r="E146" s="617">
        <v>1</v>
      </c>
      <c r="F146" s="615">
        <v>0</v>
      </c>
      <c r="G146" s="616">
        <v>0</v>
      </c>
      <c r="H146" s="618">
        <v>1</v>
      </c>
      <c r="I146" s="615">
        <v>1</v>
      </c>
      <c r="J146" s="616">
        <v>1</v>
      </c>
      <c r="K146" s="626" t="s">
        <v>353</v>
      </c>
    </row>
    <row r="147" spans="1:11" ht="14.4" customHeight="1" thickBot="1" x14ac:dyDescent="0.35">
      <c r="A147" s="639" t="s">
        <v>475</v>
      </c>
      <c r="B147" s="615">
        <v>0</v>
      </c>
      <c r="C147" s="615">
        <v>21.6</v>
      </c>
      <c r="D147" s="616">
        <v>21.6</v>
      </c>
      <c r="E147" s="625" t="s">
        <v>336</v>
      </c>
      <c r="F147" s="615">
        <v>0</v>
      </c>
      <c r="G147" s="616">
        <v>0</v>
      </c>
      <c r="H147" s="618">
        <v>4.04</v>
      </c>
      <c r="I147" s="615">
        <v>4.99</v>
      </c>
      <c r="J147" s="616">
        <v>4.99</v>
      </c>
      <c r="K147" s="626" t="s">
        <v>336</v>
      </c>
    </row>
    <row r="148" spans="1:11" ht="14.4" customHeight="1" thickBot="1" x14ac:dyDescent="0.35">
      <c r="A148" s="637" t="s">
        <v>476</v>
      </c>
      <c r="B148" s="615">
        <v>0</v>
      </c>
      <c r="C148" s="615">
        <v>21.6</v>
      </c>
      <c r="D148" s="616">
        <v>21.6</v>
      </c>
      <c r="E148" s="625" t="s">
        <v>336</v>
      </c>
      <c r="F148" s="615">
        <v>0</v>
      </c>
      <c r="G148" s="616">
        <v>0</v>
      </c>
      <c r="H148" s="618">
        <v>4.04</v>
      </c>
      <c r="I148" s="615">
        <v>4.99</v>
      </c>
      <c r="J148" s="616">
        <v>4.99</v>
      </c>
      <c r="K148" s="626" t="s">
        <v>336</v>
      </c>
    </row>
    <row r="149" spans="1:11" ht="14.4" customHeight="1" thickBot="1" x14ac:dyDescent="0.35">
      <c r="A149" s="639" t="s">
        <v>477</v>
      </c>
      <c r="B149" s="615">
        <v>0</v>
      </c>
      <c r="C149" s="615">
        <v>1.0980000000000001</v>
      </c>
      <c r="D149" s="616">
        <v>1.0980000000000001</v>
      </c>
      <c r="E149" s="625" t="s">
        <v>353</v>
      </c>
      <c r="F149" s="615">
        <v>0</v>
      </c>
      <c r="G149" s="616">
        <v>0</v>
      </c>
      <c r="H149" s="618">
        <v>0</v>
      </c>
      <c r="I149" s="615">
        <v>0</v>
      </c>
      <c r="J149" s="616">
        <v>0</v>
      </c>
      <c r="K149" s="626" t="s">
        <v>336</v>
      </c>
    </row>
    <row r="150" spans="1:11" ht="14.4" customHeight="1" thickBot="1" x14ac:dyDescent="0.35">
      <c r="A150" s="637" t="s">
        <v>478</v>
      </c>
      <c r="B150" s="615">
        <v>0</v>
      </c>
      <c r="C150" s="615">
        <v>1.0980000000000001</v>
      </c>
      <c r="D150" s="616">
        <v>1.0980000000000001</v>
      </c>
      <c r="E150" s="625" t="s">
        <v>353</v>
      </c>
      <c r="F150" s="615">
        <v>0</v>
      </c>
      <c r="G150" s="616">
        <v>0</v>
      </c>
      <c r="H150" s="618">
        <v>0</v>
      </c>
      <c r="I150" s="615">
        <v>0</v>
      </c>
      <c r="J150" s="616">
        <v>0</v>
      </c>
      <c r="K150" s="626" t="s">
        <v>336</v>
      </c>
    </row>
    <row r="151" spans="1:11" ht="14.4" customHeight="1" thickBot="1" x14ac:dyDescent="0.35">
      <c r="A151" s="634" t="s">
        <v>479</v>
      </c>
      <c r="B151" s="615">
        <v>5267.9815953844</v>
      </c>
      <c r="C151" s="615">
        <v>6030.7411899999997</v>
      </c>
      <c r="D151" s="616">
        <v>762.75959461559899</v>
      </c>
      <c r="E151" s="617">
        <v>1.1447916210039999</v>
      </c>
      <c r="F151" s="615">
        <v>4581.0006756223102</v>
      </c>
      <c r="G151" s="616">
        <v>1527.0002252074401</v>
      </c>
      <c r="H151" s="618">
        <v>383.38600000000002</v>
      </c>
      <c r="I151" s="615">
        <v>1640.21595</v>
      </c>
      <c r="J151" s="616">
        <v>113.21572479256299</v>
      </c>
      <c r="K151" s="619">
        <v>0.35804752414199997</v>
      </c>
    </row>
    <row r="152" spans="1:11" ht="14.4" customHeight="1" thickBot="1" x14ac:dyDescent="0.35">
      <c r="A152" s="635" t="s">
        <v>480</v>
      </c>
      <c r="B152" s="615">
        <v>4193.9815953844</v>
      </c>
      <c r="C152" s="615">
        <v>4116.3689999999997</v>
      </c>
      <c r="D152" s="616">
        <v>-77.612595384401004</v>
      </c>
      <c r="E152" s="617">
        <v>0.981494292805</v>
      </c>
      <c r="F152" s="615">
        <v>4581.0006756223102</v>
      </c>
      <c r="G152" s="616">
        <v>1527.0002252074401</v>
      </c>
      <c r="H152" s="618">
        <v>383.38600000000002</v>
      </c>
      <c r="I152" s="615">
        <v>1533.5450000000001</v>
      </c>
      <c r="J152" s="616">
        <v>6.5447747925620003</v>
      </c>
      <c r="K152" s="619">
        <v>0.33476201131299999</v>
      </c>
    </row>
    <row r="153" spans="1:11" ht="14.4" customHeight="1" thickBot="1" x14ac:dyDescent="0.35">
      <c r="A153" s="636" t="s">
        <v>481</v>
      </c>
      <c r="B153" s="620">
        <v>4193.9815953844</v>
      </c>
      <c r="C153" s="620">
        <v>4109.607</v>
      </c>
      <c r="D153" s="621">
        <v>-84.374595384401005</v>
      </c>
      <c r="E153" s="627">
        <v>0.97988198243900004</v>
      </c>
      <c r="F153" s="620">
        <v>4581.0006756223102</v>
      </c>
      <c r="G153" s="621">
        <v>1527.0002252074401</v>
      </c>
      <c r="H153" s="623">
        <v>383.38600000000002</v>
      </c>
      <c r="I153" s="620">
        <v>1533.5450000000001</v>
      </c>
      <c r="J153" s="621">
        <v>6.5447747925620003</v>
      </c>
      <c r="K153" s="628">
        <v>0.33476201131299999</v>
      </c>
    </row>
    <row r="154" spans="1:11" ht="14.4" customHeight="1" thickBot="1" x14ac:dyDescent="0.35">
      <c r="A154" s="637" t="s">
        <v>482</v>
      </c>
      <c r="B154" s="615">
        <v>85.999999999997996</v>
      </c>
      <c r="C154" s="615">
        <v>85.8</v>
      </c>
      <c r="D154" s="616">
        <v>-0.199999999998</v>
      </c>
      <c r="E154" s="617">
        <v>0.99767441860399997</v>
      </c>
      <c r="F154" s="615">
        <v>85.999997291205005</v>
      </c>
      <c r="G154" s="616">
        <v>28.666665763735001</v>
      </c>
      <c r="H154" s="618">
        <v>7.15</v>
      </c>
      <c r="I154" s="615">
        <v>28.6</v>
      </c>
      <c r="J154" s="616">
        <v>-6.6665763734999994E-2</v>
      </c>
      <c r="K154" s="619">
        <v>0.33255815000900002</v>
      </c>
    </row>
    <row r="155" spans="1:11" ht="14.4" customHeight="1" thickBot="1" x14ac:dyDescent="0.35">
      <c r="A155" s="637" t="s">
        <v>483</v>
      </c>
      <c r="B155" s="615">
        <v>529.97894321743297</v>
      </c>
      <c r="C155" s="615">
        <v>620.11699999999996</v>
      </c>
      <c r="D155" s="616">
        <v>90.138056782567006</v>
      </c>
      <c r="E155" s="617">
        <v>1.1700785624329999</v>
      </c>
      <c r="F155" s="615">
        <v>872.99997250259901</v>
      </c>
      <c r="G155" s="616">
        <v>290.99999083419999</v>
      </c>
      <c r="H155" s="618">
        <v>72.834999999999994</v>
      </c>
      <c r="I155" s="615">
        <v>291.33999999999997</v>
      </c>
      <c r="J155" s="616">
        <v>0.34000916580000001</v>
      </c>
      <c r="K155" s="619">
        <v>0.33372280547099997</v>
      </c>
    </row>
    <row r="156" spans="1:11" ht="14.4" customHeight="1" thickBot="1" x14ac:dyDescent="0.35">
      <c r="A156" s="637" t="s">
        <v>484</v>
      </c>
      <c r="B156" s="615">
        <v>2867.99999999995</v>
      </c>
      <c r="C156" s="615">
        <v>2853.0230000000001</v>
      </c>
      <c r="D156" s="616">
        <v>-14.976999999946001</v>
      </c>
      <c r="E156" s="617">
        <v>0.99477789400200001</v>
      </c>
      <c r="F156" s="615">
        <v>2948.9999071135799</v>
      </c>
      <c r="G156" s="616">
        <v>982.99996903786098</v>
      </c>
      <c r="H156" s="618">
        <v>245.65</v>
      </c>
      <c r="I156" s="615">
        <v>982.601</v>
      </c>
      <c r="J156" s="616">
        <v>-0.39896903785999999</v>
      </c>
      <c r="K156" s="619">
        <v>0.33319804372599998</v>
      </c>
    </row>
    <row r="157" spans="1:11" ht="14.4" customHeight="1" thickBot="1" x14ac:dyDescent="0.35">
      <c r="A157" s="637" t="s">
        <v>485</v>
      </c>
      <c r="B157" s="615">
        <v>317.00265216703201</v>
      </c>
      <c r="C157" s="615">
        <v>264.90300000000002</v>
      </c>
      <c r="D157" s="616">
        <v>-52.099652167031003</v>
      </c>
      <c r="E157" s="617">
        <v>0.83564915999599998</v>
      </c>
      <c r="F157" s="615">
        <v>330.000809518604</v>
      </c>
      <c r="G157" s="616">
        <v>110.00026983953499</v>
      </c>
      <c r="H157" s="618">
        <v>27.535</v>
      </c>
      <c r="I157" s="615">
        <v>110.14</v>
      </c>
      <c r="J157" s="616">
        <v>0.139730160465</v>
      </c>
      <c r="K157" s="619">
        <v>0.33375675702300001</v>
      </c>
    </row>
    <row r="158" spans="1:11" ht="14.4" customHeight="1" thickBot="1" x14ac:dyDescent="0.35">
      <c r="A158" s="637" t="s">
        <v>486</v>
      </c>
      <c r="B158" s="615">
        <v>0</v>
      </c>
      <c r="C158" s="615">
        <v>1.9790000000000001</v>
      </c>
      <c r="D158" s="616">
        <v>1.9790000000000001</v>
      </c>
      <c r="E158" s="625" t="s">
        <v>336</v>
      </c>
      <c r="F158" s="615">
        <v>1.999999937004</v>
      </c>
      <c r="G158" s="616">
        <v>0.66666664566800005</v>
      </c>
      <c r="H158" s="618">
        <v>0.28299999999999997</v>
      </c>
      <c r="I158" s="615">
        <v>1.1319999999999999</v>
      </c>
      <c r="J158" s="616">
        <v>0.46533335433099998</v>
      </c>
      <c r="K158" s="619">
        <v>0.56600001782700005</v>
      </c>
    </row>
    <row r="159" spans="1:11" ht="14.4" customHeight="1" thickBot="1" x14ac:dyDescent="0.35">
      <c r="A159" s="637" t="s">
        <v>487</v>
      </c>
      <c r="B159" s="615">
        <v>392.99999999999301</v>
      </c>
      <c r="C159" s="615">
        <v>283.78500000000003</v>
      </c>
      <c r="D159" s="616">
        <v>-109.214999999993</v>
      </c>
      <c r="E159" s="617">
        <v>0.72209923664099995</v>
      </c>
      <c r="F159" s="615">
        <v>340.99998925931999</v>
      </c>
      <c r="G159" s="616">
        <v>113.66666308644</v>
      </c>
      <c r="H159" s="618">
        <v>29.933</v>
      </c>
      <c r="I159" s="615">
        <v>119.732</v>
      </c>
      <c r="J159" s="616">
        <v>6.0653369135600004</v>
      </c>
      <c r="K159" s="619">
        <v>0.35112024566299999</v>
      </c>
    </row>
    <row r="160" spans="1:11" ht="14.4" customHeight="1" thickBot="1" x14ac:dyDescent="0.35">
      <c r="A160" s="636" t="s">
        <v>488</v>
      </c>
      <c r="B160" s="620">
        <v>0</v>
      </c>
      <c r="C160" s="620">
        <v>6.7619999999999996</v>
      </c>
      <c r="D160" s="621">
        <v>6.7619999999999996</v>
      </c>
      <c r="E160" s="622" t="s">
        <v>353</v>
      </c>
      <c r="F160" s="620">
        <v>0</v>
      </c>
      <c r="G160" s="621">
        <v>0</v>
      </c>
      <c r="H160" s="623">
        <v>0</v>
      </c>
      <c r="I160" s="620">
        <v>0</v>
      </c>
      <c r="J160" s="621">
        <v>0</v>
      </c>
      <c r="K160" s="624" t="s">
        <v>336</v>
      </c>
    </row>
    <row r="161" spans="1:11" ht="14.4" customHeight="1" thickBot="1" x14ac:dyDescent="0.35">
      <c r="A161" s="637" t="s">
        <v>489</v>
      </c>
      <c r="B161" s="615">
        <v>0</v>
      </c>
      <c r="C161" s="615">
        <v>6.7619999999999996</v>
      </c>
      <c r="D161" s="616">
        <v>6.7619999999999996</v>
      </c>
      <c r="E161" s="625" t="s">
        <v>353</v>
      </c>
      <c r="F161" s="615">
        <v>0</v>
      </c>
      <c r="G161" s="616">
        <v>0</v>
      </c>
      <c r="H161" s="618">
        <v>0</v>
      </c>
      <c r="I161" s="615">
        <v>0</v>
      </c>
      <c r="J161" s="616">
        <v>0</v>
      </c>
      <c r="K161" s="626" t="s">
        <v>336</v>
      </c>
    </row>
    <row r="162" spans="1:11" ht="14.4" customHeight="1" thickBot="1" x14ac:dyDescent="0.35">
      <c r="A162" s="635" t="s">
        <v>490</v>
      </c>
      <c r="B162" s="615">
        <v>1074</v>
      </c>
      <c r="C162" s="615">
        <v>1914.37219</v>
      </c>
      <c r="D162" s="616">
        <v>840.37219000000005</v>
      </c>
      <c r="E162" s="617">
        <v>1.7824694506509999</v>
      </c>
      <c r="F162" s="615">
        <v>0</v>
      </c>
      <c r="G162" s="616">
        <v>0</v>
      </c>
      <c r="H162" s="618">
        <v>0</v>
      </c>
      <c r="I162" s="615">
        <v>106.67095</v>
      </c>
      <c r="J162" s="616">
        <v>106.67095</v>
      </c>
      <c r="K162" s="626" t="s">
        <v>336</v>
      </c>
    </row>
    <row r="163" spans="1:11" ht="14.4" customHeight="1" thickBot="1" x14ac:dyDescent="0.35">
      <c r="A163" s="636" t="s">
        <v>491</v>
      </c>
      <c r="B163" s="620">
        <v>1074</v>
      </c>
      <c r="C163" s="620">
        <v>1212.76322</v>
      </c>
      <c r="D163" s="621">
        <v>138.76321999999999</v>
      </c>
      <c r="E163" s="627">
        <v>1.1292022532579999</v>
      </c>
      <c r="F163" s="620">
        <v>0</v>
      </c>
      <c r="G163" s="621">
        <v>0</v>
      </c>
      <c r="H163" s="623">
        <v>0</v>
      </c>
      <c r="I163" s="620">
        <v>0</v>
      </c>
      <c r="J163" s="621">
        <v>0</v>
      </c>
      <c r="K163" s="624" t="s">
        <v>336</v>
      </c>
    </row>
    <row r="164" spans="1:11" ht="14.4" customHeight="1" thickBot="1" x14ac:dyDescent="0.35">
      <c r="A164" s="637" t="s">
        <v>492</v>
      </c>
      <c r="B164" s="615">
        <v>1074</v>
      </c>
      <c r="C164" s="615">
        <v>1212.76322</v>
      </c>
      <c r="D164" s="616">
        <v>138.76321999999999</v>
      </c>
      <c r="E164" s="617">
        <v>1.1292022532579999</v>
      </c>
      <c r="F164" s="615">
        <v>0</v>
      </c>
      <c r="G164" s="616">
        <v>0</v>
      </c>
      <c r="H164" s="618">
        <v>0</v>
      </c>
      <c r="I164" s="615">
        <v>0</v>
      </c>
      <c r="J164" s="616">
        <v>0</v>
      </c>
      <c r="K164" s="626" t="s">
        <v>336</v>
      </c>
    </row>
    <row r="165" spans="1:11" ht="14.4" customHeight="1" thickBot="1" x14ac:dyDescent="0.35">
      <c r="A165" s="636" t="s">
        <v>493</v>
      </c>
      <c r="B165" s="620">
        <v>0</v>
      </c>
      <c r="C165" s="620">
        <v>8.39</v>
      </c>
      <c r="D165" s="621">
        <v>8.39</v>
      </c>
      <c r="E165" s="622" t="s">
        <v>336</v>
      </c>
      <c r="F165" s="620">
        <v>0</v>
      </c>
      <c r="G165" s="621">
        <v>0</v>
      </c>
      <c r="H165" s="623">
        <v>0</v>
      </c>
      <c r="I165" s="620">
        <v>3.2699500000000001</v>
      </c>
      <c r="J165" s="621">
        <v>3.2699500000000001</v>
      </c>
      <c r="K165" s="624" t="s">
        <v>336</v>
      </c>
    </row>
    <row r="166" spans="1:11" ht="14.4" customHeight="1" thickBot="1" x14ac:dyDescent="0.35">
      <c r="A166" s="637" t="s">
        <v>494</v>
      </c>
      <c r="B166" s="615">
        <v>0</v>
      </c>
      <c r="C166" s="615">
        <v>0</v>
      </c>
      <c r="D166" s="616">
        <v>0</v>
      </c>
      <c r="E166" s="617">
        <v>1</v>
      </c>
      <c r="F166" s="615">
        <v>0</v>
      </c>
      <c r="G166" s="616">
        <v>0</v>
      </c>
      <c r="H166" s="618">
        <v>3.2699500000000001</v>
      </c>
      <c r="I166" s="615">
        <v>3.2699500000000001</v>
      </c>
      <c r="J166" s="616">
        <v>3.2699500000000001</v>
      </c>
      <c r="K166" s="626" t="s">
        <v>353</v>
      </c>
    </row>
    <row r="167" spans="1:11" ht="14.4" customHeight="1" thickBot="1" x14ac:dyDescent="0.35">
      <c r="A167" s="637" t="s">
        <v>495</v>
      </c>
      <c r="B167" s="615">
        <v>0</v>
      </c>
      <c r="C167" s="615">
        <v>8.39</v>
      </c>
      <c r="D167" s="616">
        <v>8.39</v>
      </c>
      <c r="E167" s="625" t="s">
        <v>336</v>
      </c>
      <c r="F167" s="615">
        <v>0</v>
      </c>
      <c r="G167" s="616">
        <v>0</v>
      </c>
      <c r="H167" s="618">
        <v>-3.2699500000000001</v>
      </c>
      <c r="I167" s="615">
        <v>7.9936057773011302E-15</v>
      </c>
      <c r="J167" s="616">
        <v>7.9936057773011302E-15</v>
      </c>
      <c r="K167" s="626" t="s">
        <v>336</v>
      </c>
    </row>
    <row r="168" spans="1:11" ht="14.4" customHeight="1" thickBot="1" x14ac:dyDescent="0.35">
      <c r="A168" s="636" t="s">
        <v>496</v>
      </c>
      <c r="B168" s="620">
        <v>0</v>
      </c>
      <c r="C168" s="620">
        <v>62.738500000000002</v>
      </c>
      <c r="D168" s="621">
        <v>62.738500000000002</v>
      </c>
      <c r="E168" s="622" t="s">
        <v>353</v>
      </c>
      <c r="F168" s="620">
        <v>0</v>
      </c>
      <c r="G168" s="621">
        <v>0</v>
      </c>
      <c r="H168" s="623">
        <v>0</v>
      </c>
      <c r="I168" s="620">
        <v>23.513999999999999</v>
      </c>
      <c r="J168" s="621">
        <v>23.513999999999999</v>
      </c>
      <c r="K168" s="624" t="s">
        <v>336</v>
      </c>
    </row>
    <row r="169" spans="1:11" ht="14.4" customHeight="1" thickBot="1" x14ac:dyDescent="0.35">
      <c r="A169" s="637" t="s">
        <v>497</v>
      </c>
      <c r="B169" s="615">
        <v>0</v>
      </c>
      <c r="C169" s="615">
        <v>62.738500000000002</v>
      </c>
      <c r="D169" s="616">
        <v>62.738500000000002</v>
      </c>
      <c r="E169" s="625" t="s">
        <v>353</v>
      </c>
      <c r="F169" s="615">
        <v>0</v>
      </c>
      <c r="G169" s="616">
        <v>0</v>
      </c>
      <c r="H169" s="618">
        <v>0</v>
      </c>
      <c r="I169" s="615">
        <v>0</v>
      </c>
      <c r="J169" s="616">
        <v>0</v>
      </c>
      <c r="K169" s="626" t="s">
        <v>336</v>
      </c>
    </row>
    <row r="170" spans="1:11" ht="14.4" customHeight="1" thickBot="1" x14ac:dyDescent="0.35">
      <c r="A170" s="637" t="s">
        <v>498</v>
      </c>
      <c r="B170" s="615">
        <v>0</v>
      </c>
      <c r="C170" s="615">
        <v>0</v>
      </c>
      <c r="D170" s="616">
        <v>0</v>
      </c>
      <c r="E170" s="617">
        <v>1</v>
      </c>
      <c r="F170" s="615">
        <v>0</v>
      </c>
      <c r="G170" s="616">
        <v>0</v>
      </c>
      <c r="H170" s="618">
        <v>0</v>
      </c>
      <c r="I170" s="615">
        <v>23.513999999999999</v>
      </c>
      <c r="J170" s="616">
        <v>23.513999999999999</v>
      </c>
      <c r="K170" s="626" t="s">
        <v>353</v>
      </c>
    </row>
    <row r="171" spans="1:11" ht="14.4" customHeight="1" thickBot="1" x14ac:dyDescent="0.35">
      <c r="A171" s="636" t="s">
        <v>499</v>
      </c>
      <c r="B171" s="620">
        <v>0</v>
      </c>
      <c r="C171" s="620">
        <v>534.63027</v>
      </c>
      <c r="D171" s="621">
        <v>534.63027</v>
      </c>
      <c r="E171" s="622" t="s">
        <v>353</v>
      </c>
      <c r="F171" s="620">
        <v>0</v>
      </c>
      <c r="G171" s="621">
        <v>0</v>
      </c>
      <c r="H171" s="623">
        <v>0</v>
      </c>
      <c r="I171" s="620">
        <v>0</v>
      </c>
      <c r="J171" s="621">
        <v>0</v>
      </c>
      <c r="K171" s="624" t="s">
        <v>336</v>
      </c>
    </row>
    <row r="172" spans="1:11" ht="14.4" customHeight="1" thickBot="1" x14ac:dyDescent="0.35">
      <c r="A172" s="637" t="s">
        <v>500</v>
      </c>
      <c r="B172" s="615">
        <v>0</v>
      </c>
      <c r="C172" s="615">
        <v>534.63027</v>
      </c>
      <c r="D172" s="616">
        <v>534.63027</v>
      </c>
      <c r="E172" s="625" t="s">
        <v>353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336</v>
      </c>
    </row>
    <row r="173" spans="1:11" ht="14.4" customHeight="1" thickBot="1" x14ac:dyDescent="0.35">
      <c r="A173" s="636" t="s">
        <v>501</v>
      </c>
      <c r="B173" s="620">
        <v>0</v>
      </c>
      <c r="C173" s="620">
        <v>95.850200000000001</v>
      </c>
      <c r="D173" s="621">
        <v>95.850200000000001</v>
      </c>
      <c r="E173" s="622" t="s">
        <v>353</v>
      </c>
      <c r="F173" s="620">
        <v>0</v>
      </c>
      <c r="G173" s="621">
        <v>0</v>
      </c>
      <c r="H173" s="623">
        <v>0</v>
      </c>
      <c r="I173" s="620">
        <v>0</v>
      </c>
      <c r="J173" s="621">
        <v>0</v>
      </c>
      <c r="K173" s="624" t="s">
        <v>336</v>
      </c>
    </row>
    <row r="174" spans="1:11" ht="14.4" customHeight="1" thickBot="1" x14ac:dyDescent="0.35">
      <c r="A174" s="637" t="s">
        <v>502</v>
      </c>
      <c r="B174" s="615">
        <v>0</v>
      </c>
      <c r="C174" s="615">
        <v>95.850200000000001</v>
      </c>
      <c r="D174" s="616">
        <v>95.850200000000001</v>
      </c>
      <c r="E174" s="625" t="s">
        <v>353</v>
      </c>
      <c r="F174" s="615">
        <v>0</v>
      </c>
      <c r="G174" s="616">
        <v>0</v>
      </c>
      <c r="H174" s="618">
        <v>0</v>
      </c>
      <c r="I174" s="615">
        <v>0</v>
      </c>
      <c r="J174" s="616">
        <v>0</v>
      </c>
      <c r="K174" s="626" t="s">
        <v>336</v>
      </c>
    </row>
    <row r="175" spans="1:11" ht="14.4" customHeight="1" thickBot="1" x14ac:dyDescent="0.35">
      <c r="A175" s="636" t="s">
        <v>503</v>
      </c>
      <c r="B175" s="620">
        <v>0</v>
      </c>
      <c r="C175" s="620">
        <v>0</v>
      </c>
      <c r="D175" s="621">
        <v>0</v>
      </c>
      <c r="E175" s="627">
        <v>1</v>
      </c>
      <c r="F175" s="620">
        <v>0</v>
      </c>
      <c r="G175" s="621">
        <v>0</v>
      </c>
      <c r="H175" s="623">
        <v>0</v>
      </c>
      <c r="I175" s="620">
        <v>79.887</v>
      </c>
      <c r="J175" s="621">
        <v>79.887</v>
      </c>
      <c r="K175" s="624" t="s">
        <v>353</v>
      </c>
    </row>
    <row r="176" spans="1:11" ht="14.4" customHeight="1" thickBot="1" x14ac:dyDescent="0.35">
      <c r="A176" s="637" t="s">
        <v>504</v>
      </c>
      <c r="B176" s="615">
        <v>0</v>
      </c>
      <c r="C176" s="615">
        <v>0</v>
      </c>
      <c r="D176" s="616">
        <v>0</v>
      </c>
      <c r="E176" s="617">
        <v>1</v>
      </c>
      <c r="F176" s="615">
        <v>0</v>
      </c>
      <c r="G176" s="616">
        <v>0</v>
      </c>
      <c r="H176" s="618">
        <v>0</v>
      </c>
      <c r="I176" s="615">
        <v>79.887</v>
      </c>
      <c r="J176" s="616">
        <v>79.887</v>
      </c>
      <c r="K176" s="626" t="s">
        <v>353</v>
      </c>
    </row>
    <row r="177" spans="1:11" ht="14.4" customHeight="1" thickBot="1" x14ac:dyDescent="0.35">
      <c r="A177" s="633" t="s">
        <v>505</v>
      </c>
      <c r="B177" s="615">
        <v>448784.69656639802</v>
      </c>
      <c r="C177" s="615">
        <v>535001.82319999998</v>
      </c>
      <c r="D177" s="616">
        <v>86217.126633602005</v>
      </c>
      <c r="E177" s="617">
        <v>1.1921124478909999</v>
      </c>
      <c r="F177" s="615">
        <v>541214.27930784901</v>
      </c>
      <c r="G177" s="616">
        <v>180404.759769283</v>
      </c>
      <c r="H177" s="618">
        <v>46866.933230000002</v>
      </c>
      <c r="I177" s="615">
        <v>174634.48066999999</v>
      </c>
      <c r="J177" s="616">
        <v>-5770.2790992830996</v>
      </c>
      <c r="K177" s="619">
        <v>0.32267160595400002</v>
      </c>
    </row>
    <row r="178" spans="1:11" ht="14.4" customHeight="1" thickBot="1" x14ac:dyDescent="0.35">
      <c r="A178" s="634" t="s">
        <v>506</v>
      </c>
      <c r="B178" s="615">
        <v>448604.74235459499</v>
      </c>
      <c r="C178" s="615">
        <v>534742.51462000003</v>
      </c>
      <c r="D178" s="616">
        <v>86137.772265404798</v>
      </c>
      <c r="E178" s="617">
        <v>1.192012620761</v>
      </c>
      <c r="F178" s="615">
        <v>541079.61090122501</v>
      </c>
      <c r="G178" s="616">
        <v>180359.87030040799</v>
      </c>
      <c r="H178" s="618">
        <v>46856.426820000001</v>
      </c>
      <c r="I178" s="615">
        <v>174470.29368999999</v>
      </c>
      <c r="J178" s="616">
        <v>-5889.5766104083996</v>
      </c>
      <c r="K178" s="619">
        <v>0.32244847185999997</v>
      </c>
    </row>
    <row r="179" spans="1:11" ht="14.4" customHeight="1" thickBot="1" x14ac:dyDescent="0.35">
      <c r="A179" s="635" t="s">
        <v>507</v>
      </c>
      <c r="B179" s="615">
        <v>448604.74235459499</v>
      </c>
      <c r="C179" s="615">
        <v>534742.51462000003</v>
      </c>
      <c r="D179" s="616">
        <v>86137.772265404798</v>
      </c>
      <c r="E179" s="617">
        <v>1.192012620761</v>
      </c>
      <c r="F179" s="615">
        <v>541079.61090122501</v>
      </c>
      <c r="G179" s="616">
        <v>180359.87030040799</v>
      </c>
      <c r="H179" s="618">
        <v>46856.426820000001</v>
      </c>
      <c r="I179" s="615">
        <v>174470.29368999999</v>
      </c>
      <c r="J179" s="616">
        <v>-5889.5766104083996</v>
      </c>
      <c r="K179" s="619">
        <v>0.32244847185999997</v>
      </c>
    </row>
    <row r="180" spans="1:11" ht="14.4" customHeight="1" thickBot="1" x14ac:dyDescent="0.35">
      <c r="A180" s="636" t="s">
        <v>508</v>
      </c>
      <c r="B180" s="620">
        <v>146.73059035630899</v>
      </c>
      <c r="C180" s="620">
        <v>183.14546999999999</v>
      </c>
      <c r="D180" s="621">
        <v>36.414879643691002</v>
      </c>
      <c r="E180" s="627">
        <v>1.2481751048309999</v>
      </c>
      <c r="F180" s="620">
        <v>170.34639943289801</v>
      </c>
      <c r="G180" s="621">
        <v>56.782133144299003</v>
      </c>
      <c r="H180" s="623">
        <v>11.573499999999999</v>
      </c>
      <c r="I180" s="620">
        <v>40.57114</v>
      </c>
      <c r="J180" s="621">
        <v>-16.210993144299</v>
      </c>
      <c r="K180" s="628">
        <v>0.23816846223300001</v>
      </c>
    </row>
    <row r="181" spans="1:11" ht="14.4" customHeight="1" thickBot="1" x14ac:dyDescent="0.35">
      <c r="A181" s="637" t="s">
        <v>509</v>
      </c>
      <c r="B181" s="615">
        <v>116.211725158202</v>
      </c>
      <c r="C181" s="615">
        <v>145.94988000000001</v>
      </c>
      <c r="D181" s="616">
        <v>29.738154841798</v>
      </c>
      <c r="E181" s="617">
        <v>1.2558963374929999</v>
      </c>
      <c r="F181" s="615">
        <v>131.73417117762801</v>
      </c>
      <c r="G181" s="616">
        <v>43.911390392542003</v>
      </c>
      <c r="H181" s="618">
        <v>8.3789999999999996</v>
      </c>
      <c r="I181" s="615">
        <v>28.619199999999999</v>
      </c>
      <c r="J181" s="616">
        <v>-15.292190392542</v>
      </c>
      <c r="K181" s="619">
        <v>0.217249630404</v>
      </c>
    </row>
    <row r="182" spans="1:11" ht="14.4" customHeight="1" thickBot="1" x14ac:dyDescent="0.35">
      <c r="A182" s="637" t="s">
        <v>510</v>
      </c>
      <c r="B182" s="615">
        <v>5.2829132859649999</v>
      </c>
      <c r="C182" s="615">
        <v>2.4575999999999998</v>
      </c>
      <c r="D182" s="616">
        <v>-2.8253132859650001</v>
      </c>
      <c r="E182" s="617">
        <v>0.46519786848</v>
      </c>
      <c r="F182" s="615">
        <v>2.3120892168710001</v>
      </c>
      <c r="G182" s="616">
        <v>0.77069640562300001</v>
      </c>
      <c r="H182" s="618">
        <v>0.23760000000000001</v>
      </c>
      <c r="I182" s="615">
        <v>0.86280000000000001</v>
      </c>
      <c r="J182" s="616">
        <v>9.2103594376000006E-2</v>
      </c>
      <c r="K182" s="619">
        <v>0.37316899092900002</v>
      </c>
    </row>
    <row r="183" spans="1:11" ht="14.4" customHeight="1" thickBot="1" x14ac:dyDescent="0.35">
      <c r="A183" s="637" t="s">
        <v>511</v>
      </c>
      <c r="B183" s="615">
        <v>21.182488784488001</v>
      </c>
      <c r="C183" s="615">
        <v>28.70618</v>
      </c>
      <c r="D183" s="616">
        <v>7.5236912155109996</v>
      </c>
      <c r="E183" s="617">
        <v>1.3551844777090001</v>
      </c>
      <c r="F183" s="615">
        <v>30.460730870829</v>
      </c>
      <c r="G183" s="616">
        <v>10.153576956943001</v>
      </c>
      <c r="H183" s="618">
        <v>2.6076000000000001</v>
      </c>
      <c r="I183" s="615">
        <v>10.332039999999999</v>
      </c>
      <c r="J183" s="616">
        <v>0.178463043056</v>
      </c>
      <c r="K183" s="619">
        <v>0.33919212391199999</v>
      </c>
    </row>
    <row r="184" spans="1:11" ht="14.4" customHeight="1" thickBot="1" x14ac:dyDescent="0.35">
      <c r="A184" s="637" t="s">
        <v>512</v>
      </c>
      <c r="B184" s="615">
        <v>4.053463127653</v>
      </c>
      <c r="C184" s="615">
        <v>6.0318100000000001</v>
      </c>
      <c r="D184" s="616">
        <v>1.978346872346</v>
      </c>
      <c r="E184" s="617">
        <v>1.488063369529</v>
      </c>
      <c r="F184" s="615">
        <v>5.8394081675680001</v>
      </c>
      <c r="G184" s="616">
        <v>1.9464693891889999</v>
      </c>
      <c r="H184" s="618">
        <v>0.3493</v>
      </c>
      <c r="I184" s="615">
        <v>0.7571</v>
      </c>
      <c r="J184" s="616">
        <v>-1.189369389189</v>
      </c>
      <c r="K184" s="619">
        <v>0.129653550201</v>
      </c>
    </row>
    <row r="185" spans="1:11" ht="14.4" customHeight="1" thickBot="1" x14ac:dyDescent="0.35">
      <c r="A185" s="636" t="s">
        <v>513</v>
      </c>
      <c r="B185" s="620">
        <v>0</v>
      </c>
      <c r="C185" s="620">
        <v>243.70447999999999</v>
      </c>
      <c r="D185" s="621">
        <v>243.70447999999999</v>
      </c>
      <c r="E185" s="622" t="s">
        <v>336</v>
      </c>
      <c r="F185" s="620">
        <v>126.26450165051899</v>
      </c>
      <c r="G185" s="621">
        <v>42.088167216838997</v>
      </c>
      <c r="H185" s="623">
        <v>5.6607599999999998</v>
      </c>
      <c r="I185" s="620">
        <v>13.874230000000001</v>
      </c>
      <c r="J185" s="621">
        <v>-28.213937216839</v>
      </c>
      <c r="K185" s="628">
        <v>0.10988226951000001</v>
      </c>
    </row>
    <row r="186" spans="1:11" ht="14.4" customHeight="1" thickBot="1" x14ac:dyDescent="0.35">
      <c r="A186" s="637" t="s">
        <v>514</v>
      </c>
      <c r="B186" s="615">
        <v>0</v>
      </c>
      <c r="C186" s="615">
        <v>243.43938</v>
      </c>
      <c r="D186" s="616">
        <v>243.43938</v>
      </c>
      <c r="E186" s="625" t="s">
        <v>336</v>
      </c>
      <c r="F186" s="615">
        <v>126.000000000033</v>
      </c>
      <c r="G186" s="616">
        <v>42.000000000010999</v>
      </c>
      <c r="H186" s="618">
        <v>5.6607599999999998</v>
      </c>
      <c r="I186" s="615">
        <v>13.874230000000001</v>
      </c>
      <c r="J186" s="616">
        <v>-28.125770000010998</v>
      </c>
      <c r="K186" s="619">
        <v>0.11011293650700001</v>
      </c>
    </row>
    <row r="187" spans="1:11" ht="14.4" customHeight="1" thickBot="1" x14ac:dyDescent="0.35">
      <c r="A187" s="637" t="s">
        <v>515</v>
      </c>
      <c r="B187" s="615">
        <v>0</v>
      </c>
      <c r="C187" s="615">
        <v>0.2651</v>
      </c>
      <c r="D187" s="616">
        <v>0.2651</v>
      </c>
      <c r="E187" s="625" t="s">
        <v>336</v>
      </c>
      <c r="F187" s="615">
        <v>0.264501650486</v>
      </c>
      <c r="G187" s="616">
        <v>8.8167216827999995E-2</v>
      </c>
      <c r="H187" s="618">
        <v>0</v>
      </c>
      <c r="I187" s="615">
        <v>0</v>
      </c>
      <c r="J187" s="616">
        <v>-8.8167216827999995E-2</v>
      </c>
      <c r="K187" s="619">
        <v>0</v>
      </c>
    </row>
    <row r="188" spans="1:11" ht="14.4" customHeight="1" thickBot="1" x14ac:dyDescent="0.35">
      <c r="A188" s="636" t="s">
        <v>516</v>
      </c>
      <c r="B188" s="620">
        <v>46.999686113751999</v>
      </c>
      <c r="C188" s="620">
        <v>32.200150000000001</v>
      </c>
      <c r="D188" s="621">
        <v>-14.799536113752</v>
      </c>
      <c r="E188" s="627">
        <v>0.68511414995499997</v>
      </c>
      <c r="F188" s="620">
        <v>33.000000000008001</v>
      </c>
      <c r="G188" s="621">
        <v>11.000000000002</v>
      </c>
      <c r="H188" s="623">
        <v>1.98149</v>
      </c>
      <c r="I188" s="620">
        <v>12.820869999999999</v>
      </c>
      <c r="J188" s="621">
        <v>1.8208699999969999</v>
      </c>
      <c r="K188" s="628">
        <v>0.38851121212099998</v>
      </c>
    </row>
    <row r="189" spans="1:11" ht="14.4" customHeight="1" thickBot="1" x14ac:dyDescent="0.35">
      <c r="A189" s="637" t="s">
        <v>517</v>
      </c>
      <c r="B189" s="615">
        <v>46.999686113751999</v>
      </c>
      <c r="C189" s="615">
        <v>2.8105899999999999</v>
      </c>
      <c r="D189" s="616">
        <v>-44.189096113752001</v>
      </c>
      <c r="E189" s="617">
        <v>5.9800186605E-2</v>
      </c>
      <c r="F189" s="615">
        <v>5.0000000000010001</v>
      </c>
      <c r="G189" s="616">
        <v>1.666666666667</v>
      </c>
      <c r="H189" s="618">
        <v>0.35049000000000002</v>
      </c>
      <c r="I189" s="615">
        <v>1.82487</v>
      </c>
      <c r="J189" s="616">
        <v>0.15820333333200001</v>
      </c>
      <c r="K189" s="619">
        <v>0.36497399999899999</v>
      </c>
    </row>
    <row r="190" spans="1:11" ht="14.4" customHeight="1" thickBot="1" x14ac:dyDescent="0.35">
      <c r="A190" s="637" t="s">
        <v>518</v>
      </c>
      <c r="B190" s="615">
        <v>0</v>
      </c>
      <c r="C190" s="615">
        <v>29.389559999999999</v>
      </c>
      <c r="D190" s="616">
        <v>29.389559999999999</v>
      </c>
      <c r="E190" s="625" t="s">
        <v>336</v>
      </c>
      <c r="F190" s="615">
        <v>28.000000000006999</v>
      </c>
      <c r="G190" s="616">
        <v>9.3333333333350001</v>
      </c>
      <c r="H190" s="618">
        <v>1.631</v>
      </c>
      <c r="I190" s="615">
        <v>10.996</v>
      </c>
      <c r="J190" s="616">
        <v>1.662666666664</v>
      </c>
      <c r="K190" s="619">
        <v>0.39271428571400002</v>
      </c>
    </row>
    <row r="191" spans="1:11" ht="14.4" customHeight="1" thickBot="1" x14ac:dyDescent="0.35">
      <c r="A191" s="636" t="s">
        <v>519</v>
      </c>
      <c r="B191" s="620">
        <v>0</v>
      </c>
      <c r="C191" s="620">
        <v>0</v>
      </c>
      <c r="D191" s="621">
        <v>0</v>
      </c>
      <c r="E191" s="622" t="s">
        <v>336</v>
      </c>
      <c r="F191" s="620">
        <v>0</v>
      </c>
      <c r="G191" s="621">
        <v>0</v>
      </c>
      <c r="H191" s="623">
        <v>-8.2690999999999999</v>
      </c>
      <c r="I191" s="620">
        <v>-12.50596</v>
      </c>
      <c r="J191" s="621">
        <v>-12.50596</v>
      </c>
      <c r="K191" s="624" t="s">
        <v>353</v>
      </c>
    </row>
    <row r="192" spans="1:11" ht="14.4" customHeight="1" thickBot="1" x14ac:dyDescent="0.35">
      <c r="A192" s="637" t="s">
        <v>520</v>
      </c>
      <c r="B192" s="615">
        <v>0</v>
      </c>
      <c r="C192" s="615">
        <v>0</v>
      </c>
      <c r="D192" s="616">
        <v>0</v>
      </c>
      <c r="E192" s="625" t="s">
        <v>336</v>
      </c>
      <c r="F192" s="615">
        <v>0</v>
      </c>
      <c r="G192" s="616">
        <v>0</v>
      </c>
      <c r="H192" s="618">
        <v>-8.2690999999999999</v>
      </c>
      <c r="I192" s="615">
        <v>-12.50596</v>
      </c>
      <c r="J192" s="616">
        <v>-12.50596</v>
      </c>
      <c r="K192" s="626" t="s">
        <v>353</v>
      </c>
    </row>
    <row r="193" spans="1:11" ht="14.4" customHeight="1" thickBot="1" x14ac:dyDescent="0.35">
      <c r="A193" s="636" t="s">
        <v>521</v>
      </c>
      <c r="B193" s="620">
        <v>1</v>
      </c>
      <c r="C193" s="620">
        <v>1.3329</v>
      </c>
      <c r="D193" s="621">
        <v>0.33289999999999997</v>
      </c>
      <c r="E193" s="627">
        <v>1.3329</v>
      </c>
      <c r="F193" s="620">
        <v>2</v>
      </c>
      <c r="G193" s="621">
        <v>0.66666666666600005</v>
      </c>
      <c r="H193" s="623">
        <v>7.0199999999999999E-2</v>
      </c>
      <c r="I193" s="620">
        <v>0.10440000000000001</v>
      </c>
      <c r="J193" s="621">
        <v>-0.562266666666</v>
      </c>
      <c r="K193" s="628">
        <v>5.2199999998999998E-2</v>
      </c>
    </row>
    <row r="194" spans="1:11" ht="14.4" customHeight="1" thickBot="1" x14ac:dyDescent="0.35">
      <c r="A194" s="637" t="s">
        <v>522</v>
      </c>
      <c r="B194" s="615">
        <v>1</v>
      </c>
      <c r="C194" s="615">
        <v>1.3329</v>
      </c>
      <c r="D194" s="616">
        <v>0.33289999999999997</v>
      </c>
      <c r="E194" s="617">
        <v>1.3329</v>
      </c>
      <c r="F194" s="615">
        <v>2</v>
      </c>
      <c r="G194" s="616">
        <v>0.66666666666600005</v>
      </c>
      <c r="H194" s="618">
        <v>7.0199999999999999E-2</v>
      </c>
      <c r="I194" s="615">
        <v>0.10440000000000001</v>
      </c>
      <c r="J194" s="616">
        <v>-0.562266666666</v>
      </c>
      <c r="K194" s="619">
        <v>5.2199999998999998E-2</v>
      </c>
    </row>
    <row r="195" spans="1:11" ht="14.4" customHeight="1" thickBot="1" x14ac:dyDescent="0.35">
      <c r="A195" s="636" t="s">
        <v>523</v>
      </c>
      <c r="B195" s="620">
        <v>448410.01207812497</v>
      </c>
      <c r="C195" s="620">
        <v>524803.44305</v>
      </c>
      <c r="D195" s="621">
        <v>76393.430971874899</v>
      </c>
      <c r="E195" s="627">
        <v>1.1703651321649999</v>
      </c>
      <c r="F195" s="620">
        <v>540748.00000014203</v>
      </c>
      <c r="G195" s="621">
        <v>180249.33333338099</v>
      </c>
      <c r="H195" s="623">
        <v>44699.150269999998</v>
      </c>
      <c r="I195" s="620">
        <v>172601.99802999999</v>
      </c>
      <c r="J195" s="621">
        <v>-7647.3353033805897</v>
      </c>
      <c r="K195" s="628">
        <v>0.319191190776</v>
      </c>
    </row>
    <row r="196" spans="1:11" ht="14.4" customHeight="1" thickBot="1" x14ac:dyDescent="0.35">
      <c r="A196" s="637" t="s">
        <v>524</v>
      </c>
      <c r="B196" s="615">
        <v>148935</v>
      </c>
      <c r="C196" s="615">
        <v>159896.11541</v>
      </c>
      <c r="D196" s="616">
        <v>10961.1154099999</v>
      </c>
      <c r="E196" s="617">
        <v>1.0735966388689999</v>
      </c>
      <c r="F196" s="615">
        <v>164606.00000004299</v>
      </c>
      <c r="G196" s="616">
        <v>54868.666666680998</v>
      </c>
      <c r="H196" s="618">
        <v>9328.0946399999993</v>
      </c>
      <c r="I196" s="615">
        <v>40550.72838</v>
      </c>
      <c r="J196" s="616">
        <v>-14317.938286680999</v>
      </c>
      <c r="K196" s="619">
        <v>0.246350244705</v>
      </c>
    </row>
    <row r="197" spans="1:11" ht="14.4" customHeight="1" thickBot="1" x14ac:dyDescent="0.35">
      <c r="A197" s="637" t="s">
        <v>525</v>
      </c>
      <c r="B197" s="615">
        <v>140872</v>
      </c>
      <c r="C197" s="615">
        <v>182450.43398</v>
      </c>
      <c r="D197" s="616">
        <v>41578.433980000002</v>
      </c>
      <c r="E197" s="617">
        <v>1.295150448492</v>
      </c>
      <c r="F197" s="615">
        <v>183683.00000004799</v>
      </c>
      <c r="G197" s="616">
        <v>61227.6666666827</v>
      </c>
      <c r="H197" s="618">
        <v>17251.418949999999</v>
      </c>
      <c r="I197" s="615">
        <v>64762.100319999998</v>
      </c>
      <c r="J197" s="616">
        <v>3534.43365331733</v>
      </c>
      <c r="K197" s="619">
        <v>0.35257536255299998</v>
      </c>
    </row>
    <row r="198" spans="1:11" ht="14.4" customHeight="1" thickBot="1" x14ac:dyDescent="0.35">
      <c r="A198" s="637" t="s">
        <v>526</v>
      </c>
      <c r="B198" s="615">
        <v>76439.012078125001</v>
      </c>
      <c r="C198" s="615">
        <v>85288.195630000002</v>
      </c>
      <c r="D198" s="616">
        <v>8849.1835518749904</v>
      </c>
      <c r="E198" s="617">
        <v>1.1157678953620001</v>
      </c>
      <c r="F198" s="615">
        <v>97635.000000025699</v>
      </c>
      <c r="G198" s="616">
        <v>32545.0000000086</v>
      </c>
      <c r="H198" s="618">
        <v>7363.7651599999999</v>
      </c>
      <c r="I198" s="615">
        <v>27088.99396</v>
      </c>
      <c r="J198" s="616">
        <v>-5456.0060400085604</v>
      </c>
      <c r="K198" s="619">
        <v>0.27745167163399997</v>
      </c>
    </row>
    <row r="199" spans="1:11" ht="14.4" customHeight="1" thickBot="1" x14ac:dyDescent="0.35">
      <c r="A199" s="637" t="s">
        <v>527</v>
      </c>
      <c r="B199" s="615">
        <v>82164</v>
      </c>
      <c r="C199" s="615">
        <v>97168.69803</v>
      </c>
      <c r="D199" s="616">
        <v>15004.69803</v>
      </c>
      <c r="E199" s="617">
        <v>1.182618884547</v>
      </c>
      <c r="F199" s="615">
        <v>94824.000000024898</v>
      </c>
      <c r="G199" s="616">
        <v>31608.000000008298</v>
      </c>
      <c r="H199" s="618">
        <v>10755.871520000001</v>
      </c>
      <c r="I199" s="615">
        <v>40200.175369999997</v>
      </c>
      <c r="J199" s="616">
        <v>8592.1753699916808</v>
      </c>
      <c r="K199" s="619">
        <v>0.423945154918</v>
      </c>
    </row>
    <row r="200" spans="1:11" ht="14.4" customHeight="1" thickBot="1" x14ac:dyDescent="0.35">
      <c r="A200" s="636" t="s">
        <v>528</v>
      </c>
      <c r="B200" s="620">
        <v>0</v>
      </c>
      <c r="C200" s="620">
        <v>9478.6885700000003</v>
      </c>
      <c r="D200" s="621">
        <v>9478.6885700000003</v>
      </c>
      <c r="E200" s="622" t="s">
        <v>336</v>
      </c>
      <c r="F200" s="620">
        <v>0</v>
      </c>
      <c r="G200" s="621">
        <v>0</v>
      </c>
      <c r="H200" s="623">
        <v>2146.2597000000001</v>
      </c>
      <c r="I200" s="620">
        <v>1813.4309800000001</v>
      </c>
      <c r="J200" s="621">
        <v>1813.4309800000001</v>
      </c>
      <c r="K200" s="624" t="s">
        <v>336</v>
      </c>
    </row>
    <row r="201" spans="1:11" ht="14.4" customHeight="1" thickBot="1" x14ac:dyDescent="0.35">
      <c r="A201" s="637" t="s">
        <v>529</v>
      </c>
      <c r="B201" s="615">
        <v>0</v>
      </c>
      <c r="C201" s="615">
        <v>731.00075000000004</v>
      </c>
      <c r="D201" s="616">
        <v>731.00075000000004</v>
      </c>
      <c r="E201" s="625" t="s">
        <v>336</v>
      </c>
      <c r="F201" s="615">
        <v>0</v>
      </c>
      <c r="G201" s="616">
        <v>0</v>
      </c>
      <c r="H201" s="618">
        <v>0</v>
      </c>
      <c r="I201" s="615">
        <v>0</v>
      </c>
      <c r="J201" s="616">
        <v>0</v>
      </c>
      <c r="K201" s="626" t="s">
        <v>336</v>
      </c>
    </row>
    <row r="202" spans="1:11" ht="14.4" customHeight="1" thickBot="1" x14ac:dyDescent="0.35">
      <c r="A202" s="637" t="s">
        <v>530</v>
      </c>
      <c r="B202" s="615">
        <v>0</v>
      </c>
      <c r="C202" s="615">
        <v>8747.6878199999992</v>
      </c>
      <c r="D202" s="616">
        <v>8747.6878199999992</v>
      </c>
      <c r="E202" s="625" t="s">
        <v>336</v>
      </c>
      <c r="F202" s="615">
        <v>0</v>
      </c>
      <c r="G202" s="616">
        <v>0</v>
      </c>
      <c r="H202" s="618">
        <v>2146.2597000000001</v>
      </c>
      <c r="I202" s="615">
        <v>1813.4309800000001</v>
      </c>
      <c r="J202" s="616">
        <v>1813.4309800000001</v>
      </c>
      <c r="K202" s="626" t="s">
        <v>336</v>
      </c>
    </row>
    <row r="203" spans="1:11" ht="14.4" customHeight="1" thickBot="1" x14ac:dyDescent="0.35">
      <c r="A203" s="634" t="s">
        <v>531</v>
      </c>
      <c r="B203" s="615">
        <v>50.954211802960003</v>
      </c>
      <c r="C203" s="615">
        <v>59.731580000000001</v>
      </c>
      <c r="D203" s="616">
        <v>8.7773681970389994</v>
      </c>
      <c r="E203" s="617">
        <v>1.172259915058</v>
      </c>
      <c r="F203" s="615">
        <v>51.165060126717002</v>
      </c>
      <c r="G203" s="616">
        <v>17.055020042239001</v>
      </c>
      <c r="H203" s="618">
        <v>2.2314099999999999</v>
      </c>
      <c r="I203" s="615">
        <v>131.08698000000001</v>
      </c>
      <c r="J203" s="616">
        <v>114.031959957761</v>
      </c>
      <c r="K203" s="619">
        <v>2.5620409645820001</v>
      </c>
    </row>
    <row r="204" spans="1:11" ht="14.4" customHeight="1" thickBot="1" x14ac:dyDescent="0.35">
      <c r="A204" s="640" t="s">
        <v>532</v>
      </c>
      <c r="B204" s="620">
        <v>50.954211802960003</v>
      </c>
      <c r="C204" s="620">
        <v>59.731580000000001</v>
      </c>
      <c r="D204" s="621">
        <v>8.7773681970389994</v>
      </c>
      <c r="E204" s="627">
        <v>1.172259915058</v>
      </c>
      <c r="F204" s="620">
        <v>51.165060126717002</v>
      </c>
      <c r="G204" s="621">
        <v>17.055020042239001</v>
      </c>
      <c r="H204" s="623">
        <v>2.2314099999999999</v>
      </c>
      <c r="I204" s="620">
        <v>131.08698000000001</v>
      </c>
      <c r="J204" s="621">
        <v>114.031959957761</v>
      </c>
      <c r="K204" s="628">
        <v>2.5620409645820001</v>
      </c>
    </row>
    <row r="205" spans="1:11" ht="14.4" customHeight="1" thickBot="1" x14ac:dyDescent="0.35">
      <c r="A205" s="636" t="s">
        <v>533</v>
      </c>
      <c r="B205" s="620">
        <v>0</v>
      </c>
      <c r="C205" s="620">
        <v>1.07E-3</v>
      </c>
      <c r="D205" s="621">
        <v>1.07E-3</v>
      </c>
      <c r="E205" s="622" t="s">
        <v>336</v>
      </c>
      <c r="F205" s="620">
        <v>0</v>
      </c>
      <c r="G205" s="621">
        <v>0</v>
      </c>
      <c r="H205" s="623">
        <v>1.0000000000000001E-5</v>
      </c>
      <c r="I205" s="620">
        <v>6.0000000000000002E-5</v>
      </c>
      <c r="J205" s="621">
        <v>6.0000000000000002E-5</v>
      </c>
      <c r="K205" s="624" t="s">
        <v>336</v>
      </c>
    </row>
    <row r="206" spans="1:11" ht="14.4" customHeight="1" thickBot="1" x14ac:dyDescent="0.35">
      <c r="A206" s="637" t="s">
        <v>534</v>
      </c>
      <c r="B206" s="615">
        <v>0</v>
      </c>
      <c r="C206" s="615">
        <v>1.07E-3</v>
      </c>
      <c r="D206" s="616">
        <v>1.07E-3</v>
      </c>
      <c r="E206" s="625" t="s">
        <v>336</v>
      </c>
      <c r="F206" s="615">
        <v>0</v>
      </c>
      <c r="G206" s="616">
        <v>0</v>
      </c>
      <c r="H206" s="618">
        <v>1.0000000000000001E-5</v>
      </c>
      <c r="I206" s="615">
        <v>6.0000000000000002E-5</v>
      </c>
      <c r="J206" s="616">
        <v>6.0000000000000002E-5</v>
      </c>
      <c r="K206" s="626" t="s">
        <v>336</v>
      </c>
    </row>
    <row r="207" spans="1:11" ht="14.4" customHeight="1" thickBot="1" x14ac:dyDescent="0.35">
      <c r="A207" s="636" t="s">
        <v>535</v>
      </c>
      <c r="B207" s="620">
        <v>50.954211802960003</v>
      </c>
      <c r="C207" s="620">
        <v>59.730510000000002</v>
      </c>
      <c r="D207" s="621">
        <v>8.7762981970390008</v>
      </c>
      <c r="E207" s="627">
        <v>1.1722389158119999</v>
      </c>
      <c r="F207" s="620">
        <v>51.165060126717002</v>
      </c>
      <c r="G207" s="621">
        <v>17.055020042239001</v>
      </c>
      <c r="H207" s="623">
        <v>2.2313999999999998</v>
      </c>
      <c r="I207" s="620">
        <v>27.685919999999999</v>
      </c>
      <c r="J207" s="621">
        <v>10.630899957760001</v>
      </c>
      <c r="K207" s="628">
        <v>0.541109888885</v>
      </c>
    </row>
    <row r="208" spans="1:11" ht="14.4" customHeight="1" thickBot="1" x14ac:dyDescent="0.35">
      <c r="A208" s="637" t="s">
        <v>536</v>
      </c>
      <c r="B208" s="615">
        <v>0</v>
      </c>
      <c r="C208" s="615">
        <v>0.24299999999999999</v>
      </c>
      <c r="D208" s="616">
        <v>0.24299999999999999</v>
      </c>
      <c r="E208" s="625" t="s">
        <v>336</v>
      </c>
      <c r="F208" s="615">
        <v>0.16506012671699999</v>
      </c>
      <c r="G208" s="616">
        <v>5.5020042238999999E-2</v>
      </c>
      <c r="H208" s="618">
        <v>0</v>
      </c>
      <c r="I208" s="615">
        <v>0</v>
      </c>
      <c r="J208" s="616">
        <v>-5.5020042238999999E-2</v>
      </c>
      <c r="K208" s="619">
        <v>0</v>
      </c>
    </row>
    <row r="209" spans="1:11" ht="14.4" customHeight="1" thickBot="1" x14ac:dyDescent="0.35">
      <c r="A209" s="637" t="s">
        <v>537</v>
      </c>
      <c r="B209" s="615">
        <v>0.30322271977199999</v>
      </c>
      <c r="C209" s="615">
        <v>0</v>
      </c>
      <c r="D209" s="616">
        <v>-0.30322271977199999</v>
      </c>
      <c r="E209" s="617">
        <v>0</v>
      </c>
      <c r="F209" s="615">
        <v>0</v>
      </c>
      <c r="G209" s="616">
        <v>0</v>
      </c>
      <c r="H209" s="618">
        <v>0</v>
      </c>
      <c r="I209" s="615">
        <v>0</v>
      </c>
      <c r="J209" s="616">
        <v>0</v>
      </c>
      <c r="K209" s="619">
        <v>4</v>
      </c>
    </row>
    <row r="210" spans="1:11" ht="14.4" customHeight="1" thickBot="1" x14ac:dyDescent="0.35">
      <c r="A210" s="637" t="s">
        <v>538</v>
      </c>
      <c r="B210" s="615">
        <v>50.650989083188001</v>
      </c>
      <c r="C210" s="615">
        <v>59.48751</v>
      </c>
      <c r="D210" s="616">
        <v>8.8365209168110006</v>
      </c>
      <c r="E210" s="617">
        <v>1.174459000243</v>
      </c>
      <c r="F210" s="615">
        <v>51</v>
      </c>
      <c r="G210" s="616">
        <v>17</v>
      </c>
      <c r="H210" s="618">
        <v>2.2313999999999998</v>
      </c>
      <c r="I210" s="615">
        <v>27.685919999999999</v>
      </c>
      <c r="J210" s="616">
        <v>10.685919999999999</v>
      </c>
      <c r="K210" s="619">
        <v>0.54286117646999998</v>
      </c>
    </row>
    <row r="211" spans="1:11" ht="14.4" customHeight="1" thickBot="1" x14ac:dyDescent="0.35">
      <c r="A211" s="636" t="s">
        <v>539</v>
      </c>
      <c r="B211" s="620">
        <v>0</v>
      </c>
      <c r="C211" s="620">
        <v>0</v>
      </c>
      <c r="D211" s="621">
        <v>0</v>
      </c>
      <c r="E211" s="627">
        <v>1</v>
      </c>
      <c r="F211" s="620">
        <v>0</v>
      </c>
      <c r="G211" s="621">
        <v>0</v>
      </c>
      <c r="H211" s="623">
        <v>0</v>
      </c>
      <c r="I211" s="620">
        <v>103.401</v>
      </c>
      <c r="J211" s="621">
        <v>103.401</v>
      </c>
      <c r="K211" s="624" t="s">
        <v>353</v>
      </c>
    </row>
    <row r="212" spans="1:11" ht="14.4" customHeight="1" thickBot="1" x14ac:dyDescent="0.35">
      <c r="A212" s="637" t="s">
        <v>540</v>
      </c>
      <c r="B212" s="615">
        <v>0</v>
      </c>
      <c r="C212" s="615">
        <v>0</v>
      </c>
      <c r="D212" s="616">
        <v>0</v>
      </c>
      <c r="E212" s="617">
        <v>1</v>
      </c>
      <c r="F212" s="615">
        <v>0</v>
      </c>
      <c r="G212" s="616">
        <v>0</v>
      </c>
      <c r="H212" s="618">
        <v>0</v>
      </c>
      <c r="I212" s="615">
        <v>103.401</v>
      </c>
      <c r="J212" s="616">
        <v>103.401</v>
      </c>
      <c r="K212" s="626" t="s">
        <v>353</v>
      </c>
    </row>
    <row r="213" spans="1:11" ht="14.4" customHeight="1" thickBot="1" x14ac:dyDescent="0.35">
      <c r="A213" s="634" t="s">
        <v>541</v>
      </c>
      <c r="B213" s="615">
        <v>129</v>
      </c>
      <c r="C213" s="615">
        <v>199.577</v>
      </c>
      <c r="D213" s="616">
        <v>70.576999999999998</v>
      </c>
      <c r="E213" s="617">
        <v>1.5471085271310001</v>
      </c>
      <c r="F213" s="615">
        <v>83.50334649749</v>
      </c>
      <c r="G213" s="616">
        <v>27.834448832496001</v>
      </c>
      <c r="H213" s="618">
        <v>8.2750000000000004</v>
      </c>
      <c r="I213" s="615">
        <v>33.1</v>
      </c>
      <c r="J213" s="616">
        <v>5.2655511675030002</v>
      </c>
      <c r="K213" s="619">
        <v>0.39639129913100002</v>
      </c>
    </row>
    <row r="214" spans="1:11" ht="14.4" customHeight="1" thickBot="1" x14ac:dyDescent="0.35">
      <c r="A214" s="640" t="s">
        <v>542</v>
      </c>
      <c r="B214" s="620">
        <v>129</v>
      </c>
      <c r="C214" s="620">
        <v>199.577</v>
      </c>
      <c r="D214" s="621">
        <v>70.576999999999998</v>
      </c>
      <c r="E214" s="627">
        <v>1.5471085271310001</v>
      </c>
      <c r="F214" s="620">
        <v>83.50334649749</v>
      </c>
      <c r="G214" s="621">
        <v>27.834448832496001</v>
      </c>
      <c r="H214" s="623">
        <v>8.2750000000000004</v>
      </c>
      <c r="I214" s="620">
        <v>33.1</v>
      </c>
      <c r="J214" s="621">
        <v>5.2655511675030002</v>
      </c>
      <c r="K214" s="628">
        <v>0.39639129913100002</v>
      </c>
    </row>
    <row r="215" spans="1:11" ht="14.4" customHeight="1" thickBot="1" x14ac:dyDescent="0.35">
      <c r="A215" s="636" t="s">
        <v>543</v>
      </c>
      <c r="B215" s="620">
        <v>129</v>
      </c>
      <c r="C215" s="620">
        <v>129.31800000000001</v>
      </c>
      <c r="D215" s="621">
        <v>0.318</v>
      </c>
      <c r="E215" s="627">
        <v>1.0024651162789999</v>
      </c>
      <c r="F215" s="620">
        <v>0</v>
      </c>
      <c r="G215" s="621">
        <v>0</v>
      </c>
      <c r="H215" s="623">
        <v>0</v>
      </c>
      <c r="I215" s="620">
        <v>0</v>
      </c>
      <c r="J215" s="621">
        <v>0</v>
      </c>
      <c r="K215" s="624" t="s">
        <v>336</v>
      </c>
    </row>
    <row r="216" spans="1:11" ht="14.4" customHeight="1" thickBot="1" x14ac:dyDescent="0.35">
      <c r="A216" s="637" t="s">
        <v>544</v>
      </c>
      <c r="B216" s="615">
        <v>129</v>
      </c>
      <c r="C216" s="615">
        <v>129.31800000000001</v>
      </c>
      <c r="D216" s="616">
        <v>0.318</v>
      </c>
      <c r="E216" s="617">
        <v>1.0024651162789999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336</v>
      </c>
    </row>
    <row r="217" spans="1:11" ht="14.4" customHeight="1" thickBot="1" x14ac:dyDescent="0.35">
      <c r="A217" s="639" t="s">
        <v>545</v>
      </c>
      <c r="B217" s="615">
        <v>0</v>
      </c>
      <c r="C217" s="615">
        <v>70.259</v>
      </c>
      <c r="D217" s="616">
        <v>70.259</v>
      </c>
      <c r="E217" s="625" t="s">
        <v>336</v>
      </c>
      <c r="F217" s="615">
        <v>83.50334649749</v>
      </c>
      <c r="G217" s="616">
        <v>27.834448832496001</v>
      </c>
      <c r="H217" s="618">
        <v>8.2750000000000004</v>
      </c>
      <c r="I217" s="615">
        <v>33.1</v>
      </c>
      <c r="J217" s="616">
        <v>5.2655511675030002</v>
      </c>
      <c r="K217" s="619">
        <v>0.39639129913100002</v>
      </c>
    </row>
    <row r="218" spans="1:11" ht="14.4" customHeight="1" thickBot="1" x14ac:dyDescent="0.35">
      <c r="A218" s="637" t="s">
        <v>546</v>
      </c>
      <c r="B218" s="615">
        <v>0</v>
      </c>
      <c r="C218" s="615">
        <v>70.259</v>
      </c>
      <c r="D218" s="616">
        <v>70.259</v>
      </c>
      <c r="E218" s="625" t="s">
        <v>336</v>
      </c>
      <c r="F218" s="615">
        <v>83.50334649749</v>
      </c>
      <c r="G218" s="616">
        <v>27.834448832496001</v>
      </c>
      <c r="H218" s="618">
        <v>8.2750000000000004</v>
      </c>
      <c r="I218" s="615">
        <v>33.1</v>
      </c>
      <c r="J218" s="616">
        <v>5.2655511675030002</v>
      </c>
      <c r="K218" s="619">
        <v>0.39639129913100002</v>
      </c>
    </row>
    <row r="219" spans="1:11" ht="14.4" customHeight="1" thickBot="1" x14ac:dyDescent="0.35">
      <c r="A219" s="633" t="s">
        <v>547</v>
      </c>
      <c r="B219" s="615">
        <v>12906.123901332599</v>
      </c>
      <c r="C219" s="615">
        <v>17119.667700000002</v>
      </c>
      <c r="D219" s="616">
        <v>4213.5437986674197</v>
      </c>
      <c r="E219" s="617">
        <v>1.326476317047</v>
      </c>
      <c r="F219" s="615">
        <v>0</v>
      </c>
      <c r="G219" s="616">
        <v>0</v>
      </c>
      <c r="H219" s="618">
        <v>1446.1884600000001</v>
      </c>
      <c r="I219" s="615">
        <v>6162.7466400000203</v>
      </c>
      <c r="J219" s="616">
        <v>6162.7466400000203</v>
      </c>
      <c r="K219" s="626" t="s">
        <v>336</v>
      </c>
    </row>
    <row r="220" spans="1:11" ht="14.4" customHeight="1" thickBot="1" x14ac:dyDescent="0.35">
      <c r="A220" s="638" t="s">
        <v>548</v>
      </c>
      <c r="B220" s="620">
        <v>12906.123901332599</v>
      </c>
      <c r="C220" s="620">
        <v>17119.667700000002</v>
      </c>
      <c r="D220" s="621">
        <v>4213.5437986674197</v>
      </c>
      <c r="E220" s="627">
        <v>1.326476317047</v>
      </c>
      <c r="F220" s="620">
        <v>0</v>
      </c>
      <c r="G220" s="621">
        <v>0</v>
      </c>
      <c r="H220" s="623">
        <v>1446.1884600000001</v>
      </c>
      <c r="I220" s="620">
        <v>6162.7466400000203</v>
      </c>
      <c r="J220" s="621">
        <v>6162.7466400000203</v>
      </c>
      <c r="K220" s="624" t="s">
        <v>336</v>
      </c>
    </row>
    <row r="221" spans="1:11" ht="14.4" customHeight="1" thickBot="1" x14ac:dyDescent="0.35">
      <c r="A221" s="640" t="s">
        <v>54</v>
      </c>
      <c r="B221" s="620">
        <v>12906.123901332599</v>
      </c>
      <c r="C221" s="620">
        <v>17119.667700000002</v>
      </c>
      <c r="D221" s="621">
        <v>4213.5437986674197</v>
      </c>
      <c r="E221" s="627">
        <v>1.326476317047</v>
      </c>
      <c r="F221" s="620">
        <v>0</v>
      </c>
      <c r="G221" s="621">
        <v>0</v>
      </c>
      <c r="H221" s="623">
        <v>1446.1884600000001</v>
      </c>
      <c r="I221" s="620">
        <v>6162.7466400000203</v>
      </c>
      <c r="J221" s="621">
        <v>6162.7466400000203</v>
      </c>
      <c r="K221" s="624" t="s">
        <v>336</v>
      </c>
    </row>
    <row r="222" spans="1:11" ht="14.4" customHeight="1" thickBot="1" x14ac:dyDescent="0.35">
      <c r="A222" s="636" t="s">
        <v>549</v>
      </c>
      <c r="B222" s="620">
        <v>100</v>
      </c>
      <c r="C222" s="620">
        <v>170.81327999999999</v>
      </c>
      <c r="D222" s="621">
        <v>70.813280000000006</v>
      </c>
      <c r="E222" s="627">
        <v>1.7081328</v>
      </c>
      <c r="F222" s="620">
        <v>0</v>
      </c>
      <c r="G222" s="621">
        <v>0</v>
      </c>
      <c r="H222" s="623">
        <v>15.839</v>
      </c>
      <c r="I222" s="620">
        <v>63.359200000000001</v>
      </c>
      <c r="J222" s="621">
        <v>63.359200000000001</v>
      </c>
      <c r="K222" s="624" t="s">
        <v>336</v>
      </c>
    </row>
    <row r="223" spans="1:11" ht="14.4" customHeight="1" thickBot="1" x14ac:dyDescent="0.35">
      <c r="A223" s="637" t="s">
        <v>550</v>
      </c>
      <c r="B223" s="615">
        <v>100</v>
      </c>
      <c r="C223" s="615">
        <v>170.81327999999999</v>
      </c>
      <c r="D223" s="616">
        <v>70.813280000000006</v>
      </c>
      <c r="E223" s="617">
        <v>1.7081328</v>
      </c>
      <c r="F223" s="615">
        <v>0</v>
      </c>
      <c r="G223" s="616">
        <v>0</v>
      </c>
      <c r="H223" s="618">
        <v>15.839</v>
      </c>
      <c r="I223" s="615">
        <v>63.359200000000001</v>
      </c>
      <c r="J223" s="616">
        <v>63.359200000000001</v>
      </c>
      <c r="K223" s="626" t="s">
        <v>336</v>
      </c>
    </row>
    <row r="224" spans="1:11" ht="14.4" customHeight="1" thickBot="1" x14ac:dyDescent="0.35">
      <c r="A224" s="636" t="s">
        <v>551</v>
      </c>
      <c r="B224" s="620">
        <v>874.12390133257702</v>
      </c>
      <c r="C224" s="620">
        <v>1343.3826200000001</v>
      </c>
      <c r="D224" s="621">
        <v>469.25871866742301</v>
      </c>
      <c r="E224" s="627">
        <v>1.536833185721</v>
      </c>
      <c r="F224" s="620">
        <v>0</v>
      </c>
      <c r="G224" s="621">
        <v>0</v>
      </c>
      <c r="H224" s="623">
        <v>173.11358000000101</v>
      </c>
      <c r="I224" s="620">
        <v>591.35902000000203</v>
      </c>
      <c r="J224" s="621">
        <v>591.35902000000203</v>
      </c>
      <c r="K224" s="624" t="s">
        <v>336</v>
      </c>
    </row>
    <row r="225" spans="1:11" ht="14.4" customHeight="1" thickBot="1" x14ac:dyDescent="0.35">
      <c r="A225" s="637" t="s">
        <v>552</v>
      </c>
      <c r="B225" s="615">
        <v>874.12390133257702</v>
      </c>
      <c r="C225" s="615">
        <v>1343.3826200000001</v>
      </c>
      <c r="D225" s="616">
        <v>469.25871866742301</v>
      </c>
      <c r="E225" s="617">
        <v>1.536833185721</v>
      </c>
      <c r="F225" s="615">
        <v>0</v>
      </c>
      <c r="G225" s="616">
        <v>0</v>
      </c>
      <c r="H225" s="618">
        <v>173.11358000000101</v>
      </c>
      <c r="I225" s="615">
        <v>591.35902000000203</v>
      </c>
      <c r="J225" s="616">
        <v>591.35902000000203</v>
      </c>
      <c r="K225" s="626" t="s">
        <v>336</v>
      </c>
    </row>
    <row r="226" spans="1:11" ht="14.4" customHeight="1" thickBot="1" x14ac:dyDescent="0.35">
      <c r="A226" s="636" t="s">
        <v>553</v>
      </c>
      <c r="B226" s="620">
        <v>1442</v>
      </c>
      <c r="C226" s="620">
        <v>1243.88795</v>
      </c>
      <c r="D226" s="621">
        <v>-198.11205000000001</v>
      </c>
      <c r="E226" s="627">
        <v>0.86261300277300001</v>
      </c>
      <c r="F226" s="620">
        <v>0</v>
      </c>
      <c r="G226" s="621">
        <v>0</v>
      </c>
      <c r="H226" s="623">
        <v>111.27524</v>
      </c>
      <c r="I226" s="620">
        <v>449.91153000000202</v>
      </c>
      <c r="J226" s="621">
        <v>449.91153000000202</v>
      </c>
      <c r="K226" s="624" t="s">
        <v>336</v>
      </c>
    </row>
    <row r="227" spans="1:11" ht="14.4" customHeight="1" thickBot="1" x14ac:dyDescent="0.35">
      <c r="A227" s="637" t="s">
        <v>554</v>
      </c>
      <c r="B227" s="615">
        <v>1442</v>
      </c>
      <c r="C227" s="615">
        <v>1243.88795</v>
      </c>
      <c r="D227" s="616">
        <v>-198.11205000000001</v>
      </c>
      <c r="E227" s="617">
        <v>0.86261300277300001</v>
      </c>
      <c r="F227" s="615">
        <v>0</v>
      </c>
      <c r="G227" s="616">
        <v>0</v>
      </c>
      <c r="H227" s="618">
        <v>111.27524</v>
      </c>
      <c r="I227" s="615">
        <v>449.91153000000202</v>
      </c>
      <c r="J227" s="616">
        <v>449.91153000000202</v>
      </c>
      <c r="K227" s="626" t="s">
        <v>336</v>
      </c>
    </row>
    <row r="228" spans="1:11" ht="14.4" customHeight="1" thickBot="1" x14ac:dyDescent="0.35">
      <c r="A228" s="636" t="s">
        <v>555</v>
      </c>
      <c r="B228" s="620">
        <v>0</v>
      </c>
      <c r="C228" s="620">
        <v>4.4829999999999997</v>
      </c>
      <c r="D228" s="621">
        <v>4.4829999999999997</v>
      </c>
      <c r="E228" s="622" t="s">
        <v>353</v>
      </c>
      <c r="F228" s="620">
        <v>0</v>
      </c>
      <c r="G228" s="621">
        <v>0</v>
      </c>
      <c r="H228" s="623">
        <v>0.218</v>
      </c>
      <c r="I228" s="620">
        <v>0.56799999999999995</v>
      </c>
      <c r="J228" s="621">
        <v>0.56799999999999995</v>
      </c>
      <c r="K228" s="624" t="s">
        <v>336</v>
      </c>
    </row>
    <row r="229" spans="1:11" ht="14.4" customHeight="1" thickBot="1" x14ac:dyDescent="0.35">
      <c r="A229" s="637" t="s">
        <v>556</v>
      </c>
      <c r="B229" s="615">
        <v>0</v>
      </c>
      <c r="C229" s="615">
        <v>4.4829999999999997</v>
      </c>
      <c r="D229" s="616">
        <v>4.4829999999999997</v>
      </c>
      <c r="E229" s="625" t="s">
        <v>353</v>
      </c>
      <c r="F229" s="615">
        <v>0</v>
      </c>
      <c r="G229" s="616">
        <v>0</v>
      </c>
      <c r="H229" s="618">
        <v>0.218</v>
      </c>
      <c r="I229" s="615">
        <v>0.56799999999999995</v>
      </c>
      <c r="J229" s="616">
        <v>0.56799999999999995</v>
      </c>
      <c r="K229" s="626" t="s">
        <v>336</v>
      </c>
    </row>
    <row r="230" spans="1:11" ht="14.4" customHeight="1" thickBot="1" x14ac:dyDescent="0.35">
      <c r="A230" s="636" t="s">
        <v>557</v>
      </c>
      <c r="B230" s="620">
        <v>2724</v>
      </c>
      <c r="C230" s="620">
        <v>2483.2985399999998</v>
      </c>
      <c r="D230" s="621">
        <v>-240.70146</v>
      </c>
      <c r="E230" s="627">
        <v>0.91163676211400002</v>
      </c>
      <c r="F230" s="620">
        <v>0</v>
      </c>
      <c r="G230" s="621">
        <v>0</v>
      </c>
      <c r="H230" s="623">
        <v>137.85865999999999</v>
      </c>
      <c r="I230" s="620">
        <v>641.46145000000195</v>
      </c>
      <c r="J230" s="621">
        <v>641.46145000000195</v>
      </c>
      <c r="K230" s="624" t="s">
        <v>336</v>
      </c>
    </row>
    <row r="231" spans="1:11" ht="14.4" customHeight="1" thickBot="1" x14ac:dyDescent="0.35">
      <c r="A231" s="637" t="s">
        <v>558</v>
      </c>
      <c r="B231" s="615">
        <v>2703</v>
      </c>
      <c r="C231" s="615">
        <v>2459.1153300000001</v>
      </c>
      <c r="D231" s="616">
        <v>-243.88467</v>
      </c>
      <c r="E231" s="617">
        <v>0.90977259711400005</v>
      </c>
      <c r="F231" s="615">
        <v>0</v>
      </c>
      <c r="G231" s="616">
        <v>0</v>
      </c>
      <c r="H231" s="618">
        <v>137.85865999999999</v>
      </c>
      <c r="I231" s="615">
        <v>641.46145000000195</v>
      </c>
      <c r="J231" s="616">
        <v>641.46145000000195</v>
      </c>
      <c r="K231" s="626" t="s">
        <v>336</v>
      </c>
    </row>
    <row r="232" spans="1:11" ht="14.4" customHeight="1" thickBot="1" x14ac:dyDescent="0.35">
      <c r="A232" s="637" t="s">
        <v>559</v>
      </c>
      <c r="B232" s="615">
        <v>21</v>
      </c>
      <c r="C232" s="615">
        <v>24.183209999999999</v>
      </c>
      <c r="D232" s="616">
        <v>3.1832099999999999</v>
      </c>
      <c r="E232" s="617">
        <v>1.151581428571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26" t="s">
        <v>336</v>
      </c>
    </row>
    <row r="233" spans="1:11" ht="14.4" customHeight="1" thickBot="1" x14ac:dyDescent="0.35">
      <c r="A233" s="636" t="s">
        <v>560</v>
      </c>
      <c r="B233" s="620">
        <v>0</v>
      </c>
      <c r="C233" s="620">
        <v>2994.32566</v>
      </c>
      <c r="D233" s="621">
        <v>2994.32566</v>
      </c>
      <c r="E233" s="622" t="s">
        <v>353</v>
      </c>
      <c r="F233" s="620">
        <v>0</v>
      </c>
      <c r="G233" s="621">
        <v>0</v>
      </c>
      <c r="H233" s="623">
        <v>269.48782000000102</v>
      </c>
      <c r="I233" s="620">
        <v>1520.6427100000101</v>
      </c>
      <c r="J233" s="621">
        <v>1520.6427100000101</v>
      </c>
      <c r="K233" s="624" t="s">
        <v>336</v>
      </c>
    </row>
    <row r="234" spans="1:11" ht="14.4" customHeight="1" thickBot="1" x14ac:dyDescent="0.35">
      <c r="A234" s="637" t="s">
        <v>561</v>
      </c>
      <c r="B234" s="615">
        <v>0</v>
      </c>
      <c r="C234" s="615">
        <v>212.39187999999999</v>
      </c>
      <c r="D234" s="616">
        <v>212.39187999999999</v>
      </c>
      <c r="E234" s="625" t="s">
        <v>353</v>
      </c>
      <c r="F234" s="615">
        <v>0</v>
      </c>
      <c r="G234" s="616">
        <v>0</v>
      </c>
      <c r="H234" s="618">
        <v>46.66742</v>
      </c>
      <c r="I234" s="615">
        <v>87.455479999999994</v>
      </c>
      <c r="J234" s="616">
        <v>87.455479999999994</v>
      </c>
      <c r="K234" s="626" t="s">
        <v>336</v>
      </c>
    </row>
    <row r="235" spans="1:11" ht="14.4" customHeight="1" thickBot="1" x14ac:dyDescent="0.35">
      <c r="A235" s="637" t="s">
        <v>562</v>
      </c>
      <c r="B235" s="615">
        <v>0</v>
      </c>
      <c r="C235" s="615">
        <v>2781.9337799999998</v>
      </c>
      <c r="D235" s="616">
        <v>2781.9337799999998</v>
      </c>
      <c r="E235" s="625" t="s">
        <v>353</v>
      </c>
      <c r="F235" s="615">
        <v>0</v>
      </c>
      <c r="G235" s="616">
        <v>0</v>
      </c>
      <c r="H235" s="618">
        <v>222.820400000001</v>
      </c>
      <c r="I235" s="615">
        <v>1433.18723</v>
      </c>
      <c r="J235" s="616">
        <v>1433.18723</v>
      </c>
      <c r="K235" s="626" t="s">
        <v>336</v>
      </c>
    </row>
    <row r="236" spans="1:11" ht="14.4" customHeight="1" thickBot="1" x14ac:dyDescent="0.35">
      <c r="A236" s="636" t="s">
        <v>563</v>
      </c>
      <c r="B236" s="620">
        <v>7766</v>
      </c>
      <c r="C236" s="620">
        <v>8879.4766500000005</v>
      </c>
      <c r="D236" s="621">
        <v>1113.4766500000001</v>
      </c>
      <c r="E236" s="627">
        <v>1.143378399433</v>
      </c>
      <c r="F236" s="620">
        <v>0</v>
      </c>
      <c r="G236" s="621">
        <v>0</v>
      </c>
      <c r="H236" s="623">
        <v>738.39616000000296</v>
      </c>
      <c r="I236" s="620">
        <v>2895.4447300000102</v>
      </c>
      <c r="J236" s="621">
        <v>2895.4447300000102</v>
      </c>
      <c r="K236" s="624" t="s">
        <v>336</v>
      </c>
    </row>
    <row r="237" spans="1:11" ht="14.4" customHeight="1" thickBot="1" x14ac:dyDescent="0.35">
      <c r="A237" s="637" t="s">
        <v>564</v>
      </c>
      <c r="B237" s="615">
        <v>7766</v>
      </c>
      <c r="C237" s="615">
        <v>8879.4766500000005</v>
      </c>
      <c r="D237" s="616">
        <v>1113.4766500000001</v>
      </c>
      <c r="E237" s="617">
        <v>1.143378399433</v>
      </c>
      <c r="F237" s="615">
        <v>0</v>
      </c>
      <c r="G237" s="616">
        <v>0</v>
      </c>
      <c r="H237" s="618">
        <v>738.39616000000296</v>
      </c>
      <c r="I237" s="615">
        <v>2895.4447300000102</v>
      </c>
      <c r="J237" s="616">
        <v>2895.4447300000102</v>
      </c>
      <c r="K237" s="626" t="s">
        <v>336</v>
      </c>
    </row>
    <row r="238" spans="1:11" ht="14.4" customHeight="1" thickBot="1" x14ac:dyDescent="0.35">
      <c r="A238" s="641" t="s">
        <v>565</v>
      </c>
      <c r="B238" s="620">
        <v>0</v>
      </c>
      <c r="C238" s="620">
        <v>4343.4787900000001</v>
      </c>
      <c r="D238" s="621">
        <v>4343.4787900000001</v>
      </c>
      <c r="E238" s="622" t="s">
        <v>353</v>
      </c>
      <c r="F238" s="620">
        <v>0</v>
      </c>
      <c r="G238" s="621">
        <v>0</v>
      </c>
      <c r="H238" s="623">
        <v>154.95147</v>
      </c>
      <c r="I238" s="620">
        <v>627.12860000000001</v>
      </c>
      <c r="J238" s="621">
        <v>627.12860000000001</v>
      </c>
      <c r="K238" s="624" t="s">
        <v>336</v>
      </c>
    </row>
    <row r="239" spans="1:11" ht="14.4" customHeight="1" thickBot="1" x14ac:dyDescent="0.35">
      <c r="A239" s="638" t="s">
        <v>566</v>
      </c>
      <c r="B239" s="620">
        <v>0</v>
      </c>
      <c r="C239" s="620">
        <v>4343.4787900000001</v>
      </c>
      <c r="D239" s="621">
        <v>4343.4787900000001</v>
      </c>
      <c r="E239" s="622" t="s">
        <v>353</v>
      </c>
      <c r="F239" s="620">
        <v>0</v>
      </c>
      <c r="G239" s="621">
        <v>0</v>
      </c>
      <c r="H239" s="623">
        <v>154.95147</v>
      </c>
      <c r="I239" s="620">
        <v>627.12860000000001</v>
      </c>
      <c r="J239" s="621">
        <v>627.12860000000001</v>
      </c>
      <c r="K239" s="624" t="s">
        <v>336</v>
      </c>
    </row>
    <row r="240" spans="1:11" ht="14.4" customHeight="1" thickBot="1" x14ac:dyDescent="0.35">
      <c r="A240" s="640" t="s">
        <v>567</v>
      </c>
      <c r="B240" s="620">
        <v>0</v>
      </c>
      <c r="C240" s="620">
        <v>4343.4787900000001</v>
      </c>
      <c r="D240" s="621">
        <v>4343.4787900000001</v>
      </c>
      <c r="E240" s="622" t="s">
        <v>353</v>
      </c>
      <c r="F240" s="620">
        <v>0</v>
      </c>
      <c r="G240" s="621">
        <v>0</v>
      </c>
      <c r="H240" s="623">
        <v>154.95147</v>
      </c>
      <c r="I240" s="620">
        <v>627.12860000000001</v>
      </c>
      <c r="J240" s="621">
        <v>627.12860000000001</v>
      </c>
      <c r="K240" s="624" t="s">
        <v>336</v>
      </c>
    </row>
    <row r="241" spans="1:11" ht="14.4" customHeight="1" thickBot="1" x14ac:dyDescent="0.35">
      <c r="A241" s="636" t="s">
        <v>568</v>
      </c>
      <c r="B241" s="620">
        <v>0</v>
      </c>
      <c r="C241" s="620">
        <v>4343.4787900000001</v>
      </c>
      <c r="D241" s="621">
        <v>4343.4787900000001</v>
      </c>
      <c r="E241" s="622" t="s">
        <v>353</v>
      </c>
      <c r="F241" s="620">
        <v>0</v>
      </c>
      <c r="G241" s="621">
        <v>0</v>
      </c>
      <c r="H241" s="623">
        <v>154.95147</v>
      </c>
      <c r="I241" s="620">
        <v>627.12860000000001</v>
      </c>
      <c r="J241" s="621">
        <v>627.12860000000001</v>
      </c>
      <c r="K241" s="624" t="s">
        <v>336</v>
      </c>
    </row>
    <row r="242" spans="1:11" ht="14.4" customHeight="1" thickBot="1" x14ac:dyDescent="0.35">
      <c r="A242" s="637" t="s">
        <v>569</v>
      </c>
      <c r="B242" s="615">
        <v>0</v>
      </c>
      <c r="C242" s="615">
        <v>63.238900000000001</v>
      </c>
      <c r="D242" s="616">
        <v>63.238900000000001</v>
      </c>
      <c r="E242" s="625" t="s">
        <v>353</v>
      </c>
      <c r="F242" s="615">
        <v>0</v>
      </c>
      <c r="G242" s="616">
        <v>0</v>
      </c>
      <c r="H242" s="618">
        <v>2.86E-2</v>
      </c>
      <c r="I242" s="615">
        <v>40.359299999999998</v>
      </c>
      <c r="J242" s="616">
        <v>40.359299999999998</v>
      </c>
      <c r="K242" s="626" t="s">
        <v>336</v>
      </c>
    </row>
    <row r="243" spans="1:11" ht="14.4" customHeight="1" thickBot="1" x14ac:dyDescent="0.35">
      <c r="A243" s="637" t="s">
        <v>570</v>
      </c>
      <c r="B243" s="615">
        <v>0</v>
      </c>
      <c r="C243" s="615">
        <v>3926.4915700000001</v>
      </c>
      <c r="D243" s="616">
        <v>3926.4915700000001</v>
      </c>
      <c r="E243" s="625" t="s">
        <v>353</v>
      </c>
      <c r="F243" s="615">
        <v>0</v>
      </c>
      <c r="G243" s="616">
        <v>0</v>
      </c>
      <c r="H243" s="618">
        <v>63.845669999999998</v>
      </c>
      <c r="I243" s="615">
        <v>409.5557</v>
      </c>
      <c r="J243" s="616">
        <v>409.5557</v>
      </c>
      <c r="K243" s="626" t="s">
        <v>336</v>
      </c>
    </row>
    <row r="244" spans="1:11" ht="14.4" customHeight="1" thickBot="1" x14ac:dyDescent="0.35">
      <c r="A244" s="637" t="s">
        <v>571</v>
      </c>
      <c r="B244" s="615">
        <v>0</v>
      </c>
      <c r="C244" s="615">
        <v>353.74831999999998</v>
      </c>
      <c r="D244" s="616">
        <v>353.74831999999998</v>
      </c>
      <c r="E244" s="625" t="s">
        <v>353</v>
      </c>
      <c r="F244" s="615">
        <v>0</v>
      </c>
      <c r="G244" s="616">
        <v>0</v>
      </c>
      <c r="H244" s="618">
        <v>91.077200000000005</v>
      </c>
      <c r="I244" s="615">
        <v>177.21360000000001</v>
      </c>
      <c r="J244" s="616">
        <v>177.21360000000001</v>
      </c>
      <c r="K244" s="626" t="s">
        <v>336</v>
      </c>
    </row>
    <row r="245" spans="1:11" ht="14.4" customHeight="1" thickBot="1" x14ac:dyDescent="0.35">
      <c r="A245" s="642"/>
      <c r="B245" s="615">
        <v>20829.609559479999</v>
      </c>
      <c r="C245" s="615">
        <v>76827.827169999902</v>
      </c>
      <c r="D245" s="616">
        <v>55998.217610519801</v>
      </c>
      <c r="E245" s="617">
        <v>3.6883949720999998</v>
      </c>
      <c r="F245" s="615">
        <v>83758.6155806592</v>
      </c>
      <c r="G245" s="616">
        <v>27919.538526886401</v>
      </c>
      <c r="H245" s="618">
        <v>2239.43768</v>
      </c>
      <c r="I245" s="615">
        <v>18164.251329999901</v>
      </c>
      <c r="J245" s="616">
        <v>-9755.2871968865093</v>
      </c>
      <c r="K245" s="619">
        <v>0.21686427365200001</v>
      </c>
    </row>
    <row r="246" spans="1:11" ht="14.4" customHeight="1" thickBot="1" x14ac:dyDescent="0.35">
      <c r="A246" s="643" t="s">
        <v>66</v>
      </c>
      <c r="B246" s="629">
        <v>20829.609559479999</v>
      </c>
      <c r="C246" s="629">
        <v>76827.827169999902</v>
      </c>
      <c r="D246" s="630">
        <v>55998.217610519903</v>
      </c>
      <c r="E246" s="631" t="s">
        <v>353</v>
      </c>
      <c r="F246" s="629">
        <v>83758.6155806592</v>
      </c>
      <c r="G246" s="630">
        <v>27919.538526886401</v>
      </c>
      <c r="H246" s="629">
        <v>2239.43768</v>
      </c>
      <c r="I246" s="629">
        <v>18164.251329999901</v>
      </c>
      <c r="J246" s="630">
        <v>-9755.2871968865093</v>
      </c>
      <c r="K246" s="632">
        <v>0.21686427365200001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335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290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572</v>
      </c>
      <c r="B5" s="645" t="s">
        <v>573</v>
      </c>
      <c r="C5" s="646" t="s">
        <v>574</v>
      </c>
      <c r="D5" s="646" t="s">
        <v>574</v>
      </c>
      <c r="E5" s="646"/>
      <c r="F5" s="646" t="s">
        <v>574</v>
      </c>
      <c r="G5" s="646" t="s">
        <v>574</v>
      </c>
      <c r="H5" s="646" t="s">
        <v>574</v>
      </c>
      <c r="I5" s="647" t="s">
        <v>574</v>
      </c>
      <c r="J5" s="648" t="s">
        <v>74</v>
      </c>
    </row>
    <row r="6" spans="1:10" ht="14.4" customHeight="1" x14ac:dyDescent="0.3">
      <c r="A6" s="644" t="s">
        <v>572</v>
      </c>
      <c r="B6" s="645" t="s">
        <v>344</v>
      </c>
      <c r="C6" s="646">
        <v>10183.695559999996</v>
      </c>
      <c r="D6" s="646">
        <v>16493.625140000018</v>
      </c>
      <c r="E6" s="646"/>
      <c r="F6" s="646">
        <v>10684.520450000007</v>
      </c>
      <c r="G6" s="646">
        <v>12061.879652244634</v>
      </c>
      <c r="H6" s="646">
        <v>-1377.3592022446264</v>
      </c>
      <c r="I6" s="647">
        <v>0.88580890856523264</v>
      </c>
      <c r="J6" s="648" t="s">
        <v>1</v>
      </c>
    </row>
    <row r="7" spans="1:10" ht="14.4" customHeight="1" x14ac:dyDescent="0.3">
      <c r="A7" s="644" t="s">
        <v>572</v>
      </c>
      <c r="B7" s="645" t="s">
        <v>345</v>
      </c>
      <c r="C7" s="646">
        <v>108.14133999999899</v>
      </c>
      <c r="D7" s="646">
        <v>178.28243000000003</v>
      </c>
      <c r="E7" s="646"/>
      <c r="F7" s="646">
        <v>385.99665999999996</v>
      </c>
      <c r="G7" s="646">
        <v>241.145725166034</v>
      </c>
      <c r="H7" s="646">
        <v>144.85093483396597</v>
      </c>
      <c r="I7" s="647">
        <v>1.6006780121614554</v>
      </c>
      <c r="J7" s="648" t="s">
        <v>1</v>
      </c>
    </row>
    <row r="8" spans="1:10" ht="14.4" customHeight="1" x14ac:dyDescent="0.3">
      <c r="A8" s="644" t="s">
        <v>572</v>
      </c>
      <c r="B8" s="645" t="s">
        <v>346</v>
      </c>
      <c r="C8" s="646">
        <v>114.93887000000001</v>
      </c>
      <c r="D8" s="646">
        <v>0</v>
      </c>
      <c r="E8" s="646"/>
      <c r="F8" s="646">
        <v>47.499980000000001</v>
      </c>
      <c r="G8" s="646">
        <v>4.780092442031</v>
      </c>
      <c r="H8" s="646">
        <v>42.719887557969003</v>
      </c>
      <c r="I8" s="647">
        <v>9.9370421338165311</v>
      </c>
      <c r="J8" s="648" t="s">
        <v>1</v>
      </c>
    </row>
    <row r="9" spans="1:10" ht="14.4" customHeight="1" x14ac:dyDescent="0.3">
      <c r="A9" s="644" t="s">
        <v>572</v>
      </c>
      <c r="B9" s="645" t="s">
        <v>347</v>
      </c>
      <c r="C9" s="646">
        <v>3507.4746399999995</v>
      </c>
      <c r="D9" s="646">
        <v>6941.0219200000101</v>
      </c>
      <c r="E9" s="646"/>
      <c r="F9" s="646">
        <v>4368.7111800000011</v>
      </c>
      <c r="G9" s="646">
        <v>8133.6664104758638</v>
      </c>
      <c r="H9" s="646">
        <v>-3764.9552304758627</v>
      </c>
      <c r="I9" s="647">
        <v>0.53711462451585934</v>
      </c>
      <c r="J9" s="648" t="s">
        <v>1</v>
      </c>
    </row>
    <row r="10" spans="1:10" ht="14.4" customHeight="1" x14ac:dyDescent="0.3">
      <c r="A10" s="644" t="s">
        <v>572</v>
      </c>
      <c r="B10" s="645" t="s">
        <v>348</v>
      </c>
      <c r="C10" s="646">
        <v>3042.4592399999992</v>
      </c>
      <c r="D10" s="646">
        <v>3163.162160000003</v>
      </c>
      <c r="E10" s="646"/>
      <c r="F10" s="646">
        <v>3050.95244</v>
      </c>
      <c r="G10" s="646">
        <v>3465.9998908294001</v>
      </c>
      <c r="H10" s="646">
        <v>-415.04745082940008</v>
      </c>
      <c r="I10" s="647">
        <v>0.88025174151691021</v>
      </c>
      <c r="J10" s="648" t="s">
        <v>1</v>
      </c>
    </row>
    <row r="11" spans="1:10" ht="14.4" customHeight="1" x14ac:dyDescent="0.3">
      <c r="A11" s="644" t="s">
        <v>572</v>
      </c>
      <c r="B11" s="645" t="s">
        <v>349</v>
      </c>
      <c r="C11" s="646">
        <v>2055.99505</v>
      </c>
      <c r="D11" s="646">
        <v>1949.571480000001</v>
      </c>
      <c r="E11" s="646"/>
      <c r="F11" s="646">
        <v>1385.5513400000009</v>
      </c>
      <c r="G11" s="646">
        <v>2119.4489045279888</v>
      </c>
      <c r="H11" s="646">
        <v>-733.89756452798792</v>
      </c>
      <c r="I11" s="647">
        <v>0.65373189088914119</v>
      </c>
      <c r="J11" s="648" t="s">
        <v>1</v>
      </c>
    </row>
    <row r="12" spans="1:10" ht="14.4" customHeight="1" x14ac:dyDescent="0.3">
      <c r="A12" s="644" t="s">
        <v>572</v>
      </c>
      <c r="B12" s="645" t="s">
        <v>350</v>
      </c>
      <c r="C12" s="646">
        <v>3678.7780499999981</v>
      </c>
      <c r="D12" s="646">
        <v>5112.2004700000043</v>
      </c>
      <c r="E12" s="646"/>
      <c r="F12" s="646">
        <v>3872.7997900000023</v>
      </c>
      <c r="G12" s="646">
        <v>6524.9997944783136</v>
      </c>
      <c r="H12" s="646">
        <v>-2652.2000044783113</v>
      </c>
      <c r="I12" s="647">
        <v>0.59353255356073775</v>
      </c>
      <c r="J12" s="648" t="s">
        <v>1</v>
      </c>
    </row>
    <row r="13" spans="1:10" ht="14.4" customHeight="1" x14ac:dyDescent="0.3">
      <c r="A13" s="644" t="s">
        <v>572</v>
      </c>
      <c r="B13" s="645" t="s">
        <v>351</v>
      </c>
      <c r="C13" s="646">
        <v>51088.499049999999</v>
      </c>
      <c r="D13" s="646">
        <v>45753.17139000009</v>
      </c>
      <c r="E13" s="646"/>
      <c r="F13" s="646">
        <v>70067.061519999988</v>
      </c>
      <c r="G13" s="646">
        <v>63434.331335305666</v>
      </c>
      <c r="H13" s="646">
        <v>6632.7301846943228</v>
      </c>
      <c r="I13" s="647">
        <v>1.1045605754025303</v>
      </c>
      <c r="J13" s="648" t="s">
        <v>1</v>
      </c>
    </row>
    <row r="14" spans="1:10" ht="14.4" customHeight="1" x14ac:dyDescent="0.3">
      <c r="A14" s="644" t="s">
        <v>572</v>
      </c>
      <c r="B14" s="645" t="s">
        <v>352</v>
      </c>
      <c r="C14" s="646" t="s">
        <v>574</v>
      </c>
      <c r="D14" s="646">
        <v>0</v>
      </c>
      <c r="E14" s="646"/>
      <c r="F14" s="646">
        <v>7250.0518300000003</v>
      </c>
      <c r="G14" s="646">
        <v>5101.5098422008105</v>
      </c>
      <c r="H14" s="646">
        <v>2148.5419877991899</v>
      </c>
      <c r="I14" s="647">
        <v>1.4211580599190416</v>
      </c>
      <c r="J14" s="648" t="s">
        <v>1</v>
      </c>
    </row>
    <row r="15" spans="1:10" ht="14.4" customHeight="1" x14ac:dyDescent="0.3">
      <c r="A15" s="644" t="s">
        <v>572</v>
      </c>
      <c r="B15" s="645" t="s">
        <v>354</v>
      </c>
      <c r="C15" s="646">
        <v>22.297600000000003</v>
      </c>
      <c r="D15" s="646">
        <v>21.158439999999999</v>
      </c>
      <c r="E15" s="646"/>
      <c r="F15" s="646">
        <v>27.66319</v>
      </c>
      <c r="G15" s="646">
        <v>21.606739281074667</v>
      </c>
      <c r="H15" s="646">
        <v>6.0564507189253334</v>
      </c>
      <c r="I15" s="647">
        <v>1.2803037811554554</v>
      </c>
      <c r="J15" s="648" t="s">
        <v>1</v>
      </c>
    </row>
    <row r="16" spans="1:10" ht="14.4" customHeight="1" x14ac:dyDescent="0.3">
      <c r="A16" s="644" t="s">
        <v>572</v>
      </c>
      <c r="B16" s="645" t="s">
        <v>575</v>
      </c>
      <c r="C16" s="646">
        <v>73802.279399999999</v>
      </c>
      <c r="D16" s="646">
        <v>79612.19343000013</v>
      </c>
      <c r="E16" s="646"/>
      <c r="F16" s="646">
        <v>101140.80838</v>
      </c>
      <c r="G16" s="646">
        <v>101109.36838695183</v>
      </c>
      <c r="H16" s="646">
        <v>31.439993048174074</v>
      </c>
      <c r="I16" s="647">
        <v>1.000310950345648</v>
      </c>
      <c r="J16" s="648" t="s">
        <v>576</v>
      </c>
    </row>
    <row r="18" spans="1:10" ht="14.4" customHeight="1" x14ac:dyDescent="0.3">
      <c r="A18" s="644" t="s">
        <v>572</v>
      </c>
      <c r="B18" s="645" t="s">
        <v>573</v>
      </c>
      <c r="C18" s="646" t="s">
        <v>574</v>
      </c>
      <c r="D18" s="646" t="s">
        <v>574</v>
      </c>
      <c r="E18" s="646"/>
      <c r="F18" s="646" t="s">
        <v>574</v>
      </c>
      <c r="G18" s="646" t="s">
        <v>574</v>
      </c>
      <c r="H18" s="646" t="s">
        <v>574</v>
      </c>
      <c r="I18" s="647" t="s">
        <v>574</v>
      </c>
      <c r="J18" s="648" t="s">
        <v>74</v>
      </c>
    </row>
    <row r="19" spans="1:10" ht="14.4" customHeight="1" x14ac:dyDescent="0.3">
      <c r="A19" s="644" t="s">
        <v>577</v>
      </c>
      <c r="B19" s="645" t="s">
        <v>578</v>
      </c>
      <c r="C19" s="646" t="s">
        <v>574</v>
      </c>
      <c r="D19" s="646" t="s">
        <v>574</v>
      </c>
      <c r="E19" s="646"/>
      <c r="F19" s="646" t="s">
        <v>574</v>
      </c>
      <c r="G19" s="646" t="s">
        <v>574</v>
      </c>
      <c r="H19" s="646" t="s">
        <v>574</v>
      </c>
      <c r="I19" s="647" t="s">
        <v>574</v>
      </c>
      <c r="J19" s="648" t="s">
        <v>0</v>
      </c>
    </row>
    <row r="20" spans="1:10" ht="14.4" customHeight="1" x14ac:dyDescent="0.3">
      <c r="A20" s="644" t="s">
        <v>577</v>
      </c>
      <c r="B20" s="645" t="s">
        <v>344</v>
      </c>
      <c r="C20" s="646">
        <v>2391.7019899999987</v>
      </c>
      <c r="D20" s="646">
        <v>2254.1420400000029</v>
      </c>
      <c r="E20" s="646"/>
      <c r="F20" s="646">
        <v>2114.3024700000019</v>
      </c>
      <c r="G20" s="646">
        <v>2174.3332648471032</v>
      </c>
      <c r="H20" s="646">
        <v>-60.030794847101333</v>
      </c>
      <c r="I20" s="647">
        <v>0.972391171207454</v>
      </c>
      <c r="J20" s="648" t="s">
        <v>1</v>
      </c>
    </row>
    <row r="21" spans="1:10" ht="14.4" customHeight="1" x14ac:dyDescent="0.3">
      <c r="A21" s="644" t="s">
        <v>577</v>
      </c>
      <c r="B21" s="645" t="s">
        <v>345</v>
      </c>
      <c r="C21" s="646">
        <v>24.437009999998999</v>
      </c>
      <c r="D21" s="646">
        <v>32.472340000000003</v>
      </c>
      <c r="E21" s="646"/>
      <c r="F21" s="646">
        <v>78.667089999999988</v>
      </c>
      <c r="G21" s="646">
        <v>36.666665511755667</v>
      </c>
      <c r="H21" s="646">
        <v>42.00042448824432</v>
      </c>
      <c r="I21" s="647">
        <v>2.1454661584860668</v>
      </c>
      <c r="J21" s="648" t="s">
        <v>1</v>
      </c>
    </row>
    <row r="22" spans="1:10" ht="14.4" customHeight="1" x14ac:dyDescent="0.3">
      <c r="A22" s="644" t="s">
        <v>577</v>
      </c>
      <c r="B22" s="645" t="s">
        <v>346</v>
      </c>
      <c r="C22" s="646">
        <v>0</v>
      </c>
      <c r="D22" s="646" t="s">
        <v>574</v>
      </c>
      <c r="E22" s="646"/>
      <c r="F22" s="646" t="s">
        <v>574</v>
      </c>
      <c r="G22" s="646" t="s">
        <v>574</v>
      </c>
      <c r="H22" s="646" t="s">
        <v>574</v>
      </c>
      <c r="I22" s="647" t="s">
        <v>574</v>
      </c>
      <c r="J22" s="648" t="s">
        <v>1</v>
      </c>
    </row>
    <row r="23" spans="1:10" ht="14.4" customHeight="1" x14ac:dyDescent="0.3">
      <c r="A23" s="644" t="s">
        <v>577</v>
      </c>
      <c r="B23" s="645" t="s">
        <v>347</v>
      </c>
      <c r="C23" s="646">
        <v>742.09629000000007</v>
      </c>
      <c r="D23" s="646">
        <v>1571.3443600000019</v>
      </c>
      <c r="E23" s="646"/>
      <c r="F23" s="646">
        <v>818.08353</v>
      </c>
      <c r="G23" s="646">
        <v>1426.40675511686</v>
      </c>
      <c r="H23" s="646">
        <v>-608.32322511686004</v>
      </c>
      <c r="I23" s="647">
        <v>0.57352752085990899</v>
      </c>
      <c r="J23" s="648" t="s">
        <v>1</v>
      </c>
    </row>
    <row r="24" spans="1:10" ht="14.4" customHeight="1" x14ac:dyDescent="0.3">
      <c r="A24" s="644" t="s">
        <v>577</v>
      </c>
      <c r="B24" s="645" t="s">
        <v>348</v>
      </c>
      <c r="C24" s="646">
        <v>25.227150000000002</v>
      </c>
      <c r="D24" s="646">
        <v>606.86162000000002</v>
      </c>
      <c r="E24" s="646"/>
      <c r="F24" s="646">
        <v>120.67431000000001</v>
      </c>
      <c r="G24" s="646">
        <v>579.91938260520999</v>
      </c>
      <c r="H24" s="646">
        <v>-459.24507260521</v>
      </c>
      <c r="I24" s="647">
        <v>0.20808807848064478</v>
      </c>
      <c r="J24" s="648" t="s">
        <v>1</v>
      </c>
    </row>
    <row r="25" spans="1:10" ht="14.4" customHeight="1" x14ac:dyDescent="0.3">
      <c r="A25" s="644" t="s">
        <v>577</v>
      </c>
      <c r="B25" s="645" t="s">
        <v>349</v>
      </c>
      <c r="C25" s="646">
        <v>546.75976000000003</v>
      </c>
      <c r="D25" s="646">
        <v>590.33502999999996</v>
      </c>
      <c r="E25" s="646"/>
      <c r="F25" s="646">
        <v>376.18949000000003</v>
      </c>
      <c r="G25" s="646">
        <v>588.66664812509327</v>
      </c>
      <c r="H25" s="646">
        <v>-212.47715812509324</v>
      </c>
      <c r="I25" s="647">
        <v>0.63905351389987142</v>
      </c>
      <c r="J25" s="648" t="s">
        <v>1</v>
      </c>
    </row>
    <row r="26" spans="1:10" ht="14.4" customHeight="1" x14ac:dyDescent="0.3">
      <c r="A26" s="644" t="s">
        <v>577</v>
      </c>
      <c r="B26" s="645" t="s">
        <v>350</v>
      </c>
      <c r="C26" s="646">
        <v>429.63346999999897</v>
      </c>
      <c r="D26" s="646">
        <v>1045.4962699999999</v>
      </c>
      <c r="E26" s="646"/>
      <c r="F26" s="646">
        <v>789.57590000000005</v>
      </c>
      <c r="G26" s="646">
        <v>1363.3332903916366</v>
      </c>
      <c r="H26" s="646">
        <v>-573.75739039163659</v>
      </c>
      <c r="I26" s="647">
        <v>0.57915104513672022</v>
      </c>
      <c r="J26" s="648" t="s">
        <v>1</v>
      </c>
    </row>
    <row r="27" spans="1:10" ht="14.4" customHeight="1" x14ac:dyDescent="0.3">
      <c r="A27" s="644" t="s">
        <v>577</v>
      </c>
      <c r="B27" s="645" t="s">
        <v>352</v>
      </c>
      <c r="C27" s="646" t="s">
        <v>574</v>
      </c>
      <c r="D27" s="646" t="s">
        <v>574</v>
      </c>
      <c r="E27" s="646"/>
      <c r="F27" s="646">
        <v>353.4427</v>
      </c>
      <c r="G27" s="646">
        <v>0</v>
      </c>
      <c r="H27" s="646">
        <v>353.4427</v>
      </c>
      <c r="I27" s="647" t="s">
        <v>574</v>
      </c>
      <c r="J27" s="648" t="s">
        <v>1</v>
      </c>
    </row>
    <row r="28" spans="1:10" ht="14.4" customHeight="1" x14ac:dyDescent="0.3">
      <c r="A28" s="644" t="s">
        <v>577</v>
      </c>
      <c r="B28" s="645" t="s">
        <v>354</v>
      </c>
      <c r="C28" s="646">
        <v>10.963650000000001</v>
      </c>
      <c r="D28" s="646">
        <v>10.579219999999999</v>
      </c>
      <c r="E28" s="646"/>
      <c r="F28" s="646">
        <v>10.223470000000001</v>
      </c>
      <c r="G28" s="646">
        <v>10.519531071501666</v>
      </c>
      <c r="H28" s="646">
        <v>-0.29606107150166494</v>
      </c>
      <c r="I28" s="647">
        <v>0.97185605808002973</v>
      </c>
      <c r="J28" s="648" t="s">
        <v>1</v>
      </c>
    </row>
    <row r="29" spans="1:10" ht="14.4" customHeight="1" x14ac:dyDescent="0.3">
      <c r="A29" s="644" t="s">
        <v>577</v>
      </c>
      <c r="B29" s="645" t="s">
        <v>579</v>
      </c>
      <c r="C29" s="646">
        <v>4170.8193199999969</v>
      </c>
      <c r="D29" s="646">
        <v>6111.2308800000037</v>
      </c>
      <c r="E29" s="646"/>
      <c r="F29" s="646">
        <v>4661.1589600000016</v>
      </c>
      <c r="G29" s="646">
        <v>6179.8455376691609</v>
      </c>
      <c r="H29" s="646">
        <v>-1518.6865776691593</v>
      </c>
      <c r="I29" s="647">
        <v>0.75425169311886087</v>
      </c>
      <c r="J29" s="648" t="s">
        <v>580</v>
      </c>
    </row>
    <row r="30" spans="1:10" ht="14.4" customHeight="1" x14ac:dyDescent="0.3">
      <c r="A30" s="644" t="s">
        <v>574</v>
      </c>
      <c r="B30" s="645" t="s">
        <v>574</v>
      </c>
      <c r="C30" s="646" t="s">
        <v>574</v>
      </c>
      <c r="D30" s="646" t="s">
        <v>574</v>
      </c>
      <c r="E30" s="646"/>
      <c r="F30" s="646" t="s">
        <v>574</v>
      </c>
      <c r="G30" s="646" t="s">
        <v>574</v>
      </c>
      <c r="H30" s="646" t="s">
        <v>574</v>
      </c>
      <c r="I30" s="647" t="s">
        <v>574</v>
      </c>
      <c r="J30" s="648" t="s">
        <v>581</v>
      </c>
    </row>
    <row r="31" spans="1:10" ht="14.4" customHeight="1" x14ac:dyDescent="0.3">
      <c r="A31" s="644" t="s">
        <v>582</v>
      </c>
      <c r="B31" s="645" t="s">
        <v>583</v>
      </c>
      <c r="C31" s="646" t="s">
        <v>574</v>
      </c>
      <c r="D31" s="646" t="s">
        <v>574</v>
      </c>
      <c r="E31" s="646"/>
      <c r="F31" s="646" t="s">
        <v>574</v>
      </c>
      <c r="G31" s="646" t="s">
        <v>574</v>
      </c>
      <c r="H31" s="646" t="s">
        <v>574</v>
      </c>
      <c r="I31" s="647" t="s">
        <v>574</v>
      </c>
      <c r="J31" s="648" t="s">
        <v>0</v>
      </c>
    </row>
    <row r="32" spans="1:10" ht="14.4" customHeight="1" x14ac:dyDescent="0.3">
      <c r="A32" s="644" t="s">
        <v>582</v>
      </c>
      <c r="B32" s="645" t="s">
        <v>344</v>
      </c>
      <c r="C32" s="646">
        <v>3297.5719099999992</v>
      </c>
      <c r="D32" s="646">
        <v>5860.9625400000041</v>
      </c>
      <c r="E32" s="646"/>
      <c r="F32" s="646">
        <v>1883.754090000001</v>
      </c>
      <c r="G32" s="646">
        <v>3367.6665605933335</v>
      </c>
      <c r="H32" s="646">
        <v>-1483.9124705933325</v>
      </c>
      <c r="I32" s="647">
        <v>0.55936478748897012</v>
      </c>
      <c r="J32" s="648" t="s">
        <v>1</v>
      </c>
    </row>
    <row r="33" spans="1:10" ht="14.4" customHeight="1" x14ac:dyDescent="0.3">
      <c r="A33" s="644" t="s">
        <v>582</v>
      </c>
      <c r="B33" s="645" t="s">
        <v>346</v>
      </c>
      <c r="C33" s="646" t="s">
        <v>574</v>
      </c>
      <c r="D33" s="646" t="s">
        <v>574</v>
      </c>
      <c r="E33" s="646"/>
      <c r="F33" s="646">
        <v>47.499980000000001</v>
      </c>
      <c r="G33" s="646">
        <v>0</v>
      </c>
      <c r="H33" s="646">
        <v>47.499980000000001</v>
      </c>
      <c r="I33" s="647" t="s">
        <v>574</v>
      </c>
      <c r="J33" s="648" t="s">
        <v>1</v>
      </c>
    </row>
    <row r="34" spans="1:10" ht="14.4" customHeight="1" x14ac:dyDescent="0.3">
      <c r="A34" s="644" t="s">
        <v>582</v>
      </c>
      <c r="B34" s="645" t="s">
        <v>347</v>
      </c>
      <c r="C34" s="646">
        <v>1061.9298000000001</v>
      </c>
      <c r="D34" s="646">
        <v>1670.0182000000041</v>
      </c>
      <c r="E34" s="646"/>
      <c r="F34" s="646">
        <v>1488.08358</v>
      </c>
      <c r="G34" s="646">
        <v>1746.3876949278301</v>
      </c>
      <c r="H34" s="646">
        <v>-258.30411492783014</v>
      </c>
      <c r="I34" s="647">
        <v>0.85209234142106993</v>
      </c>
      <c r="J34" s="648" t="s">
        <v>1</v>
      </c>
    </row>
    <row r="35" spans="1:10" ht="14.4" customHeight="1" x14ac:dyDescent="0.3">
      <c r="A35" s="644" t="s">
        <v>582</v>
      </c>
      <c r="B35" s="645" t="s">
        <v>348</v>
      </c>
      <c r="C35" s="646">
        <v>2853.0122299999989</v>
      </c>
      <c r="D35" s="646">
        <v>2556.3005400000029</v>
      </c>
      <c r="E35" s="646"/>
      <c r="F35" s="646">
        <v>2930.2781300000001</v>
      </c>
      <c r="G35" s="646">
        <v>2886.08050822419</v>
      </c>
      <c r="H35" s="646">
        <v>44.197621775810148</v>
      </c>
      <c r="I35" s="647">
        <v>1.0153140640567249</v>
      </c>
      <c r="J35" s="648" t="s">
        <v>1</v>
      </c>
    </row>
    <row r="36" spans="1:10" ht="14.4" customHeight="1" x14ac:dyDescent="0.3">
      <c r="A36" s="644" t="s">
        <v>582</v>
      </c>
      <c r="B36" s="645" t="s">
        <v>349</v>
      </c>
      <c r="C36" s="646">
        <v>0.75380000000000003</v>
      </c>
      <c r="D36" s="646">
        <v>0</v>
      </c>
      <c r="E36" s="646"/>
      <c r="F36" s="646">
        <v>0.24612000000000001</v>
      </c>
      <c r="G36" s="646">
        <v>0.115637948519</v>
      </c>
      <c r="H36" s="646">
        <v>0.13048205148100001</v>
      </c>
      <c r="I36" s="647">
        <v>2.1283670555566889</v>
      </c>
      <c r="J36" s="648" t="s">
        <v>1</v>
      </c>
    </row>
    <row r="37" spans="1:10" ht="14.4" customHeight="1" x14ac:dyDescent="0.3">
      <c r="A37" s="644" t="s">
        <v>582</v>
      </c>
      <c r="B37" s="645" t="s">
        <v>350</v>
      </c>
      <c r="C37" s="646">
        <v>35.137160000000002</v>
      </c>
      <c r="D37" s="646">
        <v>0</v>
      </c>
      <c r="E37" s="646"/>
      <c r="F37" s="646" t="s">
        <v>574</v>
      </c>
      <c r="G37" s="646" t="s">
        <v>574</v>
      </c>
      <c r="H37" s="646" t="s">
        <v>574</v>
      </c>
      <c r="I37" s="647" t="s">
        <v>574</v>
      </c>
      <c r="J37" s="648" t="s">
        <v>1</v>
      </c>
    </row>
    <row r="38" spans="1:10" ht="14.4" customHeight="1" x14ac:dyDescent="0.3">
      <c r="A38" s="644" t="s">
        <v>582</v>
      </c>
      <c r="B38" s="645" t="s">
        <v>352</v>
      </c>
      <c r="C38" s="646" t="s">
        <v>574</v>
      </c>
      <c r="D38" s="646">
        <v>0</v>
      </c>
      <c r="E38" s="646"/>
      <c r="F38" s="646">
        <v>6623.0369600000004</v>
      </c>
      <c r="G38" s="646">
        <v>3840.089488119967</v>
      </c>
      <c r="H38" s="646">
        <v>2782.9474718800334</v>
      </c>
      <c r="I38" s="647">
        <v>1.7247090153731053</v>
      </c>
      <c r="J38" s="648" t="s">
        <v>1</v>
      </c>
    </row>
    <row r="39" spans="1:10" ht="14.4" customHeight="1" x14ac:dyDescent="0.3">
      <c r="A39" s="644" t="s">
        <v>582</v>
      </c>
      <c r="B39" s="645" t="s">
        <v>354</v>
      </c>
      <c r="C39" s="646">
        <v>0.37030000000000002</v>
      </c>
      <c r="D39" s="646">
        <v>0</v>
      </c>
      <c r="E39" s="646"/>
      <c r="F39" s="646">
        <v>7.2162500000000005</v>
      </c>
      <c r="G39" s="646">
        <v>0.56767713807133335</v>
      </c>
      <c r="H39" s="646">
        <v>6.6485728619286668</v>
      </c>
      <c r="I39" s="647">
        <v>12.711891172008443</v>
      </c>
      <c r="J39" s="648" t="s">
        <v>1</v>
      </c>
    </row>
    <row r="40" spans="1:10" ht="14.4" customHeight="1" x14ac:dyDescent="0.3">
      <c r="A40" s="644" t="s">
        <v>582</v>
      </c>
      <c r="B40" s="645" t="s">
        <v>584</v>
      </c>
      <c r="C40" s="646">
        <v>7248.7751999999991</v>
      </c>
      <c r="D40" s="646">
        <v>10087.28128000001</v>
      </c>
      <c r="E40" s="646"/>
      <c r="F40" s="646">
        <v>12980.115110000001</v>
      </c>
      <c r="G40" s="646">
        <v>11840.90756695191</v>
      </c>
      <c r="H40" s="646">
        <v>1139.2075430480909</v>
      </c>
      <c r="I40" s="647">
        <v>1.0962094785899377</v>
      </c>
      <c r="J40" s="648" t="s">
        <v>580</v>
      </c>
    </row>
    <row r="41" spans="1:10" ht="14.4" customHeight="1" x14ac:dyDescent="0.3">
      <c r="A41" s="644" t="s">
        <v>574</v>
      </c>
      <c r="B41" s="645" t="s">
        <v>574</v>
      </c>
      <c r="C41" s="646" t="s">
        <v>574</v>
      </c>
      <c r="D41" s="646" t="s">
        <v>574</v>
      </c>
      <c r="E41" s="646"/>
      <c r="F41" s="646" t="s">
        <v>574</v>
      </c>
      <c r="G41" s="646" t="s">
        <v>574</v>
      </c>
      <c r="H41" s="646" t="s">
        <v>574</v>
      </c>
      <c r="I41" s="647" t="s">
        <v>574</v>
      </c>
      <c r="J41" s="648" t="s">
        <v>581</v>
      </c>
    </row>
    <row r="42" spans="1:10" ht="14.4" customHeight="1" x14ac:dyDescent="0.3">
      <c r="A42" s="644" t="s">
        <v>585</v>
      </c>
      <c r="B42" s="645" t="s">
        <v>586</v>
      </c>
      <c r="C42" s="646" t="s">
        <v>574</v>
      </c>
      <c r="D42" s="646" t="s">
        <v>574</v>
      </c>
      <c r="E42" s="646"/>
      <c r="F42" s="646" t="s">
        <v>574</v>
      </c>
      <c r="G42" s="646" t="s">
        <v>574</v>
      </c>
      <c r="H42" s="646" t="s">
        <v>574</v>
      </c>
      <c r="I42" s="647" t="s">
        <v>574</v>
      </c>
      <c r="J42" s="648" t="s">
        <v>0</v>
      </c>
    </row>
    <row r="43" spans="1:10" ht="14.4" customHeight="1" x14ac:dyDescent="0.3">
      <c r="A43" s="644" t="s">
        <v>585</v>
      </c>
      <c r="B43" s="645" t="s">
        <v>344</v>
      </c>
      <c r="C43" s="646">
        <v>2162.4994599999991</v>
      </c>
      <c r="D43" s="646">
        <v>3443.0046000000098</v>
      </c>
      <c r="E43" s="646"/>
      <c r="F43" s="646">
        <v>3171.5875800000022</v>
      </c>
      <c r="G43" s="646">
        <v>3057.9999036804097</v>
      </c>
      <c r="H43" s="646">
        <v>113.58767631959245</v>
      </c>
      <c r="I43" s="647">
        <v>1.0371444342371907</v>
      </c>
      <c r="J43" s="648" t="s">
        <v>1</v>
      </c>
    </row>
    <row r="44" spans="1:10" ht="14.4" customHeight="1" x14ac:dyDescent="0.3">
      <c r="A44" s="644" t="s">
        <v>585</v>
      </c>
      <c r="B44" s="645" t="s">
        <v>345</v>
      </c>
      <c r="C44" s="646">
        <v>32.713740000000001</v>
      </c>
      <c r="D44" s="646">
        <v>45.144000000000005</v>
      </c>
      <c r="E44" s="646"/>
      <c r="F44" s="646">
        <v>195.81115</v>
      </c>
      <c r="G44" s="646">
        <v>68.163273081097998</v>
      </c>
      <c r="H44" s="646">
        <v>127.647876918902</v>
      </c>
      <c r="I44" s="647">
        <v>2.8726782202349872</v>
      </c>
      <c r="J44" s="648" t="s">
        <v>1</v>
      </c>
    </row>
    <row r="45" spans="1:10" ht="14.4" customHeight="1" x14ac:dyDescent="0.3">
      <c r="A45" s="644" t="s">
        <v>585</v>
      </c>
      <c r="B45" s="645" t="s">
        <v>346</v>
      </c>
      <c r="C45" s="646">
        <v>42.670200000000001</v>
      </c>
      <c r="D45" s="646">
        <v>0</v>
      </c>
      <c r="E45" s="646"/>
      <c r="F45" s="646">
        <v>0</v>
      </c>
      <c r="G45" s="646">
        <v>4.780092442031</v>
      </c>
      <c r="H45" s="646">
        <v>-4.780092442031</v>
      </c>
      <c r="I45" s="647">
        <v>0</v>
      </c>
      <c r="J45" s="648" t="s">
        <v>1</v>
      </c>
    </row>
    <row r="46" spans="1:10" ht="14.4" customHeight="1" x14ac:dyDescent="0.3">
      <c r="A46" s="644" t="s">
        <v>585</v>
      </c>
      <c r="B46" s="645" t="s">
        <v>347</v>
      </c>
      <c r="C46" s="646">
        <v>515.36610999999903</v>
      </c>
      <c r="D46" s="646">
        <v>908.68966000000194</v>
      </c>
      <c r="E46" s="646"/>
      <c r="F46" s="646">
        <v>929.92137000000002</v>
      </c>
      <c r="G46" s="646">
        <v>1123.3133542098733</v>
      </c>
      <c r="H46" s="646">
        <v>-193.39198420987327</v>
      </c>
      <c r="I46" s="647">
        <v>0.82783790161036308</v>
      </c>
      <c r="J46" s="648" t="s">
        <v>1</v>
      </c>
    </row>
    <row r="47" spans="1:10" ht="14.4" customHeight="1" x14ac:dyDescent="0.3">
      <c r="A47" s="644" t="s">
        <v>585</v>
      </c>
      <c r="B47" s="645" t="s">
        <v>348</v>
      </c>
      <c r="C47" s="646">
        <v>164.21986000000001</v>
      </c>
      <c r="D47" s="646">
        <v>0</v>
      </c>
      <c r="E47" s="646"/>
      <c r="F47" s="646" t="s">
        <v>574</v>
      </c>
      <c r="G47" s="646" t="s">
        <v>574</v>
      </c>
      <c r="H47" s="646" t="s">
        <v>574</v>
      </c>
      <c r="I47" s="647" t="s">
        <v>574</v>
      </c>
      <c r="J47" s="648" t="s">
        <v>1</v>
      </c>
    </row>
    <row r="48" spans="1:10" ht="14.4" customHeight="1" x14ac:dyDescent="0.3">
      <c r="A48" s="644" t="s">
        <v>585</v>
      </c>
      <c r="B48" s="645" t="s">
        <v>349</v>
      </c>
      <c r="C48" s="646">
        <v>950.08663000000001</v>
      </c>
      <c r="D48" s="646">
        <v>876.26070000000107</v>
      </c>
      <c r="E48" s="646"/>
      <c r="F48" s="646">
        <v>682.70179000000098</v>
      </c>
      <c r="G48" s="646">
        <v>944.99997023479</v>
      </c>
      <c r="H48" s="646">
        <v>-262.29818023478902</v>
      </c>
      <c r="I48" s="647">
        <v>0.72243577936873404</v>
      </c>
      <c r="J48" s="648" t="s">
        <v>1</v>
      </c>
    </row>
    <row r="49" spans="1:10" ht="14.4" customHeight="1" x14ac:dyDescent="0.3">
      <c r="A49" s="644" t="s">
        <v>585</v>
      </c>
      <c r="B49" s="645" t="s">
        <v>350</v>
      </c>
      <c r="C49" s="646">
        <v>1790.3133699999992</v>
      </c>
      <c r="D49" s="646">
        <v>2600.4360700000029</v>
      </c>
      <c r="E49" s="646"/>
      <c r="F49" s="646">
        <v>1468.073170000001</v>
      </c>
      <c r="G49" s="646">
        <v>3007.6665719324569</v>
      </c>
      <c r="H49" s="646">
        <v>-1539.5934019324559</v>
      </c>
      <c r="I49" s="647">
        <v>0.48811034564138833</v>
      </c>
      <c r="J49" s="648" t="s">
        <v>1</v>
      </c>
    </row>
    <row r="50" spans="1:10" ht="14.4" customHeight="1" x14ac:dyDescent="0.3">
      <c r="A50" s="644" t="s">
        <v>585</v>
      </c>
      <c r="B50" s="645" t="s">
        <v>352</v>
      </c>
      <c r="C50" s="646" t="s">
        <v>574</v>
      </c>
      <c r="D50" s="646">
        <v>0</v>
      </c>
      <c r="E50" s="646"/>
      <c r="F50" s="646">
        <v>273.57217000000003</v>
      </c>
      <c r="G50" s="646">
        <v>0</v>
      </c>
      <c r="H50" s="646">
        <v>273.57217000000003</v>
      </c>
      <c r="I50" s="647" t="s">
        <v>574</v>
      </c>
      <c r="J50" s="648" t="s">
        <v>1</v>
      </c>
    </row>
    <row r="51" spans="1:10" ht="14.4" customHeight="1" x14ac:dyDescent="0.3">
      <c r="A51" s="644" t="s">
        <v>585</v>
      </c>
      <c r="B51" s="645" t="s">
        <v>354</v>
      </c>
      <c r="C51" s="646">
        <v>10.963650000000001</v>
      </c>
      <c r="D51" s="646">
        <v>10.579219999999999</v>
      </c>
      <c r="E51" s="646"/>
      <c r="F51" s="646">
        <v>10.223470000000001</v>
      </c>
      <c r="G51" s="646">
        <v>10.519531071501666</v>
      </c>
      <c r="H51" s="646">
        <v>-0.29606107150166494</v>
      </c>
      <c r="I51" s="647">
        <v>0.97185605808002973</v>
      </c>
      <c r="J51" s="648" t="s">
        <v>1</v>
      </c>
    </row>
    <row r="52" spans="1:10" ht="14.4" customHeight="1" x14ac:dyDescent="0.3">
      <c r="A52" s="644" t="s">
        <v>585</v>
      </c>
      <c r="B52" s="645" t="s">
        <v>587</v>
      </c>
      <c r="C52" s="646">
        <v>5668.8330199999973</v>
      </c>
      <c r="D52" s="646">
        <v>7884.1142500000151</v>
      </c>
      <c r="E52" s="646"/>
      <c r="F52" s="646">
        <v>6731.8907000000054</v>
      </c>
      <c r="G52" s="646">
        <v>8217.4426966521623</v>
      </c>
      <c r="H52" s="646">
        <v>-1485.551996652157</v>
      </c>
      <c r="I52" s="647">
        <v>0.81921967070638901</v>
      </c>
      <c r="J52" s="648" t="s">
        <v>580</v>
      </c>
    </row>
    <row r="53" spans="1:10" ht="14.4" customHeight="1" x14ac:dyDescent="0.3">
      <c r="A53" s="644" t="s">
        <v>574</v>
      </c>
      <c r="B53" s="645" t="s">
        <v>574</v>
      </c>
      <c r="C53" s="646" t="s">
        <v>574</v>
      </c>
      <c r="D53" s="646" t="s">
        <v>574</v>
      </c>
      <c r="E53" s="646"/>
      <c r="F53" s="646" t="s">
        <v>574</v>
      </c>
      <c r="G53" s="646" t="s">
        <v>574</v>
      </c>
      <c r="H53" s="646" t="s">
        <v>574</v>
      </c>
      <c r="I53" s="647" t="s">
        <v>574</v>
      </c>
      <c r="J53" s="648" t="s">
        <v>581</v>
      </c>
    </row>
    <row r="54" spans="1:10" ht="14.4" customHeight="1" x14ac:dyDescent="0.3">
      <c r="A54" s="644" t="s">
        <v>588</v>
      </c>
      <c r="B54" s="645" t="s">
        <v>589</v>
      </c>
      <c r="C54" s="646" t="s">
        <v>574</v>
      </c>
      <c r="D54" s="646" t="s">
        <v>574</v>
      </c>
      <c r="E54" s="646"/>
      <c r="F54" s="646" t="s">
        <v>574</v>
      </c>
      <c r="G54" s="646" t="s">
        <v>574</v>
      </c>
      <c r="H54" s="646" t="s">
        <v>574</v>
      </c>
      <c r="I54" s="647" t="s">
        <v>574</v>
      </c>
      <c r="J54" s="648" t="s">
        <v>0</v>
      </c>
    </row>
    <row r="55" spans="1:10" ht="14.4" customHeight="1" x14ac:dyDescent="0.3">
      <c r="A55" s="644" t="s">
        <v>588</v>
      </c>
      <c r="B55" s="645" t="s">
        <v>344</v>
      </c>
      <c r="C55" s="646">
        <v>2237.7820599999986</v>
      </c>
      <c r="D55" s="646">
        <v>4907.664800000005</v>
      </c>
      <c r="E55" s="646"/>
      <c r="F55" s="646">
        <v>3496.3517300000008</v>
      </c>
      <c r="G55" s="646">
        <v>3446.7441551595002</v>
      </c>
      <c r="H55" s="646">
        <v>49.607574840500547</v>
      </c>
      <c r="I55" s="647">
        <v>1.0143925898202342</v>
      </c>
      <c r="J55" s="648" t="s">
        <v>1</v>
      </c>
    </row>
    <row r="56" spans="1:10" ht="14.4" customHeight="1" x14ac:dyDescent="0.3">
      <c r="A56" s="644" t="s">
        <v>588</v>
      </c>
      <c r="B56" s="645" t="s">
        <v>345</v>
      </c>
      <c r="C56" s="646">
        <v>50.990589999999997</v>
      </c>
      <c r="D56" s="646">
        <v>100.66609000000001</v>
      </c>
      <c r="E56" s="646"/>
      <c r="F56" s="646">
        <v>111.51842000000001</v>
      </c>
      <c r="G56" s="646">
        <v>136.31578657318033</v>
      </c>
      <c r="H56" s="646">
        <v>-24.797366573180327</v>
      </c>
      <c r="I56" s="647">
        <v>0.81808881277394818</v>
      </c>
      <c r="J56" s="648" t="s">
        <v>1</v>
      </c>
    </row>
    <row r="57" spans="1:10" ht="14.4" customHeight="1" x14ac:dyDescent="0.3">
      <c r="A57" s="644" t="s">
        <v>588</v>
      </c>
      <c r="B57" s="645" t="s">
        <v>346</v>
      </c>
      <c r="C57" s="646">
        <v>72.26867</v>
      </c>
      <c r="D57" s="646">
        <v>0</v>
      </c>
      <c r="E57" s="646"/>
      <c r="F57" s="646" t="s">
        <v>574</v>
      </c>
      <c r="G57" s="646" t="s">
        <v>574</v>
      </c>
      <c r="H57" s="646" t="s">
        <v>574</v>
      </c>
      <c r="I57" s="647" t="s">
        <v>574</v>
      </c>
      <c r="J57" s="648" t="s">
        <v>1</v>
      </c>
    </row>
    <row r="58" spans="1:10" ht="14.4" customHeight="1" x14ac:dyDescent="0.3">
      <c r="A58" s="644" t="s">
        <v>588</v>
      </c>
      <c r="B58" s="645" t="s">
        <v>347</v>
      </c>
      <c r="C58" s="646">
        <v>1188.0824400000001</v>
      </c>
      <c r="D58" s="646">
        <v>2790.9697000000019</v>
      </c>
      <c r="E58" s="646"/>
      <c r="F58" s="646">
        <v>1132.622700000001</v>
      </c>
      <c r="G58" s="646">
        <v>3837.5586062213001</v>
      </c>
      <c r="H58" s="646">
        <v>-2704.9359062212989</v>
      </c>
      <c r="I58" s="647">
        <v>0.29514147306150251</v>
      </c>
      <c r="J58" s="648" t="s">
        <v>1</v>
      </c>
    </row>
    <row r="59" spans="1:10" ht="14.4" customHeight="1" x14ac:dyDescent="0.3">
      <c r="A59" s="644" t="s">
        <v>588</v>
      </c>
      <c r="B59" s="645" t="s">
        <v>349</v>
      </c>
      <c r="C59" s="646">
        <v>558.39485999999999</v>
      </c>
      <c r="D59" s="646">
        <v>482.97575000000006</v>
      </c>
      <c r="E59" s="646"/>
      <c r="F59" s="646">
        <v>326.41394000000003</v>
      </c>
      <c r="G59" s="646">
        <v>585.66664821958659</v>
      </c>
      <c r="H59" s="646">
        <v>-259.25270821958657</v>
      </c>
      <c r="I59" s="647">
        <v>0.5573374222218237</v>
      </c>
      <c r="J59" s="648" t="s">
        <v>1</v>
      </c>
    </row>
    <row r="60" spans="1:10" ht="14.4" customHeight="1" x14ac:dyDescent="0.3">
      <c r="A60" s="644" t="s">
        <v>588</v>
      </c>
      <c r="B60" s="645" t="s">
        <v>350</v>
      </c>
      <c r="C60" s="646">
        <v>1423.6940500000001</v>
      </c>
      <c r="D60" s="646">
        <v>1466.2681300000011</v>
      </c>
      <c r="E60" s="646"/>
      <c r="F60" s="646">
        <v>1615.150720000001</v>
      </c>
      <c r="G60" s="646">
        <v>2153.99993215422</v>
      </c>
      <c r="H60" s="646">
        <v>-538.849212154219</v>
      </c>
      <c r="I60" s="647">
        <v>0.74983786948622844</v>
      </c>
      <c r="J60" s="648" t="s">
        <v>1</v>
      </c>
    </row>
    <row r="61" spans="1:10" ht="14.4" customHeight="1" x14ac:dyDescent="0.3">
      <c r="A61" s="644" t="s">
        <v>588</v>
      </c>
      <c r="B61" s="645" t="s">
        <v>352</v>
      </c>
      <c r="C61" s="646" t="s">
        <v>574</v>
      </c>
      <c r="D61" s="646">
        <v>0</v>
      </c>
      <c r="E61" s="646"/>
      <c r="F61" s="646">
        <v>0</v>
      </c>
      <c r="G61" s="646">
        <v>1261.4203540808433</v>
      </c>
      <c r="H61" s="646">
        <v>-1261.4203540808433</v>
      </c>
      <c r="I61" s="647">
        <v>0</v>
      </c>
      <c r="J61" s="648" t="s">
        <v>1</v>
      </c>
    </row>
    <row r="62" spans="1:10" ht="14.4" customHeight="1" x14ac:dyDescent="0.3">
      <c r="A62" s="644" t="s">
        <v>588</v>
      </c>
      <c r="B62" s="645" t="s">
        <v>354</v>
      </c>
      <c r="C62" s="646">
        <v>0</v>
      </c>
      <c r="D62" s="646" t="s">
        <v>574</v>
      </c>
      <c r="E62" s="646"/>
      <c r="F62" s="646" t="s">
        <v>574</v>
      </c>
      <c r="G62" s="646" t="s">
        <v>574</v>
      </c>
      <c r="H62" s="646" t="s">
        <v>574</v>
      </c>
      <c r="I62" s="647" t="s">
        <v>574</v>
      </c>
      <c r="J62" s="648" t="s">
        <v>1</v>
      </c>
    </row>
    <row r="63" spans="1:10" ht="14.4" customHeight="1" x14ac:dyDescent="0.3">
      <c r="A63" s="644" t="s">
        <v>588</v>
      </c>
      <c r="B63" s="645" t="s">
        <v>590</v>
      </c>
      <c r="C63" s="646">
        <v>5531.212669999999</v>
      </c>
      <c r="D63" s="646">
        <v>9748.5444700000062</v>
      </c>
      <c r="E63" s="646"/>
      <c r="F63" s="646">
        <v>6682.0575100000024</v>
      </c>
      <c r="G63" s="646">
        <v>11421.705482408632</v>
      </c>
      <c r="H63" s="646">
        <v>-4739.6479724086294</v>
      </c>
      <c r="I63" s="647">
        <v>0.58503150166947548</v>
      </c>
      <c r="J63" s="648" t="s">
        <v>580</v>
      </c>
    </row>
    <row r="64" spans="1:10" ht="14.4" customHeight="1" x14ac:dyDescent="0.3">
      <c r="A64" s="644" t="s">
        <v>574</v>
      </c>
      <c r="B64" s="645" t="s">
        <v>574</v>
      </c>
      <c r="C64" s="646" t="s">
        <v>574</v>
      </c>
      <c r="D64" s="646" t="s">
        <v>574</v>
      </c>
      <c r="E64" s="646"/>
      <c r="F64" s="646" t="s">
        <v>574</v>
      </c>
      <c r="G64" s="646" t="s">
        <v>574</v>
      </c>
      <c r="H64" s="646" t="s">
        <v>574</v>
      </c>
      <c r="I64" s="647" t="s">
        <v>574</v>
      </c>
      <c r="J64" s="648" t="s">
        <v>581</v>
      </c>
    </row>
    <row r="65" spans="1:10" ht="14.4" customHeight="1" x14ac:dyDescent="0.3">
      <c r="A65" s="644" t="s">
        <v>591</v>
      </c>
      <c r="B65" s="645" t="s">
        <v>592</v>
      </c>
      <c r="C65" s="646" t="s">
        <v>574</v>
      </c>
      <c r="D65" s="646" t="s">
        <v>574</v>
      </c>
      <c r="E65" s="646"/>
      <c r="F65" s="646" t="s">
        <v>574</v>
      </c>
      <c r="G65" s="646" t="s">
        <v>574</v>
      </c>
      <c r="H65" s="646" t="s">
        <v>574</v>
      </c>
      <c r="I65" s="647" t="s">
        <v>574</v>
      </c>
      <c r="J65" s="648" t="s">
        <v>0</v>
      </c>
    </row>
    <row r="66" spans="1:10" ht="14.4" customHeight="1" x14ac:dyDescent="0.3">
      <c r="A66" s="644" t="s">
        <v>591</v>
      </c>
      <c r="B66" s="645" t="s">
        <v>344</v>
      </c>
      <c r="C66" s="646">
        <v>94.140140000000002</v>
      </c>
      <c r="D66" s="646">
        <v>27.85116</v>
      </c>
      <c r="E66" s="646"/>
      <c r="F66" s="646">
        <v>6.0351200000000009</v>
      </c>
      <c r="G66" s="646">
        <v>15.093962171912999</v>
      </c>
      <c r="H66" s="646">
        <v>-9.0588421719129979</v>
      </c>
      <c r="I66" s="647">
        <v>0.39983669836076674</v>
      </c>
      <c r="J66" s="648" t="s">
        <v>1</v>
      </c>
    </row>
    <row r="67" spans="1:10" ht="14.4" customHeight="1" x14ac:dyDescent="0.3">
      <c r="A67" s="644" t="s">
        <v>591</v>
      </c>
      <c r="B67" s="645" t="s">
        <v>593</v>
      </c>
      <c r="C67" s="646">
        <v>94.140140000000002</v>
      </c>
      <c r="D67" s="646">
        <v>27.85116</v>
      </c>
      <c r="E67" s="646"/>
      <c r="F67" s="646">
        <v>6.0351200000000009</v>
      </c>
      <c r="G67" s="646">
        <v>15.093962171912999</v>
      </c>
      <c r="H67" s="646">
        <v>-9.0588421719129979</v>
      </c>
      <c r="I67" s="647">
        <v>0.39983669836076674</v>
      </c>
      <c r="J67" s="648" t="s">
        <v>580</v>
      </c>
    </row>
    <row r="68" spans="1:10" ht="14.4" customHeight="1" x14ac:dyDescent="0.3">
      <c r="A68" s="644" t="s">
        <v>574</v>
      </c>
      <c r="B68" s="645" t="s">
        <v>574</v>
      </c>
      <c r="C68" s="646" t="s">
        <v>574</v>
      </c>
      <c r="D68" s="646" t="s">
        <v>574</v>
      </c>
      <c r="E68" s="646"/>
      <c r="F68" s="646" t="s">
        <v>574</v>
      </c>
      <c r="G68" s="646" t="s">
        <v>574</v>
      </c>
      <c r="H68" s="646" t="s">
        <v>574</v>
      </c>
      <c r="I68" s="647" t="s">
        <v>574</v>
      </c>
      <c r="J68" s="648" t="s">
        <v>581</v>
      </c>
    </row>
    <row r="69" spans="1:10" ht="14.4" customHeight="1" x14ac:dyDescent="0.3">
      <c r="A69" s="644" t="s">
        <v>594</v>
      </c>
      <c r="B69" s="645" t="s">
        <v>595</v>
      </c>
      <c r="C69" s="646" t="s">
        <v>574</v>
      </c>
      <c r="D69" s="646" t="s">
        <v>574</v>
      </c>
      <c r="E69" s="646"/>
      <c r="F69" s="646" t="s">
        <v>574</v>
      </c>
      <c r="G69" s="646" t="s">
        <v>574</v>
      </c>
      <c r="H69" s="646" t="s">
        <v>574</v>
      </c>
      <c r="I69" s="647" t="s">
        <v>574</v>
      </c>
      <c r="J69" s="648" t="s">
        <v>0</v>
      </c>
    </row>
    <row r="70" spans="1:10" ht="14.4" customHeight="1" x14ac:dyDescent="0.3">
      <c r="A70" s="644" t="s">
        <v>594</v>
      </c>
      <c r="B70" s="645" t="s">
        <v>351</v>
      </c>
      <c r="C70" s="646">
        <v>51088.499049999999</v>
      </c>
      <c r="D70" s="646">
        <v>45753.17139000009</v>
      </c>
      <c r="E70" s="646"/>
      <c r="F70" s="646">
        <v>70067.061519999988</v>
      </c>
      <c r="G70" s="646">
        <v>63434.331335305666</v>
      </c>
      <c r="H70" s="646">
        <v>6632.7301846943228</v>
      </c>
      <c r="I70" s="647">
        <v>1.1045605754025303</v>
      </c>
      <c r="J70" s="648" t="s">
        <v>1</v>
      </c>
    </row>
    <row r="71" spans="1:10" ht="14.4" customHeight="1" x14ac:dyDescent="0.3">
      <c r="A71" s="644" t="s">
        <v>594</v>
      </c>
      <c r="B71" s="645" t="s">
        <v>596</v>
      </c>
      <c r="C71" s="646">
        <v>51088.499049999999</v>
      </c>
      <c r="D71" s="646">
        <v>45753.17139000009</v>
      </c>
      <c r="E71" s="646"/>
      <c r="F71" s="646">
        <v>70067.061519999988</v>
      </c>
      <c r="G71" s="646">
        <v>63434.331335305666</v>
      </c>
      <c r="H71" s="646">
        <v>6632.7301846943228</v>
      </c>
      <c r="I71" s="647">
        <v>1.1045605754025303</v>
      </c>
      <c r="J71" s="648" t="s">
        <v>580</v>
      </c>
    </row>
    <row r="72" spans="1:10" ht="14.4" customHeight="1" x14ac:dyDescent="0.3">
      <c r="A72" s="644" t="s">
        <v>574</v>
      </c>
      <c r="B72" s="645" t="s">
        <v>574</v>
      </c>
      <c r="C72" s="646" t="s">
        <v>574</v>
      </c>
      <c r="D72" s="646" t="s">
        <v>574</v>
      </c>
      <c r="E72" s="646"/>
      <c r="F72" s="646" t="s">
        <v>574</v>
      </c>
      <c r="G72" s="646" t="s">
        <v>574</v>
      </c>
      <c r="H72" s="646" t="s">
        <v>574</v>
      </c>
      <c r="I72" s="647" t="s">
        <v>574</v>
      </c>
      <c r="J72" s="648" t="s">
        <v>581</v>
      </c>
    </row>
    <row r="73" spans="1:10" ht="14.4" customHeight="1" x14ac:dyDescent="0.3">
      <c r="A73" s="644" t="s">
        <v>597</v>
      </c>
      <c r="B73" s="645" t="s">
        <v>598</v>
      </c>
      <c r="C73" s="646" t="s">
        <v>574</v>
      </c>
      <c r="D73" s="646" t="s">
        <v>574</v>
      </c>
      <c r="E73" s="646"/>
      <c r="F73" s="646" t="s">
        <v>574</v>
      </c>
      <c r="G73" s="646" t="s">
        <v>574</v>
      </c>
      <c r="H73" s="646" t="s">
        <v>574</v>
      </c>
      <c r="I73" s="647" t="s">
        <v>574</v>
      </c>
      <c r="J73" s="648" t="s">
        <v>0</v>
      </c>
    </row>
    <row r="74" spans="1:10" ht="14.4" customHeight="1" x14ac:dyDescent="0.3">
      <c r="A74" s="644" t="s">
        <v>597</v>
      </c>
      <c r="B74" s="645" t="s">
        <v>344</v>
      </c>
      <c r="C74" s="646" t="s">
        <v>574</v>
      </c>
      <c r="D74" s="646">
        <v>0</v>
      </c>
      <c r="E74" s="646"/>
      <c r="F74" s="646">
        <v>1.57561</v>
      </c>
      <c r="G74" s="646">
        <v>0</v>
      </c>
      <c r="H74" s="646">
        <v>1.57561</v>
      </c>
      <c r="I74" s="647" t="s">
        <v>574</v>
      </c>
      <c r="J74" s="648" t="s">
        <v>1</v>
      </c>
    </row>
    <row r="75" spans="1:10" ht="14.4" customHeight="1" x14ac:dyDescent="0.3">
      <c r="A75" s="644" t="s">
        <v>597</v>
      </c>
      <c r="B75" s="645" t="s">
        <v>599</v>
      </c>
      <c r="C75" s="646" t="s">
        <v>574</v>
      </c>
      <c r="D75" s="646">
        <v>0</v>
      </c>
      <c r="E75" s="646"/>
      <c r="F75" s="646">
        <v>1.57561</v>
      </c>
      <c r="G75" s="646">
        <v>0</v>
      </c>
      <c r="H75" s="646">
        <v>1.57561</v>
      </c>
      <c r="I75" s="647" t="s">
        <v>574</v>
      </c>
      <c r="J75" s="648" t="s">
        <v>580</v>
      </c>
    </row>
    <row r="76" spans="1:10" ht="14.4" customHeight="1" x14ac:dyDescent="0.3">
      <c r="A76" s="644" t="s">
        <v>574</v>
      </c>
      <c r="B76" s="645" t="s">
        <v>574</v>
      </c>
      <c r="C76" s="646" t="s">
        <v>574</v>
      </c>
      <c r="D76" s="646" t="s">
        <v>574</v>
      </c>
      <c r="E76" s="646"/>
      <c r="F76" s="646" t="s">
        <v>574</v>
      </c>
      <c r="G76" s="646" t="s">
        <v>574</v>
      </c>
      <c r="H76" s="646" t="s">
        <v>574</v>
      </c>
      <c r="I76" s="647" t="s">
        <v>574</v>
      </c>
      <c r="J76" s="648" t="s">
        <v>581</v>
      </c>
    </row>
    <row r="77" spans="1:10" ht="14.4" customHeight="1" x14ac:dyDescent="0.3">
      <c r="A77" s="644" t="s">
        <v>600</v>
      </c>
      <c r="B77" s="645" t="s">
        <v>601</v>
      </c>
      <c r="C77" s="646" t="s">
        <v>574</v>
      </c>
      <c r="D77" s="646" t="s">
        <v>574</v>
      </c>
      <c r="E77" s="646"/>
      <c r="F77" s="646" t="s">
        <v>574</v>
      </c>
      <c r="G77" s="646" t="s">
        <v>574</v>
      </c>
      <c r="H77" s="646" t="s">
        <v>574</v>
      </c>
      <c r="I77" s="647" t="s">
        <v>574</v>
      </c>
      <c r="J77" s="648" t="s">
        <v>0</v>
      </c>
    </row>
    <row r="78" spans="1:10" ht="14.4" customHeight="1" x14ac:dyDescent="0.3">
      <c r="A78" s="644" t="s">
        <v>600</v>
      </c>
      <c r="B78" s="645" t="s">
        <v>344</v>
      </c>
      <c r="C78" s="646" t="s">
        <v>574</v>
      </c>
      <c r="D78" s="646">
        <v>0</v>
      </c>
      <c r="E78" s="646"/>
      <c r="F78" s="646">
        <v>3.6732300000000002</v>
      </c>
      <c r="G78" s="646">
        <v>0</v>
      </c>
      <c r="H78" s="646">
        <v>3.6732300000000002</v>
      </c>
      <c r="I78" s="647" t="s">
        <v>574</v>
      </c>
      <c r="J78" s="648" t="s">
        <v>1</v>
      </c>
    </row>
    <row r="79" spans="1:10" ht="14.4" customHeight="1" x14ac:dyDescent="0.3">
      <c r="A79" s="644" t="s">
        <v>600</v>
      </c>
      <c r="B79" s="645" t="s">
        <v>602</v>
      </c>
      <c r="C79" s="646" t="s">
        <v>574</v>
      </c>
      <c r="D79" s="646">
        <v>0</v>
      </c>
      <c r="E79" s="646"/>
      <c r="F79" s="646">
        <v>3.6732300000000002</v>
      </c>
      <c r="G79" s="646">
        <v>0</v>
      </c>
      <c r="H79" s="646">
        <v>3.6732300000000002</v>
      </c>
      <c r="I79" s="647" t="s">
        <v>574</v>
      </c>
      <c r="J79" s="648" t="s">
        <v>580</v>
      </c>
    </row>
    <row r="80" spans="1:10" ht="14.4" customHeight="1" x14ac:dyDescent="0.3">
      <c r="A80" s="644" t="s">
        <v>574</v>
      </c>
      <c r="B80" s="645" t="s">
        <v>574</v>
      </c>
      <c r="C80" s="646" t="s">
        <v>574</v>
      </c>
      <c r="D80" s="646" t="s">
        <v>574</v>
      </c>
      <c r="E80" s="646"/>
      <c r="F80" s="646" t="s">
        <v>574</v>
      </c>
      <c r="G80" s="646" t="s">
        <v>574</v>
      </c>
      <c r="H80" s="646" t="s">
        <v>574</v>
      </c>
      <c r="I80" s="647" t="s">
        <v>574</v>
      </c>
      <c r="J80" s="648" t="s">
        <v>581</v>
      </c>
    </row>
    <row r="81" spans="1:10" ht="14.4" customHeight="1" x14ac:dyDescent="0.3">
      <c r="A81" s="644" t="s">
        <v>603</v>
      </c>
      <c r="B81" s="645" t="s">
        <v>604</v>
      </c>
      <c r="C81" s="646" t="s">
        <v>574</v>
      </c>
      <c r="D81" s="646" t="s">
        <v>574</v>
      </c>
      <c r="E81" s="646"/>
      <c r="F81" s="646" t="s">
        <v>574</v>
      </c>
      <c r="G81" s="646" t="s">
        <v>574</v>
      </c>
      <c r="H81" s="646" t="s">
        <v>574</v>
      </c>
      <c r="I81" s="647" t="s">
        <v>574</v>
      </c>
      <c r="J81" s="648" t="s">
        <v>0</v>
      </c>
    </row>
    <row r="82" spans="1:10" ht="14.4" customHeight="1" x14ac:dyDescent="0.3">
      <c r="A82" s="644" t="s">
        <v>603</v>
      </c>
      <c r="B82" s="645" t="s">
        <v>344</v>
      </c>
      <c r="C82" s="646" t="s">
        <v>574</v>
      </c>
      <c r="D82" s="646">
        <v>0</v>
      </c>
      <c r="E82" s="646"/>
      <c r="F82" s="646">
        <v>6.7856800000000002</v>
      </c>
      <c r="G82" s="646">
        <v>0</v>
      </c>
      <c r="H82" s="646">
        <v>6.7856800000000002</v>
      </c>
      <c r="I82" s="647" t="s">
        <v>574</v>
      </c>
      <c r="J82" s="648" t="s">
        <v>1</v>
      </c>
    </row>
    <row r="83" spans="1:10" ht="14.4" customHeight="1" x14ac:dyDescent="0.3">
      <c r="A83" s="644" t="s">
        <v>603</v>
      </c>
      <c r="B83" s="645" t="s">
        <v>605</v>
      </c>
      <c r="C83" s="646" t="s">
        <v>574</v>
      </c>
      <c r="D83" s="646">
        <v>0</v>
      </c>
      <c r="E83" s="646"/>
      <c r="F83" s="646">
        <v>6.7856800000000002</v>
      </c>
      <c r="G83" s="646">
        <v>0</v>
      </c>
      <c r="H83" s="646">
        <v>6.7856800000000002</v>
      </c>
      <c r="I83" s="647" t="s">
        <v>574</v>
      </c>
      <c r="J83" s="648" t="s">
        <v>580</v>
      </c>
    </row>
    <row r="84" spans="1:10" ht="14.4" customHeight="1" x14ac:dyDescent="0.3">
      <c r="A84" s="644" t="s">
        <v>574</v>
      </c>
      <c r="B84" s="645" t="s">
        <v>574</v>
      </c>
      <c r="C84" s="646" t="s">
        <v>574</v>
      </c>
      <c r="D84" s="646" t="s">
        <v>574</v>
      </c>
      <c r="E84" s="646"/>
      <c r="F84" s="646" t="s">
        <v>574</v>
      </c>
      <c r="G84" s="646" t="s">
        <v>574</v>
      </c>
      <c r="H84" s="646" t="s">
        <v>574</v>
      </c>
      <c r="I84" s="647" t="s">
        <v>574</v>
      </c>
      <c r="J84" s="648" t="s">
        <v>581</v>
      </c>
    </row>
    <row r="85" spans="1:10" ht="14.4" customHeight="1" x14ac:dyDescent="0.3">
      <c r="A85" s="644" t="s">
        <v>606</v>
      </c>
      <c r="B85" s="645" t="s">
        <v>607</v>
      </c>
      <c r="C85" s="646" t="s">
        <v>574</v>
      </c>
      <c r="D85" s="646" t="s">
        <v>574</v>
      </c>
      <c r="E85" s="646"/>
      <c r="F85" s="646" t="s">
        <v>574</v>
      </c>
      <c r="G85" s="646" t="s">
        <v>574</v>
      </c>
      <c r="H85" s="646" t="s">
        <v>574</v>
      </c>
      <c r="I85" s="647" t="s">
        <v>574</v>
      </c>
      <c r="J85" s="648" t="s">
        <v>0</v>
      </c>
    </row>
    <row r="86" spans="1:10" ht="14.4" customHeight="1" x14ac:dyDescent="0.3">
      <c r="A86" s="644" t="s">
        <v>606</v>
      </c>
      <c r="B86" s="645" t="s">
        <v>344</v>
      </c>
      <c r="C86" s="646" t="s">
        <v>574</v>
      </c>
      <c r="D86" s="646">
        <v>0</v>
      </c>
      <c r="E86" s="646"/>
      <c r="F86" s="646">
        <v>0.25957999999999998</v>
      </c>
      <c r="G86" s="646">
        <v>4.1805792375000005E-2</v>
      </c>
      <c r="H86" s="646">
        <v>0.21777420762499997</v>
      </c>
      <c r="I86" s="647">
        <v>6.209187417656258</v>
      </c>
      <c r="J86" s="648" t="s">
        <v>1</v>
      </c>
    </row>
    <row r="87" spans="1:10" ht="14.4" customHeight="1" x14ac:dyDescent="0.3">
      <c r="A87" s="644" t="s">
        <v>606</v>
      </c>
      <c r="B87" s="645" t="s">
        <v>608</v>
      </c>
      <c r="C87" s="646" t="s">
        <v>574</v>
      </c>
      <c r="D87" s="646">
        <v>0</v>
      </c>
      <c r="E87" s="646"/>
      <c r="F87" s="646">
        <v>0.25957999999999998</v>
      </c>
      <c r="G87" s="646">
        <v>4.1805792375000005E-2</v>
      </c>
      <c r="H87" s="646">
        <v>0.21777420762499997</v>
      </c>
      <c r="I87" s="647">
        <v>6.209187417656258</v>
      </c>
      <c r="J87" s="648" t="s">
        <v>580</v>
      </c>
    </row>
    <row r="88" spans="1:10" ht="14.4" customHeight="1" x14ac:dyDescent="0.3">
      <c r="A88" s="644" t="s">
        <v>574</v>
      </c>
      <c r="B88" s="645" t="s">
        <v>574</v>
      </c>
      <c r="C88" s="646" t="s">
        <v>574</v>
      </c>
      <c r="D88" s="646" t="s">
        <v>574</v>
      </c>
      <c r="E88" s="646"/>
      <c r="F88" s="646" t="s">
        <v>574</v>
      </c>
      <c r="G88" s="646" t="s">
        <v>574</v>
      </c>
      <c r="H88" s="646" t="s">
        <v>574</v>
      </c>
      <c r="I88" s="647" t="s">
        <v>574</v>
      </c>
      <c r="J88" s="648" t="s">
        <v>581</v>
      </c>
    </row>
    <row r="89" spans="1:10" ht="14.4" customHeight="1" x14ac:dyDescent="0.3">
      <c r="A89" s="644" t="s">
        <v>609</v>
      </c>
      <c r="B89" s="645" t="s">
        <v>610</v>
      </c>
      <c r="C89" s="646" t="s">
        <v>574</v>
      </c>
      <c r="D89" s="646" t="s">
        <v>574</v>
      </c>
      <c r="E89" s="646"/>
      <c r="F89" s="646" t="s">
        <v>574</v>
      </c>
      <c r="G89" s="646" t="s">
        <v>574</v>
      </c>
      <c r="H89" s="646" t="s">
        <v>574</v>
      </c>
      <c r="I89" s="647" t="s">
        <v>574</v>
      </c>
      <c r="J89" s="648" t="s">
        <v>0</v>
      </c>
    </row>
    <row r="90" spans="1:10" ht="14.4" customHeight="1" x14ac:dyDescent="0.3">
      <c r="A90" s="644" t="s">
        <v>609</v>
      </c>
      <c r="B90" s="645" t="s">
        <v>344</v>
      </c>
      <c r="C90" s="646" t="s">
        <v>574</v>
      </c>
      <c r="D90" s="646">
        <v>0</v>
      </c>
      <c r="E90" s="646"/>
      <c r="F90" s="646">
        <v>0.19536000000000001</v>
      </c>
      <c r="G90" s="646">
        <v>0</v>
      </c>
      <c r="H90" s="646">
        <v>0.19536000000000001</v>
      </c>
      <c r="I90" s="647" t="s">
        <v>574</v>
      </c>
      <c r="J90" s="648" t="s">
        <v>1</v>
      </c>
    </row>
    <row r="91" spans="1:10" ht="14.4" customHeight="1" x14ac:dyDescent="0.3">
      <c r="A91" s="644" t="s">
        <v>609</v>
      </c>
      <c r="B91" s="645" t="s">
        <v>611</v>
      </c>
      <c r="C91" s="646" t="s">
        <v>574</v>
      </c>
      <c r="D91" s="646">
        <v>0</v>
      </c>
      <c r="E91" s="646"/>
      <c r="F91" s="646">
        <v>0.19536000000000001</v>
      </c>
      <c r="G91" s="646">
        <v>0</v>
      </c>
      <c r="H91" s="646">
        <v>0.19536000000000001</v>
      </c>
      <c r="I91" s="647" t="s">
        <v>574</v>
      </c>
      <c r="J91" s="648" t="s">
        <v>580</v>
      </c>
    </row>
    <row r="92" spans="1:10" ht="14.4" customHeight="1" x14ac:dyDescent="0.3">
      <c r="A92" s="644" t="s">
        <v>574</v>
      </c>
      <c r="B92" s="645" t="s">
        <v>574</v>
      </c>
      <c r="C92" s="646" t="s">
        <v>574</v>
      </c>
      <c r="D92" s="646" t="s">
        <v>574</v>
      </c>
      <c r="E92" s="646"/>
      <c r="F92" s="646" t="s">
        <v>574</v>
      </c>
      <c r="G92" s="646" t="s">
        <v>574</v>
      </c>
      <c r="H92" s="646" t="s">
        <v>574</v>
      </c>
      <c r="I92" s="647" t="s">
        <v>574</v>
      </c>
      <c r="J92" s="648" t="s">
        <v>581</v>
      </c>
    </row>
    <row r="93" spans="1:10" ht="14.4" customHeight="1" x14ac:dyDescent="0.3">
      <c r="A93" s="644" t="s">
        <v>572</v>
      </c>
      <c r="B93" s="645" t="s">
        <v>575</v>
      </c>
      <c r="C93" s="646">
        <v>73802.279399999985</v>
      </c>
      <c r="D93" s="646">
        <v>79612.19343000013</v>
      </c>
      <c r="E93" s="646"/>
      <c r="F93" s="646">
        <v>101140.80838</v>
      </c>
      <c r="G93" s="646">
        <v>101109.36838695183</v>
      </c>
      <c r="H93" s="646">
        <v>31.439993048174074</v>
      </c>
      <c r="I93" s="647">
        <v>1.000310950345648</v>
      </c>
      <c r="J93" s="648" t="s">
        <v>576</v>
      </c>
    </row>
  </sheetData>
  <mergeCells count="3">
    <mergeCell ref="F3:I3"/>
    <mergeCell ref="C4:D4"/>
    <mergeCell ref="A1:I1"/>
  </mergeCells>
  <conditionalFormatting sqref="F17 F9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93">
    <cfRule type="expression" dxfId="63" priority="5">
      <formula>$H18&gt;0</formula>
    </cfRule>
  </conditionalFormatting>
  <conditionalFormatting sqref="A18:A93">
    <cfRule type="expression" dxfId="62" priority="2">
      <formula>AND($J18&lt;&gt;"mezeraKL",$J18&lt;&gt;"")</formula>
    </cfRule>
  </conditionalFormatting>
  <conditionalFormatting sqref="I18:I93">
    <cfRule type="expression" dxfId="61" priority="6">
      <formula>$I18&gt;1</formula>
    </cfRule>
  </conditionalFormatting>
  <conditionalFormatting sqref="B18:B93">
    <cfRule type="expression" dxfId="60" priority="1">
      <formula>OR($J18="NS",$J18="SumaNS",$J18="Účet")</formula>
    </cfRule>
  </conditionalFormatting>
  <conditionalFormatting sqref="A18:D93 F18:I93">
    <cfRule type="expression" dxfId="59" priority="8">
      <formula>AND($J18&lt;&gt;"",$J18&lt;&gt;"mezeraKL")</formula>
    </cfRule>
  </conditionalFormatting>
  <conditionalFormatting sqref="B18:D93 F18:I9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93 F18:I9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6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335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3372.6903008602021</v>
      </c>
      <c r="M3" s="207">
        <f>SUBTOTAL(9,M5:M1048576)</f>
        <v>29976.167190600001</v>
      </c>
      <c r="N3" s="208">
        <f>SUBTOTAL(9,N5:N1048576)</f>
        <v>101100328.34070043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572</v>
      </c>
      <c r="B5" s="655" t="s">
        <v>573</v>
      </c>
      <c r="C5" s="656" t="s">
        <v>577</v>
      </c>
      <c r="D5" s="657" t="s">
        <v>3245</v>
      </c>
      <c r="E5" s="656" t="s">
        <v>612</v>
      </c>
      <c r="F5" s="657" t="s">
        <v>3252</v>
      </c>
      <c r="G5" s="656"/>
      <c r="H5" s="656" t="s">
        <v>613</v>
      </c>
      <c r="I5" s="656" t="s">
        <v>613</v>
      </c>
      <c r="J5" s="656" t="s">
        <v>614</v>
      </c>
      <c r="K5" s="656" t="s">
        <v>615</v>
      </c>
      <c r="L5" s="658">
        <v>114.09939595258166</v>
      </c>
      <c r="M5" s="658">
        <v>1</v>
      </c>
      <c r="N5" s="659">
        <v>114.09939595258166</v>
      </c>
    </row>
    <row r="6" spans="1:14" ht="14.4" customHeight="1" x14ac:dyDescent="0.3">
      <c r="A6" s="660" t="s">
        <v>572</v>
      </c>
      <c r="B6" s="661" t="s">
        <v>573</v>
      </c>
      <c r="C6" s="662" t="s">
        <v>577</v>
      </c>
      <c r="D6" s="663" t="s">
        <v>3245</v>
      </c>
      <c r="E6" s="662" t="s">
        <v>612</v>
      </c>
      <c r="F6" s="663" t="s">
        <v>3252</v>
      </c>
      <c r="G6" s="662"/>
      <c r="H6" s="662" t="s">
        <v>616</v>
      </c>
      <c r="I6" s="662" t="s">
        <v>616</v>
      </c>
      <c r="J6" s="662" t="s">
        <v>617</v>
      </c>
      <c r="K6" s="662" t="s">
        <v>618</v>
      </c>
      <c r="L6" s="664">
        <v>176.71999999999997</v>
      </c>
      <c r="M6" s="664">
        <v>5</v>
      </c>
      <c r="N6" s="665">
        <v>883.59999999999991</v>
      </c>
    </row>
    <row r="7" spans="1:14" ht="14.4" customHeight="1" x14ac:dyDescent="0.3">
      <c r="A7" s="660" t="s">
        <v>572</v>
      </c>
      <c r="B7" s="661" t="s">
        <v>573</v>
      </c>
      <c r="C7" s="662" t="s">
        <v>577</v>
      </c>
      <c r="D7" s="663" t="s">
        <v>3245</v>
      </c>
      <c r="E7" s="662" t="s">
        <v>612</v>
      </c>
      <c r="F7" s="663" t="s">
        <v>3252</v>
      </c>
      <c r="G7" s="662"/>
      <c r="H7" s="662" t="s">
        <v>619</v>
      </c>
      <c r="I7" s="662" t="s">
        <v>619</v>
      </c>
      <c r="J7" s="662" t="s">
        <v>620</v>
      </c>
      <c r="K7" s="662" t="s">
        <v>621</v>
      </c>
      <c r="L7" s="664">
        <v>393.59499999999997</v>
      </c>
      <c r="M7" s="664">
        <v>2</v>
      </c>
      <c r="N7" s="665">
        <v>787.18999999999994</v>
      </c>
    </row>
    <row r="8" spans="1:14" ht="14.4" customHeight="1" x14ac:dyDescent="0.3">
      <c r="A8" s="660" t="s">
        <v>572</v>
      </c>
      <c r="B8" s="661" t="s">
        <v>573</v>
      </c>
      <c r="C8" s="662" t="s">
        <v>577</v>
      </c>
      <c r="D8" s="663" t="s">
        <v>3245</v>
      </c>
      <c r="E8" s="662" t="s">
        <v>612</v>
      </c>
      <c r="F8" s="663" t="s">
        <v>3252</v>
      </c>
      <c r="G8" s="662"/>
      <c r="H8" s="662" t="s">
        <v>622</v>
      </c>
      <c r="I8" s="662" t="s">
        <v>622</v>
      </c>
      <c r="J8" s="662" t="s">
        <v>623</v>
      </c>
      <c r="K8" s="662" t="s">
        <v>624</v>
      </c>
      <c r="L8" s="664">
        <v>387.59000115084945</v>
      </c>
      <c r="M8" s="664">
        <v>6</v>
      </c>
      <c r="N8" s="665">
        <v>2325.5400069050966</v>
      </c>
    </row>
    <row r="9" spans="1:14" ht="14.4" customHeight="1" x14ac:dyDescent="0.3">
      <c r="A9" s="660" t="s">
        <v>572</v>
      </c>
      <c r="B9" s="661" t="s">
        <v>573</v>
      </c>
      <c r="C9" s="662" t="s">
        <v>577</v>
      </c>
      <c r="D9" s="663" t="s">
        <v>3245</v>
      </c>
      <c r="E9" s="662" t="s">
        <v>612</v>
      </c>
      <c r="F9" s="663" t="s">
        <v>3252</v>
      </c>
      <c r="G9" s="662" t="s">
        <v>625</v>
      </c>
      <c r="H9" s="662" t="s">
        <v>626</v>
      </c>
      <c r="I9" s="662" t="s">
        <v>626</v>
      </c>
      <c r="J9" s="662" t="s">
        <v>627</v>
      </c>
      <c r="K9" s="662" t="s">
        <v>628</v>
      </c>
      <c r="L9" s="664">
        <v>171.6</v>
      </c>
      <c r="M9" s="664">
        <v>200</v>
      </c>
      <c r="N9" s="665">
        <v>34320</v>
      </c>
    </row>
    <row r="10" spans="1:14" ht="14.4" customHeight="1" x14ac:dyDescent="0.3">
      <c r="A10" s="660" t="s">
        <v>572</v>
      </c>
      <c r="B10" s="661" t="s">
        <v>573</v>
      </c>
      <c r="C10" s="662" t="s">
        <v>577</v>
      </c>
      <c r="D10" s="663" t="s">
        <v>3245</v>
      </c>
      <c r="E10" s="662" t="s">
        <v>612</v>
      </c>
      <c r="F10" s="663" t="s">
        <v>3252</v>
      </c>
      <c r="G10" s="662" t="s">
        <v>625</v>
      </c>
      <c r="H10" s="662" t="s">
        <v>629</v>
      </c>
      <c r="I10" s="662" t="s">
        <v>629</v>
      </c>
      <c r="J10" s="662" t="s">
        <v>630</v>
      </c>
      <c r="K10" s="662" t="s">
        <v>631</v>
      </c>
      <c r="L10" s="664">
        <v>173.69</v>
      </c>
      <c r="M10" s="664">
        <v>4</v>
      </c>
      <c r="N10" s="665">
        <v>694.76</v>
      </c>
    </row>
    <row r="11" spans="1:14" ht="14.4" customHeight="1" x14ac:dyDescent="0.3">
      <c r="A11" s="660" t="s">
        <v>572</v>
      </c>
      <c r="B11" s="661" t="s">
        <v>573</v>
      </c>
      <c r="C11" s="662" t="s">
        <v>577</v>
      </c>
      <c r="D11" s="663" t="s">
        <v>3245</v>
      </c>
      <c r="E11" s="662" t="s">
        <v>612</v>
      </c>
      <c r="F11" s="663" t="s">
        <v>3252</v>
      </c>
      <c r="G11" s="662" t="s">
        <v>625</v>
      </c>
      <c r="H11" s="662" t="s">
        <v>632</v>
      </c>
      <c r="I11" s="662" t="s">
        <v>632</v>
      </c>
      <c r="J11" s="662" t="s">
        <v>633</v>
      </c>
      <c r="K11" s="662" t="s">
        <v>631</v>
      </c>
      <c r="L11" s="664">
        <v>144.20314318975554</v>
      </c>
      <c r="M11" s="664">
        <v>85.9</v>
      </c>
      <c r="N11" s="665">
        <v>12387.050000000001</v>
      </c>
    </row>
    <row r="12" spans="1:14" ht="14.4" customHeight="1" x14ac:dyDescent="0.3">
      <c r="A12" s="660" t="s">
        <v>572</v>
      </c>
      <c r="B12" s="661" t="s">
        <v>573</v>
      </c>
      <c r="C12" s="662" t="s">
        <v>577</v>
      </c>
      <c r="D12" s="663" t="s">
        <v>3245</v>
      </c>
      <c r="E12" s="662" t="s">
        <v>612</v>
      </c>
      <c r="F12" s="663" t="s">
        <v>3252</v>
      </c>
      <c r="G12" s="662" t="s">
        <v>625</v>
      </c>
      <c r="H12" s="662" t="s">
        <v>634</v>
      </c>
      <c r="I12" s="662" t="s">
        <v>634</v>
      </c>
      <c r="J12" s="662" t="s">
        <v>633</v>
      </c>
      <c r="K12" s="662" t="s">
        <v>635</v>
      </c>
      <c r="L12" s="664">
        <v>127.09535091521242</v>
      </c>
      <c r="M12" s="664">
        <v>29</v>
      </c>
      <c r="N12" s="665">
        <v>3685.7651765411601</v>
      </c>
    </row>
    <row r="13" spans="1:14" ht="14.4" customHeight="1" x14ac:dyDescent="0.3">
      <c r="A13" s="660" t="s">
        <v>572</v>
      </c>
      <c r="B13" s="661" t="s">
        <v>573</v>
      </c>
      <c r="C13" s="662" t="s">
        <v>577</v>
      </c>
      <c r="D13" s="663" t="s">
        <v>3245</v>
      </c>
      <c r="E13" s="662" t="s">
        <v>612</v>
      </c>
      <c r="F13" s="663" t="s">
        <v>3252</v>
      </c>
      <c r="G13" s="662" t="s">
        <v>625</v>
      </c>
      <c r="H13" s="662" t="s">
        <v>636</v>
      </c>
      <c r="I13" s="662" t="s">
        <v>636</v>
      </c>
      <c r="J13" s="662" t="s">
        <v>633</v>
      </c>
      <c r="K13" s="662" t="s">
        <v>637</v>
      </c>
      <c r="L13" s="664">
        <v>238.45</v>
      </c>
      <c r="M13" s="664">
        <v>10</v>
      </c>
      <c r="N13" s="665">
        <v>2384.5</v>
      </c>
    </row>
    <row r="14" spans="1:14" ht="14.4" customHeight="1" x14ac:dyDescent="0.3">
      <c r="A14" s="660" t="s">
        <v>572</v>
      </c>
      <c r="B14" s="661" t="s">
        <v>573</v>
      </c>
      <c r="C14" s="662" t="s">
        <v>577</v>
      </c>
      <c r="D14" s="663" t="s">
        <v>3245</v>
      </c>
      <c r="E14" s="662" t="s">
        <v>612</v>
      </c>
      <c r="F14" s="663" t="s">
        <v>3252</v>
      </c>
      <c r="G14" s="662" t="s">
        <v>625</v>
      </c>
      <c r="H14" s="662" t="s">
        <v>638</v>
      </c>
      <c r="I14" s="662" t="s">
        <v>638</v>
      </c>
      <c r="J14" s="662" t="s">
        <v>627</v>
      </c>
      <c r="K14" s="662" t="s">
        <v>639</v>
      </c>
      <c r="L14" s="664">
        <v>93.285714285714292</v>
      </c>
      <c r="M14" s="664">
        <v>63</v>
      </c>
      <c r="N14" s="665">
        <v>5877</v>
      </c>
    </row>
    <row r="15" spans="1:14" ht="14.4" customHeight="1" x14ac:dyDescent="0.3">
      <c r="A15" s="660" t="s">
        <v>572</v>
      </c>
      <c r="B15" s="661" t="s">
        <v>573</v>
      </c>
      <c r="C15" s="662" t="s">
        <v>577</v>
      </c>
      <c r="D15" s="663" t="s">
        <v>3245</v>
      </c>
      <c r="E15" s="662" t="s">
        <v>612</v>
      </c>
      <c r="F15" s="663" t="s">
        <v>3252</v>
      </c>
      <c r="G15" s="662" t="s">
        <v>625</v>
      </c>
      <c r="H15" s="662" t="s">
        <v>640</v>
      </c>
      <c r="I15" s="662" t="s">
        <v>640</v>
      </c>
      <c r="J15" s="662" t="s">
        <v>627</v>
      </c>
      <c r="K15" s="662" t="s">
        <v>641</v>
      </c>
      <c r="L15" s="664">
        <v>93.960562414266121</v>
      </c>
      <c r="M15" s="664">
        <v>72.900000000000006</v>
      </c>
      <c r="N15" s="665">
        <v>6849.7250000000004</v>
      </c>
    </row>
    <row r="16" spans="1:14" ht="14.4" customHeight="1" x14ac:dyDescent="0.3">
      <c r="A16" s="660" t="s">
        <v>572</v>
      </c>
      <c r="B16" s="661" t="s">
        <v>573</v>
      </c>
      <c r="C16" s="662" t="s">
        <v>577</v>
      </c>
      <c r="D16" s="663" t="s">
        <v>3245</v>
      </c>
      <c r="E16" s="662" t="s">
        <v>612</v>
      </c>
      <c r="F16" s="663" t="s">
        <v>3252</v>
      </c>
      <c r="G16" s="662" t="s">
        <v>625</v>
      </c>
      <c r="H16" s="662" t="s">
        <v>642</v>
      </c>
      <c r="I16" s="662" t="s">
        <v>643</v>
      </c>
      <c r="J16" s="662" t="s">
        <v>644</v>
      </c>
      <c r="K16" s="662" t="s">
        <v>645</v>
      </c>
      <c r="L16" s="664">
        <v>38.354999999999997</v>
      </c>
      <c r="M16" s="664">
        <v>2</v>
      </c>
      <c r="N16" s="665">
        <v>76.709999999999994</v>
      </c>
    </row>
    <row r="17" spans="1:14" ht="14.4" customHeight="1" x14ac:dyDescent="0.3">
      <c r="A17" s="660" t="s">
        <v>572</v>
      </c>
      <c r="B17" s="661" t="s">
        <v>573</v>
      </c>
      <c r="C17" s="662" t="s">
        <v>577</v>
      </c>
      <c r="D17" s="663" t="s">
        <v>3245</v>
      </c>
      <c r="E17" s="662" t="s">
        <v>612</v>
      </c>
      <c r="F17" s="663" t="s">
        <v>3252</v>
      </c>
      <c r="G17" s="662" t="s">
        <v>625</v>
      </c>
      <c r="H17" s="662" t="s">
        <v>646</v>
      </c>
      <c r="I17" s="662" t="s">
        <v>647</v>
      </c>
      <c r="J17" s="662" t="s">
        <v>648</v>
      </c>
      <c r="K17" s="662" t="s">
        <v>649</v>
      </c>
      <c r="L17" s="664">
        <v>52.292016692432107</v>
      </c>
      <c r="M17" s="664">
        <v>5</v>
      </c>
      <c r="N17" s="665">
        <v>261.46008346216053</v>
      </c>
    </row>
    <row r="18" spans="1:14" ht="14.4" customHeight="1" x14ac:dyDescent="0.3">
      <c r="A18" s="660" t="s">
        <v>572</v>
      </c>
      <c r="B18" s="661" t="s">
        <v>573</v>
      </c>
      <c r="C18" s="662" t="s">
        <v>577</v>
      </c>
      <c r="D18" s="663" t="s">
        <v>3245</v>
      </c>
      <c r="E18" s="662" t="s">
        <v>612</v>
      </c>
      <c r="F18" s="663" t="s">
        <v>3252</v>
      </c>
      <c r="G18" s="662" t="s">
        <v>625</v>
      </c>
      <c r="H18" s="662" t="s">
        <v>650</v>
      </c>
      <c r="I18" s="662" t="s">
        <v>651</v>
      </c>
      <c r="J18" s="662" t="s">
        <v>652</v>
      </c>
      <c r="K18" s="662" t="s">
        <v>653</v>
      </c>
      <c r="L18" s="664">
        <v>87.029999380682924</v>
      </c>
      <c r="M18" s="664">
        <v>3</v>
      </c>
      <c r="N18" s="665">
        <v>261.08999814204878</v>
      </c>
    </row>
    <row r="19" spans="1:14" ht="14.4" customHeight="1" x14ac:dyDescent="0.3">
      <c r="A19" s="660" t="s">
        <v>572</v>
      </c>
      <c r="B19" s="661" t="s">
        <v>573</v>
      </c>
      <c r="C19" s="662" t="s">
        <v>577</v>
      </c>
      <c r="D19" s="663" t="s">
        <v>3245</v>
      </c>
      <c r="E19" s="662" t="s">
        <v>612</v>
      </c>
      <c r="F19" s="663" t="s">
        <v>3252</v>
      </c>
      <c r="G19" s="662" t="s">
        <v>625</v>
      </c>
      <c r="H19" s="662" t="s">
        <v>654</v>
      </c>
      <c r="I19" s="662" t="s">
        <v>655</v>
      </c>
      <c r="J19" s="662" t="s">
        <v>656</v>
      </c>
      <c r="K19" s="662" t="s">
        <v>657</v>
      </c>
      <c r="L19" s="664">
        <v>102.13360584627587</v>
      </c>
      <c r="M19" s="664">
        <v>121</v>
      </c>
      <c r="N19" s="665">
        <v>12358.16630739938</v>
      </c>
    </row>
    <row r="20" spans="1:14" ht="14.4" customHeight="1" x14ac:dyDescent="0.3">
      <c r="A20" s="660" t="s">
        <v>572</v>
      </c>
      <c r="B20" s="661" t="s">
        <v>573</v>
      </c>
      <c r="C20" s="662" t="s">
        <v>577</v>
      </c>
      <c r="D20" s="663" t="s">
        <v>3245</v>
      </c>
      <c r="E20" s="662" t="s">
        <v>612</v>
      </c>
      <c r="F20" s="663" t="s">
        <v>3252</v>
      </c>
      <c r="G20" s="662" t="s">
        <v>625</v>
      </c>
      <c r="H20" s="662" t="s">
        <v>658</v>
      </c>
      <c r="I20" s="662" t="s">
        <v>659</v>
      </c>
      <c r="J20" s="662" t="s">
        <v>660</v>
      </c>
      <c r="K20" s="662" t="s">
        <v>661</v>
      </c>
      <c r="L20" s="664">
        <v>167.01488846544865</v>
      </c>
      <c r="M20" s="664">
        <v>20</v>
      </c>
      <c r="N20" s="665">
        <v>3340.2977693089729</v>
      </c>
    </row>
    <row r="21" spans="1:14" ht="14.4" customHeight="1" x14ac:dyDescent="0.3">
      <c r="A21" s="660" t="s">
        <v>572</v>
      </c>
      <c r="B21" s="661" t="s">
        <v>573</v>
      </c>
      <c r="C21" s="662" t="s">
        <v>577</v>
      </c>
      <c r="D21" s="663" t="s">
        <v>3245</v>
      </c>
      <c r="E21" s="662" t="s">
        <v>612</v>
      </c>
      <c r="F21" s="663" t="s">
        <v>3252</v>
      </c>
      <c r="G21" s="662" t="s">
        <v>625</v>
      </c>
      <c r="H21" s="662" t="s">
        <v>662</v>
      </c>
      <c r="I21" s="662" t="s">
        <v>663</v>
      </c>
      <c r="J21" s="662" t="s">
        <v>664</v>
      </c>
      <c r="K21" s="662" t="s">
        <v>665</v>
      </c>
      <c r="L21" s="664">
        <v>64.555810624874709</v>
      </c>
      <c r="M21" s="664">
        <v>22</v>
      </c>
      <c r="N21" s="665">
        <v>1420.2278337472437</v>
      </c>
    </row>
    <row r="22" spans="1:14" ht="14.4" customHeight="1" x14ac:dyDescent="0.3">
      <c r="A22" s="660" t="s">
        <v>572</v>
      </c>
      <c r="B22" s="661" t="s">
        <v>573</v>
      </c>
      <c r="C22" s="662" t="s">
        <v>577</v>
      </c>
      <c r="D22" s="663" t="s">
        <v>3245</v>
      </c>
      <c r="E22" s="662" t="s">
        <v>612</v>
      </c>
      <c r="F22" s="663" t="s">
        <v>3252</v>
      </c>
      <c r="G22" s="662" t="s">
        <v>625</v>
      </c>
      <c r="H22" s="662" t="s">
        <v>666</v>
      </c>
      <c r="I22" s="662" t="s">
        <v>667</v>
      </c>
      <c r="J22" s="662" t="s">
        <v>668</v>
      </c>
      <c r="K22" s="662" t="s">
        <v>669</v>
      </c>
      <c r="L22" s="664">
        <v>40.559732276631578</v>
      </c>
      <c r="M22" s="664">
        <v>5</v>
      </c>
      <c r="N22" s="665">
        <v>202.79866138315788</v>
      </c>
    </row>
    <row r="23" spans="1:14" ht="14.4" customHeight="1" x14ac:dyDescent="0.3">
      <c r="A23" s="660" t="s">
        <v>572</v>
      </c>
      <c r="B23" s="661" t="s">
        <v>573</v>
      </c>
      <c r="C23" s="662" t="s">
        <v>577</v>
      </c>
      <c r="D23" s="663" t="s">
        <v>3245</v>
      </c>
      <c r="E23" s="662" t="s">
        <v>612</v>
      </c>
      <c r="F23" s="663" t="s">
        <v>3252</v>
      </c>
      <c r="G23" s="662" t="s">
        <v>625</v>
      </c>
      <c r="H23" s="662" t="s">
        <v>670</v>
      </c>
      <c r="I23" s="662" t="s">
        <v>671</v>
      </c>
      <c r="J23" s="662" t="s">
        <v>672</v>
      </c>
      <c r="K23" s="662" t="s">
        <v>673</v>
      </c>
      <c r="L23" s="664">
        <v>79.636497983580156</v>
      </c>
      <c r="M23" s="664">
        <v>3</v>
      </c>
      <c r="N23" s="665">
        <v>238.90949395074045</v>
      </c>
    </row>
    <row r="24" spans="1:14" ht="14.4" customHeight="1" x14ac:dyDescent="0.3">
      <c r="A24" s="660" t="s">
        <v>572</v>
      </c>
      <c r="B24" s="661" t="s">
        <v>573</v>
      </c>
      <c r="C24" s="662" t="s">
        <v>577</v>
      </c>
      <c r="D24" s="663" t="s">
        <v>3245</v>
      </c>
      <c r="E24" s="662" t="s">
        <v>612</v>
      </c>
      <c r="F24" s="663" t="s">
        <v>3252</v>
      </c>
      <c r="G24" s="662" t="s">
        <v>625</v>
      </c>
      <c r="H24" s="662" t="s">
        <v>674</v>
      </c>
      <c r="I24" s="662" t="s">
        <v>675</v>
      </c>
      <c r="J24" s="662" t="s">
        <v>676</v>
      </c>
      <c r="K24" s="662" t="s">
        <v>677</v>
      </c>
      <c r="L24" s="664">
        <v>62.080001152791056</v>
      </c>
      <c r="M24" s="664">
        <v>1</v>
      </c>
      <c r="N24" s="665">
        <v>62.080001152791056</v>
      </c>
    </row>
    <row r="25" spans="1:14" ht="14.4" customHeight="1" x14ac:dyDescent="0.3">
      <c r="A25" s="660" t="s">
        <v>572</v>
      </c>
      <c r="B25" s="661" t="s">
        <v>573</v>
      </c>
      <c r="C25" s="662" t="s">
        <v>577</v>
      </c>
      <c r="D25" s="663" t="s">
        <v>3245</v>
      </c>
      <c r="E25" s="662" t="s">
        <v>612</v>
      </c>
      <c r="F25" s="663" t="s">
        <v>3252</v>
      </c>
      <c r="G25" s="662" t="s">
        <v>625</v>
      </c>
      <c r="H25" s="662" t="s">
        <v>678</v>
      </c>
      <c r="I25" s="662" t="s">
        <v>679</v>
      </c>
      <c r="J25" s="662" t="s">
        <v>680</v>
      </c>
      <c r="K25" s="662" t="s">
        <v>681</v>
      </c>
      <c r="L25" s="664">
        <v>81.200000000000017</v>
      </c>
      <c r="M25" s="664">
        <v>4</v>
      </c>
      <c r="N25" s="665">
        <v>324.80000000000007</v>
      </c>
    </row>
    <row r="26" spans="1:14" ht="14.4" customHeight="1" x14ac:dyDescent="0.3">
      <c r="A26" s="660" t="s">
        <v>572</v>
      </c>
      <c r="B26" s="661" t="s">
        <v>573</v>
      </c>
      <c r="C26" s="662" t="s">
        <v>577</v>
      </c>
      <c r="D26" s="663" t="s">
        <v>3245</v>
      </c>
      <c r="E26" s="662" t="s">
        <v>612</v>
      </c>
      <c r="F26" s="663" t="s">
        <v>3252</v>
      </c>
      <c r="G26" s="662" t="s">
        <v>625</v>
      </c>
      <c r="H26" s="662" t="s">
        <v>682</v>
      </c>
      <c r="I26" s="662" t="s">
        <v>683</v>
      </c>
      <c r="J26" s="662" t="s">
        <v>684</v>
      </c>
      <c r="K26" s="662" t="s">
        <v>685</v>
      </c>
      <c r="L26" s="664">
        <v>66.347822617486102</v>
      </c>
      <c r="M26" s="664">
        <v>40</v>
      </c>
      <c r="N26" s="665">
        <v>2653.912904699444</v>
      </c>
    </row>
    <row r="27" spans="1:14" ht="14.4" customHeight="1" x14ac:dyDescent="0.3">
      <c r="A27" s="660" t="s">
        <v>572</v>
      </c>
      <c r="B27" s="661" t="s">
        <v>573</v>
      </c>
      <c r="C27" s="662" t="s">
        <v>577</v>
      </c>
      <c r="D27" s="663" t="s">
        <v>3245</v>
      </c>
      <c r="E27" s="662" t="s">
        <v>612</v>
      </c>
      <c r="F27" s="663" t="s">
        <v>3252</v>
      </c>
      <c r="G27" s="662" t="s">
        <v>625</v>
      </c>
      <c r="H27" s="662" t="s">
        <v>686</v>
      </c>
      <c r="I27" s="662" t="s">
        <v>687</v>
      </c>
      <c r="J27" s="662" t="s">
        <v>688</v>
      </c>
      <c r="K27" s="662" t="s">
        <v>689</v>
      </c>
      <c r="L27" s="664">
        <v>27.836876675505902</v>
      </c>
      <c r="M27" s="664">
        <v>98</v>
      </c>
      <c r="N27" s="665">
        <v>2728.0139141995783</v>
      </c>
    </row>
    <row r="28" spans="1:14" ht="14.4" customHeight="1" x14ac:dyDescent="0.3">
      <c r="A28" s="660" t="s">
        <v>572</v>
      </c>
      <c r="B28" s="661" t="s">
        <v>573</v>
      </c>
      <c r="C28" s="662" t="s">
        <v>577</v>
      </c>
      <c r="D28" s="663" t="s">
        <v>3245</v>
      </c>
      <c r="E28" s="662" t="s">
        <v>612</v>
      </c>
      <c r="F28" s="663" t="s">
        <v>3252</v>
      </c>
      <c r="G28" s="662" t="s">
        <v>625</v>
      </c>
      <c r="H28" s="662" t="s">
        <v>690</v>
      </c>
      <c r="I28" s="662" t="s">
        <v>691</v>
      </c>
      <c r="J28" s="662" t="s">
        <v>692</v>
      </c>
      <c r="K28" s="662" t="s">
        <v>693</v>
      </c>
      <c r="L28" s="664">
        <v>26.800000000000008</v>
      </c>
      <c r="M28" s="664">
        <v>2</v>
      </c>
      <c r="N28" s="665">
        <v>53.600000000000016</v>
      </c>
    </row>
    <row r="29" spans="1:14" ht="14.4" customHeight="1" x14ac:dyDescent="0.3">
      <c r="A29" s="660" t="s">
        <v>572</v>
      </c>
      <c r="B29" s="661" t="s">
        <v>573</v>
      </c>
      <c r="C29" s="662" t="s">
        <v>577</v>
      </c>
      <c r="D29" s="663" t="s">
        <v>3245</v>
      </c>
      <c r="E29" s="662" t="s">
        <v>612</v>
      </c>
      <c r="F29" s="663" t="s">
        <v>3252</v>
      </c>
      <c r="G29" s="662" t="s">
        <v>625</v>
      </c>
      <c r="H29" s="662" t="s">
        <v>694</v>
      </c>
      <c r="I29" s="662" t="s">
        <v>695</v>
      </c>
      <c r="J29" s="662" t="s">
        <v>696</v>
      </c>
      <c r="K29" s="662" t="s">
        <v>697</v>
      </c>
      <c r="L29" s="664">
        <v>63.970000000000006</v>
      </c>
      <c r="M29" s="664">
        <v>2</v>
      </c>
      <c r="N29" s="665">
        <v>127.94000000000001</v>
      </c>
    </row>
    <row r="30" spans="1:14" ht="14.4" customHeight="1" x14ac:dyDescent="0.3">
      <c r="A30" s="660" t="s">
        <v>572</v>
      </c>
      <c r="B30" s="661" t="s">
        <v>573</v>
      </c>
      <c r="C30" s="662" t="s">
        <v>577</v>
      </c>
      <c r="D30" s="663" t="s">
        <v>3245</v>
      </c>
      <c r="E30" s="662" t="s">
        <v>612</v>
      </c>
      <c r="F30" s="663" t="s">
        <v>3252</v>
      </c>
      <c r="G30" s="662" t="s">
        <v>625</v>
      </c>
      <c r="H30" s="662" t="s">
        <v>698</v>
      </c>
      <c r="I30" s="662" t="s">
        <v>699</v>
      </c>
      <c r="J30" s="662" t="s">
        <v>700</v>
      </c>
      <c r="K30" s="662" t="s">
        <v>701</v>
      </c>
      <c r="L30" s="664">
        <v>63.169999999999995</v>
      </c>
      <c r="M30" s="664">
        <v>3</v>
      </c>
      <c r="N30" s="665">
        <v>189.51</v>
      </c>
    </row>
    <row r="31" spans="1:14" ht="14.4" customHeight="1" x14ac:dyDescent="0.3">
      <c r="A31" s="660" t="s">
        <v>572</v>
      </c>
      <c r="B31" s="661" t="s">
        <v>573</v>
      </c>
      <c r="C31" s="662" t="s">
        <v>577</v>
      </c>
      <c r="D31" s="663" t="s">
        <v>3245</v>
      </c>
      <c r="E31" s="662" t="s">
        <v>612</v>
      </c>
      <c r="F31" s="663" t="s">
        <v>3252</v>
      </c>
      <c r="G31" s="662" t="s">
        <v>625</v>
      </c>
      <c r="H31" s="662" t="s">
        <v>702</v>
      </c>
      <c r="I31" s="662" t="s">
        <v>703</v>
      </c>
      <c r="J31" s="662" t="s">
        <v>704</v>
      </c>
      <c r="K31" s="662" t="s">
        <v>705</v>
      </c>
      <c r="L31" s="664">
        <v>176.31000000000003</v>
      </c>
      <c r="M31" s="664">
        <v>6</v>
      </c>
      <c r="N31" s="665">
        <v>1057.8600000000001</v>
      </c>
    </row>
    <row r="32" spans="1:14" ht="14.4" customHeight="1" x14ac:dyDescent="0.3">
      <c r="A32" s="660" t="s">
        <v>572</v>
      </c>
      <c r="B32" s="661" t="s">
        <v>573</v>
      </c>
      <c r="C32" s="662" t="s">
        <v>577</v>
      </c>
      <c r="D32" s="663" t="s">
        <v>3245</v>
      </c>
      <c r="E32" s="662" t="s">
        <v>612</v>
      </c>
      <c r="F32" s="663" t="s">
        <v>3252</v>
      </c>
      <c r="G32" s="662" t="s">
        <v>625</v>
      </c>
      <c r="H32" s="662" t="s">
        <v>706</v>
      </c>
      <c r="I32" s="662" t="s">
        <v>707</v>
      </c>
      <c r="J32" s="662" t="s">
        <v>708</v>
      </c>
      <c r="K32" s="662" t="s">
        <v>709</v>
      </c>
      <c r="L32" s="664">
        <v>65.745000000000005</v>
      </c>
      <c r="M32" s="664">
        <v>8</v>
      </c>
      <c r="N32" s="665">
        <v>525.96</v>
      </c>
    </row>
    <row r="33" spans="1:14" ht="14.4" customHeight="1" x14ac:dyDescent="0.3">
      <c r="A33" s="660" t="s">
        <v>572</v>
      </c>
      <c r="B33" s="661" t="s">
        <v>573</v>
      </c>
      <c r="C33" s="662" t="s">
        <v>577</v>
      </c>
      <c r="D33" s="663" t="s">
        <v>3245</v>
      </c>
      <c r="E33" s="662" t="s">
        <v>612</v>
      </c>
      <c r="F33" s="663" t="s">
        <v>3252</v>
      </c>
      <c r="G33" s="662" t="s">
        <v>625</v>
      </c>
      <c r="H33" s="662" t="s">
        <v>710</v>
      </c>
      <c r="I33" s="662" t="s">
        <v>711</v>
      </c>
      <c r="J33" s="662" t="s">
        <v>712</v>
      </c>
      <c r="K33" s="662" t="s">
        <v>713</v>
      </c>
      <c r="L33" s="664">
        <v>58.37987550966902</v>
      </c>
      <c r="M33" s="664">
        <v>4</v>
      </c>
      <c r="N33" s="665">
        <v>233.51950203867608</v>
      </c>
    </row>
    <row r="34" spans="1:14" ht="14.4" customHeight="1" x14ac:dyDescent="0.3">
      <c r="A34" s="660" t="s">
        <v>572</v>
      </c>
      <c r="B34" s="661" t="s">
        <v>573</v>
      </c>
      <c r="C34" s="662" t="s">
        <v>577</v>
      </c>
      <c r="D34" s="663" t="s">
        <v>3245</v>
      </c>
      <c r="E34" s="662" t="s">
        <v>612</v>
      </c>
      <c r="F34" s="663" t="s">
        <v>3252</v>
      </c>
      <c r="G34" s="662" t="s">
        <v>625</v>
      </c>
      <c r="H34" s="662" t="s">
        <v>714</v>
      </c>
      <c r="I34" s="662" t="s">
        <v>715</v>
      </c>
      <c r="J34" s="662" t="s">
        <v>716</v>
      </c>
      <c r="K34" s="662" t="s">
        <v>717</v>
      </c>
      <c r="L34" s="664">
        <v>57.729918151924785</v>
      </c>
      <c r="M34" s="664">
        <v>44</v>
      </c>
      <c r="N34" s="665">
        <v>2540.1163986846905</v>
      </c>
    </row>
    <row r="35" spans="1:14" ht="14.4" customHeight="1" x14ac:dyDescent="0.3">
      <c r="A35" s="660" t="s">
        <v>572</v>
      </c>
      <c r="B35" s="661" t="s">
        <v>573</v>
      </c>
      <c r="C35" s="662" t="s">
        <v>577</v>
      </c>
      <c r="D35" s="663" t="s">
        <v>3245</v>
      </c>
      <c r="E35" s="662" t="s">
        <v>612</v>
      </c>
      <c r="F35" s="663" t="s">
        <v>3252</v>
      </c>
      <c r="G35" s="662" t="s">
        <v>625</v>
      </c>
      <c r="H35" s="662" t="s">
        <v>718</v>
      </c>
      <c r="I35" s="662" t="s">
        <v>719</v>
      </c>
      <c r="J35" s="662" t="s">
        <v>720</v>
      </c>
      <c r="K35" s="662" t="s">
        <v>721</v>
      </c>
      <c r="L35" s="664">
        <v>248.69993286609298</v>
      </c>
      <c r="M35" s="664">
        <v>30</v>
      </c>
      <c r="N35" s="665">
        <v>7460.997985982789</v>
      </c>
    </row>
    <row r="36" spans="1:14" ht="14.4" customHeight="1" x14ac:dyDescent="0.3">
      <c r="A36" s="660" t="s">
        <v>572</v>
      </c>
      <c r="B36" s="661" t="s">
        <v>573</v>
      </c>
      <c r="C36" s="662" t="s">
        <v>577</v>
      </c>
      <c r="D36" s="663" t="s">
        <v>3245</v>
      </c>
      <c r="E36" s="662" t="s">
        <v>612</v>
      </c>
      <c r="F36" s="663" t="s">
        <v>3252</v>
      </c>
      <c r="G36" s="662" t="s">
        <v>625</v>
      </c>
      <c r="H36" s="662" t="s">
        <v>722</v>
      </c>
      <c r="I36" s="662" t="s">
        <v>723</v>
      </c>
      <c r="J36" s="662" t="s">
        <v>724</v>
      </c>
      <c r="K36" s="662" t="s">
        <v>725</v>
      </c>
      <c r="L36" s="664">
        <v>605.62</v>
      </c>
      <c r="M36" s="664">
        <v>2</v>
      </c>
      <c r="N36" s="665">
        <v>1211.24</v>
      </c>
    </row>
    <row r="37" spans="1:14" ht="14.4" customHeight="1" x14ac:dyDescent="0.3">
      <c r="A37" s="660" t="s">
        <v>572</v>
      </c>
      <c r="B37" s="661" t="s">
        <v>573</v>
      </c>
      <c r="C37" s="662" t="s">
        <v>577</v>
      </c>
      <c r="D37" s="663" t="s">
        <v>3245</v>
      </c>
      <c r="E37" s="662" t="s">
        <v>612</v>
      </c>
      <c r="F37" s="663" t="s">
        <v>3252</v>
      </c>
      <c r="G37" s="662" t="s">
        <v>625</v>
      </c>
      <c r="H37" s="662" t="s">
        <v>726</v>
      </c>
      <c r="I37" s="662" t="s">
        <v>727</v>
      </c>
      <c r="J37" s="662" t="s">
        <v>728</v>
      </c>
      <c r="K37" s="662" t="s">
        <v>729</v>
      </c>
      <c r="L37" s="664">
        <v>283.56</v>
      </c>
      <c r="M37" s="664">
        <v>4</v>
      </c>
      <c r="N37" s="665">
        <v>1134.24</v>
      </c>
    </row>
    <row r="38" spans="1:14" ht="14.4" customHeight="1" x14ac:dyDescent="0.3">
      <c r="A38" s="660" t="s">
        <v>572</v>
      </c>
      <c r="B38" s="661" t="s">
        <v>573</v>
      </c>
      <c r="C38" s="662" t="s">
        <v>577</v>
      </c>
      <c r="D38" s="663" t="s">
        <v>3245</v>
      </c>
      <c r="E38" s="662" t="s">
        <v>612</v>
      </c>
      <c r="F38" s="663" t="s">
        <v>3252</v>
      </c>
      <c r="G38" s="662" t="s">
        <v>625</v>
      </c>
      <c r="H38" s="662" t="s">
        <v>730</v>
      </c>
      <c r="I38" s="662" t="s">
        <v>731</v>
      </c>
      <c r="J38" s="662" t="s">
        <v>732</v>
      </c>
      <c r="K38" s="662" t="s">
        <v>733</v>
      </c>
      <c r="L38" s="664">
        <v>446.6</v>
      </c>
      <c r="M38" s="664">
        <v>1</v>
      </c>
      <c r="N38" s="665">
        <v>446.6</v>
      </c>
    </row>
    <row r="39" spans="1:14" ht="14.4" customHeight="1" x14ac:dyDescent="0.3">
      <c r="A39" s="660" t="s">
        <v>572</v>
      </c>
      <c r="B39" s="661" t="s">
        <v>573</v>
      </c>
      <c r="C39" s="662" t="s">
        <v>577</v>
      </c>
      <c r="D39" s="663" t="s">
        <v>3245</v>
      </c>
      <c r="E39" s="662" t="s">
        <v>612</v>
      </c>
      <c r="F39" s="663" t="s">
        <v>3252</v>
      </c>
      <c r="G39" s="662" t="s">
        <v>625</v>
      </c>
      <c r="H39" s="662" t="s">
        <v>734</v>
      </c>
      <c r="I39" s="662" t="s">
        <v>735</v>
      </c>
      <c r="J39" s="662" t="s">
        <v>736</v>
      </c>
      <c r="K39" s="662" t="s">
        <v>737</v>
      </c>
      <c r="L39" s="664">
        <v>80.389999999999986</v>
      </c>
      <c r="M39" s="664">
        <v>2</v>
      </c>
      <c r="N39" s="665">
        <v>160.77999999999997</v>
      </c>
    </row>
    <row r="40" spans="1:14" ht="14.4" customHeight="1" x14ac:dyDescent="0.3">
      <c r="A40" s="660" t="s">
        <v>572</v>
      </c>
      <c r="B40" s="661" t="s">
        <v>573</v>
      </c>
      <c r="C40" s="662" t="s">
        <v>577</v>
      </c>
      <c r="D40" s="663" t="s">
        <v>3245</v>
      </c>
      <c r="E40" s="662" t="s">
        <v>612</v>
      </c>
      <c r="F40" s="663" t="s">
        <v>3252</v>
      </c>
      <c r="G40" s="662" t="s">
        <v>625</v>
      </c>
      <c r="H40" s="662" t="s">
        <v>738</v>
      </c>
      <c r="I40" s="662" t="s">
        <v>739</v>
      </c>
      <c r="J40" s="662" t="s">
        <v>740</v>
      </c>
      <c r="K40" s="662" t="s">
        <v>741</v>
      </c>
      <c r="L40" s="664">
        <v>467.15308361729114</v>
      </c>
      <c r="M40" s="664">
        <v>1</v>
      </c>
      <c r="N40" s="665">
        <v>467.15308361729114</v>
      </c>
    </row>
    <row r="41" spans="1:14" ht="14.4" customHeight="1" x14ac:dyDescent="0.3">
      <c r="A41" s="660" t="s">
        <v>572</v>
      </c>
      <c r="B41" s="661" t="s">
        <v>573</v>
      </c>
      <c r="C41" s="662" t="s">
        <v>577</v>
      </c>
      <c r="D41" s="663" t="s">
        <v>3245</v>
      </c>
      <c r="E41" s="662" t="s">
        <v>612</v>
      </c>
      <c r="F41" s="663" t="s">
        <v>3252</v>
      </c>
      <c r="G41" s="662" t="s">
        <v>625</v>
      </c>
      <c r="H41" s="662" t="s">
        <v>742</v>
      </c>
      <c r="I41" s="662" t="s">
        <v>743</v>
      </c>
      <c r="J41" s="662" t="s">
        <v>744</v>
      </c>
      <c r="K41" s="662" t="s">
        <v>745</v>
      </c>
      <c r="L41" s="664">
        <v>130.75974952274362</v>
      </c>
      <c r="M41" s="664">
        <v>6</v>
      </c>
      <c r="N41" s="665">
        <v>784.55849713646171</v>
      </c>
    </row>
    <row r="42" spans="1:14" ht="14.4" customHeight="1" x14ac:dyDescent="0.3">
      <c r="A42" s="660" t="s">
        <v>572</v>
      </c>
      <c r="B42" s="661" t="s">
        <v>573</v>
      </c>
      <c r="C42" s="662" t="s">
        <v>577</v>
      </c>
      <c r="D42" s="663" t="s">
        <v>3245</v>
      </c>
      <c r="E42" s="662" t="s">
        <v>612</v>
      </c>
      <c r="F42" s="663" t="s">
        <v>3252</v>
      </c>
      <c r="G42" s="662" t="s">
        <v>625</v>
      </c>
      <c r="H42" s="662" t="s">
        <v>746</v>
      </c>
      <c r="I42" s="662" t="s">
        <v>747</v>
      </c>
      <c r="J42" s="662" t="s">
        <v>748</v>
      </c>
      <c r="K42" s="662" t="s">
        <v>749</v>
      </c>
      <c r="L42" s="664">
        <v>116.87989311615101</v>
      </c>
      <c r="M42" s="664">
        <v>8</v>
      </c>
      <c r="N42" s="665">
        <v>935.03914492920808</v>
      </c>
    </row>
    <row r="43" spans="1:14" ht="14.4" customHeight="1" x14ac:dyDescent="0.3">
      <c r="A43" s="660" t="s">
        <v>572</v>
      </c>
      <c r="B43" s="661" t="s">
        <v>573</v>
      </c>
      <c r="C43" s="662" t="s">
        <v>577</v>
      </c>
      <c r="D43" s="663" t="s">
        <v>3245</v>
      </c>
      <c r="E43" s="662" t="s">
        <v>612</v>
      </c>
      <c r="F43" s="663" t="s">
        <v>3252</v>
      </c>
      <c r="G43" s="662" t="s">
        <v>625</v>
      </c>
      <c r="H43" s="662" t="s">
        <v>750</v>
      </c>
      <c r="I43" s="662" t="s">
        <v>751</v>
      </c>
      <c r="J43" s="662" t="s">
        <v>752</v>
      </c>
      <c r="K43" s="662" t="s">
        <v>753</v>
      </c>
      <c r="L43" s="664">
        <v>93.215515601738048</v>
      </c>
      <c r="M43" s="664">
        <v>7</v>
      </c>
      <c r="N43" s="665">
        <v>652.50860921216633</v>
      </c>
    </row>
    <row r="44" spans="1:14" ht="14.4" customHeight="1" x14ac:dyDescent="0.3">
      <c r="A44" s="660" t="s">
        <v>572</v>
      </c>
      <c r="B44" s="661" t="s">
        <v>573</v>
      </c>
      <c r="C44" s="662" t="s">
        <v>577</v>
      </c>
      <c r="D44" s="663" t="s">
        <v>3245</v>
      </c>
      <c r="E44" s="662" t="s">
        <v>612</v>
      </c>
      <c r="F44" s="663" t="s">
        <v>3252</v>
      </c>
      <c r="G44" s="662" t="s">
        <v>625</v>
      </c>
      <c r="H44" s="662" t="s">
        <v>754</v>
      </c>
      <c r="I44" s="662" t="s">
        <v>754</v>
      </c>
      <c r="J44" s="662" t="s">
        <v>755</v>
      </c>
      <c r="K44" s="662" t="s">
        <v>756</v>
      </c>
      <c r="L44" s="664">
        <v>36.532634512674434</v>
      </c>
      <c r="M44" s="664">
        <v>176</v>
      </c>
      <c r="N44" s="665">
        <v>6429.7436742307</v>
      </c>
    </row>
    <row r="45" spans="1:14" ht="14.4" customHeight="1" x14ac:dyDescent="0.3">
      <c r="A45" s="660" t="s">
        <v>572</v>
      </c>
      <c r="B45" s="661" t="s">
        <v>573</v>
      </c>
      <c r="C45" s="662" t="s">
        <v>577</v>
      </c>
      <c r="D45" s="663" t="s">
        <v>3245</v>
      </c>
      <c r="E45" s="662" t="s">
        <v>612</v>
      </c>
      <c r="F45" s="663" t="s">
        <v>3252</v>
      </c>
      <c r="G45" s="662" t="s">
        <v>625</v>
      </c>
      <c r="H45" s="662" t="s">
        <v>757</v>
      </c>
      <c r="I45" s="662" t="s">
        <v>758</v>
      </c>
      <c r="J45" s="662" t="s">
        <v>759</v>
      </c>
      <c r="K45" s="662" t="s">
        <v>760</v>
      </c>
      <c r="L45" s="664">
        <v>180.60661983520023</v>
      </c>
      <c r="M45" s="664">
        <v>49</v>
      </c>
      <c r="N45" s="665">
        <v>8849.7243719248108</v>
      </c>
    </row>
    <row r="46" spans="1:14" ht="14.4" customHeight="1" x14ac:dyDescent="0.3">
      <c r="A46" s="660" t="s">
        <v>572</v>
      </c>
      <c r="B46" s="661" t="s">
        <v>573</v>
      </c>
      <c r="C46" s="662" t="s">
        <v>577</v>
      </c>
      <c r="D46" s="663" t="s">
        <v>3245</v>
      </c>
      <c r="E46" s="662" t="s">
        <v>612</v>
      </c>
      <c r="F46" s="663" t="s">
        <v>3252</v>
      </c>
      <c r="G46" s="662" t="s">
        <v>625</v>
      </c>
      <c r="H46" s="662" t="s">
        <v>761</v>
      </c>
      <c r="I46" s="662" t="s">
        <v>762</v>
      </c>
      <c r="J46" s="662" t="s">
        <v>763</v>
      </c>
      <c r="K46" s="662" t="s">
        <v>764</v>
      </c>
      <c r="L46" s="664">
        <v>180.5</v>
      </c>
      <c r="M46" s="664">
        <v>1</v>
      </c>
      <c r="N46" s="665">
        <v>180.5</v>
      </c>
    </row>
    <row r="47" spans="1:14" ht="14.4" customHeight="1" x14ac:dyDescent="0.3">
      <c r="A47" s="660" t="s">
        <v>572</v>
      </c>
      <c r="B47" s="661" t="s">
        <v>573</v>
      </c>
      <c r="C47" s="662" t="s">
        <v>577</v>
      </c>
      <c r="D47" s="663" t="s">
        <v>3245</v>
      </c>
      <c r="E47" s="662" t="s">
        <v>612</v>
      </c>
      <c r="F47" s="663" t="s">
        <v>3252</v>
      </c>
      <c r="G47" s="662" t="s">
        <v>625</v>
      </c>
      <c r="H47" s="662" t="s">
        <v>765</v>
      </c>
      <c r="I47" s="662" t="s">
        <v>766</v>
      </c>
      <c r="J47" s="662" t="s">
        <v>767</v>
      </c>
      <c r="K47" s="662" t="s">
        <v>768</v>
      </c>
      <c r="L47" s="664">
        <v>158.02000000000001</v>
      </c>
      <c r="M47" s="664">
        <v>1</v>
      </c>
      <c r="N47" s="665">
        <v>158.02000000000001</v>
      </c>
    </row>
    <row r="48" spans="1:14" ht="14.4" customHeight="1" x14ac:dyDescent="0.3">
      <c r="A48" s="660" t="s">
        <v>572</v>
      </c>
      <c r="B48" s="661" t="s">
        <v>573</v>
      </c>
      <c r="C48" s="662" t="s">
        <v>577</v>
      </c>
      <c r="D48" s="663" t="s">
        <v>3245</v>
      </c>
      <c r="E48" s="662" t="s">
        <v>612</v>
      </c>
      <c r="F48" s="663" t="s">
        <v>3252</v>
      </c>
      <c r="G48" s="662" t="s">
        <v>625</v>
      </c>
      <c r="H48" s="662" t="s">
        <v>769</v>
      </c>
      <c r="I48" s="662" t="s">
        <v>770</v>
      </c>
      <c r="J48" s="662" t="s">
        <v>771</v>
      </c>
      <c r="K48" s="662" t="s">
        <v>772</v>
      </c>
      <c r="L48" s="664">
        <v>52.950000000000017</v>
      </c>
      <c r="M48" s="664">
        <v>2</v>
      </c>
      <c r="N48" s="665">
        <v>105.90000000000003</v>
      </c>
    </row>
    <row r="49" spans="1:14" ht="14.4" customHeight="1" x14ac:dyDescent="0.3">
      <c r="A49" s="660" t="s">
        <v>572</v>
      </c>
      <c r="B49" s="661" t="s">
        <v>573</v>
      </c>
      <c r="C49" s="662" t="s">
        <v>577</v>
      </c>
      <c r="D49" s="663" t="s">
        <v>3245</v>
      </c>
      <c r="E49" s="662" t="s">
        <v>612</v>
      </c>
      <c r="F49" s="663" t="s">
        <v>3252</v>
      </c>
      <c r="G49" s="662" t="s">
        <v>625</v>
      </c>
      <c r="H49" s="662" t="s">
        <v>773</v>
      </c>
      <c r="I49" s="662" t="s">
        <v>774</v>
      </c>
      <c r="J49" s="662" t="s">
        <v>775</v>
      </c>
      <c r="K49" s="662" t="s">
        <v>776</v>
      </c>
      <c r="L49" s="664">
        <v>117.93000000000002</v>
      </c>
      <c r="M49" s="664">
        <v>1</v>
      </c>
      <c r="N49" s="665">
        <v>117.93000000000002</v>
      </c>
    </row>
    <row r="50" spans="1:14" ht="14.4" customHeight="1" x14ac:dyDescent="0.3">
      <c r="A50" s="660" t="s">
        <v>572</v>
      </c>
      <c r="B50" s="661" t="s">
        <v>573</v>
      </c>
      <c r="C50" s="662" t="s">
        <v>577</v>
      </c>
      <c r="D50" s="663" t="s">
        <v>3245</v>
      </c>
      <c r="E50" s="662" t="s">
        <v>612</v>
      </c>
      <c r="F50" s="663" t="s">
        <v>3252</v>
      </c>
      <c r="G50" s="662" t="s">
        <v>625</v>
      </c>
      <c r="H50" s="662" t="s">
        <v>777</v>
      </c>
      <c r="I50" s="662" t="s">
        <v>778</v>
      </c>
      <c r="J50" s="662" t="s">
        <v>779</v>
      </c>
      <c r="K50" s="662" t="s">
        <v>780</v>
      </c>
      <c r="L50" s="664">
        <v>34.230000000000011</v>
      </c>
      <c r="M50" s="664">
        <v>1</v>
      </c>
      <c r="N50" s="665">
        <v>34.230000000000011</v>
      </c>
    </row>
    <row r="51" spans="1:14" ht="14.4" customHeight="1" x14ac:dyDescent="0.3">
      <c r="A51" s="660" t="s">
        <v>572</v>
      </c>
      <c r="B51" s="661" t="s">
        <v>573</v>
      </c>
      <c r="C51" s="662" t="s">
        <v>577</v>
      </c>
      <c r="D51" s="663" t="s">
        <v>3245</v>
      </c>
      <c r="E51" s="662" t="s">
        <v>612</v>
      </c>
      <c r="F51" s="663" t="s">
        <v>3252</v>
      </c>
      <c r="G51" s="662" t="s">
        <v>625</v>
      </c>
      <c r="H51" s="662" t="s">
        <v>781</v>
      </c>
      <c r="I51" s="662" t="s">
        <v>782</v>
      </c>
      <c r="J51" s="662" t="s">
        <v>783</v>
      </c>
      <c r="K51" s="662" t="s">
        <v>784</v>
      </c>
      <c r="L51" s="664">
        <v>43.869780421284808</v>
      </c>
      <c r="M51" s="664">
        <v>2</v>
      </c>
      <c r="N51" s="665">
        <v>87.739560842569617</v>
      </c>
    </row>
    <row r="52" spans="1:14" ht="14.4" customHeight="1" x14ac:dyDescent="0.3">
      <c r="A52" s="660" t="s">
        <v>572</v>
      </c>
      <c r="B52" s="661" t="s">
        <v>573</v>
      </c>
      <c r="C52" s="662" t="s">
        <v>577</v>
      </c>
      <c r="D52" s="663" t="s">
        <v>3245</v>
      </c>
      <c r="E52" s="662" t="s">
        <v>612</v>
      </c>
      <c r="F52" s="663" t="s">
        <v>3252</v>
      </c>
      <c r="G52" s="662" t="s">
        <v>625</v>
      </c>
      <c r="H52" s="662" t="s">
        <v>785</v>
      </c>
      <c r="I52" s="662" t="s">
        <v>786</v>
      </c>
      <c r="J52" s="662" t="s">
        <v>787</v>
      </c>
      <c r="K52" s="662" t="s">
        <v>788</v>
      </c>
      <c r="L52" s="664">
        <v>99.460167787886874</v>
      </c>
      <c r="M52" s="664">
        <v>1</v>
      </c>
      <c r="N52" s="665">
        <v>99.460167787886874</v>
      </c>
    </row>
    <row r="53" spans="1:14" ht="14.4" customHeight="1" x14ac:dyDescent="0.3">
      <c r="A53" s="660" t="s">
        <v>572</v>
      </c>
      <c r="B53" s="661" t="s">
        <v>573</v>
      </c>
      <c r="C53" s="662" t="s">
        <v>577</v>
      </c>
      <c r="D53" s="663" t="s">
        <v>3245</v>
      </c>
      <c r="E53" s="662" t="s">
        <v>612</v>
      </c>
      <c r="F53" s="663" t="s">
        <v>3252</v>
      </c>
      <c r="G53" s="662" t="s">
        <v>625</v>
      </c>
      <c r="H53" s="662" t="s">
        <v>789</v>
      </c>
      <c r="I53" s="662" t="s">
        <v>790</v>
      </c>
      <c r="J53" s="662" t="s">
        <v>791</v>
      </c>
      <c r="K53" s="662" t="s">
        <v>792</v>
      </c>
      <c r="L53" s="664">
        <v>325.17</v>
      </c>
      <c r="M53" s="664">
        <v>6</v>
      </c>
      <c r="N53" s="665">
        <v>1951.02</v>
      </c>
    </row>
    <row r="54" spans="1:14" ht="14.4" customHeight="1" x14ac:dyDescent="0.3">
      <c r="A54" s="660" t="s">
        <v>572</v>
      </c>
      <c r="B54" s="661" t="s">
        <v>573</v>
      </c>
      <c r="C54" s="662" t="s">
        <v>577</v>
      </c>
      <c r="D54" s="663" t="s">
        <v>3245</v>
      </c>
      <c r="E54" s="662" t="s">
        <v>612</v>
      </c>
      <c r="F54" s="663" t="s">
        <v>3252</v>
      </c>
      <c r="G54" s="662" t="s">
        <v>625</v>
      </c>
      <c r="H54" s="662" t="s">
        <v>793</v>
      </c>
      <c r="I54" s="662" t="s">
        <v>794</v>
      </c>
      <c r="J54" s="662" t="s">
        <v>795</v>
      </c>
      <c r="K54" s="662" t="s">
        <v>792</v>
      </c>
      <c r="L54" s="664">
        <v>344.59</v>
      </c>
      <c r="M54" s="664">
        <v>2</v>
      </c>
      <c r="N54" s="665">
        <v>689.18</v>
      </c>
    </row>
    <row r="55" spans="1:14" ht="14.4" customHeight="1" x14ac:dyDescent="0.3">
      <c r="A55" s="660" t="s">
        <v>572</v>
      </c>
      <c r="B55" s="661" t="s">
        <v>573</v>
      </c>
      <c r="C55" s="662" t="s">
        <v>577</v>
      </c>
      <c r="D55" s="663" t="s">
        <v>3245</v>
      </c>
      <c r="E55" s="662" t="s">
        <v>612</v>
      </c>
      <c r="F55" s="663" t="s">
        <v>3252</v>
      </c>
      <c r="G55" s="662" t="s">
        <v>625</v>
      </c>
      <c r="H55" s="662" t="s">
        <v>796</v>
      </c>
      <c r="I55" s="662" t="s">
        <v>797</v>
      </c>
      <c r="J55" s="662" t="s">
        <v>798</v>
      </c>
      <c r="K55" s="662" t="s">
        <v>799</v>
      </c>
      <c r="L55" s="664">
        <v>73.580000509862728</v>
      </c>
      <c r="M55" s="664">
        <v>1</v>
      </c>
      <c r="N55" s="665">
        <v>73.580000509862728</v>
      </c>
    </row>
    <row r="56" spans="1:14" ht="14.4" customHeight="1" x14ac:dyDescent="0.3">
      <c r="A56" s="660" t="s">
        <v>572</v>
      </c>
      <c r="B56" s="661" t="s">
        <v>573</v>
      </c>
      <c r="C56" s="662" t="s">
        <v>577</v>
      </c>
      <c r="D56" s="663" t="s">
        <v>3245</v>
      </c>
      <c r="E56" s="662" t="s">
        <v>612</v>
      </c>
      <c r="F56" s="663" t="s">
        <v>3252</v>
      </c>
      <c r="G56" s="662" t="s">
        <v>625</v>
      </c>
      <c r="H56" s="662" t="s">
        <v>800</v>
      </c>
      <c r="I56" s="662" t="s">
        <v>801</v>
      </c>
      <c r="J56" s="662" t="s">
        <v>802</v>
      </c>
      <c r="K56" s="662" t="s">
        <v>803</v>
      </c>
      <c r="L56" s="664">
        <v>70.972499999999997</v>
      </c>
      <c r="M56" s="664">
        <v>4</v>
      </c>
      <c r="N56" s="665">
        <v>283.89</v>
      </c>
    </row>
    <row r="57" spans="1:14" ht="14.4" customHeight="1" x14ac:dyDescent="0.3">
      <c r="A57" s="660" t="s">
        <v>572</v>
      </c>
      <c r="B57" s="661" t="s">
        <v>573</v>
      </c>
      <c r="C57" s="662" t="s">
        <v>577</v>
      </c>
      <c r="D57" s="663" t="s">
        <v>3245</v>
      </c>
      <c r="E57" s="662" t="s">
        <v>612</v>
      </c>
      <c r="F57" s="663" t="s">
        <v>3252</v>
      </c>
      <c r="G57" s="662" t="s">
        <v>625</v>
      </c>
      <c r="H57" s="662" t="s">
        <v>804</v>
      </c>
      <c r="I57" s="662" t="s">
        <v>805</v>
      </c>
      <c r="J57" s="662" t="s">
        <v>806</v>
      </c>
      <c r="K57" s="662" t="s">
        <v>807</v>
      </c>
      <c r="L57" s="664">
        <v>320.56006336963407</v>
      </c>
      <c r="M57" s="664">
        <v>11</v>
      </c>
      <c r="N57" s="665">
        <v>3526.160697065975</v>
      </c>
    </row>
    <row r="58" spans="1:14" ht="14.4" customHeight="1" x14ac:dyDescent="0.3">
      <c r="A58" s="660" t="s">
        <v>572</v>
      </c>
      <c r="B58" s="661" t="s">
        <v>573</v>
      </c>
      <c r="C58" s="662" t="s">
        <v>577</v>
      </c>
      <c r="D58" s="663" t="s">
        <v>3245</v>
      </c>
      <c r="E58" s="662" t="s">
        <v>612</v>
      </c>
      <c r="F58" s="663" t="s">
        <v>3252</v>
      </c>
      <c r="G58" s="662" t="s">
        <v>625</v>
      </c>
      <c r="H58" s="662" t="s">
        <v>808</v>
      </c>
      <c r="I58" s="662" t="s">
        <v>809</v>
      </c>
      <c r="J58" s="662" t="s">
        <v>810</v>
      </c>
      <c r="K58" s="662" t="s">
        <v>811</v>
      </c>
      <c r="L58" s="664">
        <v>8.6979896352056301</v>
      </c>
      <c r="M58" s="664">
        <v>182</v>
      </c>
      <c r="N58" s="665">
        <v>1583.0341136074246</v>
      </c>
    </row>
    <row r="59" spans="1:14" ht="14.4" customHeight="1" x14ac:dyDescent="0.3">
      <c r="A59" s="660" t="s">
        <v>572</v>
      </c>
      <c r="B59" s="661" t="s">
        <v>573</v>
      </c>
      <c r="C59" s="662" t="s">
        <v>577</v>
      </c>
      <c r="D59" s="663" t="s">
        <v>3245</v>
      </c>
      <c r="E59" s="662" t="s">
        <v>612</v>
      </c>
      <c r="F59" s="663" t="s">
        <v>3252</v>
      </c>
      <c r="G59" s="662" t="s">
        <v>625</v>
      </c>
      <c r="H59" s="662" t="s">
        <v>812</v>
      </c>
      <c r="I59" s="662" t="s">
        <v>813</v>
      </c>
      <c r="J59" s="662" t="s">
        <v>814</v>
      </c>
      <c r="K59" s="662" t="s">
        <v>815</v>
      </c>
      <c r="L59" s="664">
        <v>87.059999999999931</v>
      </c>
      <c r="M59" s="664">
        <v>1</v>
      </c>
      <c r="N59" s="665">
        <v>87.059999999999931</v>
      </c>
    </row>
    <row r="60" spans="1:14" ht="14.4" customHeight="1" x14ac:dyDescent="0.3">
      <c r="A60" s="660" t="s">
        <v>572</v>
      </c>
      <c r="B60" s="661" t="s">
        <v>573</v>
      </c>
      <c r="C60" s="662" t="s">
        <v>577</v>
      </c>
      <c r="D60" s="663" t="s">
        <v>3245</v>
      </c>
      <c r="E60" s="662" t="s">
        <v>612</v>
      </c>
      <c r="F60" s="663" t="s">
        <v>3252</v>
      </c>
      <c r="G60" s="662" t="s">
        <v>625</v>
      </c>
      <c r="H60" s="662" t="s">
        <v>816</v>
      </c>
      <c r="I60" s="662" t="s">
        <v>817</v>
      </c>
      <c r="J60" s="662" t="s">
        <v>716</v>
      </c>
      <c r="K60" s="662" t="s">
        <v>818</v>
      </c>
      <c r="L60" s="664">
        <v>21.509932912985292</v>
      </c>
      <c r="M60" s="664">
        <v>12</v>
      </c>
      <c r="N60" s="665">
        <v>258.1191949558235</v>
      </c>
    </row>
    <row r="61" spans="1:14" ht="14.4" customHeight="1" x14ac:dyDescent="0.3">
      <c r="A61" s="660" t="s">
        <v>572</v>
      </c>
      <c r="B61" s="661" t="s">
        <v>573</v>
      </c>
      <c r="C61" s="662" t="s">
        <v>577</v>
      </c>
      <c r="D61" s="663" t="s">
        <v>3245</v>
      </c>
      <c r="E61" s="662" t="s">
        <v>612</v>
      </c>
      <c r="F61" s="663" t="s">
        <v>3252</v>
      </c>
      <c r="G61" s="662" t="s">
        <v>625</v>
      </c>
      <c r="H61" s="662" t="s">
        <v>819</v>
      </c>
      <c r="I61" s="662" t="s">
        <v>820</v>
      </c>
      <c r="J61" s="662" t="s">
        <v>821</v>
      </c>
      <c r="K61" s="662" t="s">
        <v>822</v>
      </c>
      <c r="L61" s="664">
        <v>62.213219484063039</v>
      </c>
      <c r="M61" s="664">
        <v>9</v>
      </c>
      <c r="N61" s="665">
        <v>559.91897535656733</v>
      </c>
    </row>
    <row r="62" spans="1:14" ht="14.4" customHeight="1" x14ac:dyDescent="0.3">
      <c r="A62" s="660" t="s">
        <v>572</v>
      </c>
      <c r="B62" s="661" t="s">
        <v>573</v>
      </c>
      <c r="C62" s="662" t="s">
        <v>577</v>
      </c>
      <c r="D62" s="663" t="s">
        <v>3245</v>
      </c>
      <c r="E62" s="662" t="s">
        <v>612</v>
      </c>
      <c r="F62" s="663" t="s">
        <v>3252</v>
      </c>
      <c r="G62" s="662" t="s">
        <v>625</v>
      </c>
      <c r="H62" s="662" t="s">
        <v>823</v>
      </c>
      <c r="I62" s="662" t="s">
        <v>824</v>
      </c>
      <c r="J62" s="662" t="s">
        <v>825</v>
      </c>
      <c r="K62" s="662" t="s">
        <v>826</v>
      </c>
      <c r="L62" s="664">
        <v>74.456642397860563</v>
      </c>
      <c r="M62" s="664">
        <v>18</v>
      </c>
      <c r="N62" s="665">
        <v>1340.2195631614902</v>
      </c>
    </row>
    <row r="63" spans="1:14" ht="14.4" customHeight="1" x14ac:dyDescent="0.3">
      <c r="A63" s="660" t="s">
        <v>572</v>
      </c>
      <c r="B63" s="661" t="s">
        <v>573</v>
      </c>
      <c r="C63" s="662" t="s">
        <v>577</v>
      </c>
      <c r="D63" s="663" t="s">
        <v>3245</v>
      </c>
      <c r="E63" s="662" t="s">
        <v>612</v>
      </c>
      <c r="F63" s="663" t="s">
        <v>3252</v>
      </c>
      <c r="G63" s="662" t="s">
        <v>625</v>
      </c>
      <c r="H63" s="662" t="s">
        <v>827</v>
      </c>
      <c r="I63" s="662" t="s">
        <v>828</v>
      </c>
      <c r="J63" s="662" t="s">
        <v>829</v>
      </c>
      <c r="K63" s="662" t="s">
        <v>830</v>
      </c>
      <c r="L63" s="664">
        <v>101.1</v>
      </c>
      <c r="M63" s="664">
        <v>4</v>
      </c>
      <c r="N63" s="665">
        <v>404.4</v>
      </c>
    </row>
    <row r="64" spans="1:14" ht="14.4" customHeight="1" x14ac:dyDescent="0.3">
      <c r="A64" s="660" t="s">
        <v>572</v>
      </c>
      <c r="B64" s="661" t="s">
        <v>573</v>
      </c>
      <c r="C64" s="662" t="s">
        <v>577</v>
      </c>
      <c r="D64" s="663" t="s">
        <v>3245</v>
      </c>
      <c r="E64" s="662" t="s">
        <v>612</v>
      </c>
      <c r="F64" s="663" t="s">
        <v>3252</v>
      </c>
      <c r="G64" s="662" t="s">
        <v>625</v>
      </c>
      <c r="H64" s="662" t="s">
        <v>831</v>
      </c>
      <c r="I64" s="662" t="s">
        <v>832</v>
      </c>
      <c r="J64" s="662" t="s">
        <v>829</v>
      </c>
      <c r="K64" s="662" t="s">
        <v>833</v>
      </c>
      <c r="L64" s="664">
        <v>150.60089679784474</v>
      </c>
      <c r="M64" s="664">
        <v>12</v>
      </c>
      <c r="N64" s="665">
        <v>1807.210761574137</v>
      </c>
    </row>
    <row r="65" spans="1:14" ht="14.4" customHeight="1" x14ac:dyDescent="0.3">
      <c r="A65" s="660" t="s">
        <v>572</v>
      </c>
      <c r="B65" s="661" t="s">
        <v>573</v>
      </c>
      <c r="C65" s="662" t="s">
        <v>577</v>
      </c>
      <c r="D65" s="663" t="s">
        <v>3245</v>
      </c>
      <c r="E65" s="662" t="s">
        <v>612</v>
      </c>
      <c r="F65" s="663" t="s">
        <v>3252</v>
      </c>
      <c r="G65" s="662" t="s">
        <v>625</v>
      </c>
      <c r="H65" s="662" t="s">
        <v>834</v>
      </c>
      <c r="I65" s="662" t="s">
        <v>835</v>
      </c>
      <c r="J65" s="662" t="s">
        <v>836</v>
      </c>
      <c r="K65" s="662" t="s">
        <v>837</v>
      </c>
      <c r="L65" s="664">
        <v>95.770000000000024</v>
      </c>
      <c r="M65" s="664">
        <v>2</v>
      </c>
      <c r="N65" s="665">
        <v>191.54000000000005</v>
      </c>
    </row>
    <row r="66" spans="1:14" ht="14.4" customHeight="1" x14ac:dyDescent="0.3">
      <c r="A66" s="660" t="s">
        <v>572</v>
      </c>
      <c r="B66" s="661" t="s">
        <v>573</v>
      </c>
      <c r="C66" s="662" t="s">
        <v>577</v>
      </c>
      <c r="D66" s="663" t="s">
        <v>3245</v>
      </c>
      <c r="E66" s="662" t="s">
        <v>612</v>
      </c>
      <c r="F66" s="663" t="s">
        <v>3252</v>
      </c>
      <c r="G66" s="662" t="s">
        <v>625</v>
      </c>
      <c r="H66" s="662" t="s">
        <v>838</v>
      </c>
      <c r="I66" s="662" t="s">
        <v>839</v>
      </c>
      <c r="J66" s="662" t="s">
        <v>840</v>
      </c>
      <c r="K66" s="662"/>
      <c r="L66" s="664">
        <v>204.71321953492915</v>
      </c>
      <c r="M66" s="664">
        <v>5</v>
      </c>
      <c r="N66" s="665">
        <v>1023.5660976746458</v>
      </c>
    </row>
    <row r="67" spans="1:14" ht="14.4" customHeight="1" x14ac:dyDescent="0.3">
      <c r="A67" s="660" t="s">
        <v>572</v>
      </c>
      <c r="B67" s="661" t="s">
        <v>573</v>
      </c>
      <c r="C67" s="662" t="s">
        <v>577</v>
      </c>
      <c r="D67" s="663" t="s">
        <v>3245</v>
      </c>
      <c r="E67" s="662" t="s">
        <v>612</v>
      </c>
      <c r="F67" s="663" t="s">
        <v>3252</v>
      </c>
      <c r="G67" s="662" t="s">
        <v>625</v>
      </c>
      <c r="H67" s="662" t="s">
        <v>841</v>
      </c>
      <c r="I67" s="662" t="s">
        <v>842</v>
      </c>
      <c r="J67" s="662" t="s">
        <v>843</v>
      </c>
      <c r="K67" s="662" t="s">
        <v>844</v>
      </c>
      <c r="L67" s="664">
        <v>155.94</v>
      </c>
      <c r="M67" s="664">
        <v>1</v>
      </c>
      <c r="N67" s="665">
        <v>155.94</v>
      </c>
    </row>
    <row r="68" spans="1:14" ht="14.4" customHeight="1" x14ac:dyDescent="0.3">
      <c r="A68" s="660" t="s">
        <v>572</v>
      </c>
      <c r="B68" s="661" t="s">
        <v>573</v>
      </c>
      <c r="C68" s="662" t="s">
        <v>577</v>
      </c>
      <c r="D68" s="663" t="s">
        <v>3245</v>
      </c>
      <c r="E68" s="662" t="s">
        <v>612</v>
      </c>
      <c r="F68" s="663" t="s">
        <v>3252</v>
      </c>
      <c r="G68" s="662" t="s">
        <v>625</v>
      </c>
      <c r="H68" s="662" t="s">
        <v>845</v>
      </c>
      <c r="I68" s="662" t="s">
        <v>846</v>
      </c>
      <c r="J68" s="662" t="s">
        <v>847</v>
      </c>
      <c r="K68" s="662" t="s">
        <v>848</v>
      </c>
      <c r="L68" s="664">
        <v>154.78100000000001</v>
      </c>
      <c r="M68" s="664">
        <v>2</v>
      </c>
      <c r="N68" s="665">
        <v>309.56200000000001</v>
      </c>
    </row>
    <row r="69" spans="1:14" ht="14.4" customHeight="1" x14ac:dyDescent="0.3">
      <c r="A69" s="660" t="s">
        <v>572</v>
      </c>
      <c r="B69" s="661" t="s">
        <v>573</v>
      </c>
      <c r="C69" s="662" t="s">
        <v>577</v>
      </c>
      <c r="D69" s="663" t="s">
        <v>3245</v>
      </c>
      <c r="E69" s="662" t="s">
        <v>612</v>
      </c>
      <c r="F69" s="663" t="s">
        <v>3252</v>
      </c>
      <c r="G69" s="662" t="s">
        <v>625</v>
      </c>
      <c r="H69" s="662" t="s">
        <v>849</v>
      </c>
      <c r="I69" s="662" t="s">
        <v>850</v>
      </c>
      <c r="J69" s="662" t="s">
        <v>851</v>
      </c>
      <c r="K69" s="662" t="s">
        <v>852</v>
      </c>
      <c r="L69" s="664">
        <v>150.49000000000007</v>
      </c>
      <c r="M69" s="664">
        <v>2</v>
      </c>
      <c r="N69" s="665">
        <v>300.98000000000013</v>
      </c>
    </row>
    <row r="70" spans="1:14" ht="14.4" customHeight="1" x14ac:dyDescent="0.3">
      <c r="A70" s="660" t="s">
        <v>572</v>
      </c>
      <c r="B70" s="661" t="s">
        <v>573</v>
      </c>
      <c r="C70" s="662" t="s">
        <v>577</v>
      </c>
      <c r="D70" s="663" t="s">
        <v>3245</v>
      </c>
      <c r="E70" s="662" t="s">
        <v>612</v>
      </c>
      <c r="F70" s="663" t="s">
        <v>3252</v>
      </c>
      <c r="G70" s="662" t="s">
        <v>625</v>
      </c>
      <c r="H70" s="662" t="s">
        <v>853</v>
      </c>
      <c r="I70" s="662" t="s">
        <v>854</v>
      </c>
      <c r="J70" s="662" t="s">
        <v>855</v>
      </c>
      <c r="K70" s="662" t="s">
        <v>856</v>
      </c>
      <c r="L70" s="664">
        <v>107.32999923622545</v>
      </c>
      <c r="M70" s="664">
        <v>1</v>
      </c>
      <c r="N70" s="665">
        <v>107.32999923622545</v>
      </c>
    </row>
    <row r="71" spans="1:14" ht="14.4" customHeight="1" x14ac:dyDescent="0.3">
      <c r="A71" s="660" t="s">
        <v>572</v>
      </c>
      <c r="B71" s="661" t="s">
        <v>573</v>
      </c>
      <c r="C71" s="662" t="s">
        <v>577</v>
      </c>
      <c r="D71" s="663" t="s">
        <v>3245</v>
      </c>
      <c r="E71" s="662" t="s">
        <v>612</v>
      </c>
      <c r="F71" s="663" t="s">
        <v>3252</v>
      </c>
      <c r="G71" s="662" t="s">
        <v>625</v>
      </c>
      <c r="H71" s="662" t="s">
        <v>857</v>
      </c>
      <c r="I71" s="662" t="s">
        <v>858</v>
      </c>
      <c r="J71" s="662" t="s">
        <v>859</v>
      </c>
      <c r="K71" s="662" t="s">
        <v>860</v>
      </c>
      <c r="L71" s="664">
        <v>119.26299982773021</v>
      </c>
      <c r="M71" s="664">
        <v>3</v>
      </c>
      <c r="N71" s="665">
        <v>357.78899948319065</v>
      </c>
    </row>
    <row r="72" spans="1:14" ht="14.4" customHeight="1" x14ac:dyDescent="0.3">
      <c r="A72" s="660" t="s">
        <v>572</v>
      </c>
      <c r="B72" s="661" t="s">
        <v>573</v>
      </c>
      <c r="C72" s="662" t="s">
        <v>577</v>
      </c>
      <c r="D72" s="663" t="s">
        <v>3245</v>
      </c>
      <c r="E72" s="662" t="s">
        <v>612</v>
      </c>
      <c r="F72" s="663" t="s">
        <v>3252</v>
      </c>
      <c r="G72" s="662" t="s">
        <v>625</v>
      </c>
      <c r="H72" s="662" t="s">
        <v>861</v>
      </c>
      <c r="I72" s="662" t="s">
        <v>862</v>
      </c>
      <c r="J72" s="662" t="s">
        <v>863</v>
      </c>
      <c r="K72" s="662" t="s">
        <v>864</v>
      </c>
      <c r="L72" s="664">
        <v>71.571684760900283</v>
      </c>
      <c r="M72" s="664">
        <v>15</v>
      </c>
      <c r="N72" s="665">
        <v>1073.5752714135042</v>
      </c>
    </row>
    <row r="73" spans="1:14" ht="14.4" customHeight="1" x14ac:dyDescent="0.3">
      <c r="A73" s="660" t="s">
        <v>572</v>
      </c>
      <c r="B73" s="661" t="s">
        <v>573</v>
      </c>
      <c r="C73" s="662" t="s">
        <v>577</v>
      </c>
      <c r="D73" s="663" t="s">
        <v>3245</v>
      </c>
      <c r="E73" s="662" t="s">
        <v>612</v>
      </c>
      <c r="F73" s="663" t="s">
        <v>3252</v>
      </c>
      <c r="G73" s="662" t="s">
        <v>625</v>
      </c>
      <c r="H73" s="662" t="s">
        <v>865</v>
      </c>
      <c r="I73" s="662" t="s">
        <v>866</v>
      </c>
      <c r="J73" s="662" t="s">
        <v>867</v>
      </c>
      <c r="K73" s="662" t="s">
        <v>868</v>
      </c>
      <c r="L73" s="664">
        <v>72.109730897197238</v>
      </c>
      <c r="M73" s="664">
        <v>4</v>
      </c>
      <c r="N73" s="665">
        <v>288.43892358878895</v>
      </c>
    </row>
    <row r="74" spans="1:14" ht="14.4" customHeight="1" x14ac:dyDescent="0.3">
      <c r="A74" s="660" t="s">
        <v>572</v>
      </c>
      <c r="B74" s="661" t="s">
        <v>573</v>
      </c>
      <c r="C74" s="662" t="s">
        <v>577</v>
      </c>
      <c r="D74" s="663" t="s">
        <v>3245</v>
      </c>
      <c r="E74" s="662" t="s">
        <v>612</v>
      </c>
      <c r="F74" s="663" t="s">
        <v>3252</v>
      </c>
      <c r="G74" s="662" t="s">
        <v>625</v>
      </c>
      <c r="H74" s="662" t="s">
        <v>869</v>
      </c>
      <c r="I74" s="662" t="s">
        <v>870</v>
      </c>
      <c r="J74" s="662" t="s">
        <v>871</v>
      </c>
      <c r="K74" s="662" t="s">
        <v>872</v>
      </c>
      <c r="L74" s="664">
        <v>125.06999999999998</v>
      </c>
      <c r="M74" s="664">
        <v>3</v>
      </c>
      <c r="N74" s="665">
        <v>375.20999999999992</v>
      </c>
    </row>
    <row r="75" spans="1:14" ht="14.4" customHeight="1" x14ac:dyDescent="0.3">
      <c r="A75" s="660" t="s">
        <v>572</v>
      </c>
      <c r="B75" s="661" t="s">
        <v>573</v>
      </c>
      <c r="C75" s="662" t="s">
        <v>577</v>
      </c>
      <c r="D75" s="663" t="s">
        <v>3245</v>
      </c>
      <c r="E75" s="662" t="s">
        <v>612</v>
      </c>
      <c r="F75" s="663" t="s">
        <v>3252</v>
      </c>
      <c r="G75" s="662" t="s">
        <v>625</v>
      </c>
      <c r="H75" s="662" t="s">
        <v>873</v>
      </c>
      <c r="I75" s="662" t="s">
        <v>874</v>
      </c>
      <c r="J75" s="662" t="s">
        <v>875</v>
      </c>
      <c r="K75" s="662" t="s">
        <v>876</v>
      </c>
      <c r="L75" s="664">
        <v>22.3</v>
      </c>
      <c r="M75" s="664">
        <v>1</v>
      </c>
      <c r="N75" s="665">
        <v>22.3</v>
      </c>
    </row>
    <row r="76" spans="1:14" ht="14.4" customHeight="1" x14ac:dyDescent="0.3">
      <c r="A76" s="660" t="s">
        <v>572</v>
      </c>
      <c r="B76" s="661" t="s">
        <v>573</v>
      </c>
      <c r="C76" s="662" t="s">
        <v>577</v>
      </c>
      <c r="D76" s="663" t="s">
        <v>3245</v>
      </c>
      <c r="E76" s="662" t="s">
        <v>612</v>
      </c>
      <c r="F76" s="663" t="s">
        <v>3252</v>
      </c>
      <c r="G76" s="662" t="s">
        <v>625</v>
      </c>
      <c r="H76" s="662" t="s">
        <v>877</v>
      </c>
      <c r="I76" s="662" t="s">
        <v>878</v>
      </c>
      <c r="J76" s="662" t="s">
        <v>879</v>
      </c>
      <c r="K76" s="662" t="s">
        <v>880</v>
      </c>
      <c r="L76" s="664">
        <v>64.901479296720424</v>
      </c>
      <c r="M76" s="664">
        <v>100</v>
      </c>
      <c r="N76" s="665">
        <v>6490.1479296720427</v>
      </c>
    </row>
    <row r="77" spans="1:14" ht="14.4" customHeight="1" x14ac:dyDescent="0.3">
      <c r="A77" s="660" t="s">
        <v>572</v>
      </c>
      <c r="B77" s="661" t="s">
        <v>573</v>
      </c>
      <c r="C77" s="662" t="s">
        <v>577</v>
      </c>
      <c r="D77" s="663" t="s">
        <v>3245</v>
      </c>
      <c r="E77" s="662" t="s">
        <v>612</v>
      </c>
      <c r="F77" s="663" t="s">
        <v>3252</v>
      </c>
      <c r="G77" s="662" t="s">
        <v>625</v>
      </c>
      <c r="H77" s="662" t="s">
        <v>881</v>
      </c>
      <c r="I77" s="662" t="s">
        <v>882</v>
      </c>
      <c r="J77" s="662" t="s">
        <v>883</v>
      </c>
      <c r="K77" s="662" t="s">
        <v>884</v>
      </c>
      <c r="L77" s="664">
        <v>122.02875013701946</v>
      </c>
      <c r="M77" s="664">
        <v>10</v>
      </c>
      <c r="N77" s="665">
        <v>1220.2875013701946</v>
      </c>
    </row>
    <row r="78" spans="1:14" ht="14.4" customHeight="1" x14ac:dyDescent="0.3">
      <c r="A78" s="660" t="s">
        <v>572</v>
      </c>
      <c r="B78" s="661" t="s">
        <v>573</v>
      </c>
      <c r="C78" s="662" t="s">
        <v>577</v>
      </c>
      <c r="D78" s="663" t="s">
        <v>3245</v>
      </c>
      <c r="E78" s="662" t="s">
        <v>612</v>
      </c>
      <c r="F78" s="663" t="s">
        <v>3252</v>
      </c>
      <c r="G78" s="662" t="s">
        <v>625</v>
      </c>
      <c r="H78" s="662" t="s">
        <v>885</v>
      </c>
      <c r="I78" s="662" t="s">
        <v>886</v>
      </c>
      <c r="J78" s="662" t="s">
        <v>887</v>
      </c>
      <c r="K78" s="662" t="s">
        <v>888</v>
      </c>
      <c r="L78" s="664">
        <v>125.27212901216819</v>
      </c>
      <c r="M78" s="664">
        <v>23</v>
      </c>
      <c r="N78" s="665">
        <v>2881.2589672798686</v>
      </c>
    </row>
    <row r="79" spans="1:14" ht="14.4" customHeight="1" x14ac:dyDescent="0.3">
      <c r="A79" s="660" t="s">
        <v>572</v>
      </c>
      <c r="B79" s="661" t="s">
        <v>573</v>
      </c>
      <c r="C79" s="662" t="s">
        <v>577</v>
      </c>
      <c r="D79" s="663" t="s">
        <v>3245</v>
      </c>
      <c r="E79" s="662" t="s">
        <v>612</v>
      </c>
      <c r="F79" s="663" t="s">
        <v>3252</v>
      </c>
      <c r="G79" s="662" t="s">
        <v>625</v>
      </c>
      <c r="H79" s="662" t="s">
        <v>889</v>
      </c>
      <c r="I79" s="662" t="s">
        <v>890</v>
      </c>
      <c r="J79" s="662" t="s">
        <v>887</v>
      </c>
      <c r="K79" s="662" t="s">
        <v>891</v>
      </c>
      <c r="L79" s="664">
        <v>138.68145476428833</v>
      </c>
      <c r="M79" s="664">
        <v>12</v>
      </c>
      <c r="N79" s="665">
        <v>1664.17745717146</v>
      </c>
    </row>
    <row r="80" spans="1:14" ht="14.4" customHeight="1" x14ac:dyDescent="0.3">
      <c r="A80" s="660" t="s">
        <v>572</v>
      </c>
      <c r="B80" s="661" t="s">
        <v>573</v>
      </c>
      <c r="C80" s="662" t="s">
        <v>577</v>
      </c>
      <c r="D80" s="663" t="s">
        <v>3245</v>
      </c>
      <c r="E80" s="662" t="s">
        <v>612</v>
      </c>
      <c r="F80" s="663" t="s">
        <v>3252</v>
      </c>
      <c r="G80" s="662" t="s">
        <v>625</v>
      </c>
      <c r="H80" s="662" t="s">
        <v>892</v>
      </c>
      <c r="I80" s="662" t="s">
        <v>893</v>
      </c>
      <c r="J80" s="662" t="s">
        <v>894</v>
      </c>
      <c r="K80" s="662" t="s">
        <v>895</v>
      </c>
      <c r="L80" s="664">
        <v>69.326862062721062</v>
      </c>
      <c r="M80" s="664">
        <v>23</v>
      </c>
      <c r="N80" s="665">
        <v>1594.5178274425843</v>
      </c>
    </row>
    <row r="81" spans="1:14" ht="14.4" customHeight="1" x14ac:dyDescent="0.3">
      <c r="A81" s="660" t="s">
        <v>572</v>
      </c>
      <c r="B81" s="661" t="s">
        <v>573</v>
      </c>
      <c r="C81" s="662" t="s">
        <v>577</v>
      </c>
      <c r="D81" s="663" t="s">
        <v>3245</v>
      </c>
      <c r="E81" s="662" t="s">
        <v>612</v>
      </c>
      <c r="F81" s="663" t="s">
        <v>3252</v>
      </c>
      <c r="G81" s="662" t="s">
        <v>625</v>
      </c>
      <c r="H81" s="662" t="s">
        <v>896</v>
      </c>
      <c r="I81" s="662" t="s">
        <v>897</v>
      </c>
      <c r="J81" s="662" t="s">
        <v>898</v>
      </c>
      <c r="K81" s="662" t="s">
        <v>899</v>
      </c>
      <c r="L81" s="664">
        <v>42.369634146341468</v>
      </c>
      <c r="M81" s="664">
        <v>82</v>
      </c>
      <c r="N81" s="665">
        <v>3474.3100000000004</v>
      </c>
    </row>
    <row r="82" spans="1:14" ht="14.4" customHeight="1" x14ac:dyDescent="0.3">
      <c r="A82" s="660" t="s">
        <v>572</v>
      </c>
      <c r="B82" s="661" t="s">
        <v>573</v>
      </c>
      <c r="C82" s="662" t="s">
        <v>577</v>
      </c>
      <c r="D82" s="663" t="s">
        <v>3245</v>
      </c>
      <c r="E82" s="662" t="s">
        <v>612</v>
      </c>
      <c r="F82" s="663" t="s">
        <v>3252</v>
      </c>
      <c r="G82" s="662" t="s">
        <v>625</v>
      </c>
      <c r="H82" s="662" t="s">
        <v>900</v>
      </c>
      <c r="I82" s="662" t="s">
        <v>901</v>
      </c>
      <c r="J82" s="662" t="s">
        <v>902</v>
      </c>
      <c r="K82" s="662" t="s">
        <v>903</v>
      </c>
      <c r="L82" s="664">
        <v>88.638000000000005</v>
      </c>
      <c r="M82" s="664">
        <v>2</v>
      </c>
      <c r="N82" s="665">
        <v>177.27600000000001</v>
      </c>
    </row>
    <row r="83" spans="1:14" ht="14.4" customHeight="1" x14ac:dyDescent="0.3">
      <c r="A83" s="660" t="s">
        <v>572</v>
      </c>
      <c r="B83" s="661" t="s">
        <v>573</v>
      </c>
      <c r="C83" s="662" t="s">
        <v>577</v>
      </c>
      <c r="D83" s="663" t="s">
        <v>3245</v>
      </c>
      <c r="E83" s="662" t="s">
        <v>612</v>
      </c>
      <c r="F83" s="663" t="s">
        <v>3252</v>
      </c>
      <c r="G83" s="662" t="s">
        <v>625</v>
      </c>
      <c r="H83" s="662" t="s">
        <v>904</v>
      </c>
      <c r="I83" s="662" t="s">
        <v>904</v>
      </c>
      <c r="J83" s="662" t="s">
        <v>905</v>
      </c>
      <c r="K83" s="662" t="s">
        <v>906</v>
      </c>
      <c r="L83" s="664">
        <v>103.27856943956542</v>
      </c>
      <c r="M83" s="664">
        <v>7</v>
      </c>
      <c r="N83" s="665">
        <v>722.94998607695788</v>
      </c>
    </row>
    <row r="84" spans="1:14" ht="14.4" customHeight="1" x14ac:dyDescent="0.3">
      <c r="A84" s="660" t="s">
        <v>572</v>
      </c>
      <c r="B84" s="661" t="s">
        <v>573</v>
      </c>
      <c r="C84" s="662" t="s">
        <v>577</v>
      </c>
      <c r="D84" s="663" t="s">
        <v>3245</v>
      </c>
      <c r="E84" s="662" t="s">
        <v>612</v>
      </c>
      <c r="F84" s="663" t="s">
        <v>3252</v>
      </c>
      <c r="G84" s="662" t="s">
        <v>625</v>
      </c>
      <c r="H84" s="662" t="s">
        <v>907</v>
      </c>
      <c r="I84" s="662" t="s">
        <v>908</v>
      </c>
      <c r="J84" s="662" t="s">
        <v>909</v>
      </c>
      <c r="K84" s="662" t="s">
        <v>910</v>
      </c>
      <c r="L84" s="664">
        <v>41.207950645984781</v>
      </c>
      <c r="M84" s="664">
        <v>5</v>
      </c>
      <c r="N84" s="665">
        <v>206.03975322992392</v>
      </c>
    </row>
    <row r="85" spans="1:14" ht="14.4" customHeight="1" x14ac:dyDescent="0.3">
      <c r="A85" s="660" t="s">
        <v>572</v>
      </c>
      <c r="B85" s="661" t="s">
        <v>573</v>
      </c>
      <c r="C85" s="662" t="s">
        <v>577</v>
      </c>
      <c r="D85" s="663" t="s">
        <v>3245</v>
      </c>
      <c r="E85" s="662" t="s">
        <v>612</v>
      </c>
      <c r="F85" s="663" t="s">
        <v>3252</v>
      </c>
      <c r="G85" s="662" t="s">
        <v>625</v>
      </c>
      <c r="H85" s="662" t="s">
        <v>911</v>
      </c>
      <c r="I85" s="662" t="s">
        <v>912</v>
      </c>
      <c r="J85" s="662" t="s">
        <v>909</v>
      </c>
      <c r="K85" s="662" t="s">
        <v>913</v>
      </c>
      <c r="L85" s="664">
        <v>279.74861735151785</v>
      </c>
      <c r="M85" s="664">
        <v>4</v>
      </c>
      <c r="N85" s="665">
        <v>1118.9944694060714</v>
      </c>
    </row>
    <row r="86" spans="1:14" ht="14.4" customHeight="1" x14ac:dyDescent="0.3">
      <c r="A86" s="660" t="s">
        <v>572</v>
      </c>
      <c r="B86" s="661" t="s">
        <v>573</v>
      </c>
      <c r="C86" s="662" t="s">
        <v>577</v>
      </c>
      <c r="D86" s="663" t="s">
        <v>3245</v>
      </c>
      <c r="E86" s="662" t="s">
        <v>612</v>
      </c>
      <c r="F86" s="663" t="s">
        <v>3252</v>
      </c>
      <c r="G86" s="662" t="s">
        <v>625</v>
      </c>
      <c r="H86" s="662" t="s">
        <v>914</v>
      </c>
      <c r="I86" s="662" t="s">
        <v>915</v>
      </c>
      <c r="J86" s="662" t="s">
        <v>916</v>
      </c>
      <c r="K86" s="662" t="s">
        <v>917</v>
      </c>
      <c r="L86" s="664">
        <v>375.79809614653146</v>
      </c>
      <c r="M86" s="664">
        <v>21</v>
      </c>
      <c r="N86" s="665">
        <v>7891.7600190771609</v>
      </c>
    </row>
    <row r="87" spans="1:14" ht="14.4" customHeight="1" x14ac:dyDescent="0.3">
      <c r="A87" s="660" t="s">
        <v>572</v>
      </c>
      <c r="B87" s="661" t="s">
        <v>573</v>
      </c>
      <c r="C87" s="662" t="s">
        <v>577</v>
      </c>
      <c r="D87" s="663" t="s">
        <v>3245</v>
      </c>
      <c r="E87" s="662" t="s">
        <v>612</v>
      </c>
      <c r="F87" s="663" t="s">
        <v>3252</v>
      </c>
      <c r="G87" s="662" t="s">
        <v>625</v>
      </c>
      <c r="H87" s="662" t="s">
        <v>918</v>
      </c>
      <c r="I87" s="662" t="s">
        <v>919</v>
      </c>
      <c r="J87" s="662" t="s">
        <v>920</v>
      </c>
      <c r="K87" s="662" t="s">
        <v>921</v>
      </c>
      <c r="L87" s="664">
        <v>37.570000000000007</v>
      </c>
      <c r="M87" s="664">
        <v>6</v>
      </c>
      <c r="N87" s="665">
        <v>225.42000000000004</v>
      </c>
    </row>
    <row r="88" spans="1:14" ht="14.4" customHeight="1" x14ac:dyDescent="0.3">
      <c r="A88" s="660" t="s">
        <v>572</v>
      </c>
      <c r="B88" s="661" t="s">
        <v>573</v>
      </c>
      <c r="C88" s="662" t="s">
        <v>577</v>
      </c>
      <c r="D88" s="663" t="s">
        <v>3245</v>
      </c>
      <c r="E88" s="662" t="s">
        <v>612</v>
      </c>
      <c r="F88" s="663" t="s">
        <v>3252</v>
      </c>
      <c r="G88" s="662" t="s">
        <v>625</v>
      </c>
      <c r="H88" s="662" t="s">
        <v>922</v>
      </c>
      <c r="I88" s="662" t="s">
        <v>923</v>
      </c>
      <c r="J88" s="662" t="s">
        <v>924</v>
      </c>
      <c r="K88" s="662" t="s">
        <v>925</v>
      </c>
      <c r="L88" s="664">
        <v>112.46729938528156</v>
      </c>
      <c r="M88" s="664">
        <v>5</v>
      </c>
      <c r="N88" s="665">
        <v>562.33649692640779</v>
      </c>
    </row>
    <row r="89" spans="1:14" ht="14.4" customHeight="1" x14ac:dyDescent="0.3">
      <c r="A89" s="660" t="s">
        <v>572</v>
      </c>
      <c r="B89" s="661" t="s">
        <v>573</v>
      </c>
      <c r="C89" s="662" t="s">
        <v>577</v>
      </c>
      <c r="D89" s="663" t="s">
        <v>3245</v>
      </c>
      <c r="E89" s="662" t="s">
        <v>612</v>
      </c>
      <c r="F89" s="663" t="s">
        <v>3252</v>
      </c>
      <c r="G89" s="662" t="s">
        <v>625</v>
      </c>
      <c r="H89" s="662" t="s">
        <v>926</v>
      </c>
      <c r="I89" s="662" t="s">
        <v>927</v>
      </c>
      <c r="J89" s="662" t="s">
        <v>728</v>
      </c>
      <c r="K89" s="662" t="s">
        <v>928</v>
      </c>
      <c r="L89" s="664">
        <v>159.84</v>
      </c>
      <c r="M89" s="664">
        <v>1</v>
      </c>
      <c r="N89" s="665">
        <v>159.84</v>
      </c>
    </row>
    <row r="90" spans="1:14" ht="14.4" customHeight="1" x14ac:dyDescent="0.3">
      <c r="A90" s="660" t="s">
        <v>572</v>
      </c>
      <c r="B90" s="661" t="s">
        <v>573</v>
      </c>
      <c r="C90" s="662" t="s">
        <v>577</v>
      </c>
      <c r="D90" s="663" t="s">
        <v>3245</v>
      </c>
      <c r="E90" s="662" t="s">
        <v>612</v>
      </c>
      <c r="F90" s="663" t="s">
        <v>3252</v>
      </c>
      <c r="G90" s="662" t="s">
        <v>625</v>
      </c>
      <c r="H90" s="662" t="s">
        <v>929</v>
      </c>
      <c r="I90" s="662" t="s">
        <v>930</v>
      </c>
      <c r="J90" s="662" t="s">
        <v>931</v>
      </c>
      <c r="K90" s="662" t="s">
        <v>932</v>
      </c>
      <c r="L90" s="664">
        <v>9.3970601137813716</v>
      </c>
      <c r="M90" s="664">
        <v>149</v>
      </c>
      <c r="N90" s="665">
        <v>1400.1619569534244</v>
      </c>
    </row>
    <row r="91" spans="1:14" ht="14.4" customHeight="1" x14ac:dyDescent="0.3">
      <c r="A91" s="660" t="s">
        <v>572</v>
      </c>
      <c r="B91" s="661" t="s">
        <v>573</v>
      </c>
      <c r="C91" s="662" t="s">
        <v>577</v>
      </c>
      <c r="D91" s="663" t="s">
        <v>3245</v>
      </c>
      <c r="E91" s="662" t="s">
        <v>612</v>
      </c>
      <c r="F91" s="663" t="s">
        <v>3252</v>
      </c>
      <c r="G91" s="662" t="s">
        <v>625</v>
      </c>
      <c r="H91" s="662" t="s">
        <v>933</v>
      </c>
      <c r="I91" s="662" t="s">
        <v>934</v>
      </c>
      <c r="J91" s="662" t="s">
        <v>935</v>
      </c>
      <c r="K91" s="662" t="s">
        <v>936</v>
      </c>
      <c r="L91" s="664">
        <v>27.089999999999996</v>
      </c>
      <c r="M91" s="664">
        <v>4</v>
      </c>
      <c r="N91" s="665">
        <v>108.35999999999999</v>
      </c>
    </row>
    <row r="92" spans="1:14" ht="14.4" customHeight="1" x14ac:dyDescent="0.3">
      <c r="A92" s="660" t="s">
        <v>572</v>
      </c>
      <c r="B92" s="661" t="s">
        <v>573</v>
      </c>
      <c r="C92" s="662" t="s">
        <v>577</v>
      </c>
      <c r="D92" s="663" t="s">
        <v>3245</v>
      </c>
      <c r="E92" s="662" t="s">
        <v>612</v>
      </c>
      <c r="F92" s="663" t="s">
        <v>3252</v>
      </c>
      <c r="G92" s="662" t="s">
        <v>625</v>
      </c>
      <c r="H92" s="662" t="s">
        <v>937</v>
      </c>
      <c r="I92" s="662" t="s">
        <v>938</v>
      </c>
      <c r="J92" s="662" t="s">
        <v>939</v>
      </c>
      <c r="K92" s="662" t="s">
        <v>940</v>
      </c>
      <c r="L92" s="664">
        <v>26.279999497505422</v>
      </c>
      <c r="M92" s="664">
        <v>2</v>
      </c>
      <c r="N92" s="665">
        <v>52.559998995010844</v>
      </c>
    </row>
    <row r="93" spans="1:14" ht="14.4" customHeight="1" x14ac:dyDescent="0.3">
      <c r="A93" s="660" t="s">
        <v>572</v>
      </c>
      <c r="B93" s="661" t="s">
        <v>573</v>
      </c>
      <c r="C93" s="662" t="s">
        <v>577</v>
      </c>
      <c r="D93" s="663" t="s">
        <v>3245</v>
      </c>
      <c r="E93" s="662" t="s">
        <v>612</v>
      </c>
      <c r="F93" s="663" t="s">
        <v>3252</v>
      </c>
      <c r="G93" s="662" t="s">
        <v>625</v>
      </c>
      <c r="H93" s="662" t="s">
        <v>941</v>
      </c>
      <c r="I93" s="662" t="s">
        <v>942</v>
      </c>
      <c r="J93" s="662" t="s">
        <v>943</v>
      </c>
      <c r="K93" s="662" t="s">
        <v>944</v>
      </c>
      <c r="L93" s="664">
        <v>146.63843508771927</v>
      </c>
      <c r="M93" s="664">
        <v>57</v>
      </c>
      <c r="N93" s="665">
        <v>8358.3907999999992</v>
      </c>
    </row>
    <row r="94" spans="1:14" ht="14.4" customHeight="1" x14ac:dyDescent="0.3">
      <c r="A94" s="660" t="s">
        <v>572</v>
      </c>
      <c r="B94" s="661" t="s">
        <v>573</v>
      </c>
      <c r="C94" s="662" t="s">
        <v>577</v>
      </c>
      <c r="D94" s="663" t="s">
        <v>3245</v>
      </c>
      <c r="E94" s="662" t="s">
        <v>612</v>
      </c>
      <c r="F94" s="663" t="s">
        <v>3252</v>
      </c>
      <c r="G94" s="662" t="s">
        <v>625</v>
      </c>
      <c r="H94" s="662" t="s">
        <v>945</v>
      </c>
      <c r="I94" s="662" t="s">
        <v>215</v>
      </c>
      <c r="J94" s="662" t="s">
        <v>946</v>
      </c>
      <c r="K94" s="662"/>
      <c r="L94" s="664">
        <v>97.320309380154555</v>
      </c>
      <c r="M94" s="664">
        <v>1</v>
      </c>
      <c r="N94" s="665">
        <v>97.320309380154555</v>
      </c>
    </row>
    <row r="95" spans="1:14" ht="14.4" customHeight="1" x14ac:dyDescent="0.3">
      <c r="A95" s="660" t="s">
        <v>572</v>
      </c>
      <c r="B95" s="661" t="s">
        <v>573</v>
      </c>
      <c r="C95" s="662" t="s">
        <v>577</v>
      </c>
      <c r="D95" s="663" t="s">
        <v>3245</v>
      </c>
      <c r="E95" s="662" t="s">
        <v>612</v>
      </c>
      <c r="F95" s="663" t="s">
        <v>3252</v>
      </c>
      <c r="G95" s="662" t="s">
        <v>625</v>
      </c>
      <c r="H95" s="662" t="s">
        <v>947</v>
      </c>
      <c r="I95" s="662" t="s">
        <v>948</v>
      </c>
      <c r="J95" s="662" t="s">
        <v>949</v>
      </c>
      <c r="K95" s="662" t="s">
        <v>950</v>
      </c>
      <c r="L95" s="664">
        <v>244.11560069718038</v>
      </c>
      <c r="M95" s="664">
        <v>5</v>
      </c>
      <c r="N95" s="665">
        <v>1220.5780034859019</v>
      </c>
    </row>
    <row r="96" spans="1:14" ht="14.4" customHeight="1" x14ac:dyDescent="0.3">
      <c r="A96" s="660" t="s">
        <v>572</v>
      </c>
      <c r="B96" s="661" t="s">
        <v>573</v>
      </c>
      <c r="C96" s="662" t="s">
        <v>577</v>
      </c>
      <c r="D96" s="663" t="s">
        <v>3245</v>
      </c>
      <c r="E96" s="662" t="s">
        <v>612</v>
      </c>
      <c r="F96" s="663" t="s">
        <v>3252</v>
      </c>
      <c r="G96" s="662" t="s">
        <v>625</v>
      </c>
      <c r="H96" s="662" t="s">
        <v>951</v>
      </c>
      <c r="I96" s="662" t="s">
        <v>215</v>
      </c>
      <c r="J96" s="662" t="s">
        <v>952</v>
      </c>
      <c r="K96" s="662"/>
      <c r="L96" s="664">
        <v>22.549840496593749</v>
      </c>
      <c r="M96" s="664">
        <v>2</v>
      </c>
      <c r="N96" s="665">
        <v>45.099680993187498</v>
      </c>
    </row>
    <row r="97" spans="1:14" ht="14.4" customHeight="1" x14ac:dyDescent="0.3">
      <c r="A97" s="660" t="s">
        <v>572</v>
      </c>
      <c r="B97" s="661" t="s">
        <v>573</v>
      </c>
      <c r="C97" s="662" t="s">
        <v>577</v>
      </c>
      <c r="D97" s="663" t="s">
        <v>3245</v>
      </c>
      <c r="E97" s="662" t="s">
        <v>612</v>
      </c>
      <c r="F97" s="663" t="s">
        <v>3252</v>
      </c>
      <c r="G97" s="662" t="s">
        <v>625</v>
      </c>
      <c r="H97" s="662" t="s">
        <v>953</v>
      </c>
      <c r="I97" s="662" t="s">
        <v>215</v>
      </c>
      <c r="J97" s="662" t="s">
        <v>954</v>
      </c>
      <c r="K97" s="662" t="s">
        <v>955</v>
      </c>
      <c r="L97" s="664">
        <v>40.087470768065316</v>
      </c>
      <c r="M97" s="664">
        <v>8</v>
      </c>
      <c r="N97" s="665">
        <v>320.69976614452253</v>
      </c>
    </row>
    <row r="98" spans="1:14" ht="14.4" customHeight="1" x14ac:dyDescent="0.3">
      <c r="A98" s="660" t="s">
        <v>572</v>
      </c>
      <c r="B98" s="661" t="s">
        <v>573</v>
      </c>
      <c r="C98" s="662" t="s">
        <v>577</v>
      </c>
      <c r="D98" s="663" t="s">
        <v>3245</v>
      </c>
      <c r="E98" s="662" t="s">
        <v>612</v>
      </c>
      <c r="F98" s="663" t="s">
        <v>3252</v>
      </c>
      <c r="G98" s="662" t="s">
        <v>625</v>
      </c>
      <c r="H98" s="662" t="s">
        <v>956</v>
      </c>
      <c r="I98" s="662" t="s">
        <v>215</v>
      </c>
      <c r="J98" s="662" t="s">
        <v>957</v>
      </c>
      <c r="K98" s="662"/>
      <c r="L98" s="664">
        <v>32.113206828721061</v>
      </c>
      <c r="M98" s="664">
        <v>15</v>
      </c>
      <c r="N98" s="665">
        <v>481.69810243081594</v>
      </c>
    </row>
    <row r="99" spans="1:14" ht="14.4" customHeight="1" x14ac:dyDescent="0.3">
      <c r="A99" s="660" t="s">
        <v>572</v>
      </c>
      <c r="B99" s="661" t="s">
        <v>573</v>
      </c>
      <c r="C99" s="662" t="s">
        <v>577</v>
      </c>
      <c r="D99" s="663" t="s">
        <v>3245</v>
      </c>
      <c r="E99" s="662" t="s">
        <v>612</v>
      </c>
      <c r="F99" s="663" t="s">
        <v>3252</v>
      </c>
      <c r="G99" s="662" t="s">
        <v>625</v>
      </c>
      <c r="H99" s="662" t="s">
        <v>958</v>
      </c>
      <c r="I99" s="662" t="s">
        <v>215</v>
      </c>
      <c r="J99" s="662" t="s">
        <v>959</v>
      </c>
      <c r="K99" s="662"/>
      <c r="L99" s="664">
        <v>147.50000000000003</v>
      </c>
      <c r="M99" s="664">
        <v>3</v>
      </c>
      <c r="N99" s="665">
        <v>442.50000000000006</v>
      </c>
    </row>
    <row r="100" spans="1:14" ht="14.4" customHeight="1" x14ac:dyDescent="0.3">
      <c r="A100" s="660" t="s">
        <v>572</v>
      </c>
      <c r="B100" s="661" t="s">
        <v>573</v>
      </c>
      <c r="C100" s="662" t="s">
        <v>577</v>
      </c>
      <c r="D100" s="663" t="s">
        <v>3245</v>
      </c>
      <c r="E100" s="662" t="s">
        <v>612</v>
      </c>
      <c r="F100" s="663" t="s">
        <v>3252</v>
      </c>
      <c r="G100" s="662" t="s">
        <v>625</v>
      </c>
      <c r="H100" s="662" t="s">
        <v>960</v>
      </c>
      <c r="I100" s="662" t="s">
        <v>215</v>
      </c>
      <c r="J100" s="662" t="s">
        <v>961</v>
      </c>
      <c r="K100" s="662"/>
      <c r="L100" s="664">
        <v>99.483115715507992</v>
      </c>
      <c r="M100" s="664">
        <v>24</v>
      </c>
      <c r="N100" s="665">
        <v>2387.5947771721917</v>
      </c>
    </row>
    <row r="101" spans="1:14" ht="14.4" customHeight="1" x14ac:dyDescent="0.3">
      <c r="A101" s="660" t="s">
        <v>572</v>
      </c>
      <c r="B101" s="661" t="s">
        <v>573</v>
      </c>
      <c r="C101" s="662" t="s">
        <v>577</v>
      </c>
      <c r="D101" s="663" t="s">
        <v>3245</v>
      </c>
      <c r="E101" s="662" t="s">
        <v>612</v>
      </c>
      <c r="F101" s="663" t="s">
        <v>3252</v>
      </c>
      <c r="G101" s="662" t="s">
        <v>625</v>
      </c>
      <c r="H101" s="662" t="s">
        <v>962</v>
      </c>
      <c r="I101" s="662" t="s">
        <v>963</v>
      </c>
      <c r="J101" s="662" t="s">
        <v>964</v>
      </c>
      <c r="K101" s="662" t="s">
        <v>965</v>
      </c>
      <c r="L101" s="664">
        <v>69.269793511281392</v>
      </c>
      <c r="M101" s="664">
        <v>5</v>
      </c>
      <c r="N101" s="665">
        <v>346.34896755640693</v>
      </c>
    </row>
    <row r="102" spans="1:14" ht="14.4" customHeight="1" x14ac:dyDescent="0.3">
      <c r="A102" s="660" t="s">
        <v>572</v>
      </c>
      <c r="B102" s="661" t="s">
        <v>573</v>
      </c>
      <c r="C102" s="662" t="s">
        <v>577</v>
      </c>
      <c r="D102" s="663" t="s">
        <v>3245</v>
      </c>
      <c r="E102" s="662" t="s">
        <v>612</v>
      </c>
      <c r="F102" s="663" t="s">
        <v>3252</v>
      </c>
      <c r="G102" s="662" t="s">
        <v>625</v>
      </c>
      <c r="H102" s="662" t="s">
        <v>966</v>
      </c>
      <c r="I102" s="662" t="s">
        <v>215</v>
      </c>
      <c r="J102" s="662" t="s">
        <v>967</v>
      </c>
      <c r="K102" s="662"/>
      <c r="L102" s="664">
        <v>21.043302203439623</v>
      </c>
      <c r="M102" s="664">
        <v>6</v>
      </c>
      <c r="N102" s="665">
        <v>126.25981322063774</v>
      </c>
    </row>
    <row r="103" spans="1:14" ht="14.4" customHeight="1" x14ac:dyDescent="0.3">
      <c r="A103" s="660" t="s">
        <v>572</v>
      </c>
      <c r="B103" s="661" t="s">
        <v>573</v>
      </c>
      <c r="C103" s="662" t="s">
        <v>577</v>
      </c>
      <c r="D103" s="663" t="s">
        <v>3245</v>
      </c>
      <c r="E103" s="662" t="s">
        <v>612</v>
      </c>
      <c r="F103" s="663" t="s">
        <v>3252</v>
      </c>
      <c r="G103" s="662" t="s">
        <v>625</v>
      </c>
      <c r="H103" s="662" t="s">
        <v>968</v>
      </c>
      <c r="I103" s="662" t="s">
        <v>969</v>
      </c>
      <c r="J103" s="662" t="s">
        <v>970</v>
      </c>
      <c r="K103" s="662" t="s">
        <v>971</v>
      </c>
      <c r="L103" s="664">
        <v>27.153127352307042</v>
      </c>
      <c r="M103" s="664">
        <v>3</v>
      </c>
      <c r="N103" s="665">
        <v>81.459382056921129</v>
      </c>
    </row>
    <row r="104" spans="1:14" ht="14.4" customHeight="1" x14ac:dyDescent="0.3">
      <c r="A104" s="660" t="s">
        <v>572</v>
      </c>
      <c r="B104" s="661" t="s">
        <v>573</v>
      </c>
      <c r="C104" s="662" t="s">
        <v>577</v>
      </c>
      <c r="D104" s="663" t="s">
        <v>3245</v>
      </c>
      <c r="E104" s="662" t="s">
        <v>612</v>
      </c>
      <c r="F104" s="663" t="s">
        <v>3252</v>
      </c>
      <c r="G104" s="662" t="s">
        <v>625</v>
      </c>
      <c r="H104" s="662" t="s">
        <v>972</v>
      </c>
      <c r="I104" s="662" t="s">
        <v>973</v>
      </c>
      <c r="J104" s="662" t="s">
        <v>974</v>
      </c>
      <c r="K104" s="662" t="s">
        <v>975</v>
      </c>
      <c r="L104" s="664">
        <v>59.29</v>
      </c>
      <c r="M104" s="664">
        <v>1</v>
      </c>
      <c r="N104" s="665">
        <v>59.29</v>
      </c>
    </row>
    <row r="105" spans="1:14" ht="14.4" customHeight="1" x14ac:dyDescent="0.3">
      <c r="A105" s="660" t="s">
        <v>572</v>
      </c>
      <c r="B105" s="661" t="s">
        <v>573</v>
      </c>
      <c r="C105" s="662" t="s">
        <v>577</v>
      </c>
      <c r="D105" s="663" t="s">
        <v>3245</v>
      </c>
      <c r="E105" s="662" t="s">
        <v>612</v>
      </c>
      <c r="F105" s="663" t="s">
        <v>3252</v>
      </c>
      <c r="G105" s="662" t="s">
        <v>625</v>
      </c>
      <c r="H105" s="662" t="s">
        <v>976</v>
      </c>
      <c r="I105" s="662" t="s">
        <v>977</v>
      </c>
      <c r="J105" s="662" t="s">
        <v>978</v>
      </c>
      <c r="K105" s="662" t="s">
        <v>979</v>
      </c>
      <c r="L105" s="664">
        <v>112.96000000000001</v>
      </c>
      <c r="M105" s="664">
        <v>7</v>
      </c>
      <c r="N105" s="665">
        <v>790.72</v>
      </c>
    </row>
    <row r="106" spans="1:14" ht="14.4" customHeight="1" x14ac:dyDescent="0.3">
      <c r="A106" s="660" t="s">
        <v>572</v>
      </c>
      <c r="B106" s="661" t="s">
        <v>573</v>
      </c>
      <c r="C106" s="662" t="s">
        <v>577</v>
      </c>
      <c r="D106" s="663" t="s">
        <v>3245</v>
      </c>
      <c r="E106" s="662" t="s">
        <v>612</v>
      </c>
      <c r="F106" s="663" t="s">
        <v>3252</v>
      </c>
      <c r="G106" s="662" t="s">
        <v>625</v>
      </c>
      <c r="H106" s="662" t="s">
        <v>980</v>
      </c>
      <c r="I106" s="662" t="s">
        <v>981</v>
      </c>
      <c r="J106" s="662" t="s">
        <v>982</v>
      </c>
      <c r="K106" s="662" t="s">
        <v>983</v>
      </c>
      <c r="L106" s="664">
        <v>31.439601625583379</v>
      </c>
      <c r="M106" s="664">
        <v>4</v>
      </c>
      <c r="N106" s="665">
        <v>125.75840650233351</v>
      </c>
    </row>
    <row r="107" spans="1:14" ht="14.4" customHeight="1" x14ac:dyDescent="0.3">
      <c r="A107" s="660" t="s">
        <v>572</v>
      </c>
      <c r="B107" s="661" t="s">
        <v>573</v>
      </c>
      <c r="C107" s="662" t="s">
        <v>577</v>
      </c>
      <c r="D107" s="663" t="s">
        <v>3245</v>
      </c>
      <c r="E107" s="662" t="s">
        <v>612</v>
      </c>
      <c r="F107" s="663" t="s">
        <v>3252</v>
      </c>
      <c r="G107" s="662" t="s">
        <v>625</v>
      </c>
      <c r="H107" s="662" t="s">
        <v>984</v>
      </c>
      <c r="I107" s="662" t="s">
        <v>985</v>
      </c>
      <c r="J107" s="662" t="s">
        <v>986</v>
      </c>
      <c r="K107" s="662" t="s">
        <v>987</v>
      </c>
      <c r="L107" s="664">
        <v>34.681249647863446</v>
      </c>
      <c r="M107" s="664">
        <v>8</v>
      </c>
      <c r="N107" s="665">
        <v>277.44999718290757</v>
      </c>
    </row>
    <row r="108" spans="1:14" ht="14.4" customHeight="1" x14ac:dyDescent="0.3">
      <c r="A108" s="660" t="s">
        <v>572</v>
      </c>
      <c r="B108" s="661" t="s">
        <v>573</v>
      </c>
      <c r="C108" s="662" t="s">
        <v>577</v>
      </c>
      <c r="D108" s="663" t="s">
        <v>3245</v>
      </c>
      <c r="E108" s="662" t="s">
        <v>612</v>
      </c>
      <c r="F108" s="663" t="s">
        <v>3252</v>
      </c>
      <c r="G108" s="662" t="s">
        <v>625</v>
      </c>
      <c r="H108" s="662" t="s">
        <v>988</v>
      </c>
      <c r="I108" s="662" t="s">
        <v>989</v>
      </c>
      <c r="J108" s="662" t="s">
        <v>990</v>
      </c>
      <c r="K108" s="662" t="s">
        <v>991</v>
      </c>
      <c r="L108" s="664">
        <v>118.50974312972799</v>
      </c>
      <c r="M108" s="664">
        <v>6</v>
      </c>
      <c r="N108" s="665">
        <v>711.05845877836794</v>
      </c>
    </row>
    <row r="109" spans="1:14" ht="14.4" customHeight="1" x14ac:dyDescent="0.3">
      <c r="A109" s="660" t="s">
        <v>572</v>
      </c>
      <c r="B109" s="661" t="s">
        <v>573</v>
      </c>
      <c r="C109" s="662" t="s">
        <v>577</v>
      </c>
      <c r="D109" s="663" t="s">
        <v>3245</v>
      </c>
      <c r="E109" s="662" t="s">
        <v>612</v>
      </c>
      <c r="F109" s="663" t="s">
        <v>3252</v>
      </c>
      <c r="G109" s="662" t="s">
        <v>625</v>
      </c>
      <c r="H109" s="662" t="s">
        <v>992</v>
      </c>
      <c r="I109" s="662" t="s">
        <v>993</v>
      </c>
      <c r="J109" s="662" t="s">
        <v>994</v>
      </c>
      <c r="K109" s="662" t="s">
        <v>995</v>
      </c>
      <c r="L109" s="664">
        <v>40.579929489186476</v>
      </c>
      <c r="M109" s="664">
        <v>7</v>
      </c>
      <c r="N109" s="665">
        <v>284.05950642430531</v>
      </c>
    </row>
    <row r="110" spans="1:14" ht="14.4" customHeight="1" x14ac:dyDescent="0.3">
      <c r="A110" s="660" t="s">
        <v>572</v>
      </c>
      <c r="B110" s="661" t="s">
        <v>573</v>
      </c>
      <c r="C110" s="662" t="s">
        <v>577</v>
      </c>
      <c r="D110" s="663" t="s">
        <v>3245</v>
      </c>
      <c r="E110" s="662" t="s">
        <v>612</v>
      </c>
      <c r="F110" s="663" t="s">
        <v>3252</v>
      </c>
      <c r="G110" s="662" t="s">
        <v>625</v>
      </c>
      <c r="H110" s="662" t="s">
        <v>996</v>
      </c>
      <c r="I110" s="662" t="s">
        <v>997</v>
      </c>
      <c r="J110" s="662" t="s">
        <v>998</v>
      </c>
      <c r="K110" s="662" t="s">
        <v>999</v>
      </c>
      <c r="L110" s="664">
        <v>95.056428414655059</v>
      </c>
      <c r="M110" s="664">
        <v>14</v>
      </c>
      <c r="N110" s="665">
        <v>1330.7899978051707</v>
      </c>
    </row>
    <row r="111" spans="1:14" ht="14.4" customHeight="1" x14ac:dyDescent="0.3">
      <c r="A111" s="660" t="s">
        <v>572</v>
      </c>
      <c r="B111" s="661" t="s">
        <v>573</v>
      </c>
      <c r="C111" s="662" t="s">
        <v>577</v>
      </c>
      <c r="D111" s="663" t="s">
        <v>3245</v>
      </c>
      <c r="E111" s="662" t="s">
        <v>612</v>
      </c>
      <c r="F111" s="663" t="s">
        <v>3252</v>
      </c>
      <c r="G111" s="662" t="s">
        <v>625</v>
      </c>
      <c r="H111" s="662" t="s">
        <v>1000</v>
      </c>
      <c r="I111" s="662" t="s">
        <v>1001</v>
      </c>
      <c r="J111" s="662" t="s">
        <v>998</v>
      </c>
      <c r="K111" s="662" t="s">
        <v>1002</v>
      </c>
      <c r="L111" s="664">
        <v>36.004897959183673</v>
      </c>
      <c r="M111" s="664">
        <v>49</v>
      </c>
      <c r="N111" s="665">
        <v>1764.24</v>
      </c>
    </row>
    <row r="112" spans="1:14" ht="14.4" customHeight="1" x14ac:dyDescent="0.3">
      <c r="A112" s="660" t="s">
        <v>572</v>
      </c>
      <c r="B112" s="661" t="s">
        <v>573</v>
      </c>
      <c r="C112" s="662" t="s">
        <v>577</v>
      </c>
      <c r="D112" s="663" t="s">
        <v>3245</v>
      </c>
      <c r="E112" s="662" t="s">
        <v>612</v>
      </c>
      <c r="F112" s="663" t="s">
        <v>3252</v>
      </c>
      <c r="G112" s="662" t="s">
        <v>625</v>
      </c>
      <c r="H112" s="662" t="s">
        <v>1003</v>
      </c>
      <c r="I112" s="662" t="s">
        <v>1004</v>
      </c>
      <c r="J112" s="662" t="s">
        <v>1005</v>
      </c>
      <c r="K112" s="662" t="s">
        <v>1006</v>
      </c>
      <c r="L112" s="664">
        <v>772.12714820164251</v>
      </c>
      <c r="M112" s="664">
        <v>5</v>
      </c>
      <c r="N112" s="665">
        <v>3860.6357410082128</v>
      </c>
    </row>
    <row r="113" spans="1:14" ht="14.4" customHeight="1" x14ac:dyDescent="0.3">
      <c r="A113" s="660" t="s">
        <v>572</v>
      </c>
      <c r="B113" s="661" t="s">
        <v>573</v>
      </c>
      <c r="C113" s="662" t="s">
        <v>577</v>
      </c>
      <c r="D113" s="663" t="s">
        <v>3245</v>
      </c>
      <c r="E113" s="662" t="s">
        <v>612</v>
      </c>
      <c r="F113" s="663" t="s">
        <v>3252</v>
      </c>
      <c r="G113" s="662" t="s">
        <v>625</v>
      </c>
      <c r="H113" s="662" t="s">
        <v>1007</v>
      </c>
      <c r="I113" s="662" t="s">
        <v>1008</v>
      </c>
      <c r="J113" s="662" t="s">
        <v>1009</v>
      </c>
      <c r="K113" s="662" t="s">
        <v>1010</v>
      </c>
      <c r="L113" s="664">
        <v>66.754999999999995</v>
      </c>
      <c r="M113" s="664">
        <v>4</v>
      </c>
      <c r="N113" s="665">
        <v>267.02</v>
      </c>
    </row>
    <row r="114" spans="1:14" ht="14.4" customHeight="1" x14ac:dyDescent="0.3">
      <c r="A114" s="660" t="s">
        <v>572</v>
      </c>
      <c r="B114" s="661" t="s">
        <v>573</v>
      </c>
      <c r="C114" s="662" t="s">
        <v>577</v>
      </c>
      <c r="D114" s="663" t="s">
        <v>3245</v>
      </c>
      <c r="E114" s="662" t="s">
        <v>612</v>
      </c>
      <c r="F114" s="663" t="s">
        <v>3252</v>
      </c>
      <c r="G114" s="662" t="s">
        <v>625</v>
      </c>
      <c r="H114" s="662" t="s">
        <v>1011</v>
      </c>
      <c r="I114" s="662" t="s">
        <v>1012</v>
      </c>
      <c r="J114" s="662" t="s">
        <v>1013</v>
      </c>
      <c r="K114" s="662" t="s">
        <v>1014</v>
      </c>
      <c r="L114" s="664">
        <v>34.669763891231923</v>
      </c>
      <c r="M114" s="664">
        <v>4</v>
      </c>
      <c r="N114" s="665">
        <v>138.67905556492769</v>
      </c>
    </row>
    <row r="115" spans="1:14" ht="14.4" customHeight="1" x14ac:dyDescent="0.3">
      <c r="A115" s="660" t="s">
        <v>572</v>
      </c>
      <c r="B115" s="661" t="s">
        <v>573</v>
      </c>
      <c r="C115" s="662" t="s">
        <v>577</v>
      </c>
      <c r="D115" s="663" t="s">
        <v>3245</v>
      </c>
      <c r="E115" s="662" t="s">
        <v>612</v>
      </c>
      <c r="F115" s="663" t="s">
        <v>3252</v>
      </c>
      <c r="G115" s="662" t="s">
        <v>625</v>
      </c>
      <c r="H115" s="662" t="s">
        <v>1015</v>
      </c>
      <c r="I115" s="662" t="s">
        <v>1016</v>
      </c>
      <c r="J115" s="662" t="s">
        <v>1017</v>
      </c>
      <c r="K115" s="662" t="s">
        <v>1018</v>
      </c>
      <c r="L115" s="664">
        <v>208.59879616722077</v>
      </c>
      <c r="M115" s="664">
        <v>2</v>
      </c>
      <c r="N115" s="665">
        <v>417.19759233444154</v>
      </c>
    </row>
    <row r="116" spans="1:14" ht="14.4" customHeight="1" x14ac:dyDescent="0.3">
      <c r="A116" s="660" t="s">
        <v>572</v>
      </c>
      <c r="B116" s="661" t="s">
        <v>573</v>
      </c>
      <c r="C116" s="662" t="s">
        <v>577</v>
      </c>
      <c r="D116" s="663" t="s">
        <v>3245</v>
      </c>
      <c r="E116" s="662" t="s">
        <v>612</v>
      </c>
      <c r="F116" s="663" t="s">
        <v>3252</v>
      </c>
      <c r="G116" s="662" t="s">
        <v>625</v>
      </c>
      <c r="H116" s="662" t="s">
        <v>1019</v>
      </c>
      <c r="I116" s="662" t="s">
        <v>1020</v>
      </c>
      <c r="J116" s="662" t="s">
        <v>1021</v>
      </c>
      <c r="K116" s="662" t="s">
        <v>1022</v>
      </c>
      <c r="L116" s="664">
        <v>26.88872750781438</v>
      </c>
      <c r="M116" s="664">
        <v>68</v>
      </c>
      <c r="N116" s="665">
        <v>1828.4334705313779</v>
      </c>
    </row>
    <row r="117" spans="1:14" ht="14.4" customHeight="1" x14ac:dyDescent="0.3">
      <c r="A117" s="660" t="s">
        <v>572</v>
      </c>
      <c r="B117" s="661" t="s">
        <v>573</v>
      </c>
      <c r="C117" s="662" t="s">
        <v>577</v>
      </c>
      <c r="D117" s="663" t="s">
        <v>3245</v>
      </c>
      <c r="E117" s="662" t="s">
        <v>612</v>
      </c>
      <c r="F117" s="663" t="s">
        <v>3252</v>
      </c>
      <c r="G117" s="662" t="s">
        <v>625</v>
      </c>
      <c r="H117" s="662" t="s">
        <v>1023</v>
      </c>
      <c r="I117" s="662" t="s">
        <v>1024</v>
      </c>
      <c r="J117" s="662" t="s">
        <v>1025</v>
      </c>
      <c r="K117" s="662" t="s">
        <v>1026</v>
      </c>
      <c r="L117" s="664">
        <v>40.900000000000013</v>
      </c>
      <c r="M117" s="664">
        <v>1</v>
      </c>
      <c r="N117" s="665">
        <v>40.900000000000013</v>
      </c>
    </row>
    <row r="118" spans="1:14" ht="14.4" customHeight="1" x14ac:dyDescent="0.3">
      <c r="A118" s="660" t="s">
        <v>572</v>
      </c>
      <c r="B118" s="661" t="s">
        <v>573</v>
      </c>
      <c r="C118" s="662" t="s">
        <v>577</v>
      </c>
      <c r="D118" s="663" t="s">
        <v>3245</v>
      </c>
      <c r="E118" s="662" t="s">
        <v>612</v>
      </c>
      <c r="F118" s="663" t="s">
        <v>3252</v>
      </c>
      <c r="G118" s="662" t="s">
        <v>625</v>
      </c>
      <c r="H118" s="662" t="s">
        <v>1027</v>
      </c>
      <c r="I118" s="662" t="s">
        <v>1028</v>
      </c>
      <c r="J118" s="662" t="s">
        <v>1029</v>
      </c>
      <c r="K118" s="662" t="s">
        <v>1030</v>
      </c>
      <c r="L118" s="664">
        <v>124.23496789912507</v>
      </c>
      <c r="M118" s="664">
        <v>7</v>
      </c>
      <c r="N118" s="665">
        <v>869.64477529387545</v>
      </c>
    </row>
    <row r="119" spans="1:14" ht="14.4" customHeight="1" x14ac:dyDescent="0.3">
      <c r="A119" s="660" t="s">
        <v>572</v>
      </c>
      <c r="B119" s="661" t="s">
        <v>573</v>
      </c>
      <c r="C119" s="662" t="s">
        <v>577</v>
      </c>
      <c r="D119" s="663" t="s">
        <v>3245</v>
      </c>
      <c r="E119" s="662" t="s">
        <v>612</v>
      </c>
      <c r="F119" s="663" t="s">
        <v>3252</v>
      </c>
      <c r="G119" s="662" t="s">
        <v>625</v>
      </c>
      <c r="H119" s="662" t="s">
        <v>1031</v>
      </c>
      <c r="I119" s="662" t="s">
        <v>215</v>
      </c>
      <c r="J119" s="662" t="s">
        <v>1032</v>
      </c>
      <c r="K119" s="662"/>
      <c r="L119" s="664">
        <v>191.13100000000003</v>
      </c>
      <c r="M119" s="664">
        <v>5</v>
      </c>
      <c r="N119" s="665">
        <v>955.65500000000009</v>
      </c>
    </row>
    <row r="120" spans="1:14" ht="14.4" customHeight="1" x14ac:dyDescent="0.3">
      <c r="A120" s="660" t="s">
        <v>572</v>
      </c>
      <c r="B120" s="661" t="s">
        <v>573</v>
      </c>
      <c r="C120" s="662" t="s">
        <v>577</v>
      </c>
      <c r="D120" s="663" t="s">
        <v>3245</v>
      </c>
      <c r="E120" s="662" t="s">
        <v>612</v>
      </c>
      <c r="F120" s="663" t="s">
        <v>3252</v>
      </c>
      <c r="G120" s="662" t="s">
        <v>625</v>
      </c>
      <c r="H120" s="662" t="s">
        <v>1033</v>
      </c>
      <c r="I120" s="662" t="s">
        <v>215</v>
      </c>
      <c r="J120" s="662" t="s">
        <v>1034</v>
      </c>
      <c r="K120" s="662"/>
      <c r="L120" s="664">
        <v>161.34999999999997</v>
      </c>
      <c r="M120" s="664">
        <v>6</v>
      </c>
      <c r="N120" s="665">
        <v>968.0999999999998</v>
      </c>
    </row>
    <row r="121" spans="1:14" ht="14.4" customHeight="1" x14ac:dyDescent="0.3">
      <c r="A121" s="660" t="s">
        <v>572</v>
      </c>
      <c r="B121" s="661" t="s">
        <v>573</v>
      </c>
      <c r="C121" s="662" t="s">
        <v>577</v>
      </c>
      <c r="D121" s="663" t="s">
        <v>3245</v>
      </c>
      <c r="E121" s="662" t="s">
        <v>612</v>
      </c>
      <c r="F121" s="663" t="s">
        <v>3252</v>
      </c>
      <c r="G121" s="662" t="s">
        <v>625</v>
      </c>
      <c r="H121" s="662" t="s">
        <v>1035</v>
      </c>
      <c r="I121" s="662" t="s">
        <v>1035</v>
      </c>
      <c r="J121" s="662" t="s">
        <v>627</v>
      </c>
      <c r="K121" s="662" t="s">
        <v>1036</v>
      </c>
      <c r="L121" s="664">
        <v>193.82600203633652</v>
      </c>
      <c r="M121" s="664">
        <v>19.8</v>
      </c>
      <c r="N121" s="665">
        <v>3837.7548403194633</v>
      </c>
    </row>
    <row r="122" spans="1:14" ht="14.4" customHeight="1" x14ac:dyDescent="0.3">
      <c r="A122" s="660" t="s">
        <v>572</v>
      </c>
      <c r="B122" s="661" t="s">
        <v>573</v>
      </c>
      <c r="C122" s="662" t="s">
        <v>577</v>
      </c>
      <c r="D122" s="663" t="s">
        <v>3245</v>
      </c>
      <c r="E122" s="662" t="s">
        <v>612</v>
      </c>
      <c r="F122" s="663" t="s">
        <v>3252</v>
      </c>
      <c r="G122" s="662" t="s">
        <v>625</v>
      </c>
      <c r="H122" s="662" t="s">
        <v>1037</v>
      </c>
      <c r="I122" s="662" t="s">
        <v>1038</v>
      </c>
      <c r="J122" s="662" t="s">
        <v>1039</v>
      </c>
      <c r="K122" s="662" t="s">
        <v>653</v>
      </c>
      <c r="L122" s="664">
        <v>124.49928085517955</v>
      </c>
      <c r="M122" s="664">
        <v>28</v>
      </c>
      <c r="N122" s="665">
        <v>3485.9798639450273</v>
      </c>
    </row>
    <row r="123" spans="1:14" ht="14.4" customHeight="1" x14ac:dyDescent="0.3">
      <c r="A123" s="660" t="s">
        <v>572</v>
      </c>
      <c r="B123" s="661" t="s">
        <v>573</v>
      </c>
      <c r="C123" s="662" t="s">
        <v>577</v>
      </c>
      <c r="D123" s="663" t="s">
        <v>3245</v>
      </c>
      <c r="E123" s="662" t="s">
        <v>612</v>
      </c>
      <c r="F123" s="663" t="s">
        <v>3252</v>
      </c>
      <c r="G123" s="662" t="s">
        <v>625</v>
      </c>
      <c r="H123" s="662" t="s">
        <v>1040</v>
      </c>
      <c r="I123" s="662" t="s">
        <v>1041</v>
      </c>
      <c r="J123" s="662" t="s">
        <v>1042</v>
      </c>
      <c r="K123" s="662" t="s">
        <v>1043</v>
      </c>
      <c r="L123" s="664">
        <v>63.02</v>
      </c>
      <c r="M123" s="664">
        <v>4</v>
      </c>
      <c r="N123" s="665">
        <v>252.08</v>
      </c>
    </row>
    <row r="124" spans="1:14" ht="14.4" customHeight="1" x14ac:dyDescent="0.3">
      <c r="A124" s="660" t="s">
        <v>572</v>
      </c>
      <c r="B124" s="661" t="s">
        <v>573</v>
      </c>
      <c r="C124" s="662" t="s">
        <v>577</v>
      </c>
      <c r="D124" s="663" t="s">
        <v>3245</v>
      </c>
      <c r="E124" s="662" t="s">
        <v>612</v>
      </c>
      <c r="F124" s="663" t="s">
        <v>3252</v>
      </c>
      <c r="G124" s="662" t="s">
        <v>625</v>
      </c>
      <c r="H124" s="662" t="s">
        <v>1044</v>
      </c>
      <c r="I124" s="662" t="s">
        <v>1045</v>
      </c>
      <c r="J124" s="662" t="s">
        <v>1046</v>
      </c>
      <c r="K124" s="662" t="s">
        <v>1047</v>
      </c>
      <c r="L124" s="664">
        <v>107.49003443871059</v>
      </c>
      <c r="M124" s="664">
        <v>2</v>
      </c>
      <c r="N124" s="665">
        <v>214.98006887742119</v>
      </c>
    </row>
    <row r="125" spans="1:14" ht="14.4" customHeight="1" x14ac:dyDescent="0.3">
      <c r="A125" s="660" t="s">
        <v>572</v>
      </c>
      <c r="B125" s="661" t="s">
        <v>573</v>
      </c>
      <c r="C125" s="662" t="s">
        <v>577</v>
      </c>
      <c r="D125" s="663" t="s">
        <v>3245</v>
      </c>
      <c r="E125" s="662" t="s">
        <v>612</v>
      </c>
      <c r="F125" s="663" t="s">
        <v>3252</v>
      </c>
      <c r="G125" s="662" t="s">
        <v>625</v>
      </c>
      <c r="H125" s="662" t="s">
        <v>1048</v>
      </c>
      <c r="I125" s="662" t="s">
        <v>1049</v>
      </c>
      <c r="J125" s="662" t="s">
        <v>1050</v>
      </c>
      <c r="K125" s="662" t="s">
        <v>701</v>
      </c>
      <c r="L125" s="664">
        <v>53.02</v>
      </c>
      <c r="M125" s="664">
        <v>2</v>
      </c>
      <c r="N125" s="665">
        <v>106.04</v>
      </c>
    </row>
    <row r="126" spans="1:14" ht="14.4" customHeight="1" x14ac:dyDescent="0.3">
      <c r="A126" s="660" t="s">
        <v>572</v>
      </c>
      <c r="B126" s="661" t="s">
        <v>573</v>
      </c>
      <c r="C126" s="662" t="s">
        <v>577</v>
      </c>
      <c r="D126" s="663" t="s">
        <v>3245</v>
      </c>
      <c r="E126" s="662" t="s">
        <v>612</v>
      </c>
      <c r="F126" s="663" t="s">
        <v>3252</v>
      </c>
      <c r="G126" s="662" t="s">
        <v>625</v>
      </c>
      <c r="H126" s="662" t="s">
        <v>1051</v>
      </c>
      <c r="I126" s="662" t="s">
        <v>1052</v>
      </c>
      <c r="J126" s="662" t="s">
        <v>1053</v>
      </c>
      <c r="K126" s="662" t="s">
        <v>1054</v>
      </c>
      <c r="L126" s="664">
        <v>99.69</v>
      </c>
      <c r="M126" s="664">
        <v>1</v>
      </c>
      <c r="N126" s="665">
        <v>99.69</v>
      </c>
    </row>
    <row r="127" spans="1:14" ht="14.4" customHeight="1" x14ac:dyDescent="0.3">
      <c r="A127" s="660" t="s">
        <v>572</v>
      </c>
      <c r="B127" s="661" t="s">
        <v>573</v>
      </c>
      <c r="C127" s="662" t="s">
        <v>577</v>
      </c>
      <c r="D127" s="663" t="s">
        <v>3245</v>
      </c>
      <c r="E127" s="662" t="s">
        <v>612</v>
      </c>
      <c r="F127" s="663" t="s">
        <v>3252</v>
      </c>
      <c r="G127" s="662" t="s">
        <v>625</v>
      </c>
      <c r="H127" s="662" t="s">
        <v>1055</v>
      </c>
      <c r="I127" s="662" t="s">
        <v>1056</v>
      </c>
      <c r="J127" s="662" t="s">
        <v>1057</v>
      </c>
      <c r="K127" s="662" t="s">
        <v>1058</v>
      </c>
      <c r="L127" s="664">
        <v>1705.8371428571434</v>
      </c>
      <c r="M127" s="664">
        <v>7</v>
      </c>
      <c r="N127" s="665">
        <v>11940.860000000004</v>
      </c>
    </row>
    <row r="128" spans="1:14" ht="14.4" customHeight="1" x14ac:dyDescent="0.3">
      <c r="A128" s="660" t="s">
        <v>572</v>
      </c>
      <c r="B128" s="661" t="s">
        <v>573</v>
      </c>
      <c r="C128" s="662" t="s">
        <v>577</v>
      </c>
      <c r="D128" s="663" t="s">
        <v>3245</v>
      </c>
      <c r="E128" s="662" t="s">
        <v>612</v>
      </c>
      <c r="F128" s="663" t="s">
        <v>3252</v>
      </c>
      <c r="G128" s="662" t="s">
        <v>625</v>
      </c>
      <c r="H128" s="662" t="s">
        <v>1059</v>
      </c>
      <c r="I128" s="662" t="s">
        <v>1060</v>
      </c>
      <c r="J128" s="662" t="s">
        <v>1061</v>
      </c>
      <c r="K128" s="662" t="s">
        <v>1062</v>
      </c>
      <c r="L128" s="664">
        <v>490.47499999999997</v>
      </c>
      <c r="M128" s="664">
        <v>4</v>
      </c>
      <c r="N128" s="665">
        <v>1961.8999999999999</v>
      </c>
    </row>
    <row r="129" spans="1:14" ht="14.4" customHeight="1" x14ac:dyDescent="0.3">
      <c r="A129" s="660" t="s">
        <v>572</v>
      </c>
      <c r="B129" s="661" t="s">
        <v>573</v>
      </c>
      <c r="C129" s="662" t="s">
        <v>577</v>
      </c>
      <c r="D129" s="663" t="s">
        <v>3245</v>
      </c>
      <c r="E129" s="662" t="s">
        <v>612</v>
      </c>
      <c r="F129" s="663" t="s">
        <v>3252</v>
      </c>
      <c r="G129" s="662" t="s">
        <v>625</v>
      </c>
      <c r="H129" s="662" t="s">
        <v>1063</v>
      </c>
      <c r="I129" s="662" t="s">
        <v>1064</v>
      </c>
      <c r="J129" s="662" t="s">
        <v>1065</v>
      </c>
      <c r="K129" s="662" t="s">
        <v>1066</v>
      </c>
      <c r="L129" s="664">
        <v>370.08404474945314</v>
      </c>
      <c r="M129" s="664">
        <v>12</v>
      </c>
      <c r="N129" s="665">
        <v>4441.0085369934377</v>
      </c>
    </row>
    <row r="130" spans="1:14" ht="14.4" customHeight="1" x14ac:dyDescent="0.3">
      <c r="A130" s="660" t="s">
        <v>572</v>
      </c>
      <c r="B130" s="661" t="s">
        <v>573</v>
      </c>
      <c r="C130" s="662" t="s">
        <v>577</v>
      </c>
      <c r="D130" s="663" t="s">
        <v>3245</v>
      </c>
      <c r="E130" s="662" t="s">
        <v>612</v>
      </c>
      <c r="F130" s="663" t="s">
        <v>3252</v>
      </c>
      <c r="G130" s="662" t="s">
        <v>625</v>
      </c>
      <c r="H130" s="662" t="s">
        <v>1067</v>
      </c>
      <c r="I130" s="662" t="s">
        <v>1068</v>
      </c>
      <c r="J130" s="662" t="s">
        <v>851</v>
      </c>
      <c r="K130" s="662" t="s">
        <v>1069</v>
      </c>
      <c r="L130" s="664">
        <v>74.86999999999999</v>
      </c>
      <c r="M130" s="664">
        <v>1</v>
      </c>
      <c r="N130" s="665">
        <v>74.86999999999999</v>
      </c>
    </row>
    <row r="131" spans="1:14" ht="14.4" customHeight="1" x14ac:dyDescent="0.3">
      <c r="A131" s="660" t="s">
        <v>572</v>
      </c>
      <c r="B131" s="661" t="s">
        <v>573</v>
      </c>
      <c r="C131" s="662" t="s">
        <v>577</v>
      </c>
      <c r="D131" s="663" t="s">
        <v>3245</v>
      </c>
      <c r="E131" s="662" t="s">
        <v>612</v>
      </c>
      <c r="F131" s="663" t="s">
        <v>3252</v>
      </c>
      <c r="G131" s="662" t="s">
        <v>625</v>
      </c>
      <c r="H131" s="662" t="s">
        <v>1070</v>
      </c>
      <c r="I131" s="662" t="s">
        <v>1070</v>
      </c>
      <c r="J131" s="662" t="s">
        <v>1071</v>
      </c>
      <c r="K131" s="662" t="s">
        <v>1072</v>
      </c>
      <c r="L131" s="664">
        <v>241.36763072329782</v>
      </c>
      <c r="M131" s="664">
        <v>3</v>
      </c>
      <c r="N131" s="665">
        <v>724.10289216989349</v>
      </c>
    </row>
    <row r="132" spans="1:14" ht="14.4" customHeight="1" x14ac:dyDescent="0.3">
      <c r="A132" s="660" t="s">
        <v>572</v>
      </c>
      <c r="B132" s="661" t="s">
        <v>573</v>
      </c>
      <c r="C132" s="662" t="s">
        <v>577</v>
      </c>
      <c r="D132" s="663" t="s">
        <v>3245</v>
      </c>
      <c r="E132" s="662" t="s">
        <v>612</v>
      </c>
      <c r="F132" s="663" t="s">
        <v>3252</v>
      </c>
      <c r="G132" s="662" t="s">
        <v>625</v>
      </c>
      <c r="H132" s="662" t="s">
        <v>1073</v>
      </c>
      <c r="I132" s="662" t="s">
        <v>1073</v>
      </c>
      <c r="J132" s="662" t="s">
        <v>1074</v>
      </c>
      <c r="K132" s="662" t="s">
        <v>1075</v>
      </c>
      <c r="L132" s="664">
        <v>108.91000000000001</v>
      </c>
      <c r="M132" s="664">
        <v>1</v>
      </c>
      <c r="N132" s="665">
        <v>108.91000000000001</v>
      </c>
    </row>
    <row r="133" spans="1:14" ht="14.4" customHeight="1" x14ac:dyDescent="0.3">
      <c r="A133" s="660" t="s">
        <v>572</v>
      </c>
      <c r="B133" s="661" t="s">
        <v>573</v>
      </c>
      <c r="C133" s="662" t="s">
        <v>577</v>
      </c>
      <c r="D133" s="663" t="s">
        <v>3245</v>
      </c>
      <c r="E133" s="662" t="s">
        <v>612</v>
      </c>
      <c r="F133" s="663" t="s">
        <v>3252</v>
      </c>
      <c r="G133" s="662" t="s">
        <v>625</v>
      </c>
      <c r="H133" s="662" t="s">
        <v>1076</v>
      </c>
      <c r="I133" s="662" t="s">
        <v>1077</v>
      </c>
      <c r="J133" s="662" t="s">
        <v>1078</v>
      </c>
      <c r="K133" s="662" t="s">
        <v>1079</v>
      </c>
      <c r="L133" s="664">
        <v>53.600016469082071</v>
      </c>
      <c r="M133" s="664">
        <v>4</v>
      </c>
      <c r="N133" s="665">
        <v>214.40006587632828</v>
      </c>
    </row>
    <row r="134" spans="1:14" ht="14.4" customHeight="1" x14ac:dyDescent="0.3">
      <c r="A134" s="660" t="s">
        <v>572</v>
      </c>
      <c r="B134" s="661" t="s">
        <v>573</v>
      </c>
      <c r="C134" s="662" t="s">
        <v>577</v>
      </c>
      <c r="D134" s="663" t="s">
        <v>3245</v>
      </c>
      <c r="E134" s="662" t="s">
        <v>612</v>
      </c>
      <c r="F134" s="663" t="s">
        <v>3252</v>
      </c>
      <c r="G134" s="662" t="s">
        <v>625</v>
      </c>
      <c r="H134" s="662" t="s">
        <v>1080</v>
      </c>
      <c r="I134" s="662" t="s">
        <v>1081</v>
      </c>
      <c r="J134" s="662" t="s">
        <v>1082</v>
      </c>
      <c r="K134" s="662" t="s">
        <v>1083</v>
      </c>
      <c r="L134" s="664">
        <v>96.76</v>
      </c>
      <c r="M134" s="664">
        <v>1</v>
      </c>
      <c r="N134" s="665">
        <v>96.76</v>
      </c>
    </row>
    <row r="135" spans="1:14" ht="14.4" customHeight="1" x14ac:dyDescent="0.3">
      <c r="A135" s="660" t="s">
        <v>572</v>
      </c>
      <c r="B135" s="661" t="s">
        <v>573</v>
      </c>
      <c r="C135" s="662" t="s">
        <v>577</v>
      </c>
      <c r="D135" s="663" t="s">
        <v>3245</v>
      </c>
      <c r="E135" s="662" t="s">
        <v>612</v>
      </c>
      <c r="F135" s="663" t="s">
        <v>3252</v>
      </c>
      <c r="G135" s="662" t="s">
        <v>625</v>
      </c>
      <c r="H135" s="662" t="s">
        <v>1084</v>
      </c>
      <c r="I135" s="662" t="s">
        <v>1085</v>
      </c>
      <c r="J135" s="662" t="s">
        <v>1086</v>
      </c>
      <c r="K135" s="662" t="s">
        <v>1087</v>
      </c>
      <c r="L135" s="664">
        <v>20.880000000000003</v>
      </c>
      <c r="M135" s="664">
        <v>60</v>
      </c>
      <c r="N135" s="665">
        <v>1252.8000000000002</v>
      </c>
    </row>
    <row r="136" spans="1:14" ht="14.4" customHeight="1" x14ac:dyDescent="0.3">
      <c r="A136" s="660" t="s">
        <v>572</v>
      </c>
      <c r="B136" s="661" t="s">
        <v>573</v>
      </c>
      <c r="C136" s="662" t="s">
        <v>577</v>
      </c>
      <c r="D136" s="663" t="s">
        <v>3245</v>
      </c>
      <c r="E136" s="662" t="s">
        <v>612</v>
      </c>
      <c r="F136" s="663" t="s">
        <v>3252</v>
      </c>
      <c r="G136" s="662" t="s">
        <v>625</v>
      </c>
      <c r="H136" s="662" t="s">
        <v>1088</v>
      </c>
      <c r="I136" s="662" t="s">
        <v>1089</v>
      </c>
      <c r="J136" s="662" t="s">
        <v>1090</v>
      </c>
      <c r="K136" s="662" t="s">
        <v>1091</v>
      </c>
      <c r="L136" s="664">
        <v>63.942672069541608</v>
      </c>
      <c r="M136" s="664">
        <v>14</v>
      </c>
      <c r="N136" s="665">
        <v>895.19740897358247</v>
      </c>
    </row>
    <row r="137" spans="1:14" ht="14.4" customHeight="1" x14ac:dyDescent="0.3">
      <c r="A137" s="660" t="s">
        <v>572</v>
      </c>
      <c r="B137" s="661" t="s">
        <v>573</v>
      </c>
      <c r="C137" s="662" t="s">
        <v>577</v>
      </c>
      <c r="D137" s="663" t="s">
        <v>3245</v>
      </c>
      <c r="E137" s="662" t="s">
        <v>612</v>
      </c>
      <c r="F137" s="663" t="s">
        <v>3252</v>
      </c>
      <c r="G137" s="662" t="s">
        <v>625</v>
      </c>
      <c r="H137" s="662" t="s">
        <v>1092</v>
      </c>
      <c r="I137" s="662" t="s">
        <v>1093</v>
      </c>
      <c r="J137" s="662" t="s">
        <v>1094</v>
      </c>
      <c r="K137" s="662" t="s">
        <v>1095</v>
      </c>
      <c r="L137" s="664">
        <v>35.879999999999995</v>
      </c>
      <c r="M137" s="664">
        <v>3</v>
      </c>
      <c r="N137" s="665">
        <v>107.63999999999999</v>
      </c>
    </row>
    <row r="138" spans="1:14" ht="14.4" customHeight="1" x14ac:dyDescent="0.3">
      <c r="A138" s="660" t="s">
        <v>572</v>
      </c>
      <c r="B138" s="661" t="s">
        <v>573</v>
      </c>
      <c r="C138" s="662" t="s">
        <v>577</v>
      </c>
      <c r="D138" s="663" t="s">
        <v>3245</v>
      </c>
      <c r="E138" s="662" t="s">
        <v>612</v>
      </c>
      <c r="F138" s="663" t="s">
        <v>3252</v>
      </c>
      <c r="G138" s="662" t="s">
        <v>625</v>
      </c>
      <c r="H138" s="662" t="s">
        <v>1096</v>
      </c>
      <c r="I138" s="662" t="s">
        <v>1097</v>
      </c>
      <c r="J138" s="662" t="s">
        <v>1098</v>
      </c>
      <c r="K138" s="662" t="s">
        <v>1099</v>
      </c>
      <c r="L138" s="664">
        <v>81.198797820284355</v>
      </c>
      <c r="M138" s="664">
        <v>1</v>
      </c>
      <c r="N138" s="665">
        <v>81.198797820284355</v>
      </c>
    </row>
    <row r="139" spans="1:14" ht="14.4" customHeight="1" x14ac:dyDescent="0.3">
      <c r="A139" s="660" t="s">
        <v>572</v>
      </c>
      <c r="B139" s="661" t="s">
        <v>573</v>
      </c>
      <c r="C139" s="662" t="s">
        <v>577</v>
      </c>
      <c r="D139" s="663" t="s">
        <v>3245</v>
      </c>
      <c r="E139" s="662" t="s">
        <v>612</v>
      </c>
      <c r="F139" s="663" t="s">
        <v>3252</v>
      </c>
      <c r="G139" s="662" t="s">
        <v>625</v>
      </c>
      <c r="H139" s="662" t="s">
        <v>1100</v>
      </c>
      <c r="I139" s="662" t="s">
        <v>1101</v>
      </c>
      <c r="J139" s="662" t="s">
        <v>1102</v>
      </c>
      <c r="K139" s="662" t="s">
        <v>1103</v>
      </c>
      <c r="L139" s="664">
        <v>52.169999999999995</v>
      </c>
      <c r="M139" s="664">
        <v>4</v>
      </c>
      <c r="N139" s="665">
        <v>208.67999999999998</v>
      </c>
    </row>
    <row r="140" spans="1:14" ht="14.4" customHeight="1" x14ac:dyDescent="0.3">
      <c r="A140" s="660" t="s">
        <v>572</v>
      </c>
      <c r="B140" s="661" t="s">
        <v>573</v>
      </c>
      <c r="C140" s="662" t="s">
        <v>577</v>
      </c>
      <c r="D140" s="663" t="s">
        <v>3245</v>
      </c>
      <c r="E140" s="662" t="s">
        <v>612</v>
      </c>
      <c r="F140" s="663" t="s">
        <v>3252</v>
      </c>
      <c r="G140" s="662" t="s">
        <v>625</v>
      </c>
      <c r="H140" s="662" t="s">
        <v>1104</v>
      </c>
      <c r="I140" s="662" t="s">
        <v>1105</v>
      </c>
      <c r="J140" s="662" t="s">
        <v>1106</v>
      </c>
      <c r="K140" s="662" t="s">
        <v>1107</v>
      </c>
      <c r="L140" s="664">
        <v>14.678099487209504</v>
      </c>
      <c r="M140" s="664">
        <v>86</v>
      </c>
      <c r="N140" s="665">
        <v>1262.3165559000174</v>
      </c>
    </row>
    <row r="141" spans="1:14" ht="14.4" customHeight="1" x14ac:dyDescent="0.3">
      <c r="A141" s="660" t="s">
        <v>572</v>
      </c>
      <c r="B141" s="661" t="s">
        <v>573</v>
      </c>
      <c r="C141" s="662" t="s">
        <v>577</v>
      </c>
      <c r="D141" s="663" t="s">
        <v>3245</v>
      </c>
      <c r="E141" s="662" t="s">
        <v>612</v>
      </c>
      <c r="F141" s="663" t="s">
        <v>3252</v>
      </c>
      <c r="G141" s="662" t="s">
        <v>625</v>
      </c>
      <c r="H141" s="662" t="s">
        <v>1108</v>
      </c>
      <c r="I141" s="662" t="s">
        <v>1109</v>
      </c>
      <c r="J141" s="662" t="s">
        <v>1110</v>
      </c>
      <c r="K141" s="662" t="s">
        <v>1111</v>
      </c>
      <c r="L141" s="664">
        <v>9.4133501724227759</v>
      </c>
      <c r="M141" s="664">
        <v>677</v>
      </c>
      <c r="N141" s="665">
        <v>6372.838066730219</v>
      </c>
    </row>
    <row r="142" spans="1:14" ht="14.4" customHeight="1" x14ac:dyDescent="0.3">
      <c r="A142" s="660" t="s">
        <v>572</v>
      </c>
      <c r="B142" s="661" t="s">
        <v>573</v>
      </c>
      <c r="C142" s="662" t="s">
        <v>577</v>
      </c>
      <c r="D142" s="663" t="s">
        <v>3245</v>
      </c>
      <c r="E142" s="662" t="s">
        <v>612</v>
      </c>
      <c r="F142" s="663" t="s">
        <v>3252</v>
      </c>
      <c r="G142" s="662" t="s">
        <v>625</v>
      </c>
      <c r="H142" s="662" t="s">
        <v>1112</v>
      </c>
      <c r="I142" s="662" t="s">
        <v>215</v>
      </c>
      <c r="J142" s="662" t="s">
        <v>1113</v>
      </c>
      <c r="K142" s="662"/>
      <c r="L142" s="664">
        <v>137.88999999999999</v>
      </c>
      <c r="M142" s="664">
        <v>3</v>
      </c>
      <c r="N142" s="665">
        <v>413.66999999999996</v>
      </c>
    </row>
    <row r="143" spans="1:14" ht="14.4" customHeight="1" x14ac:dyDescent="0.3">
      <c r="A143" s="660" t="s">
        <v>572</v>
      </c>
      <c r="B143" s="661" t="s">
        <v>573</v>
      </c>
      <c r="C143" s="662" t="s">
        <v>577</v>
      </c>
      <c r="D143" s="663" t="s">
        <v>3245</v>
      </c>
      <c r="E143" s="662" t="s">
        <v>612</v>
      </c>
      <c r="F143" s="663" t="s">
        <v>3252</v>
      </c>
      <c r="G143" s="662" t="s">
        <v>625</v>
      </c>
      <c r="H143" s="662" t="s">
        <v>1114</v>
      </c>
      <c r="I143" s="662" t="s">
        <v>215</v>
      </c>
      <c r="J143" s="662" t="s">
        <v>1115</v>
      </c>
      <c r="K143" s="662"/>
      <c r="L143" s="664">
        <v>275.77</v>
      </c>
      <c r="M143" s="664">
        <v>2</v>
      </c>
      <c r="N143" s="665">
        <v>551.54</v>
      </c>
    </row>
    <row r="144" spans="1:14" ht="14.4" customHeight="1" x14ac:dyDescent="0.3">
      <c r="A144" s="660" t="s">
        <v>572</v>
      </c>
      <c r="B144" s="661" t="s">
        <v>573</v>
      </c>
      <c r="C144" s="662" t="s">
        <v>577</v>
      </c>
      <c r="D144" s="663" t="s">
        <v>3245</v>
      </c>
      <c r="E144" s="662" t="s">
        <v>612</v>
      </c>
      <c r="F144" s="663" t="s">
        <v>3252</v>
      </c>
      <c r="G144" s="662" t="s">
        <v>625</v>
      </c>
      <c r="H144" s="662" t="s">
        <v>1116</v>
      </c>
      <c r="I144" s="662" t="s">
        <v>1117</v>
      </c>
      <c r="J144" s="662" t="s">
        <v>1118</v>
      </c>
      <c r="K144" s="662" t="s">
        <v>1119</v>
      </c>
      <c r="L144" s="664">
        <v>162.96977338128741</v>
      </c>
      <c r="M144" s="664">
        <v>7</v>
      </c>
      <c r="N144" s="665">
        <v>1140.7884136690118</v>
      </c>
    </row>
    <row r="145" spans="1:14" ht="14.4" customHeight="1" x14ac:dyDescent="0.3">
      <c r="A145" s="660" t="s">
        <v>572</v>
      </c>
      <c r="B145" s="661" t="s">
        <v>573</v>
      </c>
      <c r="C145" s="662" t="s">
        <v>577</v>
      </c>
      <c r="D145" s="663" t="s">
        <v>3245</v>
      </c>
      <c r="E145" s="662" t="s">
        <v>612</v>
      </c>
      <c r="F145" s="663" t="s">
        <v>3252</v>
      </c>
      <c r="G145" s="662" t="s">
        <v>625</v>
      </c>
      <c r="H145" s="662" t="s">
        <v>1120</v>
      </c>
      <c r="I145" s="662" t="s">
        <v>1121</v>
      </c>
      <c r="J145" s="662" t="s">
        <v>1122</v>
      </c>
      <c r="K145" s="662" t="s">
        <v>1123</v>
      </c>
      <c r="L145" s="664">
        <v>85.2</v>
      </c>
      <c r="M145" s="664">
        <v>1</v>
      </c>
      <c r="N145" s="665">
        <v>85.2</v>
      </c>
    </row>
    <row r="146" spans="1:14" ht="14.4" customHeight="1" x14ac:dyDescent="0.3">
      <c r="A146" s="660" t="s">
        <v>572</v>
      </c>
      <c r="B146" s="661" t="s">
        <v>573</v>
      </c>
      <c r="C146" s="662" t="s">
        <v>577</v>
      </c>
      <c r="D146" s="663" t="s">
        <v>3245</v>
      </c>
      <c r="E146" s="662" t="s">
        <v>612</v>
      </c>
      <c r="F146" s="663" t="s">
        <v>3252</v>
      </c>
      <c r="G146" s="662" t="s">
        <v>625</v>
      </c>
      <c r="H146" s="662" t="s">
        <v>1124</v>
      </c>
      <c r="I146" s="662" t="s">
        <v>1125</v>
      </c>
      <c r="J146" s="662" t="s">
        <v>660</v>
      </c>
      <c r="K146" s="662" t="s">
        <v>1126</v>
      </c>
      <c r="L146" s="664">
        <v>55.547894436717492</v>
      </c>
      <c r="M146" s="664">
        <v>10</v>
      </c>
      <c r="N146" s="665">
        <v>555.4789443671749</v>
      </c>
    </row>
    <row r="147" spans="1:14" ht="14.4" customHeight="1" x14ac:dyDescent="0.3">
      <c r="A147" s="660" t="s">
        <v>572</v>
      </c>
      <c r="B147" s="661" t="s">
        <v>573</v>
      </c>
      <c r="C147" s="662" t="s">
        <v>577</v>
      </c>
      <c r="D147" s="663" t="s">
        <v>3245</v>
      </c>
      <c r="E147" s="662" t="s">
        <v>612</v>
      </c>
      <c r="F147" s="663" t="s">
        <v>3252</v>
      </c>
      <c r="G147" s="662" t="s">
        <v>625</v>
      </c>
      <c r="H147" s="662" t="s">
        <v>1127</v>
      </c>
      <c r="I147" s="662" t="s">
        <v>1128</v>
      </c>
      <c r="J147" s="662" t="s">
        <v>1129</v>
      </c>
      <c r="K147" s="662" t="s">
        <v>1130</v>
      </c>
      <c r="L147" s="664">
        <v>76.409997338592845</v>
      </c>
      <c r="M147" s="664">
        <v>1</v>
      </c>
      <c r="N147" s="665">
        <v>76.409997338592845</v>
      </c>
    </row>
    <row r="148" spans="1:14" ht="14.4" customHeight="1" x14ac:dyDescent="0.3">
      <c r="A148" s="660" t="s">
        <v>572</v>
      </c>
      <c r="B148" s="661" t="s">
        <v>573</v>
      </c>
      <c r="C148" s="662" t="s">
        <v>577</v>
      </c>
      <c r="D148" s="663" t="s">
        <v>3245</v>
      </c>
      <c r="E148" s="662" t="s">
        <v>612</v>
      </c>
      <c r="F148" s="663" t="s">
        <v>3252</v>
      </c>
      <c r="G148" s="662" t="s">
        <v>625</v>
      </c>
      <c r="H148" s="662" t="s">
        <v>1131</v>
      </c>
      <c r="I148" s="662" t="s">
        <v>215</v>
      </c>
      <c r="J148" s="662" t="s">
        <v>1132</v>
      </c>
      <c r="K148" s="662"/>
      <c r="L148" s="664">
        <v>75.165129776170019</v>
      </c>
      <c r="M148" s="664">
        <v>2</v>
      </c>
      <c r="N148" s="665">
        <v>150.33025955234004</v>
      </c>
    </row>
    <row r="149" spans="1:14" ht="14.4" customHeight="1" x14ac:dyDescent="0.3">
      <c r="A149" s="660" t="s">
        <v>572</v>
      </c>
      <c r="B149" s="661" t="s">
        <v>573</v>
      </c>
      <c r="C149" s="662" t="s">
        <v>577</v>
      </c>
      <c r="D149" s="663" t="s">
        <v>3245</v>
      </c>
      <c r="E149" s="662" t="s">
        <v>612</v>
      </c>
      <c r="F149" s="663" t="s">
        <v>3252</v>
      </c>
      <c r="G149" s="662" t="s">
        <v>625</v>
      </c>
      <c r="H149" s="662" t="s">
        <v>1133</v>
      </c>
      <c r="I149" s="662" t="s">
        <v>1133</v>
      </c>
      <c r="J149" s="662" t="s">
        <v>633</v>
      </c>
      <c r="K149" s="662" t="s">
        <v>1134</v>
      </c>
      <c r="L149" s="664">
        <v>291.1153846153847</v>
      </c>
      <c r="M149" s="664">
        <v>26</v>
      </c>
      <c r="N149" s="665">
        <v>7569.0000000000018</v>
      </c>
    </row>
    <row r="150" spans="1:14" ht="14.4" customHeight="1" x14ac:dyDescent="0.3">
      <c r="A150" s="660" t="s">
        <v>572</v>
      </c>
      <c r="B150" s="661" t="s">
        <v>573</v>
      </c>
      <c r="C150" s="662" t="s">
        <v>577</v>
      </c>
      <c r="D150" s="663" t="s">
        <v>3245</v>
      </c>
      <c r="E150" s="662" t="s">
        <v>612</v>
      </c>
      <c r="F150" s="663" t="s">
        <v>3252</v>
      </c>
      <c r="G150" s="662" t="s">
        <v>625</v>
      </c>
      <c r="H150" s="662" t="s">
        <v>1135</v>
      </c>
      <c r="I150" s="662" t="s">
        <v>1136</v>
      </c>
      <c r="J150" s="662" t="s">
        <v>1137</v>
      </c>
      <c r="K150" s="662" t="s">
        <v>1138</v>
      </c>
      <c r="L150" s="664">
        <v>71.009756625283856</v>
      </c>
      <c r="M150" s="664">
        <v>24</v>
      </c>
      <c r="N150" s="665">
        <v>1704.2341590068127</v>
      </c>
    </row>
    <row r="151" spans="1:14" ht="14.4" customHeight="1" x14ac:dyDescent="0.3">
      <c r="A151" s="660" t="s">
        <v>572</v>
      </c>
      <c r="B151" s="661" t="s">
        <v>573</v>
      </c>
      <c r="C151" s="662" t="s">
        <v>577</v>
      </c>
      <c r="D151" s="663" t="s">
        <v>3245</v>
      </c>
      <c r="E151" s="662" t="s">
        <v>612</v>
      </c>
      <c r="F151" s="663" t="s">
        <v>3252</v>
      </c>
      <c r="G151" s="662" t="s">
        <v>625</v>
      </c>
      <c r="H151" s="662" t="s">
        <v>1139</v>
      </c>
      <c r="I151" s="662" t="s">
        <v>1140</v>
      </c>
      <c r="J151" s="662" t="s">
        <v>1141</v>
      </c>
      <c r="K151" s="662" t="s">
        <v>1142</v>
      </c>
      <c r="L151" s="664">
        <v>372.3599999999999</v>
      </c>
      <c r="M151" s="664">
        <v>3</v>
      </c>
      <c r="N151" s="665">
        <v>1117.0799999999997</v>
      </c>
    </row>
    <row r="152" spans="1:14" ht="14.4" customHeight="1" x14ac:dyDescent="0.3">
      <c r="A152" s="660" t="s">
        <v>572</v>
      </c>
      <c r="B152" s="661" t="s">
        <v>573</v>
      </c>
      <c r="C152" s="662" t="s">
        <v>577</v>
      </c>
      <c r="D152" s="663" t="s">
        <v>3245</v>
      </c>
      <c r="E152" s="662" t="s">
        <v>612</v>
      </c>
      <c r="F152" s="663" t="s">
        <v>3252</v>
      </c>
      <c r="G152" s="662" t="s">
        <v>625</v>
      </c>
      <c r="H152" s="662" t="s">
        <v>1143</v>
      </c>
      <c r="I152" s="662" t="s">
        <v>1144</v>
      </c>
      <c r="J152" s="662" t="s">
        <v>1145</v>
      </c>
      <c r="K152" s="662" t="s">
        <v>1146</v>
      </c>
      <c r="L152" s="664">
        <v>1100.7319778608526</v>
      </c>
      <c r="M152" s="664">
        <v>2</v>
      </c>
      <c r="N152" s="665">
        <v>2201.4639557217051</v>
      </c>
    </row>
    <row r="153" spans="1:14" ht="14.4" customHeight="1" x14ac:dyDescent="0.3">
      <c r="A153" s="660" t="s">
        <v>572</v>
      </c>
      <c r="B153" s="661" t="s">
        <v>573</v>
      </c>
      <c r="C153" s="662" t="s">
        <v>577</v>
      </c>
      <c r="D153" s="663" t="s">
        <v>3245</v>
      </c>
      <c r="E153" s="662" t="s">
        <v>612</v>
      </c>
      <c r="F153" s="663" t="s">
        <v>3252</v>
      </c>
      <c r="G153" s="662" t="s">
        <v>625</v>
      </c>
      <c r="H153" s="662" t="s">
        <v>1147</v>
      </c>
      <c r="I153" s="662" t="s">
        <v>1148</v>
      </c>
      <c r="J153" s="662" t="s">
        <v>1149</v>
      </c>
      <c r="K153" s="662" t="s">
        <v>1150</v>
      </c>
      <c r="L153" s="664">
        <v>85.764544918227841</v>
      </c>
      <c r="M153" s="664">
        <v>11</v>
      </c>
      <c r="N153" s="665">
        <v>943.40999410050631</v>
      </c>
    </row>
    <row r="154" spans="1:14" ht="14.4" customHeight="1" x14ac:dyDescent="0.3">
      <c r="A154" s="660" t="s">
        <v>572</v>
      </c>
      <c r="B154" s="661" t="s">
        <v>573</v>
      </c>
      <c r="C154" s="662" t="s">
        <v>577</v>
      </c>
      <c r="D154" s="663" t="s">
        <v>3245</v>
      </c>
      <c r="E154" s="662" t="s">
        <v>612</v>
      </c>
      <c r="F154" s="663" t="s">
        <v>3252</v>
      </c>
      <c r="G154" s="662" t="s">
        <v>625</v>
      </c>
      <c r="H154" s="662" t="s">
        <v>1151</v>
      </c>
      <c r="I154" s="662" t="s">
        <v>1152</v>
      </c>
      <c r="J154" s="662" t="s">
        <v>1153</v>
      </c>
      <c r="K154" s="662" t="s">
        <v>1154</v>
      </c>
      <c r="L154" s="664">
        <v>19.487006541295703</v>
      </c>
      <c r="M154" s="664">
        <v>111</v>
      </c>
      <c r="N154" s="665">
        <v>2163.0577260838231</v>
      </c>
    </row>
    <row r="155" spans="1:14" ht="14.4" customHeight="1" x14ac:dyDescent="0.3">
      <c r="A155" s="660" t="s">
        <v>572</v>
      </c>
      <c r="B155" s="661" t="s">
        <v>573</v>
      </c>
      <c r="C155" s="662" t="s">
        <v>577</v>
      </c>
      <c r="D155" s="663" t="s">
        <v>3245</v>
      </c>
      <c r="E155" s="662" t="s">
        <v>612</v>
      </c>
      <c r="F155" s="663" t="s">
        <v>3252</v>
      </c>
      <c r="G155" s="662" t="s">
        <v>625</v>
      </c>
      <c r="H155" s="662" t="s">
        <v>1155</v>
      </c>
      <c r="I155" s="662" t="s">
        <v>1156</v>
      </c>
      <c r="J155" s="662" t="s">
        <v>1157</v>
      </c>
      <c r="K155" s="662" t="s">
        <v>1158</v>
      </c>
      <c r="L155" s="664">
        <v>54.330000000000005</v>
      </c>
      <c r="M155" s="664">
        <v>3</v>
      </c>
      <c r="N155" s="665">
        <v>162.99</v>
      </c>
    </row>
    <row r="156" spans="1:14" ht="14.4" customHeight="1" x14ac:dyDescent="0.3">
      <c r="A156" s="660" t="s">
        <v>572</v>
      </c>
      <c r="B156" s="661" t="s">
        <v>573</v>
      </c>
      <c r="C156" s="662" t="s">
        <v>577</v>
      </c>
      <c r="D156" s="663" t="s">
        <v>3245</v>
      </c>
      <c r="E156" s="662" t="s">
        <v>612</v>
      </c>
      <c r="F156" s="663" t="s">
        <v>3252</v>
      </c>
      <c r="G156" s="662" t="s">
        <v>625</v>
      </c>
      <c r="H156" s="662" t="s">
        <v>1159</v>
      </c>
      <c r="I156" s="662" t="s">
        <v>1160</v>
      </c>
      <c r="J156" s="662" t="s">
        <v>1161</v>
      </c>
      <c r="K156" s="662" t="s">
        <v>1162</v>
      </c>
      <c r="L156" s="664">
        <v>117.18946247229938</v>
      </c>
      <c r="M156" s="664">
        <v>42</v>
      </c>
      <c r="N156" s="665">
        <v>4921.957423836574</v>
      </c>
    </row>
    <row r="157" spans="1:14" ht="14.4" customHeight="1" x14ac:dyDescent="0.3">
      <c r="A157" s="660" t="s">
        <v>572</v>
      </c>
      <c r="B157" s="661" t="s">
        <v>573</v>
      </c>
      <c r="C157" s="662" t="s">
        <v>577</v>
      </c>
      <c r="D157" s="663" t="s">
        <v>3245</v>
      </c>
      <c r="E157" s="662" t="s">
        <v>612</v>
      </c>
      <c r="F157" s="663" t="s">
        <v>3252</v>
      </c>
      <c r="G157" s="662" t="s">
        <v>625</v>
      </c>
      <c r="H157" s="662" t="s">
        <v>1163</v>
      </c>
      <c r="I157" s="662" t="s">
        <v>1163</v>
      </c>
      <c r="J157" s="662" t="s">
        <v>1164</v>
      </c>
      <c r="K157" s="662" t="s">
        <v>1165</v>
      </c>
      <c r="L157" s="664">
        <v>167.75073166250402</v>
      </c>
      <c r="M157" s="664">
        <v>3</v>
      </c>
      <c r="N157" s="665">
        <v>503.2521949875121</v>
      </c>
    </row>
    <row r="158" spans="1:14" ht="14.4" customHeight="1" x14ac:dyDescent="0.3">
      <c r="A158" s="660" t="s">
        <v>572</v>
      </c>
      <c r="B158" s="661" t="s">
        <v>573</v>
      </c>
      <c r="C158" s="662" t="s">
        <v>577</v>
      </c>
      <c r="D158" s="663" t="s">
        <v>3245</v>
      </c>
      <c r="E158" s="662" t="s">
        <v>612</v>
      </c>
      <c r="F158" s="663" t="s">
        <v>3252</v>
      </c>
      <c r="G158" s="662" t="s">
        <v>625</v>
      </c>
      <c r="H158" s="662" t="s">
        <v>1166</v>
      </c>
      <c r="I158" s="662" t="s">
        <v>1166</v>
      </c>
      <c r="J158" s="662" t="s">
        <v>1164</v>
      </c>
      <c r="K158" s="662" t="s">
        <v>1167</v>
      </c>
      <c r="L158" s="664">
        <v>279.57999999999993</v>
      </c>
      <c r="M158" s="664">
        <v>1</v>
      </c>
      <c r="N158" s="665">
        <v>279.57999999999993</v>
      </c>
    </row>
    <row r="159" spans="1:14" ht="14.4" customHeight="1" x14ac:dyDescent="0.3">
      <c r="A159" s="660" t="s">
        <v>572</v>
      </c>
      <c r="B159" s="661" t="s">
        <v>573</v>
      </c>
      <c r="C159" s="662" t="s">
        <v>577</v>
      </c>
      <c r="D159" s="663" t="s">
        <v>3245</v>
      </c>
      <c r="E159" s="662" t="s">
        <v>612</v>
      </c>
      <c r="F159" s="663" t="s">
        <v>3252</v>
      </c>
      <c r="G159" s="662" t="s">
        <v>625</v>
      </c>
      <c r="H159" s="662" t="s">
        <v>1168</v>
      </c>
      <c r="I159" s="662" t="s">
        <v>1169</v>
      </c>
      <c r="J159" s="662" t="s">
        <v>1170</v>
      </c>
      <c r="K159" s="662"/>
      <c r="L159" s="664">
        <v>78.00948508136166</v>
      </c>
      <c r="M159" s="664">
        <v>1</v>
      </c>
      <c r="N159" s="665">
        <v>78.00948508136166</v>
      </c>
    </row>
    <row r="160" spans="1:14" ht="14.4" customHeight="1" x14ac:dyDescent="0.3">
      <c r="A160" s="660" t="s">
        <v>572</v>
      </c>
      <c r="B160" s="661" t="s">
        <v>573</v>
      </c>
      <c r="C160" s="662" t="s">
        <v>577</v>
      </c>
      <c r="D160" s="663" t="s">
        <v>3245</v>
      </c>
      <c r="E160" s="662" t="s">
        <v>612</v>
      </c>
      <c r="F160" s="663" t="s">
        <v>3252</v>
      </c>
      <c r="G160" s="662" t="s">
        <v>625</v>
      </c>
      <c r="H160" s="662" t="s">
        <v>1171</v>
      </c>
      <c r="I160" s="662" t="s">
        <v>1172</v>
      </c>
      <c r="J160" s="662" t="s">
        <v>1173</v>
      </c>
      <c r="K160" s="662" t="s">
        <v>1174</v>
      </c>
      <c r="L160" s="664">
        <v>52.147055351526866</v>
      </c>
      <c r="M160" s="664">
        <v>14</v>
      </c>
      <c r="N160" s="665">
        <v>730.05877492137608</v>
      </c>
    </row>
    <row r="161" spans="1:14" ht="14.4" customHeight="1" x14ac:dyDescent="0.3">
      <c r="A161" s="660" t="s">
        <v>572</v>
      </c>
      <c r="B161" s="661" t="s">
        <v>573</v>
      </c>
      <c r="C161" s="662" t="s">
        <v>577</v>
      </c>
      <c r="D161" s="663" t="s">
        <v>3245</v>
      </c>
      <c r="E161" s="662" t="s">
        <v>612</v>
      </c>
      <c r="F161" s="663" t="s">
        <v>3252</v>
      </c>
      <c r="G161" s="662" t="s">
        <v>625</v>
      </c>
      <c r="H161" s="662" t="s">
        <v>1175</v>
      </c>
      <c r="I161" s="662" t="s">
        <v>215</v>
      </c>
      <c r="J161" s="662" t="s">
        <v>1176</v>
      </c>
      <c r="K161" s="662"/>
      <c r="L161" s="664">
        <v>90.575000000000003</v>
      </c>
      <c r="M161" s="664">
        <v>1</v>
      </c>
      <c r="N161" s="665">
        <v>90.575000000000003</v>
      </c>
    </row>
    <row r="162" spans="1:14" ht="14.4" customHeight="1" x14ac:dyDescent="0.3">
      <c r="A162" s="660" t="s">
        <v>572</v>
      </c>
      <c r="B162" s="661" t="s">
        <v>573</v>
      </c>
      <c r="C162" s="662" t="s">
        <v>577</v>
      </c>
      <c r="D162" s="663" t="s">
        <v>3245</v>
      </c>
      <c r="E162" s="662" t="s">
        <v>612</v>
      </c>
      <c r="F162" s="663" t="s">
        <v>3252</v>
      </c>
      <c r="G162" s="662" t="s">
        <v>625</v>
      </c>
      <c r="H162" s="662" t="s">
        <v>1177</v>
      </c>
      <c r="I162" s="662" t="s">
        <v>1178</v>
      </c>
      <c r="J162" s="662" t="s">
        <v>680</v>
      </c>
      <c r="K162" s="662" t="s">
        <v>1179</v>
      </c>
      <c r="L162" s="664">
        <v>93.94</v>
      </c>
      <c r="M162" s="664">
        <v>18</v>
      </c>
      <c r="N162" s="665">
        <v>1690.92</v>
      </c>
    </row>
    <row r="163" spans="1:14" ht="14.4" customHeight="1" x14ac:dyDescent="0.3">
      <c r="A163" s="660" t="s">
        <v>572</v>
      </c>
      <c r="B163" s="661" t="s">
        <v>573</v>
      </c>
      <c r="C163" s="662" t="s">
        <v>577</v>
      </c>
      <c r="D163" s="663" t="s">
        <v>3245</v>
      </c>
      <c r="E163" s="662" t="s">
        <v>612</v>
      </c>
      <c r="F163" s="663" t="s">
        <v>3252</v>
      </c>
      <c r="G163" s="662" t="s">
        <v>625</v>
      </c>
      <c r="H163" s="662" t="s">
        <v>1180</v>
      </c>
      <c r="I163" s="662" t="s">
        <v>1181</v>
      </c>
      <c r="J163" s="662" t="s">
        <v>1182</v>
      </c>
      <c r="K163" s="662" t="s">
        <v>1183</v>
      </c>
      <c r="L163" s="664">
        <v>122.59968885319535</v>
      </c>
      <c r="M163" s="664">
        <v>2</v>
      </c>
      <c r="N163" s="665">
        <v>245.19937770639069</v>
      </c>
    </row>
    <row r="164" spans="1:14" ht="14.4" customHeight="1" x14ac:dyDescent="0.3">
      <c r="A164" s="660" t="s">
        <v>572</v>
      </c>
      <c r="B164" s="661" t="s">
        <v>573</v>
      </c>
      <c r="C164" s="662" t="s">
        <v>577</v>
      </c>
      <c r="D164" s="663" t="s">
        <v>3245</v>
      </c>
      <c r="E164" s="662" t="s">
        <v>612</v>
      </c>
      <c r="F164" s="663" t="s">
        <v>3252</v>
      </c>
      <c r="G164" s="662" t="s">
        <v>625</v>
      </c>
      <c r="H164" s="662" t="s">
        <v>1184</v>
      </c>
      <c r="I164" s="662" t="s">
        <v>1185</v>
      </c>
      <c r="J164" s="662" t="s">
        <v>1186</v>
      </c>
      <c r="K164" s="662" t="s">
        <v>1187</v>
      </c>
      <c r="L164" s="664">
        <v>294.82988246768247</v>
      </c>
      <c r="M164" s="664">
        <v>18</v>
      </c>
      <c r="N164" s="665">
        <v>5306.9378844182847</v>
      </c>
    </row>
    <row r="165" spans="1:14" ht="14.4" customHeight="1" x14ac:dyDescent="0.3">
      <c r="A165" s="660" t="s">
        <v>572</v>
      </c>
      <c r="B165" s="661" t="s">
        <v>573</v>
      </c>
      <c r="C165" s="662" t="s">
        <v>577</v>
      </c>
      <c r="D165" s="663" t="s">
        <v>3245</v>
      </c>
      <c r="E165" s="662" t="s">
        <v>612</v>
      </c>
      <c r="F165" s="663" t="s">
        <v>3252</v>
      </c>
      <c r="G165" s="662" t="s">
        <v>625</v>
      </c>
      <c r="H165" s="662" t="s">
        <v>1188</v>
      </c>
      <c r="I165" s="662" t="s">
        <v>1189</v>
      </c>
      <c r="J165" s="662" t="s">
        <v>1190</v>
      </c>
      <c r="K165" s="662" t="s">
        <v>1191</v>
      </c>
      <c r="L165" s="664">
        <v>104.06983302528815</v>
      </c>
      <c r="M165" s="664">
        <v>42</v>
      </c>
      <c r="N165" s="665">
        <v>4370.9329870621023</v>
      </c>
    </row>
    <row r="166" spans="1:14" ht="14.4" customHeight="1" x14ac:dyDescent="0.3">
      <c r="A166" s="660" t="s">
        <v>572</v>
      </c>
      <c r="B166" s="661" t="s">
        <v>573</v>
      </c>
      <c r="C166" s="662" t="s">
        <v>577</v>
      </c>
      <c r="D166" s="663" t="s">
        <v>3245</v>
      </c>
      <c r="E166" s="662" t="s">
        <v>612</v>
      </c>
      <c r="F166" s="663" t="s">
        <v>3252</v>
      </c>
      <c r="G166" s="662" t="s">
        <v>625</v>
      </c>
      <c r="H166" s="662" t="s">
        <v>1192</v>
      </c>
      <c r="I166" s="662" t="s">
        <v>1193</v>
      </c>
      <c r="J166" s="662" t="s">
        <v>1194</v>
      </c>
      <c r="K166" s="662" t="s">
        <v>1195</v>
      </c>
      <c r="L166" s="664">
        <v>779.06</v>
      </c>
      <c r="M166" s="664">
        <v>2</v>
      </c>
      <c r="N166" s="665">
        <v>1558.12</v>
      </c>
    </row>
    <row r="167" spans="1:14" ht="14.4" customHeight="1" x14ac:dyDescent="0.3">
      <c r="A167" s="660" t="s">
        <v>572</v>
      </c>
      <c r="B167" s="661" t="s">
        <v>573</v>
      </c>
      <c r="C167" s="662" t="s">
        <v>577</v>
      </c>
      <c r="D167" s="663" t="s">
        <v>3245</v>
      </c>
      <c r="E167" s="662" t="s">
        <v>612</v>
      </c>
      <c r="F167" s="663" t="s">
        <v>3252</v>
      </c>
      <c r="G167" s="662" t="s">
        <v>625</v>
      </c>
      <c r="H167" s="662" t="s">
        <v>1196</v>
      </c>
      <c r="I167" s="662" t="s">
        <v>1197</v>
      </c>
      <c r="J167" s="662" t="s">
        <v>1198</v>
      </c>
      <c r="K167" s="662" t="s">
        <v>1199</v>
      </c>
      <c r="L167" s="664">
        <v>92.614999999999981</v>
      </c>
      <c r="M167" s="664">
        <v>2</v>
      </c>
      <c r="N167" s="665">
        <v>185.22999999999996</v>
      </c>
    </row>
    <row r="168" spans="1:14" ht="14.4" customHeight="1" x14ac:dyDescent="0.3">
      <c r="A168" s="660" t="s">
        <v>572</v>
      </c>
      <c r="B168" s="661" t="s">
        <v>573</v>
      </c>
      <c r="C168" s="662" t="s">
        <v>577</v>
      </c>
      <c r="D168" s="663" t="s">
        <v>3245</v>
      </c>
      <c r="E168" s="662" t="s">
        <v>612</v>
      </c>
      <c r="F168" s="663" t="s">
        <v>3252</v>
      </c>
      <c r="G168" s="662" t="s">
        <v>625</v>
      </c>
      <c r="H168" s="662" t="s">
        <v>1200</v>
      </c>
      <c r="I168" s="662" t="s">
        <v>1201</v>
      </c>
      <c r="J168" s="662" t="s">
        <v>1202</v>
      </c>
      <c r="K168" s="662" t="s">
        <v>1203</v>
      </c>
      <c r="L168" s="664">
        <v>693.10000000000014</v>
      </c>
      <c r="M168" s="664">
        <v>1</v>
      </c>
      <c r="N168" s="665">
        <v>693.10000000000014</v>
      </c>
    </row>
    <row r="169" spans="1:14" ht="14.4" customHeight="1" x14ac:dyDescent="0.3">
      <c r="A169" s="660" t="s">
        <v>572</v>
      </c>
      <c r="B169" s="661" t="s">
        <v>573</v>
      </c>
      <c r="C169" s="662" t="s">
        <v>577</v>
      </c>
      <c r="D169" s="663" t="s">
        <v>3245</v>
      </c>
      <c r="E169" s="662" t="s">
        <v>612</v>
      </c>
      <c r="F169" s="663" t="s">
        <v>3252</v>
      </c>
      <c r="G169" s="662" t="s">
        <v>625</v>
      </c>
      <c r="H169" s="662" t="s">
        <v>1204</v>
      </c>
      <c r="I169" s="662" t="s">
        <v>215</v>
      </c>
      <c r="J169" s="662" t="s">
        <v>1205</v>
      </c>
      <c r="K169" s="662" t="s">
        <v>1206</v>
      </c>
      <c r="L169" s="664">
        <v>23.700000000000003</v>
      </c>
      <c r="M169" s="664">
        <v>18</v>
      </c>
      <c r="N169" s="665">
        <v>426.6</v>
      </c>
    </row>
    <row r="170" spans="1:14" ht="14.4" customHeight="1" x14ac:dyDescent="0.3">
      <c r="A170" s="660" t="s">
        <v>572</v>
      </c>
      <c r="B170" s="661" t="s">
        <v>573</v>
      </c>
      <c r="C170" s="662" t="s">
        <v>577</v>
      </c>
      <c r="D170" s="663" t="s">
        <v>3245</v>
      </c>
      <c r="E170" s="662" t="s">
        <v>612</v>
      </c>
      <c r="F170" s="663" t="s">
        <v>3252</v>
      </c>
      <c r="G170" s="662" t="s">
        <v>625</v>
      </c>
      <c r="H170" s="662" t="s">
        <v>1207</v>
      </c>
      <c r="I170" s="662" t="s">
        <v>1208</v>
      </c>
      <c r="J170" s="662" t="s">
        <v>1209</v>
      </c>
      <c r="K170" s="662" t="s">
        <v>1210</v>
      </c>
      <c r="L170" s="664">
        <v>216.92000000000004</v>
      </c>
      <c r="M170" s="664">
        <v>1</v>
      </c>
      <c r="N170" s="665">
        <v>216.92000000000004</v>
      </c>
    </row>
    <row r="171" spans="1:14" ht="14.4" customHeight="1" x14ac:dyDescent="0.3">
      <c r="A171" s="660" t="s">
        <v>572</v>
      </c>
      <c r="B171" s="661" t="s">
        <v>573</v>
      </c>
      <c r="C171" s="662" t="s">
        <v>577</v>
      </c>
      <c r="D171" s="663" t="s">
        <v>3245</v>
      </c>
      <c r="E171" s="662" t="s">
        <v>612</v>
      </c>
      <c r="F171" s="663" t="s">
        <v>3252</v>
      </c>
      <c r="G171" s="662" t="s">
        <v>625</v>
      </c>
      <c r="H171" s="662" t="s">
        <v>1211</v>
      </c>
      <c r="I171" s="662" t="s">
        <v>215</v>
      </c>
      <c r="J171" s="662" t="s">
        <v>1212</v>
      </c>
      <c r="K171" s="662"/>
      <c r="L171" s="664">
        <v>52.200000526271914</v>
      </c>
      <c r="M171" s="664">
        <v>5</v>
      </c>
      <c r="N171" s="665">
        <v>261.00000263135956</v>
      </c>
    </row>
    <row r="172" spans="1:14" ht="14.4" customHeight="1" x14ac:dyDescent="0.3">
      <c r="A172" s="660" t="s">
        <v>572</v>
      </c>
      <c r="B172" s="661" t="s">
        <v>573</v>
      </c>
      <c r="C172" s="662" t="s">
        <v>577</v>
      </c>
      <c r="D172" s="663" t="s">
        <v>3245</v>
      </c>
      <c r="E172" s="662" t="s">
        <v>612</v>
      </c>
      <c r="F172" s="663" t="s">
        <v>3252</v>
      </c>
      <c r="G172" s="662" t="s">
        <v>625</v>
      </c>
      <c r="H172" s="662" t="s">
        <v>1213</v>
      </c>
      <c r="I172" s="662" t="s">
        <v>1213</v>
      </c>
      <c r="J172" s="662" t="s">
        <v>1214</v>
      </c>
      <c r="K172" s="662" t="s">
        <v>1215</v>
      </c>
      <c r="L172" s="664">
        <v>156.87549186143741</v>
      </c>
      <c r="M172" s="664">
        <v>5</v>
      </c>
      <c r="N172" s="665">
        <v>784.37745930718711</v>
      </c>
    </row>
    <row r="173" spans="1:14" ht="14.4" customHeight="1" x14ac:dyDescent="0.3">
      <c r="A173" s="660" t="s">
        <v>572</v>
      </c>
      <c r="B173" s="661" t="s">
        <v>573</v>
      </c>
      <c r="C173" s="662" t="s">
        <v>577</v>
      </c>
      <c r="D173" s="663" t="s">
        <v>3245</v>
      </c>
      <c r="E173" s="662" t="s">
        <v>612</v>
      </c>
      <c r="F173" s="663" t="s">
        <v>3252</v>
      </c>
      <c r="G173" s="662" t="s">
        <v>625</v>
      </c>
      <c r="H173" s="662" t="s">
        <v>1216</v>
      </c>
      <c r="I173" s="662" t="s">
        <v>1217</v>
      </c>
      <c r="J173" s="662" t="s">
        <v>1218</v>
      </c>
      <c r="K173" s="662" t="s">
        <v>1091</v>
      </c>
      <c r="L173" s="664">
        <v>43.789816631893459</v>
      </c>
      <c r="M173" s="664">
        <v>2</v>
      </c>
      <c r="N173" s="665">
        <v>87.579633263786917</v>
      </c>
    </row>
    <row r="174" spans="1:14" ht="14.4" customHeight="1" x14ac:dyDescent="0.3">
      <c r="A174" s="660" t="s">
        <v>572</v>
      </c>
      <c r="B174" s="661" t="s">
        <v>573</v>
      </c>
      <c r="C174" s="662" t="s">
        <v>577</v>
      </c>
      <c r="D174" s="663" t="s">
        <v>3245</v>
      </c>
      <c r="E174" s="662" t="s">
        <v>612</v>
      </c>
      <c r="F174" s="663" t="s">
        <v>3252</v>
      </c>
      <c r="G174" s="662" t="s">
        <v>625</v>
      </c>
      <c r="H174" s="662" t="s">
        <v>1219</v>
      </c>
      <c r="I174" s="662" t="s">
        <v>1220</v>
      </c>
      <c r="J174" s="662" t="s">
        <v>1221</v>
      </c>
      <c r="K174" s="662" t="s">
        <v>1222</v>
      </c>
      <c r="L174" s="664">
        <v>65.88</v>
      </c>
      <c r="M174" s="664">
        <v>1</v>
      </c>
      <c r="N174" s="665">
        <v>65.88</v>
      </c>
    </row>
    <row r="175" spans="1:14" ht="14.4" customHeight="1" x14ac:dyDescent="0.3">
      <c r="A175" s="660" t="s">
        <v>572</v>
      </c>
      <c r="B175" s="661" t="s">
        <v>573</v>
      </c>
      <c r="C175" s="662" t="s">
        <v>577</v>
      </c>
      <c r="D175" s="663" t="s">
        <v>3245</v>
      </c>
      <c r="E175" s="662" t="s">
        <v>612</v>
      </c>
      <c r="F175" s="663" t="s">
        <v>3252</v>
      </c>
      <c r="G175" s="662" t="s">
        <v>625</v>
      </c>
      <c r="H175" s="662" t="s">
        <v>1223</v>
      </c>
      <c r="I175" s="662" t="s">
        <v>1224</v>
      </c>
      <c r="J175" s="662" t="s">
        <v>1225</v>
      </c>
      <c r="K175" s="662" t="s">
        <v>1226</v>
      </c>
      <c r="L175" s="664">
        <v>543.88649837278479</v>
      </c>
      <c r="M175" s="664">
        <v>45</v>
      </c>
      <c r="N175" s="665">
        <v>24474.892426775317</v>
      </c>
    </row>
    <row r="176" spans="1:14" ht="14.4" customHeight="1" x14ac:dyDescent="0.3">
      <c r="A176" s="660" t="s">
        <v>572</v>
      </c>
      <c r="B176" s="661" t="s">
        <v>573</v>
      </c>
      <c r="C176" s="662" t="s">
        <v>577</v>
      </c>
      <c r="D176" s="663" t="s">
        <v>3245</v>
      </c>
      <c r="E176" s="662" t="s">
        <v>612</v>
      </c>
      <c r="F176" s="663" t="s">
        <v>3252</v>
      </c>
      <c r="G176" s="662" t="s">
        <v>625</v>
      </c>
      <c r="H176" s="662" t="s">
        <v>1227</v>
      </c>
      <c r="I176" s="662" t="s">
        <v>1228</v>
      </c>
      <c r="J176" s="662" t="s">
        <v>1229</v>
      </c>
      <c r="K176" s="662" t="s">
        <v>1230</v>
      </c>
      <c r="L176" s="664">
        <v>80.558888888888887</v>
      </c>
      <c r="M176" s="664">
        <v>9</v>
      </c>
      <c r="N176" s="665">
        <v>725.03</v>
      </c>
    </row>
    <row r="177" spans="1:14" ht="14.4" customHeight="1" x14ac:dyDescent="0.3">
      <c r="A177" s="660" t="s">
        <v>572</v>
      </c>
      <c r="B177" s="661" t="s">
        <v>573</v>
      </c>
      <c r="C177" s="662" t="s">
        <v>577</v>
      </c>
      <c r="D177" s="663" t="s">
        <v>3245</v>
      </c>
      <c r="E177" s="662" t="s">
        <v>612</v>
      </c>
      <c r="F177" s="663" t="s">
        <v>3252</v>
      </c>
      <c r="G177" s="662" t="s">
        <v>625</v>
      </c>
      <c r="H177" s="662" t="s">
        <v>1231</v>
      </c>
      <c r="I177" s="662" t="s">
        <v>1232</v>
      </c>
      <c r="J177" s="662" t="s">
        <v>1233</v>
      </c>
      <c r="K177" s="662" t="s">
        <v>1234</v>
      </c>
      <c r="L177" s="664">
        <v>370.55000000000013</v>
      </c>
      <c r="M177" s="664">
        <v>2</v>
      </c>
      <c r="N177" s="665">
        <v>741.10000000000025</v>
      </c>
    </row>
    <row r="178" spans="1:14" ht="14.4" customHeight="1" x14ac:dyDescent="0.3">
      <c r="A178" s="660" t="s">
        <v>572</v>
      </c>
      <c r="B178" s="661" t="s">
        <v>573</v>
      </c>
      <c r="C178" s="662" t="s">
        <v>577</v>
      </c>
      <c r="D178" s="663" t="s">
        <v>3245</v>
      </c>
      <c r="E178" s="662" t="s">
        <v>612</v>
      </c>
      <c r="F178" s="663" t="s">
        <v>3252</v>
      </c>
      <c r="G178" s="662" t="s">
        <v>625</v>
      </c>
      <c r="H178" s="662" t="s">
        <v>1235</v>
      </c>
      <c r="I178" s="662" t="s">
        <v>1236</v>
      </c>
      <c r="J178" s="662" t="s">
        <v>1237</v>
      </c>
      <c r="K178" s="662" t="s">
        <v>1238</v>
      </c>
      <c r="L178" s="664">
        <v>143.53999999999994</v>
      </c>
      <c r="M178" s="664">
        <v>1</v>
      </c>
      <c r="N178" s="665">
        <v>143.53999999999994</v>
      </c>
    </row>
    <row r="179" spans="1:14" ht="14.4" customHeight="1" x14ac:dyDescent="0.3">
      <c r="A179" s="660" t="s">
        <v>572</v>
      </c>
      <c r="B179" s="661" t="s">
        <v>573</v>
      </c>
      <c r="C179" s="662" t="s">
        <v>577</v>
      </c>
      <c r="D179" s="663" t="s">
        <v>3245</v>
      </c>
      <c r="E179" s="662" t="s">
        <v>612</v>
      </c>
      <c r="F179" s="663" t="s">
        <v>3252</v>
      </c>
      <c r="G179" s="662" t="s">
        <v>625</v>
      </c>
      <c r="H179" s="662" t="s">
        <v>1239</v>
      </c>
      <c r="I179" s="662" t="s">
        <v>1240</v>
      </c>
      <c r="J179" s="662" t="s">
        <v>1241</v>
      </c>
      <c r="K179" s="662" t="s">
        <v>1242</v>
      </c>
      <c r="L179" s="664">
        <v>52.843333333333341</v>
      </c>
      <c r="M179" s="664">
        <v>120</v>
      </c>
      <c r="N179" s="665">
        <v>6341.2000000000007</v>
      </c>
    </row>
    <row r="180" spans="1:14" ht="14.4" customHeight="1" x14ac:dyDescent="0.3">
      <c r="A180" s="660" t="s">
        <v>572</v>
      </c>
      <c r="B180" s="661" t="s">
        <v>573</v>
      </c>
      <c r="C180" s="662" t="s">
        <v>577</v>
      </c>
      <c r="D180" s="663" t="s">
        <v>3245</v>
      </c>
      <c r="E180" s="662" t="s">
        <v>612</v>
      </c>
      <c r="F180" s="663" t="s">
        <v>3252</v>
      </c>
      <c r="G180" s="662" t="s">
        <v>625</v>
      </c>
      <c r="H180" s="662" t="s">
        <v>1243</v>
      </c>
      <c r="I180" s="662" t="s">
        <v>215</v>
      </c>
      <c r="J180" s="662" t="s">
        <v>1244</v>
      </c>
      <c r="K180" s="662" t="s">
        <v>1245</v>
      </c>
      <c r="L180" s="664">
        <v>199.67000000000004</v>
      </c>
      <c r="M180" s="664">
        <v>2</v>
      </c>
      <c r="N180" s="665">
        <v>399.34000000000009</v>
      </c>
    </row>
    <row r="181" spans="1:14" ht="14.4" customHeight="1" x14ac:dyDescent="0.3">
      <c r="A181" s="660" t="s">
        <v>572</v>
      </c>
      <c r="B181" s="661" t="s">
        <v>573</v>
      </c>
      <c r="C181" s="662" t="s">
        <v>577</v>
      </c>
      <c r="D181" s="663" t="s">
        <v>3245</v>
      </c>
      <c r="E181" s="662" t="s">
        <v>612</v>
      </c>
      <c r="F181" s="663" t="s">
        <v>3252</v>
      </c>
      <c r="G181" s="662" t="s">
        <v>625</v>
      </c>
      <c r="H181" s="662" t="s">
        <v>1246</v>
      </c>
      <c r="I181" s="662" t="s">
        <v>1247</v>
      </c>
      <c r="J181" s="662" t="s">
        <v>1248</v>
      </c>
      <c r="K181" s="662" t="s">
        <v>1249</v>
      </c>
      <c r="L181" s="664">
        <v>382.10999999999996</v>
      </c>
      <c r="M181" s="664">
        <v>3</v>
      </c>
      <c r="N181" s="665">
        <v>1146.33</v>
      </c>
    </row>
    <row r="182" spans="1:14" ht="14.4" customHeight="1" x14ac:dyDescent="0.3">
      <c r="A182" s="660" t="s">
        <v>572</v>
      </c>
      <c r="B182" s="661" t="s">
        <v>573</v>
      </c>
      <c r="C182" s="662" t="s">
        <v>577</v>
      </c>
      <c r="D182" s="663" t="s">
        <v>3245</v>
      </c>
      <c r="E182" s="662" t="s">
        <v>612</v>
      </c>
      <c r="F182" s="663" t="s">
        <v>3252</v>
      </c>
      <c r="G182" s="662" t="s">
        <v>625</v>
      </c>
      <c r="H182" s="662" t="s">
        <v>1250</v>
      </c>
      <c r="I182" s="662" t="s">
        <v>1251</v>
      </c>
      <c r="J182" s="662" t="s">
        <v>1252</v>
      </c>
      <c r="K182" s="662" t="s">
        <v>1253</v>
      </c>
      <c r="L182" s="664">
        <v>200.66800434764954</v>
      </c>
      <c r="M182" s="664">
        <v>15</v>
      </c>
      <c r="N182" s="665">
        <v>3010.0200652147432</v>
      </c>
    </row>
    <row r="183" spans="1:14" ht="14.4" customHeight="1" x14ac:dyDescent="0.3">
      <c r="A183" s="660" t="s">
        <v>572</v>
      </c>
      <c r="B183" s="661" t="s">
        <v>573</v>
      </c>
      <c r="C183" s="662" t="s">
        <v>577</v>
      </c>
      <c r="D183" s="663" t="s">
        <v>3245</v>
      </c>
      <c r="E183" s="662" t="s">
        <v>612</v>
      </c>
      <c r="F183" s="663" t="s">
        <v>3252</v>
      </c>
      <c r="G183" s="662" t="s">
        <v>625</v>
      </c>
      <c r="H183" s="662" t="s">
        <v>1254</v>
      </c>
      <c r="I183" s="662" t="s">
        <v>1255</v>
      </c>
      <c r="J183" s="662" t="s">
        <v>1256</v>
      </c>
      <c r="K183" s="662"/>
      <c r="L183" s="664">
        <v>83.917949056889</v>
      </c>
      <c r="M183" s="664">
        <v>5</v>
      </c>
      <c r="N183" s="665">
        <v>419.58974528444503</v>
      </c>
    </row>
    <row r="184" spans="1:14" ht="14.4" customHeight="1" x14ac:dyDescent="0.3">
      <c r="A184" s="660" t="s">
        <v>572</v>
      </c>
      <c r="B184" s="661" t="s">
        <v>573</v>
      </c>
      <c r="C184" s="662" t="s">
        <v>577</v>
      </c>
      <c r="D184" s="663" t="s">
        <v>3245</v>
      </c>
      <c r="E184" s="662" t="s">
        <v>612</v>
      </c>
      <c r="F184" s="663" t="s">
        <v>3252</v>
      </c>
      <c r="G184" s="662" t="s">
        <v>625</v>
      </c>
      <c r="H184" s="662" t="s">
        <v>1257</v>
      </c>
      <c r="I184" s="662" t="s">
        <v>1258</v>
      </c>
      <c r="J184" s="662" t="s">
        <v>1259</v>
      </c>
      <c r="K184" s="662" t="s">
        <v>1222</v>
      </c>
      <c r="L184" s="664">
        <v>89.239619015187387</v>
      </c>
      <c r="M184" s="664">
        <v>1</v>
      </c>
      <c r="N184" s="665">
        <v>89.239619015187387</v>
      </c>
    </row>
    <row r="185" spans="1:14" ht="14.4" customHeight="1" x14ac:dyDescent="0.3">
      <c r="A185" s="660" t="s">
        <v>572</v>
      </c>
      <c r="B185" s="661" t="s">
        <v>573</v>
      </c>
      <c r="C185" s="662" t="s">
        <v>577</v>
      </c>
      <c r="D185" s="663" t="s">
        <v>3245</v>
      </c>
      <c r="E185" s="662" t="s">
        <v>612</v>
      </c>
      <c r="F185" s="663" t="s">
        <v>3252</v>
      </c>
      <c r="G185" s="662" t="s">
        <v>625</v>
      </c>
      <c r="H185" s="662" t="s">
        <v>1260</v>
      </c>
      <c r="I185" s="662" t="s">
        <v>1260</v>
      </c>
      <c r="J185" s="662" t="s">
        <v>1261</v>
      </c>
      <c r="K185" s="662" t="s">
        <v>1262</v>
      </c>
      <c r="L185" s="664">
        <v>71.209999999999994</v>
      </c>
      <c r="M185" s="664">
        <v>1</v>
      </c>
      <c r="N185" s="665">
        <v>71.209999999999994</v>
      </c>
    </row>
    <row r="186" spans="1:14" ht="14.4" customHeight="1" x14ac:dyDescent="0.3">
      <c r="A186" s="660" t="s">
        <v>572</v>
      </c>
      <c r="B186" s="661" t="s">
        <v>573</v>
      </c>
      <c r="C186" s="662" t="s">
        <v>577</v>
      </c>
      <c r="D186" s="663" t="s">
        <v>3245</v>
      </c>
      <c r="E186" s="662" t="s">
        <v>612</v>
      </c>
      <c r="F186" s="663" t="s">
        <v>3252</v>
      </c>
      <c r="G186" s="662" t="s">
        <v>625</v>
      </c>
      <c r="H186" s="662" t="s">
        <v>1263</v>
      </c>
      <c r="I186" s="662" t="s">
        <v>1264</v>
      </c>
      <c r="J186" s="662" t="s">
        <v>1265</v>
      </c>
      <c r="K186" s="662" t="s">
        <v>1266</v>
      </c>
      <c r="L186" s="664">
        <v>2705.2143256887848</v>
      </c>
      <c r="M186" s="664">
        <v>11</v>
      </c>
      <c r="N186" s="665">
        <v>29757.357582576635</v>
      </c>
    </row>
    <row r="187" spans="1:14" ht="14.4" customHeight="1" x14ac:dyDescent="0.3">
      <c r="A187" s="660" t="s">
        <v>572</v>
      </c>
      <c r="B187" s="661" t="s">
        <v>573</v>
      </c>
      <c r="C187" s="662" t="s">
        <v>577</v>
      </c>
      <c r="D187" s="663" t="s">
        <v>3245</v>
      </c>
      <c r="E187" s="662" t="s">
        <v>612</v>
      </c>
      <c r="F187" s="663" t="s">
        <v>3252</v>
      </c>
      <c r="G187" s="662" t="s">
        <v>625</v>
      </c>
      <c r="H187" s="662" t="s">
        <v>1267</v>
      </c>
      <c r="I187" s="662" t="s">
        <v>1268</v>
      </c>
      <c r="J187" s="662" t="s">
        <v>1269</v>
      </c>
      <c r="K187" s="662" t="s">
        <v>1270</v>
      </c>
      <c r="L187" s="664">
        <v>176.44937474936577</v>
      </c>
      <c r="M187" s="664">
        <v>16</v>
      </c>
      <c r="N187" s="665">
        <v>2823.1899959898524</v>
      </c>
    </row>
    <row r="188" spans="1:14" ht="14.4" customHeight="1" x14ac:dyDescent="0.3">
      <c r="A188" s="660" t="s">
        <v>572</v>
      </c>
      <c r="B188" s="661" t="s">
        <v>573</v>
      </c>
      <c r="C188" s="662" t="s">
        <v>577</v>
      </c>
      <c r="D188" s="663" t="s">
        <v>3245</v>
      </c>
      <c r="E188" s="662" t="s">
        <v>612</v>
      </c>
      <c r="F188" s="663" t="s">
        <v>3252</v>
      </c>
      <c r="G188" s="662" t="s">
        <v>625</v>
      </c>
      <c r="H188" s="662" t="s">
        <v>1271</v>
      </c>
      <c r="I188" s="662" t="s">
        <v>1272</v>
      </c>
      <c r="J188" s="662" t="s">
        <v>1273</v>
      </c>
      <c r="K188" s="662" t="s">
        <v>1274</v>
      </c>
      <c r="L188" s="664">
        <v>63.639632732895159</v>
      </c>
      <c r="M188" s="664">
        <v>1</v>
      </c>
      <c r="N188" s="665">
        <v>63.639632732895159</v>
      </c>
    </row>
    <row r="189" spans="1:14" ht="14.4" customHeight="1" x14ac:dyDescent="0.3">
      <c r="A189" s="660" t="s">
        <v>572</v>
      </c>
      <c r="B189" s="661" t="s">
        <v>573</v>
      </c>
      <c r="C189" s="662" t="s">
        <v>577</v>
      </c>
      <c r="D189" s="663" t="s">
        <v>3245</v>
      </c>
      <c r="E189" s="662" t="s">
        <v>612</v>
      </c>
      <c r="F189" s="663" t="s">
        <v>3252</v>
      </c>
      <c r="G189" s="662" t="s">
        <v>625</v>
      </c>
      <c r="H189" s="662" t="s">
        <v>1275</v>
      </c>
      <c r="I189" s="662" t="s">
        <v>1276</v>
      </c>
      <c r="J189" s="662" t="s">
        <v>1277</v>
      </c>
      <c r="K189" s="662" t="s">
        <v>1278</v>
      </c>
      <c r="L189" s="664">
        <v>634.9491784790514</v>
      </c>
      <c r="M189" s="664">
        <v>36.169813400000017</v>
      </c>
      <c r="N189" s="665">
        <v>22965.993304070595</v>
      </c>
    </row>
    <row r="190" spans="1:14" ht="14.4" customHeight="1" x14ac:dyDescent="0.3">
      <c r="A190" s="660" t="s">
        <v>572</v>
      </c>
      <c r="B190" s="661" t="s">
        <v>573</v>
      </c>
      <c r="C190" s="662" t="s">
        <v>577</v>
      </c>
      <c r="D190" s="663" t="s">
        <v>3245</v>
      </c>
      <c r="E190" s="662" t="s">
        <v>612</v>
      </c>
      <c r="F190" s="663" t="s">
        <v>3252</v>
      </c>
      <c r="G190" s="662" t="s">
        <v>625</v>
      </c>
      <c r="H190" s="662" t="s">
        <v>1279</v>
      </c>
      <c r="I190" s="662" t="s">
        <v>1280</v>
      </c>
      <c r="J190" s="662" t="s">
        <v>1281</v>
      </c>
      <c r="K190" s="662" t="s">
        <v>1282</v>
      </c>
      <c r="L190" s="664">
        <v>154.17466236312421</v>
      </c>
      <c r="M190" s="664">
        <v>79.162975099999983</v>
      </c>
      <c r="N190" s="665">
        <v>12204.924957702908</v>
      </c>
    </row>
    <row r="191" spans="1:14" ht="14.4" customHeight="1" x14ac:dyDescent="0.3">
      <c r="A191" s="660" t="s">
        <v>572</v>
      </c>
      <c r="B191" s="661" t="s">
        <v>573</v>
      </c>
      <c r="C191" s="662" t="s">
        <v>577</v>
      </c>
      <c r="D191" s="663" t="s">
        <v>3245</v>
      </c>
      <c r="E191" s="662" t="s">
        <v>612</v>
      </c>
      <c r="F191" s="663" t="s">
        <v>3252</v>
      </c>
      <c r="G191" s="662" t="s">
        <v>625</v>
      </c>
      <c r="H191" s="662" t="s">
        <v>1283</v>
      </c>
      <c r="I191" s="662" t="s">
        <v>1284</v>
      </c>
      <c r="J191" s="662" t="s">
        <v>1285</v>
      </c>
      <c r="K191" s="662" t="s">
        <v>1286</v>
      </c>
      <c r="L191" s="664">
        <v>312.92864122783135</v>
      </c>
      <c r="M191" s="664">
        <v>101.02522259999999</v>
      </c>
      <c r="N191" s="665">
        <v>31613.685637957195</v>
      </c>
    </row>
    <row r="192" spans="1:14" ht="14.4" customHeight="1" x14ac:dyDescent="0.3">
      <c r="A192" s="660" t="s">
        <v>572</v>
      </c>
      <c r="B192" s="661" t="s">
        <v>573</v>
      </c>
      <c r="C192" s="662" t="s">
        <v>577</v>
      </c>
      <c r="D192" s="663" t="s">
        <v>3245</v>
      </c>
      <c r="E192" s="662" t="s">
        <v>612</v>
      </c>
      <c r="F192" s="663" t="s">
        <v>3252</v>
      </c>
      <c r="G192" s="662" t="s">
        <v>625</v>
      </c>
      <c r="H192" s="662" t="s">
        <v>1287</v>
      </c>
      <c r="I192" s="662" t="s">
        <v>1288</v>
      </c>
      <c r="J192" s="662" t="s">
        <v>1289</v>
      </c>
      <c r="K192" s="662" t="s">
        <v>1290</v>
      </c>
      <c r="L192" s="664">
        <v>194.29852878033694</v>
      </c>
      <c r="M192" s="664">
        <v>2</v>
      </c>
      <c r="N192" s="665">
        <v>388.59705756067387</v>
      </c>
    </row>
    <row r="193" spans="1:14" ht="14.4" customHeight="1" x14ac:dyDescent="0.3">
      <c r="A193" s="660" t="s">
        <v>572</v>
      </c>
      <c r="B193" s="661" t="s">
        <v>573</v>
      </c>
      <c r="C193" s="662" t="s">
        <v>577</v>
      </c>
      <c r="D193" s="663" t="s">
        <v>3245</v>
      </c>
      <c r="E193" s="662" t="s">
        <v>612</v>
      </c>
      <c r="F193" s="663" t="s">
        <v>3252</v>
      </c>
      <c r="G193" s="662" t="s">
        <v>625</v>
      </c>
      <c r="H193" s="662" t="s">
        <v>1291</v>
      </c>
      <c r="I193" s="662" t="s">
        <v>1292</v>
      </c>
      <c r="J193" s="662" t="s">
        <v>1293</v>
      </c>
      <c r="K193" s="662" t="s">
        <v>1294</v>
      </c>
      <c r="L193" s="664">
        <v>162.03</v>
      </c>
      <c r="M193" s="664">
        <v>3</v>
      </c>
      <c r="N193" s="665">
        <v>486.09000000000003</v>
      </c>
    </row>
    <row r="194" spans="1:14" ht="14.4" customHeight="1" x14ac:dyDescent="0.3">
      <c r="A194" s="660" t="s">
        <v>572</v>
      </c>
      <c r="B194" s="661" t="s">
        <v>573</v>
      </c>
      <c r="C194" s="662" t="s">
        <v>577</v>
      </c>
      <c r="D194" s="663" t="s">
        <v>3245</v>
      </c>
      <c r="E194" s="662" t="s">
        <v>612</v>
      </c>
      <c r="F194" s="663" t="s">
        <v>3252</v>
      </c>
      <c r="G194" s="662" t="s">
        <v>625</v>
      </c>
      <c r="H194" s="662" t="s">
        <v>1295</v>
      </c>
      <c r="I194" s="662" t="s">
        <v>215</v>
      </c>
      <c r="J194" s="662" t="s">
        <v>1296</v>
      </c>
      <c r="K194" s="662"/>
      <c r="L194" s="664">
        <v>69.765296530224973</v>
      </c>
      <c r="M194" s="664">
        <v>16</v>
      </c>
      <c r="N194" s="665">
        <v>1116.2447444835996</v>
      </c>
    </row>
    <row r="195" spans="1:14" ht="14.4" customHeight="1" x14ac:dyDescent="0.3">
      <c r="A195" s="660" t="s">
        <v>572</v>
      </c>
      <c r="B195" s="661" t="s">
        <v>573</v>
      </c>
      <c r="C195" s="662" t="s">
        <v>577</v>
      </c>
      <c r="D195" s="663" t="s">
        <v>3245</v>
      </c>
      <c r="E195" s="662" t="s">
        <v>612</v>
      </c>
      <c r="F195" s="663" t="s">
        <v>3252</v>
      </c>
      <c r="G195" s="662" t="s">
        <v>625</v>
      </c>
      <c r="H195" s="662" t="s">
        <v>1297</v>
      </c>
      <c r="I195" s="662" t="s">
        <v>215</v>
      </c>
      <c r="J195" s="662" t="s">
        <v>1298</v>
      </c>
      <c r="K195" s="662"/>
      <c r="L195" s="664">
        <v>21.56</v>
      </c>
      <c r="M195" s="664">
        <v>3</v>
      </c>
      <c r="N195" s="665">
        <v>64.679999999999993</v>
      </c>
    </row>
    <row r="196" spans="1:14" ht="14.4" customHeight="1" x14ac:dyDescent="0.3">
      <c r="A196" s="660" t="s">
        <v>572</v>
      </c>
      <c r="B196" s="661" t="s">
        <v>573</v>
      </c>
      <c r="C196" s="662" t="s">
        <v>577</v>
      </c>
      <c r="D196" s="663" t="s">
        <v>3245</v>
      </c>
      <c r="E196" s="662" t="s">
        <v>612</v>
      </c>
      <c r="F196" s="663" t="s">
        <v>3252</v>
      </c>
      <c r="G196" s="662" t="s">
        <v>625</v>
      </c>
      <c r="H196" s="662" t="s">
        <v>1299</v>
      </c>
      <c r="I196" s="662" t="s">
        <v>215</v>
      </c>
      <c r="J196" s="662" t="s">
        <v>1300</v>
      </c>
      <c r="K196" s="662"/>
      <c r="L196" s="664">
        <v>419.17666666666668</v>
      </c>
      <c r="M196" s="664">
        <v>3</v>
      </c>
      <c r="N196" s="665">
        <v>1257.53</v>
      </c>
    </row>
    <row r="197" spans="1:14" ht="14.4" customHeight="1" x14ac:dyDescent="0.3">
      <c r="A197" s="660" t="s">
        <v>572</v>
      </c>
      <c r="B197" s="661" t="s">
        <v>573</v>
      </c>
      <c r="C197" s="662" t="s">
        <v>577</v>
      </c>
      <c r="D197" s="663" t="s">
        <v>3245</v>
      </c>
      <c r="E197" s="662" t="s">
        <v>612</v>
      </c>
      <c r="F197" s="663" t="s">
        <v>3252</v>
      </c>
      <c r="G197" s="662" t="s">
        <v>625</v>
      </c>
      <c r="H197" s="662" t="s">
        <v>1301</v>
      </c>
      <c r="I197" s="662" t="s">
        <v>215</v>
      </c>
      <c r="J197" s="662" t="s">
        <v>1302</v>
      </c>
      <c r="K197" s="662"/>
      <c r="L197" s="664">
        <v>181.28588638546537</v>
      </c>
      <c r="M197" s="664">
        <v>1</v>
      </c>
      <c r="N197" s="665">
        <v>181.28588638546537</v>
      </c>
    </row>
    <row r="198" spans="1:14" ht="14.4" customHeight="1" x14ac:dyDescent="0.3">
      <c r="A198" s="660" t="s">
        <v>572</v>
      </c>
      <c r="B198" s="661" t="s">
        <v>573</v>
      </c>
      <c r="C198" s="662" t="s">
        <v>577</v>
      </c>
      <c r="D198" s="663" t="s">
        <v>3245</v>
      </c>
      <c r="E198" s="662" t="s">
        <v>612</v>
      </c>
      <c r="F198" s="663" t="s">
        <v>3252</v>
      </c>
      <c r="G198" s="662" t="s">
        <v>625</v>
      </c>
      <c r="H198" s="662" t="s">
        <v>1303</v>
      </c>
      <c r="I198" s="662" t="s">
        <v>215</v>
      </c>
      <c r="J198" s="662" t="s">
        <v>1304</v>
      </c>
      <c r="K198" s="662"/>
      <c r="L198" s="664">
        <v>123.97640809322706</v>
      </c>
      <c r="M198" s="664">
        <v>1</v>
      </c>
      <c r="N198" s="665">
        <v>123.97640809322706</v>
      </c>
    </row>
    <row r="199" spans="1:14" ht="14.4" customHeight="1" x14ac:dyDescent="0.3">
      <c r="A199" s="660" t="s">
        <v>572</v>
      </c>
      <c r="B199" s="661" t="s">
        <v>573</v>
      </c>
      <c r="C199" s="662" t="s">
        <v>577</v>
      </c>
      <c r="D199" s="663" t="s">
        <v>3245</v>
      </c>
      <c r="E199" s="662" t="s">
        <v>612</v>
      </c>
      <c r="F199" s="663" t="s">
        <v>3252</v>
      </c>
      <c r="G199" s="662" t="s">
        <v>625</v>
      </c>
      <c r="H199" s="662" t="s">
        <v>1305</v>
      </c>
      <c r="I199" s="662" t="s">
        <v>1306</v>
      </c>
      <c r="J199" s="662" t="s">
        <v>1307</v>
      </c>
      <c r="K199" s="662" t="s">
        <v>1308</v>
      </c>
      <c r="L199" s="664">
        <v>51.039880248662179</v>
      </c>
      <c r="M199" s="664">
        <v>6</v>
      </c>
      <c r="N199" s="665">
        <v>306.23928149197309</v>
      </c>
    </row>
    <row r="200" spans="1:14" ht="14.4" customHeight="1" x14ac:dyDescent="0.3">
      <c r="A200" s="660" t="s">
        <v>572</v>
      </c>
      <c r="B200" s="661" t="s">
        <v>573</v>
      </c>
      <c r="C200" s="662" t="s">
        <v>577</v>
      </c>
      <c r="D200" s="663" t="s">
        <v>3245</v>
      </c>
      <c r="E200" s="662" t="s">
        <v>612</v>
      </c>
      <c r="F200" s="663" t="s">
        <v>3252</v>
      </c>
      <c r="G200" s="662" t="s">
        <v>625</v>
      </c>
      <c r="H200" s="662" t="s">
        <v>1309</v>
      </c>
      <c r="I200" s="662" t="s">
        <v>1310</v>
      </c>
      <c r="J200" s="662" t="s">
        <v>1311</v>
      </c>
      <c r="K200" s="662" t="s">
        <v>1312</v>
      </c>
      <c r="L200" s="664">
        <v>780.20000000000027</v>
      </c>
      <c r="M200" s="664">
        <v>2</v>
      </c>
      <c r="N200" s="665">
        <v>1560.4000000000005</v>
      </c>
    </row>
    <row r="201" spans="1:14" ht="14.4" customHeight="1" x14ac:dyDescent="0.3">
      <c r="A201" s="660" t="s">
        <v>572</v>
      </c>
      <c r="B201" s="661" t="s">
        <v>573</v>
      </c>
      <c r="C201" s="662" t="s">
        <v>577</v>
      </c>
      <c r="D201" s="663" t="s">
        <v>3245</v>
      </c>
      <c r="E201" s="662" t="s">
        <v>612</v>
      </c>
      <c r="F201" s="663" t="s">
        <v>3252</v>
      </c>
      <c r="G201" s="662" t="s">
        <v>625</v>
      </c>
      <c r="H201" s="662" t="s">
        <v>1313</v>
      </c>
      <c r="I201" s="662" t="s">
        <v>1314</v>
      </c>
      <c r="J201" s="662" t="s">
        <v>1315</v>
      </c>
      <c r="K201" s="662" t="s">
        <v>1316</v>
      </c>
      <c r="L201" s="664">
        <v>685.34000000000015</v>
      </c>
      <c r="M201" s="664">
        <v>4</v>
      </c>
      <c r="N201" s="665">
        <v>2741.3600000000006</v>
      </c>
    </row>
    <row r="202" spans="1:14" ht="14.4" customHeight="1" x14ac:dyDescent="0.3">
      <c r="A202" s="660" t="s">
        <v>572</v>
      </c>
      <c r="B202" s="661" t="s">
        <v>573</v>
      </c>
      <c r="C202" s="662" t="s">
        <v>577</v>
      </c>
      <c r="D202" s="663" t="s">
        <v>3245</v>
      </c>
      <c r="E202" s="662" t="s">
        <v>612</v>
      </c>
      <c r="F202" s="663" t="s">
        <v>3252</v>
      </c>
      <c r="G202" s="662" t="s">
        <v>625</v>
      </c>
      <c r="H202" s="662" t="s">
        <v>1317</v>
      </c>
      <c r="I202" s="662" t="s">
        <v>1318</v>
      </c>
      <c r="J202" s="662" t="s">
        <v>1319</v>
      </c>
      <c r="K202" s="662" t="s">
        <v>1320</v>
      </c>
      <c r="L202" s="664">
        <v>371.94</v>
      </c>
      <c r="M202" s="664">
        <v>1</v>
      </c>
      <c r="N202" s="665">
        <v>371.94</v>
      </c>
    </row>
    <row r="203" spans="1:14" ht="14.4" customHeight="1" x14ac:dyDescent="0.3">
      <c r="A203" s="660" t="s">
        <v>572</v>
      </c>
      <c r="B203" s="661" t="s">
        <v>573</v>
      </c>
      <c r="C203" s="662" t="s">
        <v>577</v>
      </c>
      <c r="D203" s="663" t="s">
        <v>3245</v>
      </c>
      <c r="E203" s="662" t="s">
        <v>612</v>
      </c>
      <c r="F203" s="663" t="s">
        <v>3252</v>
      </c>
      <c r="G203" s="662" t="s">
        <v>625</v>
      </c>
      <c r="H203" s="662" t="s">
        <v>1321</v>
      </c>
      <c r="I203" s="662" t="s">
        <v>1322</v>
      </c>
      <c r="J203" s="662" t="s">
        <v>1323</v>
      </c>
      <c r="K203" s="662" t="s">
        <v>1324</v>
      </c>
      <c r="L203" s="664">
        <v>361.42</v>
      </c>
      <c r="M203" s="664">
        <v>2</v>
      </c>
      <c r="N203" s="665">
        <v>722.84</v>
      </c>
    </row>
    <row r="204" spans="1:14" ht="14.4" customHeight="1" x14ac:dyDescent="0.3">
      <c r="A204" s="660" t="s">
        <v>572</v>
      </c>
      <c r="B204" s="661" t="s">
        <v>573</v>
      </c>
      <c r="C204" s="662" t="s">
        <v>577</v>
      </c>
      <c r="D204" s="663" t="s">
        <v>3245</v>
      </c>
      <c r="E204" s="662" t="s">
        <v>612</v>
      </c>
      <c r="F204" s="663" t="s">
        <v>3252</v>
      </c>
      <c r="G204" s="662" t="s">
        <v>625</v>
      </c>
      <c r="H204" s="662" t="s">
        <v>1325</v>
      </c>
      <c r="I204" s="662" t="s">
        <v>1325</v>
      </c>
      <c r="J204" s="662" t="s">
        <v>1326</v>
      </c>
      <c r="K204" s="662" t="s">
        <v>1327</v>
      </c>
      <c r="L204" s="664">
        <v>602.71731920400555</v>
      </c>
      <c r="M204" s="664">
        <v>5.1464264000000002</v>
      </c>
      <c r="N204" s="665">
        <v>3101.8403232887213</v>
      </c>
    </row>
    <row r="205" spans="1:14" ht="14.4" customHeight="1" x14ac:dyDescent="0.3">
      <c r="A205" s="660" t="s">
        <v>572</v>
      </c>
      <c r="B205" s="661" t="s">
        <v>573</v>
      </c>
      <c r="C205" s="662" t="s">
        <v>577</v>
      </c>
      <c r="D205" s="663" t="s">
        <v>3245</v>
      </c>
      <c r="E205" s="662" t="s">
        <v>612</v>
      </c>
      <c r="F205" s="663" t="s">
        <v>3252</v>
      </c>
      <c r="G205" s="662" t="s">
        <v>625</v>
      </c>
      <c r="H205" s="662" t="s">
        <v>1328</v>
      </c>
      <c r="I205" s="662" t="s">
        <v>1329</v>
      </c>
      <c r="J205" s="662" t="s">
        <v>1330</v>
      </c>
      <c r="K205" s="662" t="s">
        <v>1331</v>
      </c>
      <c r="L205" s="664">
        <v>632.52788164255526</v>
      </c>
      <c r="M205" s="664">
        <v>1</v>
      </c>
      <c r="N205" s="665">
        <v>632.52788164255526</v>
      </c>
    </row>
    <row r="206" spans="1:14" ht="14.4" customHeight="1" x14ac:dyDescent="0.3">
      <c r="A206" s="660" t="s">
        <v>572</v>
      </c>
      <c r="B206" s="661" t="s">
        <v>573</v>
      </c>
      <c r="C206" s="662" t="s">
        <v>577</v>
      </c>
      <c r="D206" s="663" t="s">
        <v>3245</v>
      </c>
      <c r="E206" s="662" t="s">
        <v>612</v>
      </c>
      <c r="F206" s="663" t="s">
        <v>3252</v>
      </c>
      <c r="G206" s="662" t="s">
        <v>625</v>
      </c>
      <c r="H206" s="662" t="s">
        <v>1332</v>
      </c>
      <c r="I206" s="662" t="s">
        <v>1333</v>
      </c>
      <c r="J206" s="662" t="s">
        <v>1334</v>
      </c>
      <c r="K206" s="662" t="s">
        <v>1335</v>
      </c>
      <c r="L206" s="664">
        <v>31486.21</v>
      </c>
      <c r="M206" s="664">
        <v>1</v>
      </c>
      <c r="N206" s="665">
        <v>31486.21</v>
      </c>
    </row>
    <row r="207" spans="1:14" ht="14.4" customHeight="1" x14ac:dyDescent="0.3">
      <c r="A207" s="660" t="s">
        <v>572</v>
      </c>
      <c r="B207" s="661" t="s">
        <v>573</v>
      </c>
      <c r="C207" s="662" t="s">
        <v>577</v>
      </c>
      <c r="D207" s="663" t="s">
        <v>3245</v>
      </c>
      <c r="E207" s="662" t="s">
        <v>612</v>
      </c>
      <c r="F207" s="663" t="s">
        <v>3252</v>
      </c>
      <c r="G207" s="662" t="s">
        <v>625</v>
      </c>
      <c r="H207" s="662" t="s">
        <v>1336</v>
      </c>
      <c r="I207" s="662" t="s">
        <v>1337</v>
      </c>
      <c r="J207" s="662" t="s">
        <v>1338</v>
      </c>
      <c r="K207" s="662" t="s">
        <v>1339</v>
      </c>
      <c r="L207" s="664">
        <v>4476.7800000000007</v>
      </c>
      <c r="M207" s="664">
        <v>40</v>
      </c>
      <c r="N207" s="665">
        <v>179071.2</v>
      </c>
    </row>
    <row r="208" spans="1:14" ht="14.4" customHeight="1" x14ac:dyDescent="0.3">
      <c r="A208" s="660" t="s">
        <v>572</v>
      </c>
      <c r="B208" s="661" t="s">
        <v>573</v>
      </c>
      <c r="C208" s="662" t="s">
        <v>577</v>
      </c>
      <c r="D208" s="663" t="s">
        <v>3245</v>
      </c>
      <c r="E208" s="662" t="s">
        <v>612</v>
      </c>
      <c r="F208" s="663" t="s">
        <v>3252</v>
      </c>
      <c r="G208" s="662" t="s">
        <v>625</v>
      </c>
      <c r="H208" s="662" t="s">
        <v>1340</v>
      </c>
      <c r="I208" s="662" t="s">
        <v>215</v>
      </c>
      <c r="J208" s="662" t="s">
        <v>1341</v>
      </c>
      <c r="K208" s="662"/>
      <c r="L208" s="664">
        <v>864.68813505147352</v>
      </c>
      <c r="M208" s="664">
        <v>3</v>
      </c>
      <c r="N208" s="665">
        <v>2594.0644051544205</v>
      </c>
    </row>
    <row r="209" spans="1:14" ht="14.4" customHeight="1" x14ac:dyDescent="0.3">
      <c r="A209" s="660" t="s">
        <v>572</v>
      </c>
      <c r="B209" s="661" t="s">
        <v>573</v>
      </c>
      <c r="C209" s="662" t="s">
        <v>577</v>
      </c>
      <c r="D209" s="663" t="s">
        <v>3245</v>
      </c>
      <c r="E209" s="662" t="s">
        <v>612</v>
      </c>
      <c r="F209" s="663" t="s">
        <v>3252</v>
      </c>
      <c r="G209" s="662" t="s">
        <v>625</v>
      </c>
      <c r="H209" s="662" t="s">
        <v>1342</v>
      </c>
      <c r="I209" s="662" t="s">
        <v>1343</v>
      </c>
      <c r="J209" s="662" t="s">
        <v>1344</v>
      </c>
      <c r="K209" s="662" t="s">
        <v>1345</v>
      </c>
      <c r="L209" s="664">
        <v>57.309999912921647</v>
      </c>
      <c r="M209" s="664">
        <v>5</v>
      </c>
      <c r="N209" s="665">
        <v>286.54999956460824</v>
      </c>
    </row>
    <row r="210" spans="1:14" ht="14.4" customHeight="1" x14ac:dyDescent="0.3">
      <c r="A210" s="660" t="s">
        <v>572</v>
      </c>
      <c r="B210" s="661" t="s">
        <v>573</v>
      </c>
      <c r="C210" s="662" t="s">
        <v>577</v>
      </c>
      <c r="D210" s="663" t="s">
        <v>3245</v>
      </c>
      <c r="E210" s="662" t="s">
        <v>612</v>
      </c>
      <c r="F210" s="663" t="s">
        <v>3252</v>
      </c>
      <c r="G210" s="662" t="s">
        <v>625</v>
      </c>
      <c r="H210" s="662" t="s">
        <v>1346</v>
      </c>
      <c r="I210" s="662" t="s">
        <v>1347</v>
      </c>
      <c r="J210" s="662" t="s">
        <v>1348</v>
      </c>
      <c r="K210" s="662" t="s">
        <v>721</v>
      </c>
      <c r="L210" s="664">
        <v>210.45</v>
      </c>
      <c r="M210" s="664">
        <v>2</v>
      </c>
      <c r="N210" s="665">
        <v>420.9</v>
      </c>
    </row>
    <row r="211" spans="1:14" ht="14.4" customHeight="1" x14ac:dyDescent="0.3">
      <c r="A211" s="660" t="s">
        <v>572</v>
      </c>
      <c r="B211" s="661" t="s">
        <v>573</v>
      </c>
      <c r="C211" s="662" t="s">
        <v>577</v>
      </c>
      <c r="D211" s="663" t="s">
        <v>3245</v>
      </c>
      <c r="E211" s="662" t="s">
        <v>612</v>
      </c>
      <c r="F211" s="663" t="s">
        <v>3252</v>
      </c>
      <c r="G211" s="662" t="s">
        <v>625</v>
      </c>
      <c r="H211" s="662" t="s">
        <v>1349</v>
      </c>
      <c r="I211" s="662" t="s">
        <v>1350</v>
      </c>
      <c r="J211" s="662" t="s">
        <v>1351</v>
      </c>
      <c r="K211" s="662" t="s">
        <v>1352</v>
      </c>
      <c r="L211" s="664">
        <v>68.930000000000007</v>
      </c>
      <c r="M211" s="664">
        <v>2</v>
      </c>
      <c r="N211" s="665">
        <v>137.86000000000001</v>
      </c>
    </row>
    <row r="212" spans="1:14" ht="14.4" customHeight="1" x14ac:dyDescent="0.3">
      <c r="A212" s="660" t="s">
        <v>572</v>
      </c>
      <c r="B212" s="661" t="s">
        <v>573</v>
      </c>
      <c r="C212" s="662" t="s">
        <v>577</v>
      </c>
      <c r="D212" s="663" t="s">
        <v>3245</v>
      </c>
      <c r="E212" s="662" t="s">
        <v>612</v>
      </c>
      <c r="F212" s="663" t="s">
        <v>3252</v>
      </c>
      <c r="G212" s="662" t="s">
        <v>625</v>
      </c>
      <c r="H212" s="662" t="s">
        <v>1353</v>
      </c>
      <c r="I212" s="662" t="s">
        <v>1354</v>
      </c>
      <c r="J212" s="662" t="s">
        <v>1355</v>
      </c>
      <c r="K212" s="662" t="s">
        <v>1356</v>
      </c>
      <c r="L212" s="664">
        <v>85.627775120669611</v>
      </c>
      <c r="M212" s="664">
        <v>31</v>
      </c>
      <c r="N212" s="665">
        <v>2654.4610287407581</v>
      </c>
    </row>
    <row r="213" spans="1:14" ht="14.4" customHeight="1" x14ac:dyDescent="0.3">
      <c r="A213" s="660" t="s">
        <v>572</v>
      </c>
      <c r="B213" s="661" t="s">
        <v>573</v>
      </c>
      <c r="C213" s="662" t="s">
        <v>577</v>
      </c>
      <c r="D213" s="663" t="s">
        <v>3245</v>
      </c>
      <c r="E213" s="662" t="s">
        <v>612</v>
      </c>
      <c r="F213" s="663" t="s">
        <v>3252</v>
      </c>
      <c r="G213" s="662" t="s">
        <v>625</v>
      </c>
      <c r="H213" s="662" t="s">
        <v>1357</v>
      </c>
      <c r="I213" s="662" t="s">
        <v>1358</v>
      </c>
      <c r="J213" s="662" t="s">
        <v>1359</v>
      </c>
      <c r="K213" s="662" t="s">
        <v>1360</v>
      </c>
      <c r="L213" s="664">
        <v>325.16000000000008</v>
      </c>
      <c r="M213" s="664">
        <v>9</v>
      </c>
      <c r="N213" s="665">
        <v>2926.4400000000005</v>
      </c>
    </row>
    <row r="214" spans="1:14" ht="14.4" customHeight="1" x14ac:dyDescent="0.3">
      <c r="A214" s="660" t="s">
        <v>572</v>
      </c>
      <c r="B214" s="661" t="s">
        <v>573</v>
      </c>
      <c r="C214" s="662" t="s">
        <v>577</v>
      </c>
      <c r="D214" s="663" t="s">
        <v>3245</v>
      </c>
      <c r="E214" s="662" t="s">
        <v>612</v>
      </c>
      <c r="F214" s="663" t="s">
        <v>3252</v>
      </c>
      <c r="G214" s="662" t="s">
        <v>625</v>
      </c>
      <c r="H214" s="662" t="s">
        <v>1361</v>
      </c>
      <c r="I214" s="662" t="s">
        <v>215</v>
      </c>
      <c r="J214" s="662" t="s">
        <v>1362</v>
      </c>
      <c r="K214" s="662"/>
      <c r="L214" s="664">
        <v>51.818995245811585</v>
      </c>
      <c r="M214" s="664">
        <v>3</v>
      </c>
      <c r="N214" s="665">
        <v>155.45698573743476</v>
      </c>
    </row>
    <row r="215" spans="1:14" ht="14.4" customHeight="1" x14ac:dyDescent="0.3">
      <c r="A215" s="660" t="s">
        <v>572</v>
      </c>
      <c r="B215" s="661" t="s">
        <v>573</v>
      </c>
      <c r="C215" s="662" t="s">
        <v>577</v>
      </c>
      <c r="D215" s="663" t="s">
        <v>3245</v>
      </c>
      <c r="E215" s="662" t="s">
        <v>612</v>
      </c>
      <c r="F215" s="663" t="s">
        <v>3252</v>
      </c>
      <c r="G215" s="662" t="s">
        <v>625</v>
      </c>
      <c r="H215" s="662" t="s">
        <v>1363</v>
      </c>
      <c r="I215" s="662" t="s">
        <v>215</v>
      </c>
      <c r="J215" s="662" t="s">
        <v>1364</v>
      </c>
      <c r="K215" s="662"/>
      <c r="L215" s="664">
        <v>31.871403632575404</v>
      </c>
      <c r="M215" s="664">
        <v>13</v>
      </c>
      <c r="N215" s="665">
        <v>414.32824722348028</v>
      </c>
    </row>
    <row r="216" spans="1:14" ht="14.4" customHeight="1" x14ac:dyDescent="0.3">
      <c r="A216" s="660" t="s">
        <v>572</v>
      </c>
      <c r="B216" s="661" t="s">
        <v>573</v>
      </c>
      <c r="C216" s="662" t="s">
        <v>577</v>
      </c>
      <c r="D216" s="663" t="s">
        <v>3245</v>
      </c>
      <c r="E216" s="662" t="s">
        <v>612</v>
      </c>
      <c r="F216" s="663" t="s">
        <v>3252</v>
      </c>
      <c r="G216" s="662" t="s">
        <v>625</v>
      </c>
      <c r="H216" s="662" t="s">
        <v>1365</v>
      </c>
      <c r="I216" s="662" t="s">
        <v>1365</v>
      </c>
      <c r="J216" s="662" t="s">
        <v>1366</v>
      </c>
      <c r="K216" s="662" t="s">
        <v>1367</v>
      </c>
      <c r="L216" s="664">
        <v>74.680000000000007</v>
      </c>
      <c r="M216" s="664">
        <v>1</v>
      </c>
      <c r="N216" s="665">
        <v>74.680000000000007</v>
      </c>
    </row>
    <row r="217" spans="1:14" ht="14.4" customHeight="1" x14ac:dyDescent="0.3">
      <c r="A217" s="660" t="s">
        <v>572</v>
      </c>
      <c r="B217" s="661" t="s">
        <v>573</v>
      </c>
      <c r="C217" s="662" t="s">
        <v>577</v>
      </c>
      <c r="D217" s="663" t="s">
        <v>3245</v>
      </c>
      <c r="E217" s="662" t="s">
        <v>612</v>
      </c>
      <c r="F217" s="663" t="s">
        <v>3252</v>
      </c>
      <c r="G217" s="662" t="s">
        <v>625</v>
      </c>
      <c r="H217" s="662" t="s">
        <v>1368</v>
      </c>
      <c r="I217" s="662" t="s">
        <v>1369</v>
      </c>
      <c r="J217" s="662" t="s">
        <v>1370</v>
      </c>
      <c r="K217" s="662" t="s">
        <v>1371</v>
      </c>
      <c r="L217" s="664">
        <v>28.249999999999993</v>
      </c>
      <c r="M217" s="664">
        <v>5</v>
      </c>
      <c r="N217" s="665">
        <v>141.24999999999997</v>
      </c>
    </row>
    <row r="218" spans="1:14" ht="14.4" customHeight="1" x14ac:dyDescent="0.3">
      <c r="A218" s="660" t="s">
        <v>572</v>
      </c>
      <c r="B218" s="661" t="s">
        <v>573</v>
      </c>
      <c r="C218" s="662" t="s">
        <v>577</v>
      </c>
      <c r="D218" s="663" t="s">
        <v>3245</v>
      </c>
      <c r="E218" s="662" t="s">
        <v>612</v>
      </c>
      <c r="F218" s="663" t="s">
        <v>3252</v>
      </c>
      <c r="G218" s="662" t="s">
        <v>625</v>
      </c>
      <c r="H218" s="662" t="s">
        <v>1372</v>
      </c>
      <c r="I218" s="662" t="s">
        <v>1373</v>
      </c>
      <c r="J218" s="662" t="s">
        <v>1374</v>
      </c>
      <c r="K218" s="662" t="s">
        <v>1375</v>
      </c>
      <c r="L218" s="664">
        <v>136.16999999999999</v>
      </c>
      <c r="M218" s="664">
        <v>2</v>
      </c>
      <c r="N218" s="665">
        <v>272.33999999999997</v>
      </c>
    </row>
    <row r="219" spans="1:14" ht="14.4" customHeight="1" x14ac:dyDescent="0.3">
      <c r="A219" s="660" t="s">
        <v>572</v>
      </c>
      <c r="B219" s="661" t="s">
        <v>573</v>
      </c>
      <c r="C219" s="662" t="s">
        <v>577</v>
      </c>
      <c r="D219" s="663" t="s">
        <v>3245</v>
      </c>
      <c r="E219" s="662" t="s">
        <v>612</v>
      </c>
      <c r="F219" s="663" t="s">
        <v>3252</v>
      </c>
      <c r="G219" s="662" t="s">
        <v>625</v>
      </c>
      <c r="H219" s="662" t="s">
        <v>1376</v>
      </c>
      <c r="I219" s="662" t="s">
        <v>1377</v>
      </c>
      <c r="J219" s="662" t="s">
        <v>1378</v>
      </c>
      <c r="K219" s="662" t="s">
        <v>1014</v>
      </c>
      <c r="L219" s="664">
        <v>72.049983476701769</v>
      </c>
      <c r="M219" s="664">
        <v>3</v>
      </c>
      <c r="N219" s="665">
        <v>216.14995043010529</v>
      </c>
    </row>
    <row r="220" spans="1:14" ht="14.4" customHeight="1" x14ac:dyDescent="0.3">
      <c r="A220" s="660" t="s">
        <v>572</v>
      </c>
      <c r="B220" s="661" t="s">
        <v>573</v>
      </c>
      <c r="C220" s="662" t="s">
        <v>577</v>
      </c>
      <c r="D220" s="663" t="s">
        <v>3245</v>
      </c>
      <c r="E220" s="662" t="s">
        <v>612</v>
      </c>
      <c r="F220" s="663" t="s">
        <v>3252</v>
      </c>
      <c r="G220" s="662" t="s">
        <v>625</v>
      </c>
      <c r="H220" s="662" t="s">
        <v>1379</v>
      </c>
      <c r="I220" s="662" t="s">
        <v>1380</v>
      </c>
      <c r="J220" s="662" t="s">
        <v>1381</v>
      </c>
      <c r="K220" s="662" t="s">
        <v>1382</v>
      </c>
      <c r="L220" s="664">
        <v>46.703673641300973</v>
      </c>
      <c r="M220" s="664">
        <v>31</v>
      </c>
      <c r="N220" s="665">
        <v>1447.8138828803301</v>
      </c>
    </row>
    <row r="221" spans="1:14" ht="14.4" customHeight="1" x14ac:dyDescent="0.3">
      <c r="A221" s="660" t="s">
        <v>572</v>
      </c>
      <c r="B221" s="661" t="s">
        <v>573</v>
      </c>
      <c r="C221" s="662" t="s">
        <v>577</v>
      </c>
      <c r="D221" s="663" t="s">
        <v>3245</v>
      </c>
      <c r="E221" s="662" t="s">
        <v>612</v>
      </c>
      <c r="F221" s="663" t="s">
        <v>3252</v>
      </c>
      <c r="G221" s="662" t="s">
        <v>625</v>
      </c>
      <c r="H221" s="662" t="s">
        <v>1383</v>
      </c>
      <c r="I221" s="662" t="s">
        <v>1384</v>
      </c>
      <c r="J221" s="662" t="s">
        <v>1385</v>
      </c>
      <c r="K221" s="662" t="s">
        <v>1386</v>
      </c>
      <c r="L221" s="664">
        <v>161.51797179702902</v>
      </c>
      <c r="M221" s="664">
        <v>1</v>
      </c>
      <c r="N221" s="665">
        <v>161.51797179702902</v>
      </c>
    </row>
    <row r="222" spans="1:14" ht="14.4" customHeight="1" x14ac:dyDescent="0.3">
      <c r="A222" s="660" t="s">
        <v>572</v>
      </c>
      <c r="B222" s="661" t="s">
        <v>573</v>
      </c>
      <c r="C222" s="662" t="s">
        <v>577</v>
      </c>
      <c r="D222" s="663" t="s">
        <v>3245</v>
      </c>
      <c r="E222" s="662" t="s">
        <v>612</v>
      </c>
      <c r="F222" s="663" t="s">
        <v>3252</v>
      </c>
      <c r="G222" s="662" t="s">
        <v>625</v>
      </c>
      <c r="H222" s="662" t="s">
        <v>1387</v>
      </c>
      <c r="I222" s="662" t="s">
        <v>1388</v>
      </c>
      <c r="J222" s="662" t="s">
        <v>1389</v>
      </c>
      <c r="K222" s="662" t="s">
        <v>1390</v>
      </c>
      <c r="L222" s="664">
        <v>410.16997898215413</v>
      </c>
      <c r="M222" s="664">
        <v>7</v>
      </c>
      <c r="N222" s="665">
        <v>2871.1898528750789</v>
      </c>
    </row>
    <row r="223" spans="1:14" ht="14.4" customHeight="1" x14ac:dyDescent="0.3">
      <c r="A223" s="660" t="s">
        <v>572</v>
      </c>
      <c r="B223" s="661" t="s">
        <v>573</v>
      </c>
      <c r="C223" s="662" t="s">
        <v>577</v>
      </c>
      <c r="D223" s="663" t="s">
        <v>3245</v>
      </c>
      <c r="E223" s="662" t="s">
        <v>612</v>
      </c>
      <c r="F223" s="663" t="s">
        <v>3252</v>
      </c>
      <c r="G223" s="662" t="s">
        <v>625</v>
      </c>
      <c r="H223" s="662" t="s">
        <v>1391</v>
      </c>
      <c r="I223" s="662" t="s">
        <v>1391</v>
      </c>
      <c r="J223" s="662" t="s">
        <v>1392</v>
      </c>
      <c r="K223" s="662" t="s">
        <v>1393</v>
      </c>
      <c r="L223" s="664">
        <v>773.77376338349688</v>
      </c>
      <c r="M223" s="664">
        <v>16</v>
      </c>
      <c r="N223" s="665">
        <v>12380.38021413595</v>
      </c>
    </row>
    <row r="224" spans="1:14" ht="14.4" customHeight="1" x14ac:dyDescent="0.3">
      <c r="A224" s="660" t="s">
        <v>572</v>
      </c>
      <c r="B224" s="661" t="s">
        <v>573</v>
      </c>
      <c r="C224" s="662" t="s">
        <v>577</v>
      </c>
      <c r="D224" s="663" t="s">
        <v>3245</v>
      </c>
      <c r="E224" s="662" t="s">
        <v>612</v>
      </c>
      <c r="F224" s="663" t="s">
        <v>3252</v>
      </c>
      <c r="G224" s="662" t="s">
        <v>625</v>
      </c>
      <c r="H224" s="662" t="s">
        <v>1394</v>
      </c>
      <c r="I224" s="662" t="s">
        <v>215</v>
      </c>
      <c r="J224" s="662" t="s">
        <v>1395</v>
      </c>
      <c r="K224" s="662"/>
      <c r="L224" s="664">
        <v>373.82768700788739</v>
      </c>
      <c r="M224" s="664">
        <v>9</v>
      </c>
      <c r="N224" s="665">
        <v>3364.4491830709867</v>
      </c>
    </row>
    <row r="225" spans="1:14" ht="14.4" customHeight="1" x14ac:dyDescent="0.3">
      <c r="A225" s="660" t="s">
        <v>572</v>
      </c>
      <c r="B225" s="661" t="s">
        <v>573</v>
      </c>
      <c r="C225" s="662" t="s">
        <v>577</v>
      </c>
      <c r="D225" s="663" t="s">
        <v>3245</v>
      </c>
      <c r="E225" s="662" t="s">
        <v>612</v>
      </c>
      <c r="F225" s="663" t="s">
        <v>3252</v>
      </c>
      <c r="G225" s="662" t="s">
        <v>625</v>
      </c>
      <c r="H225" s="662" t="s">
        <v>1396</v>
      </c>
      <c r="I225" s="662" t="s">
        <v>215</v>
      </c>
      <c r="J225" s="662" t="s">
        <v>1397</v>
      </c>
      <c r="K225" s="662"/>
      <c r="L225" s="664">
        <v>37.235991679737239</v>
      </c>
      <c r="M225" s="664">
        <v>1</v>
      </c>
      <c r="N225" s="665">
        <v>37.235991679737239</v>
      </c>
    </row>
    <row r="226" spans="1:14" ht="14.4" customHeight="1" x14ac:dyDescent="0.3">
      <c r="A226" s="660" t="s">
        <v>572</v>
      </c>
      <c r="B226" s="661" t="s">
        <v>573</v>
      </c>
      <c r="C226" s="662" t="s">
        <v>577</v>
      </c>
      <c r="D226" s="663" t="s">
        <v>3245</v>
      </c>
      <c r="E226" s="662" t="s">
        <v>612</v>
      </c>
      <c r="F226" s="663" t="s">
        <v>3252</v>
      </c>
      <c r="G226" s="662" t="s">
        <v>625</v>
      </c>
      <c r="H226" s="662" t="s">
        <v>1398</v>
      </c>
      <c r="I226" s="662" t="s">
        <v>1399</v>
      </c>
      <c r="J226" s="662" t="s">
        <v>1400</v>
      </c>
      <c r="K226" s="662" t="s">
        <v>1401</v>
      </c>
      <c r="L226" s="664">
        <v>84.55</v>
      </c>
      <c r="M226" s="664">
        <v>1</v>
      </c>
      <c r="N226" s="665">
        <v>84.55</v>
      </c>
    </row>
    <row r="227" spans="1:14" ht="14.4" customHeight="1" x14ac:dyDescent="0.3">
      <c r="A227" s="660" t="s">
        <v>572</v>
      </c>
      <c r="B227" s="661" t="s">
        <v>573</v>
      </c>
      <c r="C227" s="662" t="s">
        <v>577</v>
      </c>
      <c r="D227" s="663" t="s">
        <v>3245</v>
      </c>
      <c r="E227" s="662" t="s">
        <v>612</v>
      </c>
      <c r="F227" s="663" t="s">
        <v>3252</v>
      </c>
      <c r="G227" s="662" t="s">
        <v>625</v>
      </c>
      <c r="H227" s="662" t="s">
        <v>1402</v>
      </c>
      <c r="I227" s="662" t="s">
        <v>1403</v>
      </c>
      <c r="J227" s="662" t="s">
        <v>1005</v>
      </c>
      <c r="K227" s="662" t="s">
        <v>1404</v>
      </c>
      <c r="L227" s="664">
        <v>636.15227107528096</v>
      </c>
      <c r="M227" s="664">
        <v>5</v>
      </c>
      <c r="N227" s="665">
        <v>3180.7613553764049</v>
      </c>
    </row>
    <row r="228" spans="1:14" ht="14.4" customHeight="1" x14ac:dyDescent="0.3">
      <c r="A228" s="660" t="s">
        <v>572</v>
      </c>
      <c r="B228" s="661" t="s">
        <v>573</v>
      </c>
      <c r="C228" s="662" t="s">
        <v>577</v>
      </c>
      <c r="D228" s="663" t="s">
        <v>3245</v>
      </c>
      <c r="E228" s="662" t="s">
        <v>612</v>
      </c>
      <c r="F228" s="663" t="s">
        <v>3252</v>
      </c>
      <c r="G228" s="662" t="s">
        <v>625</v>
      </c>
      <c r="H228" s="662" t="s">
        <v>1405</v>
      </c>
      <c r="I228" s="662" t="s">
        <v>1406</v>
      </c>
      <c r="J228" s="662" t="s">
        <v>1407</v>
      </c>
      <c r="K228" s="662"/>
      <c r="L228" s="664">
        <v>177.49999999999994</v>
      </c>
      <c r="M228" s="664">
        <v>1</v>
      </c>
      <c r="N228" s="665">
        <v>177.49999999999994</v>
      </c>
    </row>
    <row r="229" spans="1:14" ht="14.4" customHeight="1" x14ac:dyDescent="0.3">
      <c r="A229" s="660" t="s">
        <v>572</v>
      </c>
      <c r="B229" s="661" t="s">
        <v>573</v>
      </c>
      <c r="C229" s="662" t="s">
        <v>577</v>
      </c>
      <c r="D229" s="663" t="s">
        <v>3245</v>
      </c>
      <c r="E229" s="662" t="s">
        <v>612</v>
      </c>
      <c r="F229" s="663" t="s">
        <v>3252</v>
      </c>
      <c r="G229" s="662" t="s">
        <v>625</v>
      </c>
      <c r="H229" s="662" t="s">
        <v>1408</v>
      </c>
      <c r="I229" s="662" t="s">
        <v>1409</v>
      </c>
      <c r="J229" s="662" t="s">
        <v>1410</v>
      </c>
      <c r="K229" s="662" t="s">
        <v>1411</v>
      </c>
      <c r="L229" s="664">
        <v>74.180000000000007</v>
      </c>
      <c r="M229" s="664">
        <v>4</v>
      </c>
      <c r="N229" s="665">
        <v>296.72000000000003</v>
      </c>
    </row>
    <row r="230" spans="1:14" ht="14.4" customHeight="1" x14ac:dyDescent="0.3">
      <c r="A230" s="660" t="s">
        <v>572</v>
      </c>
      <c r="B230" s="661" t="s">
        <v>573</v>
      </c>
      <c r="C230" s="662" t="s">
        <v>577</v>
      </c>
      <c r="D230" s="663" t="s">
        <v>3245</v>
      </c>
      <c r="E230" s="662" t="s">
        <v>612</v>
      </c>
      <c r="F230" s="663" t="s">
        <v>3252</v>
      </c>
      <c r="G230" s="662" t="s">
        <v>625</v>
      </c>
      <c r="H230" s="662" t="s">
        <v>1412</v>
      </c>
      <c r="I230" s="662" t="s">
        <v>215</v>
      </c>
      <c r="J230" s="662" t="s">
        <v>1413</v>
      </c>
      <c r="K230" s="662"/>
      <c r="L230" s="664">
        <v>24.909843559527303</v>
      </c>
      <c r="M230" s="664">
        <v>2</v>
      </c>
      <c r="N230" s="665">
        <v>49.819687119054606</v>
      </c>
    </row>
    <row r="231" spans="1:14" ht="14.4" customHeight="1" x14ac:dyDescent="0.3">
      <c r="A231" s="660" t="s">
        <v>572</v>
      </c>
      <c r="B231" s="661" t="s">
        <v>573</v>
      </c>
      <c r="C231" s="662" t="s">
        <v>577</v>
      </c>
      <c r="D231" s="663" t="s">
        <v>3245</v>
      </c>
      <c r="E231" s="662" t="s">
        <v>612</v>
      </c>
      <c r="F231" s="663" t="s">
        <v>3252</v>
      </c>
      <c r="G231" s="662" t="s">
        <v>625</v>
      </c>
      <c r="H231" s="662" t="s">
        <v>1414</v>
      </c>
      <c r="I231" s="662" t="s">
        <v>1415</v>
      </c>
      <c r="J231" s="662" t="s">
        <v>1416</v>
      </c>
      <c r="K231" s="662" t="s">
        <v>1417</v>
      </c>
      <c r="L231" s="664">
        <v>48.580081953906536</v>
      </c>
      <c r="M231" s="664">
        <v>1</v>
      </c>
      <c r="N231" s="665">
        <v>48.580081953906536</v>
      </c>
    </row>
    <row r="232" spans="1:14" ht="14.4" customHeight="1" x14ac:dyDescent="0.3">
      <c r="A232" s="660" t="s">
        <v>572</v>
      </c>
      <c r="B232" s="661" t="s">
        <v>573</v>
      </c>
      <c r="C232" s="662" t="s">
        <v>577</v>
      </c>
      <c r="D232" s="663" t="s">
        <v>3245</v>
      </c>
      <c r="E232" s="662" t="s">
        <v>612</v>
      </c>
      <c r="F232" s="663" t="s">
        <v>3252</v>
      </c>
      <c r="G232" s="662" t="s">
        <v>625</v>
      </c>
      <c r="H232" s="662" t="s">
        <v>1418</v>
      </c>
      <c r="I232" s="662" t="s">
        <v>215</v>
      </c>
      <c r="J232" s="662" t="s">
        <v>1419</v>
      </c>
      <c r="K232" s="662"/>
      <c r="L232" s="664">
        <v>428.04483860449955</v>
      </c>
      <c r="M232" s="664">
        <v>2</v>
      </c>
      <c r="N232" s="665">
        <v>856.08967720899909</v>
      </c>
    </row>
    <row r="233" spans="1:14" ht="14.4" customHeight="1" x14ac:dyDescent="0.3">
      <c r="A233" s="660" t="s">
        <v>572</v>
      </c>
      <c r="B233" s="661" t="s">
        <v>573</v>
      </c>
      <c r="C233" s="662" t="s">
        <v>577</v>
      </c>
      <c r="D233" s="663" t="s">
        <v>3245</v>
      </c>
      <c r="E233" s="662" t="s">
        <v>612</v>
      </c>
      <c r="F233" s="663" t="s">
        <v>3252</v>
      </c>
      <c r="G233" s="662" t="s">
        <v>625</v>
      </c>
      <c r="H233" s="662" t="s">
        <v>1420</v>
      </c>
      <c r="I233" s="662" t="s">
        <v>215</v>
      </c>
      <c r="J233" s="662" t="s">
        <v>1421</v>
      </c>
      <c r="K233" s="662"/>
      <c r="L233" s="664">
        <v>83.2</v>
      </c>
      <c r="M233" s="664">
        <v>3</v>
      </c>
      <c r="N233" s="665">
        <v>249.60000000000002</v>
      </c>
    </row>
    <row r="234" spans="1:14" ht="14.4" customHeight="1" x14ac:dyDescent="0.3">
      <c r="A234" s="660" t="s">
        <v>572</v>
      </c>
      <c r="B234" s="661" t="s">
        <v>573</v>
      </c>
      <c r="C234" s="662" t="s">
        <v>577</v>
      </c>
      <c r="D234" s="663" t="s">
        <v>3245</v>
      </c>
      <c r="E234" s="662" t="s">
        <v>612</v>
      </c>
      <c r="F234" s="663" t="s">
        <v>3252</v>
      </c>
      <c r="G234" s="662" t="s">
        <v>625</v>
      </c>
      <c r="H234" s="662" t="s">
        <v>1422</v>
      </c>
      <c r="I234" s="662" t="s">
        <v>215</v>
      </c>
      <c r="J234" s="662" t="s">
        <v>1423</v>
      </c>
      <c r="K234" s="662"/>
      <c r="L234" s="664">
        <v>94.365401337331548</v>
      </c>
      <c r="M234" s="664">
        <v>4</v>
      </c>
      <c r="N234" s="665">
        <v>377.46160534932619</v>
      </c>
    </row>
    <row r="235" spans="1:14" ht="14.4" customHeight="1" x14ac:dyDescent="0.3">
      <c r="A235" s="660" t="s">
        <v>572</v>
      </c>
      <c r="B235" s="661" t="s">
        <v>573</v>
      </c>
      <c r="C235" s="662" t="s">
        <v>577</v>
      </c>
      <c r="D235" s="663" t="s">
        <v>3245</v>
      </c>
      <c r="E235" s="662" t="s">
        <v>612</v>
      </c>
      <c r="F235" s="663" t="s">
        <v>3252</v>
      </c>
      <c r="G235" s="662" t="s">
        <v>625</v>
      </c>
      <c r="H235" s="662" t="s">
        <v>1424</v>
      </c>
      <c r="I235" s="662" t="s">
        <v>215</v>
      </c>
      <c r="J235" s="662" t="s">
        <v>1425</v>
      </c>
      <c r="K235" s="662"/>
      <c r="L235" s="664">
        <v>70.841799489312521</v>
      </c>
      <c r="M235" s="664">
        <v>2</v>
      </c>
      <c r="N235" s="665">
        <v>141.68359897862504</v>
      </c>
    </row>
    <row r="236" spans="1:14" ht="14.4" customHeight="1" x14ac:dyDescent="0.3">
      <c r="A236" s="660" t="s">
        <v>572</v>
      </c>
      <c r="B236" s="661" t="s">
        <v>573</v>
      </c>
      <c r="C236" s="662" t="s">
        <v>577</v>
      </c>
      <c r="D236" s="663" t="s">
        <v>3245</v>
      </c>
      <c r="E236" s="662" t="s">
        <v>612</v>
      </c>
      <c r="F236" s="663" t="s">
        <v>3252</v>
      </c>
      <c r="G236" s="662" t="s">
        <v>625</v>
      </c>
      <c r="H236" s="662" t="s">
        <v>1426</v>
      </c>
      <c r="I236" s="662" t="s">
        <v>1427</v>
      </c>
      <c r="J236" s="662" t="s">
        <v>1428</v>
      </c>
      <c r="K236" s="662" t="s">
        <v>1429</v>
      </c>
      <c r="L236" s="664">
        <v>182.91871077233333</v>
      </c>
      <c r="M236" s="664">
        <v>17.766555599999997</v>
      </c>
      <c r="N236" s="665">
        <v>3249.8354452169783</v>
      </c>
    </row>
    <row r="237" spans="1:14" ht="14.4" customHeight="1" x14ac:dyDescent="0.3">
      <c r="A237" s="660" t="s">
        <v>572</v>
      </c>
      <c r="B237" s="661" t="s">
        <v>573</v>
      </c>
      <c r="C237" s="662" t="s">
        <v>577</v>
      </c>
      <c r="D237" s="663" t="s">
        <v>3245</v>
      </c>
      <c r="E237" s="662" t="s">
        <v>612</v>
      </c>
      <c r="F237" s="663" t="s">
        <v>3252</v>
      </c>
      <c r="G237" s="662" t="s">
        <v>625</v>
      </c>
      <c r="H237" s="662" t="s">
        <v>1430</v>
      </c>
      <c r="I237" s="662" t="s">
        <v>1431</v>
      </c>
      <c r="J237" s="662" t="s">
        <v>1428</v>
      </c>
      <c r="K237" s="662" t="s">
        <v>1432</v>
      </c>
      <c r="L237" s="664">
        <v>365.98583602044823</v>
      </c>
      <c r="M237" s="664">
        <v>90.956557799999999</v>
      </c>
      <c r="N237" s="665">
        <v>33288.811847975223</v>
      </c>
    </row>
    <row r="238" spans="1:14" ht="14.4" customHeight="1" x14ac:dyDescent="0.3">
      <c r="A238" s="660" t="s">
        <v>572</v>
      </c>
      <c r="B238" s="661" t="s">
        <v>573</v>
      </c>
      <c r="C238" s="662" t="s">
        <v>577</v>
      </c>
      <c r="D238" s="663" t="s">
        <v>3245</v>
      </c>
      <c r="E238" s="662" t="s">
        <v>612</v>
      </c>
      <c r="F238" s="663" t="s">
        <v>3252</v>
      </c>
      <c r="G238" s="662" t="s">
        <v>625</v>
      </c>
      <c r="H238" s="662" t="s">
        <v>1433</v>
      </c>
      <c r="I238" s="662" t="s">
        <v>1434</v>
      </c>
      <c r="J238" s="662" t="s">
        <v>1435</v>
      </c>
      <c r="K238" s="662" t="s">
        <v>1436</v>
      </c>
      <c r="L238" s="664">
        <v>174.11</v>
      </c>
      <c r="M238" s="664">
        <v>4</v>
      </c>
      <c r="N238" s="665">
        <v>696.44</v>
      </c>
    </row>
    <row r="239" spans="1:14" ht="14.4" customHeight="1" x14ac:dyDescent="0.3">
      <c r="A239" s="660" t="s">
        <v>572</v>
      </c>
      <c r="B239" s="661" t="s">
        <v>573</v>
      </c>
      <c r="C239" s="662" t="s">
        <v>577</v>
      </c>
      <c r="D239" s="663" t="s">
        <v>3245</v>
      </c>
      <c r="E239" s="662" t="s">
        <v>612</v>
      </c>
      <c r="F239" s="663" t="s">
        <v>3252</v>
      </c>
      <c r="G239" s="662" t="s">
        <v>625</v>
      </c>
      <c r="H239" s="662" t="s">
        <v>1437</v>
      </c>
      <c r="I239" s="662" t="s">
        <v>1438</v>
      </c>
      <c r="J239" s="662" t="s">
        <v>1439</v>
      </c>
      <c r="K239" s="662" t="s">
        <v>1440</v>
      </c>
      <c r="L239" s="664">
        <v>735.59288457164541</v>
      </c>
      <c r="M239" s="664">
        <v>3</v>
      </c>
      <c r="N239" s="665">
        <v>2206.7786537149364</v>
      </c>
    </row>
    <row r="240" spans="1:14" ht="14.4" customHeight="1" x14ac:dyDescent="0.3">
      <c r="A240" s="660" t="s">
        <v>572</v>
      </c>
      <c r="B240" s="661" t="s">
        <v>573</v>
      </c>
      <c r="C240" s="662" t="s">
        <v>577</v>
      </c>
      <c r="D240" s="663" t="s">
        <v>3245</v>
      </c>
      <c r="E240" s="662" t="s">
        <v>612</v>
      </c>
      <c r="F240" s="663" t="s">
        <v>3252</v>
      </c>
      <c r="G240" s="662" t="s">
        <v>625</v>
      </c>
      <c r="H240" s="662" t="s">
        <v>1441</v>
      </c>
      <c r="I240" s="662" t="s">
        <v>1442</v>
      </c>
      <c r="J240" s="662" t="s">
        <v>1443</v>
      </c>
      <c r="K240" s="662" t="s">
        <v>1444</v>
      </c>
      <c r="L240" s="664">
        <v>81.369505794009854</v>
      </c>
      <c r="M240" s="664">
        <v>34.6173754</v>
      </c>
      <c r="N240" s="665">
        <v>2816.798728183714</v>
      </c>
    </row>
    <row r="241" spans="1:14" ht="14.4" customHeight="1" x14ac:dyDescent="0.3">
      <c r="A241" s="660" t="s">
        <v>572</v>
      </c>
      <c r="B241" s="661" t="s">
        <v>573</v>
      </c>
      <c r="C241" s="662" t="s">
        <v>577</v>
      </c>
      <c r="D241" s="663" t="s">
        <v>3245</v>
      </c>
      <c r="E241" s="662" t="s">
        <v>612</v>
      </c>
      <c r="F241" s="663" t="s">
        <v>3252</v>
      </c>
      <c r="G241" s="662" t="s">
        <v>625</v>
      </c>
      <c r="H241" s="662" t="s">
        <v>1445</v>
      </c>
      <c r="I241" s="662" t="s">
        <v>1446</v>
      </c>
      <c r="J241" s="662" t="s">
        <v>1447</v>
      </c>
      <c r="K241" s="662" t="s">
        <v>1448</v>
      </c>
      <c r="L241" s="664">
        <v>270.47014198783694</v>
      </c>
      <c r="M241" s="664">
        <v>229.23599999999993</v>
      </c>
      <c r="N241" s="665">
        <v>62001.493468723776</v>
      </c>
    </row>
    <row r="242" spans="1:14" ht="14.4" customHeight="1" x14ac:dyDescent="0.3">
      <c r="A242" s="660" t="s">
        <v>572</v>
      </c>
      <c r="B242" s="661" t="s">
        <v>573</v>
      </c>
      <c r="C242" s="662" t="s">
        <v>577</v>
      </c>
      <c r="D242" s="663" t="s">
        <v>3245</v>
      </c>
      <c r="E242" s="662" t="s">
        <v>612</v>
      </c>
      <c r="F242" s="663" t="s">
        <v>3252</v>
      </c>
      <c r="G242" s="662" t="s">
        <v>625</v>
      </c>
      <c r="H242" s="662" t="s">
        <v>1449</v>
      </c>
      <c r="I242" s="662" t="s">
        <v>1450</v>
      </c>
      <c r="J242" s="662" t="s">
        <v>1447</v>
      </c>
      <c r="K242" s="662" t="s">
        <v>1451</v>
      </c>
      <c r="L242" s="664">
        <v>1215.1016258098807</v>
      </c>
      <c r="M242" s="664">
        <v>127.68326640000001</v>
      </c>
      <c r="N242" s="665">
        <v>155148.14459135613</v>
      </c>
    </row>
    <row r="243" spans="1:14" ht="14.4" customHeight="1" x14ac:dyDescent="0.3">
      <c r="A243" s="660" t="s">
        <v>572</v>
      </c>
      <c r="B243" s="661" t="s">
        <v>573</v>
      </c>
      <c r="C243" s="662" t="s">
        <v>577</v>
      </c>
      <c r="D243" s="663" t="s">
        <v>3245</v>
      </c>
      <c r="E243" s="662" t="s">
        <v>612</v>
      </c>
      <c r="F243" s="663" t="s">
        <v>3252</v>
      </c>
      <c r="G243" s="662" t="s">
        <v>625</v>
      </c>
      <c r="H243" s="662" t="s">
        <v>1452</v>
      </c>
      <c r="I243" s="662" t="s">
        <v>1453</v>
      </c>
      <c r="J243" s="662" t="s">
        <v>1454</v>
      </c>
      <c r="K243" s="662" t="s">
        <v>1455</v>
      </c>
      <c r="L243" s="664">
        <v>94.607384477229658</v>
      </c>
      <c r="M243" s="664">
        <v>16</v>
      </c>
      <c r="N243" s="665">
        <v>1513.7181516356745</v>
      </c>
    </row>
    <row r="244" spans="1:14" ht="14.4" customHeight="1" x14ac:dyDescent="0.3">
      <c r="A244" s="660" t="s">
        <v>572</v>
      </c>
      <c r="B244" s="661" t="s">
        <v>573</v>
      </c>
      <c r="C244" s="662" t="s">
        <v>577</v>
      </c>
      <c r="D244" s="663" t="s">
        <v>3245</v>
      </c>
      <c r="E244" s="662" t="s">
        <v>612</v>
      </c>
      <c r="F244" s="663" t="s">
        <v>3252</v>
      </c>
      <c r="G244" s="662" t="s">
        <v>625</v>
      </c>
      <c r="H244" s="662" t="s">
        <v>1456</v>
      </c>
      <c r="I244" s="662" t="s">
        <v>1457</v>
      </c>
      <c r="J244" s="662" t="s">
        <v>1458</v>
      </c>
      <c r="K244" s="662" t="s">
        <v>1282</v>
      </c>
      <c r="L244" s="664">
        <v>420.2722592199799</v>
      </c>
      <c r="M244" s="664">
        <v>14.853563000000001</v>
      </c>
      <c r="N244" s="665">
        <v>6242.5404794763026</v>
      </c>
    </row>
    <row r="245" spans="1:14" ht="14.4" customHeight="1" x14ac:dyDescent="0.3">
      <c r="A245" s="660" t="s">
        <v>572</v>
      </c>
      <c r="B245" s="661" t="s">
        <v>573</v>
      </c>
      <c r="C245" s="662" t="s">
        <v>577</v>
      </c>
      <c r="D245" s="663" t="s">
        <v>3245</v>
      </c>
      <c r="E245" s="662" t="s">
        <v>612</v>
      </c>
      <c r="F245" s="663" t="s">
        <v>3252</v>
      </c>
      <c r="G245" s="662" t="s">
        <v>625</v>
      </c>
      <c r="H245" s="662" t="s">
        <v>1459</v>
      </c>
      <c r="I245" s="662" t="s">
        <v>1460</v>
      </c>
      <c r="J245" s="662" t="s">
        <v>1461</v>
      </c>
      <c r="K245" s="662" t="s">
        <v>1286</v>
      </c>
      <c r="L245" s="664">
        <v>922.5410881952929</v>
      </c>
      <c r="M245" s="664">
        <v>25.5094043</v>
      </c>
      <c r="N245" s="665">
        <v>23533.473602135684</v>
      </c>
    </row>
    <row r="246" spans="1:14" ht="14.4" customHeight="1" x14ac:dyDescent="0.3">
      <c r="A246" s="660" t="s">
        <v>572</v>
      </c>
      <c r="B246" s="661" t="s">
        <v>573</v>
      </c>
      <c r="C246" s="662" t="s">
        <v>577</v>
      </c>
      <c r="D246" s="663" t="s">
        <v>3245</v>
      </c>
      <c r="E246" s="662" t="s">
        <v>612</v>
      </c>
      <c r="F246" s="663" t="s">
        <v>3252</v>
      </c>
      <c r="G246" s="662" t="s">
        <v>625</v>
      </c>
      <c r="H246" s="662" t="s">
        <v>1462</v>
      </c>
      <c r="I246" s="662" t="s">
        <v>1463</v>
      </c>
      <c r="J246" s="662" t="s">
        <v>1464</v>
      </c>
      <c r="K246" s="662" t="s">
        <v>1465</v>
      </c>
      <c r="L246" s="664">
        <v>1727.8875857155294</v>
      </c>
      <c r="M246" s="664">
        <v>45.231073299999991</v>
      </c>
      <c r="N246" s="665">
        <v>78154.210043659128</v>
      </c>
    </row>
    <row r="247" spans="1:14" ht="14.4" customHeight="1" x14ac:dyDescent="0.3">
      <c r="A247" s="660" t="s">
        <v>572</v>
      </c>
      <c r="B247" s="661" t="s">
        <v>573</v>
      </c>
      <c r="C247" s="662" t="s">
        <v>577</v>
      </c>
      <c r="D247" s="663" t="s">
        <v>3245</v>
      </c>
      <c r="E247" s="662" t="s">
        <v>612</v>
      </c>
      <c r="F247" s="663" t="s">
        <v>3252</v>
      </c>
      <c r="G247" s="662" t="s">
        <v>625</v>
      </c>
      <c r="H247" s="662" t="s">
        <v>1466</v>
      </c>
      <c r="I247" s="662" t="s">
        <v>1466</v>
      </c>
      <c r="J247" s="662" t="s">
        <v>1467</v>
      </c>
      <c r="K247" s="662" t="s">
        <v>1468</v>
      </c>
      <c r="L247" s="664">
        <v>352.89343018292595</v>
      </c>
      <c r="M247" s="664">
        <v>16</v>
      </c>
      <c r="N247" s="665">
        <v>5646.2948829268153</v>
      </c>
    </row>
    <row r="248" spans="1:14" ht="14.4" customHeight="1" x14ac:dyDescent="0.3">
      <c r="A248" s="660" t="s">
        <v>572</v>
      </c>
      <c r="B248" s="661" t="s">
        <v>573</v>
      </c>
      <c r="C248" s="662" t="s">
        <v>577</v>
      </c>
      <c r="D248" s="663" t="s">
        <v>3245</v>
      </c>
      <c r="E248" s="662" t="s">
        <v>612</v>
      </c>
      <c r="F248" s="663" t="s">
        <v>3252</v>
      </c>
      <c r="G248" s="662" t="s">
        <v>625</v>
      </c>
      <c r="H248" s="662" t="s">
        <v>1469</v>
      </c>
      <c r="I248" s="662" t="s">
        <v>1469</v>
      </c>
      <c r="J248" s="662" t="s">
        <v>1467</v>
      </c>
      <c r="K248" s="662" t="s">
        <v>1470</v>
      </c>
      <c r="L248" s="664">
        <v>1440.5025289104467</v>
      </c>
      <c r="M248" s="664">
        <v>10.958</v>
      </c>
      <c r="N248" s="665">
        <v>15785.026711800674</v>
      </c>
    </row>
    <row r="249" spans="1:14" ht="14.4" customHeight="1" x14ac:dyDescent="0.3">
      <c r="A249" s="660" t="s">
        <v>572</v>
      </c>
      <c r="B249" s="661" t="s">
        <v>573</v>
      </c>
      <c r="C249" s="662" t="s">
        <v>577</v>
      </c>
      <c r="D249" s="663" t="s">
        <v>3245</v>
      </c>
      <c r="E249" s="662" t="s">
        <v>612</v>
      </c>
      <c r="F249" s="663" t="s">
        <v>3252</v>
      </c>
      <c r="G249" s="662" t="s">
        <v>625</v>
      </c>
      <c r="H249" s="662" t="s">
        <v>1471</v>
      </c>
      <c r="I249" s="662" t="s">
        <v>1471</v>
      </c>
      <c r="J249" s="662" t="s">
        <v>1472</v>
      </c>
      <c r="K249" s="662" t="s">
        <v>1473</v>
      </c>
      <c r="L249" s="664">
        <v>165.49061538461538</v>
      </c>
      <c r="M249" s="664">
        <v>195</v>
      </c>
      <c r="N249" s="665">
        <v>32270.67</v>
      </c>
    </row>
    <row r="250" spans="1:14" ht="14.4" customHeight="1" x14ac:dyDescent="0.3">
      <c r="A250" s="660" t="s">
        <v>572</v>
      </c>
      <c r="B250" s="661" t="s">
        <v>573</v>
      </c>
      <c r="C250" s="662" t="s">
        <v>577</v>
      </c>
      <c r="D250" s="663" t="s">
        <v>3245</v>
      </c>
      <c r="E250" s="662" t="s">
        <v>612</v>
      </c>
      <c r="F250" s="663" t="s">
        <v>3252</v>
      </c>
      <c r="G250" s="662" t="s">
        <v>625</v>
      </c>
      <c r="H250" s="662" t="s">
        <v>1474</v>
      </c>
      <c r="I250" s="662" t="s">
        <v>1474</v>
      </c>
      <c r="J250" s="662" t="s">
        <v>1475</v>
      </c>
      <c r="K250" s="662" t="s">
        <v>1476</v>
      </c>
      <c r="L250" s="664">
        <v>203.50025521317673</v>
      </c>
      <c r="M250" s="664">
        <v>27.984463899999998</v>
      </c>
      <c r="N250" s="665">
        <v>5694.8455456539305</v>
      </c>
    </row>
    <row r="251" spans="1:14" ht="14.4" customHeight="1" x14ac:dyDescent="0.3">
      <c r="A251" s="660" t="s">
        <v>572</v>
      </c>
      <c r="B251" s="661" t="s">
        <v>573</v>
      </c>
      <c r="C251" s="662" t="s">
        <v>577</v>
      </c>
      <c r="D251" s="663" t="s">
        <v>3245</v>
      </c>
      <c r="E251" s="662" t="s">
        <v>612</v>
      </c>
      <c r="F251" s="663" t="s">
        <v>3252</v>
      </c>
      <c r="G251" s="662" t="s">
        <v>625</v>
      </c>
      <c r="H251" s="662" t="s">
        <v>1477</v>
      </c>
      <c r="I251" s="662" t="s">
        <v>1478</v>
      </c>
      <c r="J251" s="662" t="s">
        <v>1479</v>
      </c>
      <c r="K251" s="662" t="s">
        <v>1480</v>
      </c>
      <c r="L251" s="664">
        <v>356.5</v>
      </c>
      <c r="M251" s="664">
        <v>20</v>
      </c>
      <c r="N251" s="665">
        <v>7130</v>
      </c>
    </row>
    <row r="252" spans="1:14" ht="14.4" customHeight="1" x14ac:dyDescent="0.3">
      <c r="A252" s="660" t="s">
        <v>572</v>
      </c>
      <c r="B252" s="661" t="s">
        <v>573</v>
      </c>
      <c r="C252" s="662" t="s">
        <v>577</v>
      </c>
      <c r="D252" s="663" t="s">
        <v>3245</v>
      </c>
      <c r="E252" s="662" t="s">
        <v>612</v>
      </c>
      <c r="F252" s="663" t="s">
        <v>3252</v>
      </c>
      <c r="G252" s="662" t="s">
        <v>625</v>
      </c>
      <c r="H252" s="662" t="s">
        <v>1481</v>
      </c>
      <c r="I252" s="662" t="s">
        <v>1482</v>
      </c>
      <c r="J252" s="662" t="s">
        <v>1483</v>
      </c>
      <c r="K252" s="662" t="s">
        <v>1473</v>
      </c>
      <c r="L252" s="664">
        <v>165.53957544412231</v>
      </c>
      <c r="M252" s="664">
        <v>90</v>
      </c>
      <c r="N252" s="665">
        <v>14898.561789971009</v>
      </c>
    </row>
    <row r="253" spans="1:14" ht="14.4" customHeight="1" x14ac:dyDescent="0.3">
      <c r="A253" s="660" t="s">
        <v>572</v>
      </c>
      <c r="B253" s="661" t="s">
        <v>573</v>
      </c>
      <c r="C253" s="662" t="s">
        <v>577</v>
      </c>
      <c r="D253" s="663" t="s">
        <v>3245</v>
      </c>
      <c r="E253" s="662" t="s">
        <v>612</v>
      </c>
      <c r="F253" s="663" t="s">
        <v>3252</v>
      </c>
      <c r="G253" s="662" t="s">
        <v>625</v>
      </c>
      <c r="H253" s="662" t="s">
        <v>1484</v>
      </c>
      <c r="I253" s="662" t="s">
        <v>1485</v>
      </c>
      <c r="J253" s="662" t="s">
        <v>1486</v>
      </c>
      <c r="K253" s="662" t="s">
        <v>1487</v>
      </c>
      <c r="L253" s="664">
        <v>100.43578581612883</v>
      </c>
      <c r="M253" s="664">
        <v>19.270888299999999</v>
      </c>
      <c r="N253" s="665">
        <v>1935.486809785343</v>
      </c>
    </row>
    <row r="254" spans="1:14" ht="14.4" customHeight="1" x14ac:dyDescent="0.3">
      <c r="A254" s="660" t="s">
        <v>572</v>
      </c>
      <c r="B254" s="661" t="s">
        <v>573</v>
      </c>
      <c r="C254" s="662" t="s">
        <v>577</v>
      </c>
      <c r="D254" s="663" t="s">
        <v>3245</v>
      </c>
      <c r="E254" s="662" t="s">
        <v>612</v>
      </c>
      <c r="F254" s="663" t="s">
        <v>3252</v>
      </c>
      <c r="G254" s="662" t="s">
        <v>625</v>
      </c>
      <c r="H254" s="662" t="s">
        <v>1488</v>
      </c>
      <c r="I254" s="662" t="s">
        <v>1488</v>
      </c>
      <c r="J254" s="662" t="s">
        <v>1489</v>
      </c>
      <c r="K254" s="662" t="s">
        <v>1490</v>
      </c>
      <c r="L254" s="664">
        <v>3181.72</v>
      </c>
      <c r="M254" s="664">
        <v>1</v>
      </c>
      <c r="N254" s="665">
        <v>3181.72</v>
      </c>
    </row>
    <row r="255" spans="1:14" ht="14.4" customHeight="1" x14ac:dyDescent="0.3">
      <c r="A255" s="660" t="s">
        <v>572</v>
      </c>
      <c r="B255" s="661" t="s">
        <v>573</v>
      </c>
      <c r="C255" s="662" t="s">
        <v>577</v>
      </c>
      <c r="D255" s="663" t="s">
        <v>3245</v>
      </c>
      <c r="E255" s="662" t="s">
        <v>612</v>
      </c>
      <c r="F255" s="663" t="s">
        <v>3252</v>
      </c>
      <c r="G255" s="662" t="s">
        <v>625</v>
      </c>
      <c r="H255" s="662" t="s">
        <v>1491</v>
      </c>
      <c r="I255" s="662" t="s">
        <v>1492</v>
      </c>
      <c r="J255" s="662" t="s">
        <v>1493</v>
      </c>
      <c r="K255" s="662" t="s">
        <v>1494</v>
      </c>
      <c r="L255" s="664">
        <v>55.309999999999988</v>
      </c>
      <c r="M255" s="664">
        <v>2</v>
      </c>
      <c r="N255" s="665">
        <v>110.61999999999998</v>
      </c>
    </row>
    <row r="256" spans="1:14" ht="14.4" customHeight="1" x14ac:dyDescent="0.3">
      <c r="A256" s="660" t="s">
        <v>572</v>
      </c>
      <c r="B256" s="661" t="s">
        <v>573</v>
      </c>
      <c r="C256" s="662" t="s">
        <v>577</v>
      </c>
      <c r="D256" s="663" t="s">
        <v>3245</v>
      </c>
      <c r="E256" s="662" t="s">
        <v>612</v>
      </c>
      <c r="F256" s="663" t="s">
        <v>3252</v>
      </c>
      <c r="G256" s="662" t="s">
        <v>625</v>
      </c>
      <c r="H256" s="662" t="s">
        <v>1495</v>
      </c>
      <c r="I256" s="662" t="s">
        <v>215</v>
      </c>
      <c r="J256" s="662" t="s">
        <v>1496</v>
      </c>
      <c r="K256" s="662"/>
      <c r="L256" s="664">
        <v>31.871385106207121</v>
      </c>
      <c r="M256" s="664">
        <v>2</v>
      </c>
      <c r="N256" s="665">
        <v>63.742770212414243</v>
      </c>
    </row>
    <row r="257" spans="1:14" ht="14.4" customHeight="1" x14ac:dyDescent="0.3">
      <c r="A257" s="660" t="s">
        <v>572</v>
      </c>
      <c r="B257" s="661" t="s">
        <v>573</v>
      </c>
      <c r="C257" s="662" t="s">
        <v>577</v>
      </c>
      <c r="D257" s="663" t="s">
        <v>3245</v>
      </c>
      <c r="E257" s="662" t="s">
        <v>612</v>
      </c>
      <c r="F257" s="663" t="s">
        <v>3252</v>
      </c>
      <c r="G257" s="662" t="s">
        <v>625</v>
      </c>
      <c r="H257" s="662" t="s">
        <v>1497</v>
      </c>
      <c r="I257" s="662" t="s">
        <v>1498</v>
      </c>
      <c r="J257" s="662" t="s">
        <v>1499</v>
      </c>
      <c r="K257" s="662" t="s">
        <v>1500</v>
      </c>
      <c r="L257" s="664">
        <v>29.889999999999986</v>
      </c>
      <c r="M257" s="664">
        <v>2</v>
      </c>
      <c r="N257" s="665">
        <v>59.779999999999973</v>
      </c>
    </row>
    <row r="258" spans="1:14" ht="14.4" customHeight="1" x14ac:dyDescent="0.3">
      <c r="A258" s="660" t="s">
        <v>572</v>
      </c>
      <c r="B258" s="661" t="s">
        <v>573</v>
      </c>
      <c r="C258" s="662" t="s">
        <v>577</v>
      </c>
      <c r="D258" s="663" t="s">
        <v>3245</v>
      </c>
      <c r="E258" s="662" t="s">
        <v>612</v>
      </c>
      <c r="F258" s="663" t="s">
        <v>3252</v>
      </c>
      <c r="G258" s="662" t="s">
        <v>625</v>
      </c>
      <c r="H258" s="662" t="s">
        <v>1501</v>
      </c>
      <c r="I258" s="662" t="s">
        <v>1502</v>
      </c>
      <c r="J258" s="662" t="s">
        <v>1503</v>
      </c>
      <c r="K258" s="662" t="s">
        <v>1504</v>
      </c>
      <c r="L258" s="664">
        <v>147.18793978648523</v>
      </c>
      <c r="M258" s="664">
        <v>2</v>
      </c>
      <c r="N258" s="665">
        <v>294.37587957297046</v>
      </c>
    </row>
    <row r="259" spans="1:14" ht="14.4" customHeight="1" x14ac:dyDescent="0.3">
      <c r="A259" s="660" t="s">
        <v>572</v>
      </c>
      <c r="B259" s="661" t="s">
        <v>573</v>
      </c>
      <c r="C259" s="662" t="s">
        <v>577</v>
      </c>
      <c r="D259" s="663" t="s">
        <v>3245</v>
      </c>
      <c r="E259" s="662" t="s">
        <v>612</v>
      </c>
      <c r="F259" s="663" t="s">
        <v>3252</v>
      </c>
      <c r="G259" s="662" t="s">
        <v>625</v>
      </c>
      <c r="H259" s="662" t="s">
        <v>1505</v>
      </c>
      <c r="I259" s="662" t="s">
        <v>1506</v>
      </c>
      <c r="J259" s="662" t="s">
        <v>1507</v>
      </c>
      <c r="K259" s="662" t="s">
        <v>1508</v>
      </c>
      <c r="L259" s="664">
        <v>79.129990025757223</v>
      </c>
      <c r="M259" s="664">
        <v>3.5630000000000002</v>
      </c>
      <c r="N259" s="665">
        <v>281.94015446177298</v>
      </c>
    </row>
    <row r="260" spans="1:14" ht="14.4" customHeight="1" x14ac:dyDescent="0.3">
      <c r="A260" s="660" t="s">
        <v>572</v>
      </c>
      <c r="B260" s="661" t="s">
        <v>573</v>
      </c>
      <c r="C260" s="662" t="s">
        <v>577</v>
      </c>
      <c r="D260" s="663" t="s">
        <v>3245</v>
      </c>
      <c r="E260" s="662" t="s">
        <v>612</v>
      </c>
      <c r="F260" s="663" t="s">
        <v>3252</v>
      </c>
      <c r="G260" s="662" t="s">
        <v>625</v>
      </c>
      <c r="H260" s="662" t="s">
        <v>1509</v>
      </c>
      <c r="I260" s="662" t="s">
        <v>1509</v>
      </c>
      <c r="J260" s="662" t="s">
        <v>1510</v>
      </c>
      <c r="K260" s="662" t="s">
        <v>1511</v>
      </c>
      <c r="L260" s="664">
        <v>690.26449999999988</v>
      </c>
      <c r="M260" s="664">
        <v>0.8</v>
      </c>
      <c r="N260" s="665">
        <v>552.21159999999998</v>
      </c>
    </row>
    <row r="261" spans="1:14" ht="14.4" customHeight="1" x14ac:dyDescent="0.3">
      <c r="A261" s="660" t="s">
        <v>572</v>
      </c>
      <c r="B261" s="661" t="s">
        <v>573</v>
      </c>
      <c r="C261" s="662" t="s">
        <v>577</v>
      </c>
      <c r="D261" s="663" t="s">
        <v>3245</v>
      </c>
      <c r="E261" s="662" t="s">
        <v>612</v>
      </c>
      <c r="F261" s="663" t="s">
        <v>3252</v>
      </c>
      <c r="G261" s="662" t="s">
        <v>625</v>
      </c>
      <c r="H261" s="662" t="s">
        <v>1512</v>
      </c>
      <c r="I261" s="662" t="s">
        <v>1512</v>
      </c>
      <c r="J261" s="662" t="s">
        <v>1513</v>
      </c>
      <c r="K261" s="662" t="s">
        <v>1514</v>
      </c>
      <c r="L261" s="664">
        <v>240.89980121909059</v>
      </c>
      <c r="M261" s="664">
        <v>0.28499999999999998</v>
      </c>
      <c r="N261" s="665">
        <v>68.656443347440813</v>
      </c>
    </row>
    <row r="262" spans="1:14" ht="14.4" customHeight="1" x14ac:dyDescent="0.3">
      <c r="A262" s="660" t="s">
        <v>572</v>
      </c>
      <c r="B262" s="661" t="s">
        <v>573</v>
      </c>
      <c r="C262" s="662" t="s">
        <v>577</v>
      </c>
      <c r="D262" s="663" t="s">
        <v>3245</v>
      </c>
      <c r="E262" s="662" t="s">
        <v>612</v>
      </c>
      <c r="F262" s="663" t="s">
        <v>3252</v>
      </c>
      <c r="G262" s="662" t="s">
        <v>625</v>
      </c>
      <c r="H262" s="662" t="s">
        <v>1515</v>
      </c>
      <c r="I262" s="662" t="s">
        <v>1516</v>
      </c>
      <c r="J262" s="662" t="s">
        <v>1517</v>
      </c>
      <c r="K262" s="662" t="s">
        <v>1518</v>
      </c>
      <c r="L262" s="664">
        <v>29996.633397920603</v>
      </c>
      <c r="M262" s="664">
        <v>0.1</v>
      </c>
      <c r="N262" s="665">
        <v>2999.6633397920605</v>
      </c>
    </row>
    <row r="263" spans="1:14" ht="14.4" customHeight="1" x14ac:dyDescent="0.3">
      <c r="A263" s="660" t="s">
        <v>572</v>
      </c>
      <c r="B263" s="661" t="s">
        <v>573</v>
      </c>
      <c r="C263" s="662" t="s">
        <v>577</v>
      </c>
      <c r="D263" s="663" t="s">
        <v>3245</v>
      </c>
      <c r="E263" s="662" t="s">
        <v>612</v>
      </c>
      <c r="F263" s="663" t="s">
        <v>3252</v>
      </c>
      <c r="G263" s="662" t="s">
        <v>625</v>
      </c>
      <c r="H263" s="662" t="s">
        <v>1519</v>
      </c>
      <c r="I263" s="662" t="s">
        <v>1520</v>
      </c>
      <c r="J263" s="662" t="s">
        <v>1507</v>
      </c>
      <c r="K263" s="662" t="s">
        <v>1521</v>
      </c>
      <c r="L263" s="664">
        <v>437</v>
      </c>
      <c r="M263" s="664">
        <v>1</v>
      </c>
      <c r="N263" s="665">
        <v>437</v>
      </c>
    </row>
    <row r="264" spans="1:14" ht="14.4" customHeight="1" x14ac:dyDescent="0.3">
      <c r="A264" s="660" t="s">
        <v>572</v>
      </c>
      <c r="B264" s="661" t="s">
        <v>573</v>
      </c>
      <c r="C264" s="662" t="s">
        <v>577</v>
      </c>
      <c r="D264" s="663" t="s">
        <v>3245</v>
      </c>
      <c r="E264" s="662" t="s">
        <v>612</v>
      </c>
      <c r="F264" s="663" t="s">
        <v>3252</v>
      </c>
      <c r="G264" s="662" t="s">
        <v>625</v>
      </c>
      <c r="H264" s="662" t="s">
        <v>1522</v>
      </c>
      <c r="I264" s="662" t="s">
        <v>1523</v>
      </c>
      <c r="J264" s="662" t="s">
        <v>1524</v>
      </c>
      <c r="K264" s="662" t="s">
        <v>1525</v>
      </c>
      <c r="L264" s="664">
        <v>1620.28</v>
      </c>
      <c r="M264" s="664">
        <v>1</v>
      </c>
      <c r="N264" s="665">
        <v>1620.28</v>
      </c>
    </row>
    <row r="265" spans="1:14" ht="14.4" customHeight="1" x14ac:dyDescent="0.3">
      <c r="A265" s="660" t="s">
        <v>572</v>
      </c>
      <c r="B265" s="661" t="s">
        <v>573</v>
      </c>
      <c r="C265" s="662" t="s">
        <v>577</v>
      </c>
      <c r="D265" s="663" t="s">
        <v>3245</v>
      </c>
      <c r="E265" s="662" t="s">
        <v>612</v>
      </c>
      <c r="F265" s="663" t="s">
        <v>3252</v>
      </c>
      <c r="G265" s="662" t="s">
        <v>625</v>
      </c>
      <c r="H265" s="662" t="s">
        <v>1526</v>
      </c>
      <c r="I265" s="662" t="s">
        <v>1526</v>
      </c>
      <c r="J265" s="662" t="s">
        <v>1527</v>
      </c>
      <c r="K265" s="662" t="s">
        <v>1528</v>
      </c>
      <c r="L265" s="664">
        <v>920.33302902146806</v>
      </c>
      <c r="M265" s="664">
        <v>12</v>
      </c>
      <c r="N265" s="665">
        <v>11043.996348257617</v>
      </c>
    </row>
    <row r="266" spans="1:14" ht="14.4" customHeight="1" x14ac:dyDescent="0.3">
      <c r="A266" s="660" t="s">
        <v>572</v>
      </c>
      <c r="B266" s="661" t="s">
        <v>573</v>
      </c>
      <c r="C266" s="662" t="s">
        <v>577</v>
      </c>
      <c r="D266" s="663" t="s">
        <v>3245</v>
      </c>
      <c r="E266" s="662" t="s">
        <v>612</v>
      </c>
      <c r="F266" s="663" t="s">
        <v>3252</v>
      </c>
      <c r="G266" s="662" t="s">
        <v>625</v>
      </c>
      <c r="H266" s="662" t="s">
        <v>1529</v>
      </c>
      <c r="I266" s="662" t="s">
        <v>1530</v>
      </c>
      <c r="J266" s="662" t="s">
        <v>1531</v>
      </c>
      <c r="K266" s="662" t="s">
        <v>1532</v>
      </c>
      <c r="L266" s="664">
        <v>796.64</v>
      </c>
      <c r="M266" s="664">
        <v>2</v>
      </c>
      <c r="N266" s="665">
        <v>1593.28</v>
      </c>
    </row>
    <row r="267" spans="1:14" ht="14.4" customHeight="1" x14ac:dyDescent="0.3">
      <c r="A267" s="660" t="s">
        <v>572</v>
      </c>
      <c r="B267" s="661" t="s">
        <v>573</v>
      </c>
      <c r="C267" s="662" t="s">
        <v>577</v>
      </c>
      <c r="D267" s="663" t="s">
        <v>3245</v>
      </c>
      <c r="E267" s="662" t="s">
        <v>612</v>
      </c>
      <c r="F267" s="663" t="s">
        <v>3252</v>
      </c>
      <c r="G267" s="662" t="s">
        <v>625</v>
      </c>
      <c r="H267" s="662" t="s">
        <v>1533</v>
      </c>
      <c r="I267" s="662" t="s">
        <v>1534</v>
      </c>
      <c r="J267" s="662" t="s">
        <v>1535</v>
      </c>
      <c r="K267" s="662" t="s">
        <v>1536</v>
      </c>
      <c r="L267" s="664">
        <v>1437.5410235360046</v>
      </c>
      <c r="M267" s="664">
        <v>4</v>
      </c>
      <c r="N267" s="665">
        <v>5750.1640941440182</v>
      </c>
    </row>
    <row r="268" spans="1:14" ht="14.4" customHeight="1" x14ac:dyDescent="0.3">
      <c r="A268" s="660" t="s">
        <v>572</v>
      </c>
      <c r="B268" s="661" t="s">
        <v>573</v>
      </c>
      <c r="C268" s="662" t="s">
        <v>577</v>
      </c>
      <c r="D268" s="663" t="s">
        <v>3245</v>
      </c>
      <c r="E268" s="662" t="s">
        <v>612</v>
      </c>
      <c r="F268" s="663" t="s">
        <v>3252</v>
      </c>
      <c r="G268" s="662" t="s">
        <v>625</v>
      </c>
      <c r="H268" s="662" t="s">
        <v>1537</v>
      </c>
      <c r="I268" s="662" t="s">
        <v>1538</v>
      </c>
      <c r="J268" s="662" t="s">
        <v>1539</v>
      </c>
      <c r="K268" s="662" t="s">
        <v>1540</v>
      </c>
      <c r="L268" s="664">
        <v>31.48</v>
      </c>
      <c r="M268" s="664">
        <v>2</v>
      </c>
      <c r="N268" s="665">
        <v>62.96</v>
      </c>
    </row>
    <row r="269" spans="1:14" ht="14.4" customHeight="1" x14ac:dyDescent="0.3">
      <c r="A269" s="660" t="s">
        <v>572</v>
      </c>
      <c r="B269" s="661" t="s">
        <v>573</v>
      </c>
      <c r="C269" s="662" t="s">
        <v>577</v>
      </c>
      <c r="D269" s="663" t="s">
        <v>3245</v>
      </c>
      <c r="E269" s="662" t="s">
        <v>612</v>
      </c>
      <c r="F269" s="663" t="s">
        <v>3252</v>
      </c>
      <c r="G269" s="662" t="s">
        <v>625</v>
      </c>
      <c r="H269" s="662" t="s">
        <v>1541</v>
      </c>
      <c r="I269" s="662" t="s">
        <v>1542</v>
      </c>
      <c r="J269" s="662" t="s">
        <v>633</v>
      </c>
      <c r="K269" s="662" t="s">
        <v>1543</v>
      </c>
      <c r="L269" s="664">
        <v>29.768585112614105</v>
      </c>
      <c r="M269" s="664">
        <v>32</v>
      </c>
      <c r="N269" s="665">
        <v>952.59472360365135</v>
      </c>
    </row>
    <row r="270" spans="1:14" ht="14.4" customHeight="1" x14ac:dyDescent="0.3">
      <c r="A270" s="660" t="s">
        <v>572</v>
      </c>
      <c r="B270" s="661" t="s">
        <v>573</v>
      </c>
      <c r="C270" s="662" t="s">
        <v>577</v>
      </c>
      <c r="D270" s="663" t="s">
        <v>3245</v>
      </c>
      <c r="E270" s="662" t="s">
        <v>612</v>
      </c>
      <c r="F270" s="663" t="s">
        <v>3252</v>
      </c>
      <c r="G270" s="662" t="s">
        <v>625</v>
      </c>
      <c r="H270" s="662" t="s">
        <v>1544</v>
      </c>
      <c r="I270" s="662" t="s">
        <v>1544</v>
      </c>
      <c r="J270" s="662" t="s">
        <v>1545</v>
      </c>
      <c r="K270" s="662" t="s">
        <v>1528</v>
      </c>
      <c r="L270" s="664">
        <v>967.78436927874372</v>
      </c>
      <c r="M270" s="664">
        <v>51</v>
      </c>
      <c r="N270" s="665">
        <v>49357.002833215927</v>
      </c>
    </row>
    <row r="271" spans="1:14" ht="14.4" customHeight="1" x14ac:dyDescent="0.3">
      <c r="A271" s="660" t="s">
        <v>572</v>
      </c>
      <c r="B271" s="661" t="s">
        <v>573</v>
      </c>
      <c r="C271" s="662" t="s">
        <v>577</v>
      </c>
      <c r="D271" s="663" t="s">
        <v>3245</v>
      </c>
      <c r="E271" s="662" t="s">
        <v>612</v>
      </c>
      <c r="F271" s="663" t="s">
        <v>3252</v>
      </c>
      <c r="G271" s="662" t="s">
        <v>625</v>
      </c>
      <c r="H271" s="662" t="s">
        <v>1546</v>
      </c>
      <c r="I271" s="662" t="s">
        <v>1547</v>
      </c>
      <c r="J271" s="662" t="s">
        <v>1548</v>
      </c>
      <c r="K271" s="662" t="s">
        <v>1549</v>
      </c>
      <c r="L271" s="664">
        <v>513.14</v>
      </c>
      <c r="M271" s="664">
        <v>2</v>
      </c>
      <c r="N271" s="665">
        <v>1026.28</v>
      </c>
    </row>
    <row r="272" spans="1:14" ht="14.4" customHeight="1" x14ac:dyDescent="0.3">
      <c r="A272" s="660" t="s">
        <v>572</v>
      </c>
      <c r="B272" s="661" t="s">
        <v>573</v>
      </c>
      <c r="C272" s="662" t="s">
        <v>577</v>
      </c>
      <c r="D272" s="663" t="s">
        <v>3245</v>
      </c>
      <c r="E272" s="662" t="s">
        <v>612</v>
      </c>
      <c r="F272" s="663" t="s">
        <v>3252</v>
      </c>
      <c r="G272" s="662" t="s">
        <v>625</v>
      </c>
      <c r="H272" s="662" t="s">
        <v>1550</v>
      </c>
      <c r="I272" s="662" t="s">
        <v>1550</v>
      </c>
      <c r="J272" s="662" t="s">
        <v>1551</v>
      </c>
      <c r="K272" s="662" t="s">
        <v>1552</v>
      </c>
      <c r="L272" s="664">
        <v>432.45382137111369</v>
      </c>
      <c r="M272" s="664">
        <v>39.468019100000006</v>
      </c>
      <c r="N272" s="665">
        <v>17068.095681743107</v>
      </c>
    </row>
    <row r="273" spans="1:14" ht="14.4" customHeight="1" x14ac:dyDescent="0.3">
      <c r="A273" s="660" t="s">
        <v>572</v>
      </c>
      <c r="B273" s="661" t="s">
        <v>573</v>
      </c>
      <c r="C273" s="662" t="s">
        <v>577</v>
      </c>
      <c r="D273" s="663" t="s">
        <v>3245</v>
      </c>
      <c r="E273" s="662" t="s">
        <v>612</v>
      </c>
      <c r="F273" s="663" t="s">
        <v>3252</v>
      </c>
      <c r="G273" s="662" t="s">
        <v>625</v>
      </c>
      <c r="H273" s="662" t="s">
        <v>1553</v>
      </c>
      <c r="I273" s="662" t="s">
        <v>1554</v>
      </c>
      <c r="J273" s="662" t="s">
        <v>1555</v>
      </c>
      <c r="K273" s="662" t="s">
        <v>1556</v>
      </c>
      <c r="L273" s="664">
        <v>628.84765532592121</v>
      </c>
      <c r="M273" s="664">
        <v>23.169</v>
      </c>
      <c r="N273" s="665">
        <v>14569.771326246268</v>
      </c>
    </row>
    <row r="274" spans="1:14" ht="14.4" customHeight="1" x14ac:dyDescent="0.3">
      <c r="A274" s="660" t="s">
        <v>572</v>
      </c>
      <c r="B274" s="661" t="s">
        <v>573</v>
      </c>
      <c r="C274" s="662" t="s">
        <v>577</v>
      </c>
      <c r="D274" s="663" t="s">
        <v>3245</v>
      </c>
      <c r="E274" s="662" t="s">
        <v>612</v>
      </c>
      <c r="F274" s="663" t="s">
        <v>3252</v>
      </c>
      <c r="G274" s="662" t="s">
        <v>625</v>
      </c>
      <c r="H274" s="662" t="s">
        <v>1557</v>
      </c>
      <c r="I274" s="662" t="s">
        <v>1558</v>
      </c>
      <c r="J274" s="662" t="s">
        <v>1559</v>
      </c>
      <c r="K274" s="662" t="s">
        <v>1560</v>
      </c>
      <c r="L274" s="664">
        <v>79.07498811977915</v>
      </c>
      <c r="M274" s="664">
        <v>4</v>
      </c>
      <c r="N274" s="665">
        <v>316.2999524791166</v>
      </c>
    </row>
    <row r="275" spans="1:14" ht="14.4" customHeight="1" x14ac:dyDescent="0.3">
      <c r="A275" s="660" t="s">
        <v>572</v>
      </c>
      <c r="B275" s="661" t="s">
        <v>573</v>
      </c>
      <c r="C275" s="662" t="s">
        <v>577</v>
      </c>
      <c r="D275" s="663" t="s">
        <v>3245</v>
      </c>
      <c r="E275" s="662" t="s">
        <v>612</v>
      </c>
      <c r="F275" s="663" t="s">
        <v>3252</v>
      </c>
      <c r="G275" s="662" t="s">
        <v>625</v>
      </c>
      <c r="H275" s="662" t="s">
        <v>1561</v>
      </c>
      <c r="I275" s="662" t="s">
        <v>215</v>
      </c>
      <c r="J275" s="662" t="s">
        <v>1562</v>
      </c>
      <c r="K275" s="662" t="s">
        <v>1563</v>
      </c>
      <c r="L275" s="664">
        <v>20.669999999999995</v>
      </c>
      <c r="M275" s="664">
        <v>4</v>
      </c>
      <c r="N275" s="665">
        <v>82.679999999999978</v>
      </c>
    </row>
    <row r="276" spans="1:14" ht="14.4" customHeight="1" x14ac:dyDescent="0.3">
      <c r="A276" s="660" t="s">
        <v>572</v>
      </c>
      <c r="B276" s="661" t="s">
        <v>573</v>
      </c>
      <c r="C276" s="662" t="s">
        <v>577</v>
      </c>
      <c r="D276" s="663" t="s">
        <v>3245</v>
      </c>
      <c r="E276" s="662" t="s">
        <v>612</v>
      </c>
      <c r="F276" s="663" t="s">
        <v>3252</v>
      </c>
      <c r="G276" s="662" t="s">
        <v>625</v>
      </c>
      <c r="H276" s="662" t="s">
        <v>1564</v>
      </c>
      <c r="I276" s="662" t="s">
        <v>1565</v>
      </c>
      <c r="J276" s="662" t="s">
        <v>1566</v>
      </c>
      <c r="K276" s="662" t="s">
        <v>1010</v>
      </c>
      <c r="L276" s="664">
        <v>93.84999999999998</v>
      </c>
      <c r="M276" s="664">
        <v>3</v>
      </c>
      <c r="N276" s="665">
        <v>281.54999999999995</v>
      </c>
    </row>
    <row r="277" spans="1:14" ht="14.4" customHeight="1" x14ac:dyDescent="0.3">
      <c r="A277" s="660" t="s">
        <v>572</v>
      </c>
      <c r="B277" s="661" t="s">
        <v>573</v>
      </c>
      <c r="C277" s="662" t="s">
        <v>577</v>
      </c>
      <c r="D277" s="663" t="s">
        <v>3245</v>
      </c>
      <c r="E277" s="662" t="s">
        <v>612</v>
      </c>
      <c r="F277" s="663" t="s">
        <v>3252</v>
      </c>
      <c r="G277" s="662" t="s">
        <v>625</v>
      </c>
      <c r="H277" s="662" t="s">
        <v>1567</v>
      </c>
      <c r="I277" s="662" t="s">
        <v>215</v>
      </c>
      <c r="J277" s="662" t="s">
        <v>1568</v>
      </c>
      <c r="K277" s="662" t="s">
        <v>1569</v>
      </c>
      <c r="L277" s="664">
        <v>22.55</v>
      </c>
      <c r="M277" s="664">
        <v>3</v>
      </c>
      <c r="N277" s="665">
        <v>67.650000000000006</v>
      </c>
    </row>
    <row r="278" spans="1:14" ht="14.4" customHeight="1" x14ac:dyDescent="0.3">
      <c r="A278" s="660" t="s">
        <v>572</v>
      </c>
      <c r="B278" s="661" t="s">
        <v>573</v>
      </c>
      <c r="C278" s="662" t="s">
        <v>577</v>
      </c>
      <c r="D278" s="663" t="s">
        <v>3245</v>
      </c>
      <c r="E278" s="662" t="s">
        <v>612</v>
      </c>
      <c r="F278" s="663" t="s">
        <v>3252</v>
      </c>
      <c r="G278" s="662" t="s">
        <v>625</v>
      </c>
      <c r="H278" s="662" t="s">
        <v>1570</v>
      </c>
      <c r="I278" s="662" t="s">
        <v>215</v>
      </c>
      <c r="J278" s="662" t="s">
        <v>1571</v>
      </c>
      <c r="K278" s="662" t="s">
        <v>1572</v>
      </c>
      <c r="L278" s="664">
        <v>6841.6703847042518</v>
      </c>
      <c r="M278" s="664">
        <v>29</v>
      </c>
      <c r="N278" s="665">
        <v>198408.4411564233</v>
      </c>
    </row>
    <row r="279" spans="1:14" ht="14.4" customHeight="1" x14ac:dyDescent="0.3">
      <c r="A279" s="660" t="s">
        <v>572</v>
      </c>
      <c r="B279" s="661" t="s">
        <v>573</v>
      </c>
      <c r="C279" s="662" t="s">
        <v>577</v>
      </c>
      <c r="D279" s="663" t="s">
        <v>3245</v>
      </c>
      <c r="E279" s="662" t="s">
        <v>612</v>
      </c>
      <c r="F279" s="663" t="s">
        <v>3252</v>
      </c>
      <c r="G279" s="662" t="s">
        <v>625</v>
      </c>
      <c r="H279" s="662" t="s">
        <v>1573</v>
      </c>
      <c r="I279" s="662" t="s">
        <v>1573</v>
      </c>
      <c r="J279" s="662" t="s">
        <v>1574</v>
      </c>
      <c r="K279" s="662" t="s">
        <v>1575</v>
      </c>
      <c r="L279" s="664">
        <v>3789.7638000000006</v>
      </c>
      <c r="M279" s="664">
        <v>20</v>
      </c>
      <c r="N279" s="665">
        <v>75795.276000000013</v>
      </c>
    </row>
    <row r="280" spans="1:14" ht="14.4" customHeight="1" x14ac:dyDescent="0.3">
      <c r="A280" s="660" t="s">
        <v>572</v>
      </c>
      <c r="B280" s="661" t="s">
        <v>573</v>
      </c>
      <c r="C280" s="662" t="s">
        <v>577</v>
      </c>
      <c r="D280" s="663" t="s">
        <v>3245</v>
      </c>
      <c r="E280" s="662" t="s">
        <v>612</v>
      </c>
      <c r="F280" s="663" t="s">
        <v>3252</v>
      </c>
      <c r="G280" s="662" t="s">
        <v>625</v>
      </c>
      <c r="H280" s="662" t="s">
        <v>1576</v>
      </c>
      <c r="I280" s="662" t="s">
        <v>1577</v>
      </c>
      <c r="J280" s="662" t="s">
        <v>1578</v>
      </c>
      <c r="K280" s="662" t="s">
        <v>1579</v>
      </c>
      <c r="L280" s="664">
        <v>382.95041786901947</v>
      </c>
      <c r="M280" s="664">
        <v>6</v>
      </c>
      <c r="N280" s="665">
        <v>2297.7025072141168</v>
      </c>
    </row>
    <row r="281" spans="1:14" ht="14.4" customHeight="1" x14ac:dyDescent="0.3">
      <c r="A281" s="660" t="s">
        <v>572</v>
      </c>
      <c r="B281" s="661" t="s">
        <v>573</v>
      </c>
      <c r="C281" s="662" t="s">
        <v>577</v>
      </c>
      <c r="D281" s="663" t="s">
        <v>3245</v>
      </c>
      <c r="E281" s="662" t="s">
        <v>612</v>
      </c>
      <c r="F281" s="663" t="s">
        <v>3252</v>
      </c>
      <c r="G281" s="662" t="s">
        <v>625</v>
      </c>
      <c r="H281" s="662" t="s">
        <v>1580</v>
      </c>
      <c r="I281" s="662" t="s">
        <v>215</v>
      </c>
      <c r="J281" s="662" t="s">
        <v>1581</v>
      </c>
      <c r="K281" s="662"/>
      <c r="L281" s="664">
        <v>29.609999999999992</v>
      </c>
      <c r="M281" s="664">
        <v>2</v>
      </c>
      <c r="N281" s="665">
        <v>59.219999999999985</v>
      </c>
    </row>
    <row r="282" spans="1:14" ht="14.4" customHeight="1" x14ac:dyDescent="0.3">
      <c r="A282" s="660" t="s">
        <v>572</v>
      </c>
      <c r="B282" s="661" t="s">
        <v>573</v>
      </c>
      <c r="C282" s="662" t="s">
        <v>577</v>
      </c>
      <c r="D282" s="663" t="s">
        <v>3245</v>
      </c>
      <c r="E282" s="662" t="s">
        <v>612</v>
      </c>
      <c r="F282" s="663" t="s">
        <v>3252</v>
      </c>
      <c r="G282" s="662" t="s">
        <v>625</v>
      </c>
      <c r="H282" s="662" t="s">
        <v>1582</v>
      </c>
      <c r="I282" s="662" t="s">
        <v>1478</v>
      </c>
      <c r="J282" s="662" t="s">
        <v>1583</v>
      </c>
      <c r="K282" s="662" t="s">
        <v>1584</v>
      </c>
      <c r="L282" s="664">
        <v>4473.5</v>
      </c>
      <c r="M282" s="664">
        <v>14</v>
      </c>
      <c r="N282" s="665">
        <v>62629</v>
      </c>
    </row>
    <row r="283" spans="1:14" ht="14.4" customHeight="1" x14ac:dyDescent="0.3">
      <c r="A283" s="660" t="s">
        <v>572</v>
      </c>
      <c r="B283" s="661" t="s">
        <v>573</v>
      </c>
      <c r="C283" s="662" t="s">
        <v>577</v>
      </c>
      <c r="D283" s="663" t="s">
        <v>3245</v>
      </c>
      <c r="E283" s="662" t="s">
        <v>612</v>
      </c>
      <c r="F283" s="663" t="s">
        <v>3252</v>
      </c>
      <c r="G283" s="662" t="s">
        <v>625</v>
      </c>
      <c r="H283" s="662" t="s">
        <v>1585</v>
      </c>
      <c r="I283" s="662" t="s">
        <v>1586</v>
      </c>
      <c r="J283" s="662" t="s">
        <v>1587</v>
      </c>
      <c r="K283" s="662" t="s">
        <v>1588</v>
      </c>
      <c r="L283" s="664">
        <v>1.1500000000000001</v>
      </c>
      <c r="M283" s="664">
        <v>0.6666666</v>
      </c>
      <c r="N283" s="665">
        <v>0.76666659000000004</v>
      </c>
    </row>
    <row r="284" spans="1:14" ht="14.4" customHeight="1" x14ac:dyDescent="0.3">
      <c r="A284" s="660" t="s">
        <v>572</v>
      </c>
      <c r="B284" s="661" t="s">
        <v>573</v>
      </c>
      <c r="C284" s="662" t="s">
        <v>577</v>
      </c>
      <c r="D284" s="663" t="s">
        <v>3245</v>
      </c>
      <c r="E284" s="662" t="s">
        <v>612</v>
      </c>
      <c r="F284" s="663" t="s">
        <v>3252</v>
      </c>
      <c r="G284" s="662" t="s">
        <v>625</v>
      </c>
      <c r="H284" s="662" t="s">
        <v>1589</v>
      </c>
      <c r="I284" s="662" t="s">
        <v>215</v>
      </c>
      <c r="J284" s="662" t="s">
        <v>1590</v>
      </c>
      <c r="K284" s="662" t="s">
        <v>772</v>
      </c>
      <c r="L284" s="664">
        <v>518.29000000000008</v>
      </c>
      <c r="M284" s="664">
        <v>19</v>
      </c>
      <c r="N284" s="665">
        <v>9847.510000000002</v>
      </c>
    </row>
    <row r="285" spans="1:14" ht="14.4" customHeight="1" x14ac:dyDescent="0.3">
      <c r="A285" s="660" t="s">
        <v>572</v>
      </c>
      <c r="B285" s="661" t="s">
        <v>573</v>
      </c>
      <c r="C285" s="662" t="s">
        <v>577</v>
      </c>
      <c r="D285" s="663" t="s">
        <v>3245</v>
      </c>
      <c r="E285" s="662" t="s">
        <v>612</v>
      </c>
      <c r="F285" s="663" t="s">
        <v>3252</v>
      </c>
      <c r="G285" s="662" t="s">
        <v>625</v>
      </c>
      <c r="H285" s="662" t="s">
        <v>1591</v>
      </c>
      <c r="I285" s="662" t="s">
        <v>215</v>
      </c>
      <c r="J285" s="662" t="s">
        <v>1592</v>
      </c>
      <c r="K285" s="662" t="s">
        <v>1593</v>
      </c>
      <c r="L285" s="664">
        <v>94.464782608695657</v>
      </c>
      <c r="M285" s="664">
        <v>92</v>
      </c>
      <c r="N285" s="665">
        <v>8690.76</v>
      </c>
    </row>
    <row r="286" spans="1:14" ht="14.4" customHeight="1" x14ac:dyDescent="0.3">
      <c r="A286" s="660" t="s">
        <v>572</v>
      </c>
      <c r="B286" s="661" t="s">
        <v>573</v>
      </c>
      <c r="C286" s="662" t="s">
        <v>577</v>
      </c>
      <c r="D286" s="663" t="s">
        <v>3245</v>
      </c>
      <c r="E286" s="662" t="s">
        <v>612</v>
      </c>
      <c r="F286" s="663" t="s">
        <v>3252</v>
      </c>
      <c r="G286" s="662" t="s">
        <v>625</v>
      </c>
      <c r="H286" s="662" t="s">
        <v>1594</v>
      </c>
      <c r="I286" s="662" t="s">
        <v>215</v>
      </c>
      <c r="J286" s="662" t="s">
        <v>1595</v>
      </c>
      <c r="K286" s="662"/>
      <c r="L286" s="664">
        <v>42.06</v>
      </c>
      <c r="M286" s="664">
        <v>1</v>
      </c>
      <c r="N286" s="665">
        <v>42.06</v>
      </c>
    </row>
    <row r="287" spans="1:14" ht="14.4" customHeight="1" x14ac:dyDescent="0.3">
      <c r="A287" s="660" t="s">
        <v>572</v>
      </c>
      <c r="B287" s="661" t="s">
        <v>573</v>
      </c>
      <c r="C287" s="662" t="s">
        <v>577</v>
      </c>
      <c r="D287" s="663" t="s">
        <v>3245</v>
      </c>
      <c r="E287" s="662" t="s">
        <v>612</v>
      </c>
      <c r="F287" s="663" t="s">
        <v>3252</v>
      </c>
      <c r="G287" s="662" t="s">
        <v>625</v>
      </c>
      <c r="H287" s="662" t="s">
        <v>1596</v>
      </c>
      <c r="I287" s="662" t="s">
        <v>215</v>
      </c>
      <c r="J287" s="662" t="s">
        <v>1597</v>
      </c>
      <c r="K287" s="662"/>
      <c r="L287" s="664">
        <v>36.454383730708258</v>
      </c>
      <c r="M287" s="664">
        <v>9</v>
      </c>
      <c r="N287" s="665">
        <v>328.08945357637435</v>
      </c>
    </row>
    <row r="288" spans="1:14" ht="14.4" customHeight="1" x14ac:dyDescent="0.3">
      <c r="A288" s="660" t="s">
        <v>572</v>
      </c>
      <c r="B288" s="661" t="s">
        <v>573</v>
      </c>
      <c r="C288" s="662" t="s">
        <v>577</v>
      </c>
      <c r="D288" s="663" t="s">
        <v>3245</v>
      </c>
      <c r="E288" s="662" t="s">
        <v>612</v>
      </c>
      <c r="F288" s="663" t="s">
        <v>3252</v>
      </c>
      <c r="G288" s="662" t="s">
        <v>625</v>
      </c>
      <c r="H288" s="662" t="s">
        <v>1598</v>
      </c>
      <c r="I288" s="662" t="s">
        <v>215</v>
      </c>
      <c r="J288" s="662" t="s">
        <v>1599</v>
      </c>
      <c r="K288" s="662"/>
      <c r="L288" s="664">
        <v>36.57</v>
      </c>
      <c r="M288" s="664">
        <v>1</v>
      </c>
      <c r="N288" s="665">
        <v>36.57</v>
      </c>
    </row>
    <row r="289" spans="1:14" ht="14.4" customHeight="1" x14ac:dyDescent="0.3">
      <c r="A289" s="660" t="s">
        <v>572</v>
      </c>
      <c r="B289" s="661" t="s">
        <v>573</v>
      </c>
      <c r="C289" s="662" t="s">
        <v>577</v>
      </c>
      <c r="D289" s="663" t="s">
        <v>3245</v>
      </c>
      <c r="E289" s="662" t="s">
        <v>612</v>
      </c>
      <c r="F289" s="663" t="s">
        <v>3252</v>
      </c>
      <c r="G289" s="662" t="s">
        <v>625</v>
      </c>
      <c r="H289" s="662" t="s">
        <v>1600</v>
      </c>
      <c r="I289" s="662" t="s">
        <v>215</v>
      </c>
      <c r="J289" s="662" t="s">
        <v>1601</v>
      </c>
      <c r="K289" s="662" t="s">
        <v>1602</v>
      </c>
      <c r="L289" s="664">
        <v>52.20010788110757</v>
      </c>
      <c r="M289" s="664">
        <v>4</v>
      </c>
      <c r="N289" s="665">
        <v>208.80043152443028</v>
      </c>
    </row>
    <row r="290" spans="1:14" ht="14.4" customHeight="1" x14ac:dyDescent="0.3">
      <c r="A290" s="660" t="s">
        <v>572</v>
      </c>
      <c r="B290" s="661" t="s">
        <v>573</v>
      </c>
      <c r="C290" s="662" t="s">
        <v>577</v>
      </c>
      <c r="D290" s="663" t="s">
        <v>3245</v>
      </c>
      <c r="E290" s="662" t="s">
        <v>612</v>
      </c>
      <c r="F290" s="663" t="s">
        <v>3252</v>
      </c>
      <c r="G290" s="662" t="s">
        <v>625</v>
      </c>
      <c r="H290" s="662" t="s">
        <v>1603</v>
      </c>
      <c r="I290" s="662" t="s">
        <v>215</v>
      </c>
      <c r="J290" s="662" t="s">
        <v>1604</v>
      </c>
      <c r="K290" s="662"/>
      <c r="L290" s="664">
        <v>119.23</v>
      </c>
      <c r="M290" s="664">
        <v>1</v>
      </c>
      <c r="N290" s="665">
        <v>119.23</v>
      </c>
    </row>
    <row r="291" spans="1:14" ht="14.4" customHeight="1" x14ac:dyDescent="0.3">
      <c r="A291" s="660" t="s">
        <v>572</v>
      </c>
      <c r="B291" s="661" t="s">
        <v>573</v>
      </c>
      <c r="C291" s="662" t="s">
        <v>577</v>
      </c>
      <c r="D291" s="663" t="s">
        <v>3245</v>
      </c>
      <c r="E291" s="662" t="s">
        <v>612</v>
      </c>
      <c r="F291" s="663" t="s">
        <v>3252</v>
      </c>
      <c r="G291" s="662" t="s">
        <v>625</v>
      </c>
      <c r="H291" s="662" t="s">
        <v>1605</v>
      </c>
      <c r="I291" s="662" t="s">
        <v>1605</v>
      </c>
      <c r="J291" s="662" t="s">
        <v>1606</v>
      </c>
      <c r="K291" s="662" t="s">
        <v>1607</v>
      </c>
      <c r="L291" s="664">
        <v>21.350000000000009</v>
      </c>
      <c r="M291" s="664">
        <v>1</v>
      </c>
      <c r="N291" s="665">
        <v>21.350000000000009</v>
      </c>
    </row>
    <row r="292" spans="1:14" ht="14.4" customHeight="1" x14ac:dyDescent="0.3">
      <c r="A292" s="660" t="s">
        <v>572</v>
      </c>
      <c r="B292" s="661" t="s">
        <v>573</v>
      </c>
      <c r="C292" s="662" t="s">
        <v>577</v>
      </c>
      <c r="D292" s="663" t="s">
        <v>3245</v>
      </c>
      <c r="E292" s="662" t="s">
        <v>612</v>
      </c>
      <c r="F292" s="663" t="s">
        <v>3252</v>
      </c>
      <c r="G292" s="662" t="s">
        <v>625</v>
      </c>
      <c r="H292" s="662" t="s">
        <v>1608</v>
      </c>
      <c r="I292" s="662" t="s">
        <v>1609</v>
      </c>
      <c r="J292" s="662" t="s">
        <v>1610</v>
      </c>
      <c r="K292" s="662" t="s">
        <v>1611</v>
      </c>
      <c r="L292" s="664">
        <v>35.079999999999991</v>
      </c>
      <c r="M292" s="664">
        <v>2</v>
      </c>
      <c r="N292" s="665">
        <v>70.159999999999982</v>
      </c>
    </row>
    <row r="293" spans="1:14" ht="14.4" customHeight="1" x14ac:dyDescent="0.3">
      <c r="A293" s="660" t="s">
        <v>572</v>
      </c>
      <c r="B293" s="661" t="s">
        <v>573</v>
      </c>
      <c r="C293" s="662" t="s">
        <v>577</v>
      </c>
      <c r="D293" s="663" t="s">
        <v>3245</v>
      </c>
      <c r="E293" s="662" t="s">
        <v>612</v>
      </c>
      <c r="F293" s="663" t="s">
        <v>3252</v>
      </c>
      <c r="G293" s="662" t="s">
        <v>625</v>
      </c>
      <c r="H293" s="662" t="s">
        <v>1612</v>
      </c>
      <c r="I293" s="662" t="s">
        <v>1613</v>
      </c>
      <c r="J293" s="662" t="s">
        <v>1614</v>
      </c>
      <c r="K293" s="662" t="s">
        <v>1615</v>
      </c>
      <c r="L293" s="664">
        <v>3835.6700265787604</v>
      </c>
      <c r="M293" s="664">
        <v>2</v>
      </c>
      <c r="N293" s="665">
        <v>7671.3400531575207</v>
      </c>
    </row>
    <row r="294" spans="1:14" ht="14.4" customHeight="1" x14ac:dyDescent="0.3">
      <c r="A294" s="660" t="s">
        <v>572</v>
      </c>
      <c r="B294" s="661" t="s">
        <v>573</v>
      </c>
      <c r="C294" s="662" t="s">
        <v>577</v>
      </c>
      <c r="D294" s="663" t="s">
        <v>3245</v>
      </c>
      <c r="E294" s="662" t="s">
        <v>612</v>
      </c>
      <c r="F294" s="663" t="s">
        <v>3252</v>
      </c>
      <c r="G294" s="662" t="s">
        <v>625</v>
      </c>
      <c r="H294" s="662" t="s">
        <v>1616</v>
      </c>
      <c r="I294" s="662" t="s">
        <v>1617</v>
      </c>
      <c r="J294" s="662" t="s">
        <v>1618</v>
      </c>
      <c r="K294" s="662" t="s">
        <v>1619</v>
      </c>
      <c r="L294" s="664">
        <v>161.02944931912958</v>
      </c>
      <c r="M294" s="664">
        <v>1</v>
      </c>
      <c r="N294" s="665">
        <v>161.02944931912958</v>
      </c>
    </row>
    <row r="295" spans="1:14" ht="14.4" customHeight="1" x14ac:dyDescent="0.3">
      <c r="A295" s="660" t="s">
        <v>572</v>
      </c>
      <c r="B295" s="661" t="s">
        <v>573</v>
      </c>
      <c r="C295" s="662" t="s">
        <v>577</v>
      </c>
      <c r="D295" s="663" t="s">
        <v>3245</v>
      </c>
      <c r="E295" s="662" t="s">
        <v>612</v>
      </c>
      <c r="F295" s="663" t="s">
        <v>3252</v>
      </c>
      <c r="G295" s="662" t="s">
        <v>625</v>
      </c>
      <c r="H295" s="662" t="s">
        <v>1620</v>
      </c>
      <c r="I295" s="662" t="s">
        <v>215</v>
      </c>
      <c r="J295" s="662" t="s">
        <v>1621</v>
      </c>
      <c r="K295" s="662"/>
      <c r="L295" s="664">
        <v>36.57</v>
      </c>
      <c r="M295" s="664">
        <v>1</v>
      </c>
      <c r="N295" s="665">
        <v>36.57</v>
      </c>
    </row>
    <row r="296" spans="1:14" ht="14.4" customHeight="1" x14ac:dyDescent="0.3">
      <c r="A296" s="660" t="s">
        <v>572</v>
      </c>
      <c r="B296" s="661" t="s">
        <v>573</v>
      </c>
      <c r="C296" s="662" t="s">
        <v>577</v>
      </c>
      <c r="D296" s="663" t="s">
        <v>3245</v>
      </c>
      <c r="E296" s="662" t="s">
        <v>612</v>
      </c>
      <c r="F296" s="663" t="s">
        <v>3252</v>
      </c>
      <c r="G296" s="662" t="s">
        <v>625</v>
      </c>
      <c r="H296" s="662" t="s">
        <v>1622</v>
      </c>
      <c r="I296" s="662" t="s">
        <v>1622</v>
      </c>
      <c r="J296" s="662" t="s">
        <v>1248</v>
      </c>
      <c r="K296" s="662" t="s">
        <v>1623</v>
      </c>
      <c r="L296" s="664">
        <v>396.35908796773617</v>
      </c>
      <c r="M296" s="664">
        <v>1</v>
      </c>
      <c r="N296" s="665">
        <v>396.35908796773617</v>
      </c>
    </row>
    <row r="297" spans="1:14" ht="14.4" customHeight="1" x14ac:dyDescent="0.3">
      <c r="A297" s="660" t="s">
        <v>572</v>
      </c>
      <c r="B297" s="661" t="s">
        <v>573</v>
      </c>
      <c r="C297" s="662" t="s">
        <v>577</v>
      </c>
      <c r="D297" s="663" t="s">
        <v>3245</v>
      </c>
      <c r="E297" s="662" t="s">
        <v>612</v>
      </c>
      <c r="F297" s="663" t="s">
        <v>3252</v>
      </c>
      <c r="G297" s="662" t="s">
        <v>625</v>
      </c>
      <c r="H297" s="662" t="s">
        <v>1624</v>
      </c>
      <c r="I297" s="662" t="s">
        <v>215</v>
      </c>
      <c r="J297" s="662" t="s">
        <v>1625</v>
      </c>
      <c r="K297" s="662"/>
      <c r="L297" s="664">
        <v>114.47999052210784</v>
      </c>
      <c r="M297" s="664">
        <v>2</v>
      </c>
      <c r="N297" s="665">
        <v>228.95998104421568</v>
      </c>
    </row>
    <row r="298" spans="1:14" ht="14.4" customHeight="1" x14ac:dyDescent="0.3">
      <c r="A298" s="660" t="s">
        <v>572</v>
      </c>
      <c r="B298" s="661" t="s">
        <v>573</v>
      </c>
      <c r="C298" s="662" t="s">
        <v>577</v>
      </c>
      <c r="D298" s="663" t="s">
        <v>3245</v>
      </c>
      <c r="E298" s="662" t="s">
        <v>612</v>
      </c>
      <c r="F298" s="663" t="s">
        <v>3252</v>
      </c>
      <c r="G298" s="662" t="s">
        <v>625</v>
      </c>
      <c r="H298" s="662" t="s">
        <v>1626</v>
      </c>
      <c r="I298" s="662" t="s">
        <v>215</v>
      </c>
      <c r="J298" s="662" t="s">
        <v>1627</v>
      </c>
      <c r="K298" s="662"/>
      <c r="L298" s="664">
        <v>19.169943735634313</v>
      </c>
      <c r="M298" s="664">
        <v>1</v>
      </c>
      <c r="N298" s="665">
        <v>19.169943735634313</v>
      </c>
    </row>
    <row r="299" spans="1:14" ht="14.4" customHeight="1" x14ac:dyDescent="0.3">
      <c r="A299" s="660" t="s">
        <v>572</v>
      </c>
      <c r="B299" s="661" t="s">
        <v>573</v>
      </c>
      <c r="C299" s="662" t="s">
        <v>577</v>
      </c>
      <c r="D299" s="663" t="s">
        <v>3245</v>
      </c>
      <c r="E299" s="662" t="s">
        <v>612</v>
      </c>
      <c r="F299" s="663" t="s">
        <v>3252</v>
      </c>
      <c r="G299" s="662" t="s">
        <v>625</v>
      </c>
      <c r="H299" s="662" t="s">
        <v>1628</v>
      </c>
      <c r="I299" s="662" t="s">
        <v>1629</v>
      </c>
      <c r="J299" s="662" t="s">
        <v>1630</v>
      </c>
      <c r="K299" s="662" t="s">
        <v>1631</v>
      </c>
      <c r="L299" s="664">
        <v>175.55833333333331</v>
      </c>
      <c r="M299" s="664">
        <v>3</v>
      </c>
      <c r="N299" s="665">
        <v>526.67499999999995</v>
      </c>
    </row>
    <row r="300" spans="1:14" ht="14.4" customHeight="1" x14ac:dyDescent="0.3">
      <c r="A300" s="660" t="s">
        <v>572</v>
      </c>
      <c r="B300" s="661" t="s">
        <v>573</v>
      </c>
      <c r="C300" s="662" t="s">
        <v>577</v>
      </c>
      <c r="D300" s="663" t="s">
        <v>3245</v>
      </c>
      <c r="E300" s="662" t="s">
        <v>612</v>
      </c>
      <c r="F300" s="663" t="s">
        <v>3252</v>
      </c>
      <c r="G300" s="662" t="s">
        <v>625</v>
      </c>
      <c r="H300" s="662" t="s">
        <v>1632</v>
      </c>
      <c r="I300" s="662" t="s">
        <v>1632</v>
      </c>
      <c r="J300" s="662" t="s">
        <v>1633</v>
      </c>
      <c r="K300" s="662" t="s">
        <v>1083</v>
      </c>
      <c r="L300" s="664">
        <v>95.699702770262803</v>
      </c>
      <c r="M300" s="664">
        <v>8</v>
      </c>
      <c r="N300" s="665">
        <v>765.59762216210243</v>
      </c>
    </row>
    <row r="301" spans="1:14" ht="14.4" customHeight="1" x14ac:dyDescent="0.3">
      <c r="A301" s="660" t="s">
        <v>572</v>
      </c>
      <c r="B301" s="661" t="s">
        <v>573</v>
      </c>
      <c r="C301" s="662" t="s">
        <v>577</v>
      </c>
      <c r="D301" s="663" t="s">
        <v>3245</v>
      </c>
      <c r="E301" s="662" t="s">
        <v>612</v>
      </c>
      <c r="F301" s="663" t="s">
        <v>3252</v>
      </c>
      <c r="G301" s="662" t="s">
        <v>625</v>
      </c>
      <c r="H301" s="662" t="s">
        <v>1634</v>
      </c>
      <c r="I301" s="662" t="s">
        <v>1634</v>
      </c>
      <c r="J301" s="662" t="s">
        <v>1475</v>
      </c>
      <c r="K301" s="662" t="s">
        <v>1635</v>
      </c>
      <c r="L301" s="664">
        <v>200.38802832865809</v>
      </c>
      <c r="M301" s="664">
        <v>36.389112199999992</v>
      </c>
      <c r="N301" s="665">
        <v>7291.9424463883161</v>
      </c>
    </row>
    <row r="302" spans="1:14" ht="14.4" customHeight="1" x14ac:dyDescent="0.3">
      <c r="A302" s="660" t="s">
        <v>572</v>
      </c>
      <c r="B302" s="661" t="s">
        <v>573</v>
      </c>
      <c r="C302" s="662" t="s">
        <v>577</v>
      </c>
      <c r="D302" s="663" t="s">
        <v>3245</v>
      </c>
      <c r="E302" s="662" t="s">
        <v>612</v>
      </c>
      <c r="F302" s="663" t="s">
        <v>3252</v>
      </c>
      <c r="G302" s="662" t="s">
        <v>625</v>
      </c>
      <c r="H302" s="662" t="s">
        <v>1636</v>
      </c>
      <c r="I302" s="662" t="s">
        <v>1636</v>
      </c>
      <c r="J302" s="662" t="s">
        <v>1475</v>
      </c>
      <c r="K302" s="662" t="s">
        <v>1637</v>
      </c>
      <c r="L302" s="664">
        <v>309.3198339488124</v>
      </c>
      <c r="M302" s="664">
        <v>86.872769599999955</v>
      </c>
      <c r="N302" s="665">
        <v>26871.470667345424</v>
      </c>
    </row>
    <row r="303" spans="1:14" ht="14.4" customHeight="1" x14ac:dyDescent="0.3">
      <c r="A303" s="660" t="s">
        <v>572</v>
      </c>
      <c r="B303" s="661" t="s">
        <v>573</v>
      </c>
      <c r="C303" s="662" t="s">
        <v>577</v>
      </c>
      <c r="D303" s="663" t="s">
        <v>3245</v>
      </c>
      <c r="E303" s="662" t="s">
        <v>612</v>
      </c>
      <c r="F303" s="663" t="s">
        <v>3252</v>
      </c>
      <c r="G303" s="662" t="s">
        <v>625</v>
      </c>
      <c r="H303" s="662" t="s">
        <v>1638</v>
      </c>
      <c r="I303" s="662" t="s">
        <v>215</v>
      </c>
      <c r="J303" s="662" t="s">
        <v>1639</v>
      </c>
      <c r="K303" s="662"/>
      <c r="L303" s="664">
        <v>67.719609942055769</v>
      </c>
      <c r="M303" s="664">
        <v>1</v>
      </c>
      <c r="N303" s="665">
        <v>67.719609942055769</v>
      </c>
    </row>
    <row r="304" spans="1:14" ht="14.4" customHeight="1" x14ac:dyDescent="0.3">
      <c r="A304" s="660" t="s">
        <v>572</v>
      </c>
      <c r="B304" s="661" t="s">
        <v>573</v>
      </c>
      <c r="C304" s="662" t="s">
        <v>577</v>
      </c>
      <c r="D304" s="663" t="s">
        <v>3245</v>
      </c>
      <c r="E304" s="662" t="s">
        <v>612</v>
      </c>
      <c r="F304" s="663" t="s">
        <v>3252</v>
      </c>
      <c r="G304" s="662" t="s">
        <v>625</v>
      </c>
      <c r="H304" s="662" t="s">
        <v>1640</v>
      </c>
      <c r="I304" s="662" t="s">
        <v>1478</v>
      </c>
      <c r="J304" s="662" t="s">
        <v>1641</v>
      </c>
      <c r="K304" s="662" t="s">
        <v>1642</v>
      </c>
      <c r="L304" s="664">
        <v>9166.1899999999987</v>
      </c>
      <c r="M304" s="664">
        <v>5</v>
      </c>
      <c r="N304" s="665">
        <v>45830.95</v>
      </c>
    </row>
    <row r="305" spans="1:14" ht="14.4" customHeight="1" x14ac:dyDescent="0.3">
      <c r="A305" s="660" t="s">
        <v>572</v>
      </c>
      <c r="B305" s="661" t="s">
        <v>573</v>
      </c>
      <c r="C305" s="662" t="s">
        <v>577</v>
      </c>
      <c r="D305" s="663" t="s">
        <v>3245</v>
      </c>
      <c r="E305" s="662" t="s">
        <v>612</v>
      </c>
      <c r="F305" s="663" t="s">
        <v>3252</v>
      </c>
      <c r="G305" s="662" t="s">
        <v>625</v>
      </c>
      <c r="H305" s="662" t="s">
        <v>1643</v>
      </c>
      <c r="I305" s="662" t="s">
        <v>215</v>
      </c>
      <c r="J305" s="662" t="s">
        <v>1644</v>
      </c>
      <c r="K305" s="662"/>
      <c r="L305" s="664">
        <v>36.569726788187197</v>
      </c>
      <c r="M305" s="664">
        <v>2</v>
      </c>
      <c r="N305" s="665">
        <v>73.139453576374393</v>
      </c>
    </row>
    <row r="306" spans="1:14" ht="14.4" customHeight="1" x14ac:dyDescent="0.3">
      <c r="A306" s="660" t="s">
        <v>572</v>
      </c>
      <c r="B306" s="661" t="s">
        <v>573</v>
      </c>
      <c r="C306" s="662" t="s">
        <v>577</v>
      </c>
      <c r="D306" s="663" t="s">
        <v>3245</v>
      </c>
      <c r="E306" s="662" t="s">
        <v>612</v>
      </c>
      <c r="F306" s="663" t="s">
        <v>3252</v>
      </c>
      <c r="G306" s="662" t="s">
        <v>625</v>
      </c>
      <c r="H306" s="662" t="s">
        <v>1645</v>
      </c>
      <c r="I306" s="662" t="s">
        <v>1645</v>
      </c>
      <c r="J306" s="662" t="s">
        <v>1646</v>
      </c>
      <c r="K306" s="662" t="s">
        <v>1647</v>
      </c>
      <c r="L306" s="664">
        <v>4244.625</v>
      </c>
      <c r="M306" s="664">
        <v>5</v>
      </c>
      <c r="N306" s="665">
        <v>21223.125</v>
      </c>
    </row>
    <row r="307" spans="1:14" ht="14.4" customHeight="1" x14ac:dyDescent="0.3">
      <c r="A307" s="660" t="s">
        <v>572</v>
      </c>
      <c r="B307" s="661" t="s">
        <v>573</v>
      </c>
      <c r="C307" s="662" t="s">
        <v>577</v>
      </c>
      <c r="D307" s="663" t="s">
        <v>3245</v>
      </c>
      <c r="E307" s="662" t="s">
        <v>612</v>
      </c>
      <c r="F307" s="663" t="s">
        <v>3252</v>
      </c>
      <c r="G307" s="662" t="s">
        <v>625</v>
      </c>
      <c r="H307" s="662" t="s">
        <v>1648</v>
      </c>
      <c r="I307" s="662" t="s">
        <v>215</v>
      </c>
      <c r="J307" s="662" t="s">
        <v>1649</v>
      </c>
      <c r="K307" s="662"/>
      <c r="L307" s="664">
        <v>34.726666666666674</v>
      </c>
      <c r="M307" s="664">
        <v>9</v>
      </c>
      <c r="N307" s="665">
        <v>312.54000000000008</v>
      </c>
    </row>
    <row r="308" spans="1:14" ht="14.4" customHeight="1" x14ac:dyDescent="0.3">
      <c r="A308" s="660" t="s">
        <v>572</v>
      </c>
      <c r="B308" s="661" t="s">
        <v>573</v>
      </c>
      <c r="C308" s="662" t="s">
        <v>577</v>
      </c>
      <c r="D308" s="663" t="s">
        <v>3245</v>
      </c>
      <c r="E308" s="662" t="s">
        <v>612</v>
      </c>
      <c r="F308" s="663" t="s">
        <v>3252</v>
      </c>
      <c r="G308" s="662" t="s">
        <v>625</v>
      </c>
      <c r="H308" s="662" t="s">
        <v>1650</v>
      </c>
      <c r="I308" s="662" t="s">
        <v>215</v>
      </c>
      <c r="J308" s="662" t="s">
        <v>1651</v>
      </c>
      <c r="K308" s="662"/>
      <c r="L308" s="664">
        <v>68.61</v>
      </c>
      <c r="M308" s="664">
        <v>1</v>
      </c>
      <c r="N308" s="665">
        <v>68.61</v>
      </c>
    </row>
    <row r="309" spans="1:14" ht="14.4" customHeight="1" x14ac:dyDescent="0.3">
      <c r="A309" s="660" t="s">
        <v>572</v>
      </c>
      <c r="B309" s="661" t="s">
        <v>573</v>
      </c>
      <c r="C309" s="662" t="s">
        <v>577</v>
      </c>
      <c r="D309" s="663" t="s">
        <v>3245</v>
      </c>
      <c r="E309" s="662" t="s">
        <v>612</v>
      </c>
      <c r="F309" s="663" t="s">
        <v>3252</v>
      </c>
      <c r="G309" s="662" t="s">
        <v>625</v>
      </c>
      <c r="H309" s="662" t="s">
        <v>1652</v>
      </c>
      <c r="I309" s="662" t="s">
        <v>1652</v>
      </c>
      <c r="J309" s="662" t="s">
        <v>728</v>
      </c>
      <c r="K309" s="662" t="s">
        <v>1653</v>
      </c>
      <c r="L309" s="664">
        <v>546.77999999999986</v>
      </c>
      <c r="M309" s="664">
        <v>1</v>
      </c>
      <c r="N309" s="665">
        <v>546.77999999999986</v>
      </c>
    </row>
    <row r="310" spans="1:14" ht="14.4" customHeight="1" x14ac:dyDescent="0.3">
      <c r="A310" s="660" t="s">
        <v>572</v>
      </c>
      <c r="B310" s="661" t="s">
        <v>573</v>
      </c>
      <c r="C310" s="662" t="s">
        <v>577</v>
      </c>
      <c r="D310" s="663" t="s">
        <v>3245</v>
      </c>
      <c r="E310" s="662" t="s">
        <v>612</v>
      </c>
      <c r="F310" s="663" t="s">
        <v>3252</v>
      </c>
      <c r="G310" s="662" t="s">
        <v>625</v>
      </c>
      <c r="H310" s="662" t="s">
        <v>1654</v>
      </c>
      <c r="I310" s="662" t="s">
        <v>1654</v>
      </c>
      <c r="J310" s="662" t="s">
        <v>1655</v>
      </c>
      <c r="K310" s="662" t="s">
        <v>1656</v>
      </c>
      <c r="L310" s="664">
        <v>134.69886372531539</v>
      </c>
      <c r="M310" s="664">
        <v>4</v>
      </c>
      <c r="N310" s="665">
        <v>538.79545490126156</v>
      </c>
    </row>
    <row r="311" spans="1:14" ht="14.4" customHeight="1" x14ac:dyDescent="0.3">
      <c r="A311" s="660" t="s">
        <v>572</v>
      </c>
      <c r="B311" s="661" t="s">
        <v>573</v>
      </c>
      <c r="C311" s="662" t="s">
        <v>577</v>
      </c>
      <c r="D311" s="663" t="s">
        <v>3245</v>
      </c>
      <c r="E311" s="662" t="s">
        <v>612</v>
      </c>
      <c r="F311" s="663" t="s">
        <v>3252</v>
      </c>
      <c r="G311" s="662" t="s">
        <v>625</v>
      </c>
      <c r="H311" s="662" t="s">
        <v>1657</v>
      </c>
      <c r="I311" s="662" t="s">
        <v>215</v>
      </c>
      <c r="J311" s="662" t="s">
        <v>1658</v>
      </c>
      <c r="K311" s="662"/>
      <c r="L311" s="664">
        <v>170.62583333333333</v>
      </c>
      <c r="M311" s="664">
        <v>4</v>
      </c>
      <c r="N311" s="665">
        <v>682.50333333333333</v>
      </c>
    </row>
    <row r="312" spans="1:14" ht="14.4" customHeight="1" x14ac:dyDescent="0.3">
      <c r="A312" s="660" t="s">
        <v>572</v>
      </c>
      <c r="B312" s="661" t="s">
        <v>573</v>
      </c>
      <c r="C312" s="662" t="s">
        <v>577</v>
      </c>
      <c r="D312" s="663" t="s">
        <v>3245</v>
      </c>
      <c r="E312" s="662" t="s">
        <v>612</v>
      </c>
      <c r="F312" s="663" t="s">
        <v>3252</v>
      </c>
      <c r="G312" s="662" t="s">
        <v>625</v>
      </c>
      <c r="H312" s="662" t="s">
        <v>1659</v>
      </c>
      <c r="I312" s="662" t="s">
        <v>215</v>
      </c>
      <c r="J312" s="662" t="s">
        <v>1660</v>
      </c>
      <c r="K312" s="662" t="s">
        <v>1661</v>
      </c>
      <c r="L312" s="664">
        <v>69.38476975780803</v>
      </c>
      <c r="M312" s="664">
        <v>7</v>
      </c>
      <c r="N312" s="665">
        <v>485.6933883046562</v>
      </c>
    </row>
    <row r="313" spans="1:14" ht="14.4" customHeight="1" x14ac:dyDescent="0.3">
      <c r="A313" s="660" t="s">
        <v>572</v>
      </c>
      <c r="B313" s="661" t="s">
        <v>573</v>
      </c>
      <c r="C313" s="662" t="s">
        <v>577</v>
      </c>
      <c r="D313" s="663" t="s">
        <v>3245</v>
      </c>
      <c r="E313" s="662" t="s">
        <v>612</v>
      </c>
      <c r="F313" s="663" t="s">
        <v>3252</v>
      </c>
      <c r="G313" s="662" t="s">
        <v>625</v>
      </c>
      <c r="H313" s="662" t="s">
        <v>1662</v>
      </c>
      <c r="I313" s="662" t="s">
        <v>1662</v>
      </c>
      <c r="J313" s="662" t="s">
        <v>1663</v>
      </c>
      <c r="K313" s="662" t="s">
        <v>1664</v>
      </c>
      <c r="L313" s="664">
        <v>124.27917966814032</v>
      </c>
      <c r="M313" s="664">
        <v>3</v>
      </c>
      <c r="N313" s="665">
        <v>372.83753900442093</v>
      </c>
    </row>
    <row r="314" spans="1:14" ht="14.4" customHeight="1" x14ac:dyDescent="0.3">
      <c r="A314" s="660" t="s">
        <v>572</v>
      </c>
      <c r="B314" s="661" t="s">
        <v>573</v>
      </c>
      <c r="C314" s="662" t="s">
        <v>577</v>
      </c>
      <c r="D314" s="663" t="s">
        <v>3245</v>
      </c>
      <c r="E314" s="662" t="s">
        <v>612</v>
      </c>
      <c r="F314" s="663" t="s">
        <v>3252</v>
      </c>
      <c r="G314" s="662" t="s">
        <v>625</v>
      </c>
      <c r="H314" s="662" t="s">
        <v>1665</v>
      </c>
      <c r="I314" s="662" t="s">
        <v>1665</v>
      </c>
      <c r="J314" s="662" t="s">
        <v>1666</v>
      </c>
      <c r="K314" s="662" t="s">
        <v>1667</v>
      </c>
      <c r="L314" s="664">
        <v>43.99992566122431</v>
      </c>
      <c r="M314" s="664">
        <v>26</v>
      </c>
      <c r="N314" s="665">
        <v>1143.998067191832</v>
      </c>
    </row>
    <row r="315" spans="1:14" ht="14.4" customHeight="1" x14ac:dyDescent="0.3">
      <c r="A315" s="660" t="s">
        <v>572</v>
      </c>
      <c r="B315" s="661" t="s">
        <v>573</v>
      </c>
      <c r="C315" s="662" t="s">
        <v>577</v>
      </c>
      <c r="D315" s="663" t="s">
        <v>3245</v>
      </c>
      <c r="E315" s="662" t="s">
        <v>612</v>
      </c>
      <c r="F315" s="663" t="s">
        <v>3252</v>
      </c>
      <c r="G315" s="662" t="s">
        <v>625</v>
      </c>
      <c r="H315" s="662" t="s">
        <v>1668</v>
      </c>
      <c r="I315" s="662" t="s">
        <v>1668</v>
      </c>
      <c r="J315" s="662" t="s">
        <v>1666</v>
      </c>
      <c r="K315" s="662" t="s">
        <v>1669</v>
      </c>
      <c r="L315" s="664">
        <v>110.00001464008892</v>
      </c>
      <c r="M315" s="664">
        <v>10</v>
      </c>
      <c r="N315" s="665">
        <v>1100.0001464008892</v>
      </c>
    </row>
    <row r="316" spans="1:14" ht="14.4" customHeight="1" x14ac:dyDescent="0.3">
      <c r="A316" s="660" t="s">
        <v>572</v>
      </c>
      <c r="B316" s="661" t="s">
        <v>573</v>
      </c>
      <c r="C316" s="662" t="s">
        <v>577</v>
      </c>
      <c r="D316" s="663" t="s">
        <v>3245</v>
      </c>
      <c r="E316" s="662" t="s">
        <v>612</v>
      </c>
      <c r="F316" s="663" t="s">
        <v>3252</v>
      </c>
      <c r="G316" s="662" t="s">
        <v>625</v>
      </c>
      <c r="H316" s="662" t="s">
        <v>1670</v>
      </c>
      <c r="I316" s="662" t="s">
        <v>1670</v>
      </c>
      <c r="J316" s="662" t="s">
        <v>1671</v>
      </c>
      <c r="K316" s="662" t="s">
        <v>1672</v>
      </c>
      <c r="L316" s="664">
        <v>409.18997586840493</v>
      </c>
      <c r="M316" s="664">
        <v>8</v>
      </c>
      <c r="N316" s="665">
        <v>3273.5198069472394</v>
      </c>
    </row>
    <row r="317" spans="1:14" ht="14.4" customHeight="1" x14ac:dyDescent="0.3">
      <c r="A317" s="660" t="s">
        <v>572</v>
      </c>
      <c r="B317" s="661" t="s">
        <v>573</v>
      </c>
      <c r="C317" s="662" t="s">
        <v>577</v>
      </c>
      <c r="D317" s="663" t="s">
        <v>3245</v>
      </c>
      <c r="E317" s="662" t="s">
        <v>612</v>
      </c>
      <c r="F317" s="663" t="s">
        <v>3252</v>
      </c>
      <c r="G317" s="662" t="s">
        <v>625</v>
      </c>
      <c r="H317" s="662" t="s">
        <v>1673</v>
      </c>
      <c r="I317" s="662" t="s">
        <v>1673</v>
      </c>
      <c r="J317" s="662" t="s">
        <v>1674</v>
      </c>
      <c r="K317" s="662" t="s">
        <v>1675</v>
      </c>
      <c r="L317" s="664">
        <v>676.50000000000011</v>
      </c>
      <c r="M317" s="664">
        <v>1</v>
      </c>
      <c r="N317" s="665">
        <v>676.50000000000011</v>
      </c>
    </row>
    <row r="318" spans="1:14" ht="14.4" customHeight="1" x14ac:dyDescent="0.3">
      <c r="A318" s="660" t="s">
        <v>572</v>
      </c>
      <c r="B318" s="661" t="s">
        <v>573</v>
      </c>
      <c r="C318" s="662" t="s">
        <v>577</v>
      </c>
      <c r="D318" s="663" t="s">
        <v>3245</v>
      </c>
      <c r="E318" s="662" t="s">
        <v>612</v>
      </c>
      <c r="F318" s="663" t="s">
        <v>3252</v>
      </c>
      <c r="G318" s="662" t="s">
        <v>625</v>
      </c>
      <c r="H318" s="662" t="s">
        <v>1676</v>
      </c>
      <c r="I318" s="662" t="s">
        <v>1676</v>
      </c>
      <c r="J318" s="662" t="s">
        <v>1677</v>
      </c>
      <c r="K318" s="662" t="s">
        <v>1678</v>
      </c>
      <c r="L318" s="664">
        <v>765.07847619680706</v>
      </c>
      <c r="M318" s="664">
        <v>1</v>
      </c>
      <c r="N318" s="665">
        <v>765.07847619680706</v>
      </c>
    </row>
    <row r="319" spans="1:14" ht="14.4" customHeight="1" x14ac:dyDescent="0.3">
      <c r="A319" s="660" t="s">
        <v>572</v>
      </c>
      <c r="B319" s="661" t="s">
        <v>573</v>
      </c>
      <c r="C319" s="662" t="s">
        <v>577</v>
      </c>
      <c r="D319" s="663" t="s">
        <v>3245</v>
      </c>
      <c r="E319" s="662" t="s">
        <v>612</v>
      </c>
      <c r="F319" s="663" t="s">
        <v>3252</v>
      </c>
      <c r="G319" s="662" t="s">
        <v>625</v>
      </c>
      <c r="H319" s="662" t="s">
        <v>1679</v>
      </c>
      <c r="I319" s="662" t="s">
        <v>1679</v>
      </c>
      <c r="J319" s="662" t="s">
        <v>1680</v>
      </c>
      <c r="K319" s="662" t="s">
        <v>1681</v>
      </c>
      <c r="L319" s="664">
        <v>164.69504439197163</v>
      </c>
      <c r="M319" s="664">
        <v>42.981133399999983</v>
      </c>
      <c r="N319" s="665">
        <v>7078.7796733302521</v>
      </c>
    </row>
    <row r="320" spans="1:14" ht="14.4" customHeight="1" x14ac:dyDescent="0.3">
      <c r="A320" s="660" t="s">
        <v>572</v>
      </c>
      <c r="B320" s="661" t="s">
        <v>573</v>
      </c>
      <c r="C320" s="662" t="s">
        <v>577</v>
      </c>
      <c r="D320" s="663" t="s">
        <v>3245</v>
      </c>
      <c r="E320" s="662" t="s">
        <v>612</v>
      </c>
      <c r="F320" s="663" t="s">
        <v>3252</v>
      </c>
      <c r="G320" s="662" t="s">
        <v>625</v>
      </c>
      <c r="H320" s="662" t="s">
        <v>1682</v>
      </c>
      <c r="I320" s="662" t="s">
        <v>1683</v>
      </c>
      <c r="J320" s="662" t="s">
        <v>1680</v>
      </c>
      <c r="K320" s="662" t="s">
        <v>1684</v>
      </c>
      <c r="L320" s="664">
        <v>113.74172282757833</v>
      </c>
      <c r="M320" s="664">
        <v>68.465692600000011</v>
      </c>
      <c r="N320" s="665">
        <v>7787.4058309073816</v>
      </c>
    </row>
    <row r="321" spans="1:14" ht="14.4" customHeight="1" x14ac:dyDescent="0.3">
      <c r="A321" s="660" t="s">
        <v>572</v>
      </c>
      <c r="B321" s="661" t="s">
        <v>573</v>
      </c>
      <c r="C321" s="662" t="s">
        <v>577</v>
      </c>
      <c r="D321" s="663" t="s">
        <v>3245</v>
      </c>
      <c r="E321" s="662" t="s">
        <v>612</v>
      </c>
      <c r="F321" s="663" t="s">
        <v>3252</v>
      </c>
      <c r="G321" s="662" t="s">
        <v>625</v>
      </c>
      <c r="H321" s="662" t="s">
        <v>1685</v>
      </c>
      <c r="I321" s="662" t="s">
        <v>1686</v>
      </c>
      <c r="J321" s="662" t="s">
        <v>1680</v>
      </c>
      <c r="K321" s="662" t="s">
        <v>1687</v>
      </c>
      <c r="L321" s="664">
        <v>361.24394227351075</v>
      </c>
      <c r="M321" s="664">
        <v>33.651339500000006</v>
      </c>
      <c r="N321" s="665">
        <v>12156.342543764315</v>
      </c>
    </row>
    <row r="322" spans="1:14" ht="14.4" customHeight="1" x14ac:dyDescent="0.3">
      <c r="A322" s="660" t="s">
        <v>572</v>
      </c>
      <c r="B322" s="661" t="s">
        <v>573</v>
      </c>
      <c r="C322" s="662" t="s">
        <v>577</v>
      </c>
      <c r="D322" s="663" t="s">
        <v>3245</v>
      </c>
      <c r="E322" s="662" t="s">
        <v>612</v>
      </c>
      <c r="F322" s="663" t="s">
        <v>3252</v>
      </c>
      <c r="G322" s="662" t="s">
        <v>625</v>
      </c>
      <c r="H322" s="662" t="s">
        <v>1688</v>
      </c>
      <c r="I322" s="662" t="s">
        <v>1688</v>
      </c>
      <c r="J322" s="662" t="s">
        <v>1689</v>
      </c>
      <c r="K322" s="662" t="s">
        <v>1690</v>
      </c>
      <c r="L322" s="664">
        <v>84.73</v>
      </c>
      <c r="M322" s="664">
        <v>3</v>
      </c>
      <c r="N322" s="665">
        <v>254.19</v>
      </c>
    </row>
    <row r="323" spans="1:14" ht="14.4" customHeight="1" x14ac:dyDescent="0.3">
      <c r="A323" s="660" t="s">
        <v>572</v>
      </c>
      <c r="B323" s="661" t="s">
        <v>573</v>
      </c>
      <c r="C323" s="662" t="s">
        <v>577</v>
      </c>
      <c r="D323" s="663" t="s">
        <v>3245</v>
      </c>
      <c r="E323" s="662" t="s">
        <v>612</v>
      </c>
      <c r="F323" s="663" t="s">
        <v>3252</v>
      </c>
      <c r="G323" s="662" t="s">
        <v>625</v>
      </c>
      <c r="H323" s="662" t="s">
        <v>1691</v>
      </c>
      <c r="I323" s="662" t="s">
        <v>1692</v>
      </c>
      <c r="J323" s="662" t="s">
        <v>1693</v>
      </c>
      <c r="K323" s="662" t="s">
        <v>1694</v>
      </c>
      <c r="L323" s="664">
        <v>254.06939364326723</v>
      </c>
      <c r="M323" s="664">
        <v>1</v>
      </c>
      <c r="N323" s="665">
        <v>254.06939364326723</v>
      </c>
    </row>
    <row r="324" spans="1:14" ht="14.4" customHeight="1" x14ac:dyDescent="0.3">
      <c r="A324" s="660" t="s">
        <v>572</v>
      </c>
      <c r="B324" s="661" t="s">
        <v>573</v>
      </c>
      <c r="C324" s="662" t="s">
        <v>577</v>
      </c>
      <c r="D324" s="663" t="s">
        <v>3245</v>
      </c>
      <c r="E324" s="662" t="s">
        <v>612</v>
      </c>
      <c r="F324" s="663" t="s">
        <v>3252</v>
      </c>
      <c r="G324" s="662" t="s">
        <v>625</v>
      </c>
      <c r="H324" s="662" t="s">
        <v>1695</v>
      </c>
      <c r="I324" s="662" t="s">
        <v>1695</v>
      </c>
      <c r="J324" s="662" t="s">
        <v>1696</v>
      </c>
      <c r="K324" s="662" t="s">
        <v>1656</v>
      </c>
      <c r="L324" s="664">
        <v>98.658921550409147</v>
      </c>
      <c r="M324" s="664">
        <v>1</v>
      </c>
      <c r="N324" s="665">
        <v>98.658921550409147</v>
      </c>
    </row>
    <row r="325" spans="1:14" ht="14.4" customHeight="1" x14ac:dyDescent="0.3">
      <c r="A325" s="660" t="s">
        <v>572</v>
      </c>
      <c r="B325" s="661" t="s">
        <v>573</v>
      </c>
      <c r="C325" s="662" t="s">
        <v>577</v>
      </c>
      <c r="D325" s="663" t="s">
        <v>3245</v>
      </c>
      <c r="E325" s="662" t="s">
        <v>612</v>
      </c>
      <c r="F325" s="663" t="s">
        <v>3252</v>
      </c>
      <c r="G325" s="662" t="s">
        <v>625</v>
      </c>
      <c r="H325" s="662" t="s">
        <v>1697</v>
      </c>
      <c r="I325" s="662" t="s">
        <v>215</v>
      </c>
      <c r="J325" s="662" t="s">
        <v>1698</v>
      </c>
      <c r="K325" s="662"/>
      <c r="L325" s="664">
        <v>36.57</v>
      </c>
      <c r="M325" s="664">
        <v>1</v>
      </c>
      <c r="N325" s="665">
        <v>36.57</v>
      </c>
    </row>
    <row r="326" spans="1:14" ht="14.4" customHeight="1" x14ac:dyDescent="0.3">
      <c r="A326" s="660" t="s">
        <v>572</v>
      </c>
      <c r="B326" s="661" t="s">
        <v>573</v>
      </c>
      <c r="C326" s="662" t="s">
        <v>577</v>
      </c>
      <c r="D326" s="663" t="s">
        <v>3245</v>
      </c>
      <c r="E326" s="662" t="s">
        <v>612</v>
      </c>
      <c r="F326" s="663" t="s">
        <v>3252</v>
      </c>
      <c r="G326" s="662" t="s">
        <v>625</v>
      </c>
      <c r="H326" s="662" t="s">
        <v>1699</v>
      </c>
      <c r="I326" s="662" t="s">
        <v>215</v>
      </c>
      <c r="J326" s="662" t="s">
        <v>1700</v>
      </c>
      <c r="K326" s="662"/>
      <c r="L326" s="664">
        <v>37.258775100250375</v>
      </c>
      <c r="M326" s="664">
        <v>9</v>
      </c>
      <c r="N326" s="665">
        <v>335.32897590225338</v>
      </c>
    </row>
    <row r="327" spans="1:14" ht="14.4" customHeight="1" x14ac:dyDescent="0.3">
      <c r="A327" s="660" t="s">
        <v>572</v>
      </c>
      <c r="B327" s="661" t="s">
        <v>573</v>
      </c>
      <c r="C327" s="662" t="s">
        <v>577</v>
      </c>
      <c r="D327" s="663" t="s">
        <v>3245</v>
      </c>
      <c r="E327" s="662" t="s">
        <v>612</v>
      </c>
      <c r="F327" s="663" t="s">
        <v>3252</v>
      </c>
      <c r="G327" s="662" t="s">
        <v>625</v>
      </c>
      <c r="H327" s="662" t="s">
        <v>1701</v>
      </c>
      <c r="I327" s="662" t="s">
        <v>215</v>
      </c>
      <c r="J327" s="662" t="s">
        <v>1702</v>
      </c>
      <c r="K327" s="662"/>
      <c r="L327" s="664">
        <v>86.39</v>
      </c>
      <c r="M327" s="664">
        <v>1</v>
      </c>
      <c r="N327" s="665">
        <v>86.39</v>
      </c>
    </row>
    <row r="328" spans="1:14" ht="14.4" customHeight="1" x14ac:dyDescent="0.3">
      <c r="A328" s="660" t="s">
        <v>572</v>
      </c>
      <c r="B328" s="661" t="s">
        <v>573</v>
      </c>
      <c r="C328" s="662" t="s">
        <v>577</v>
      </c>
      <c r="D328" s="663" t="s">
        <v>3245</v>
      </c>
      <c r="E328" s="662" t="s">
        <v>612</v>
      </c>
      <c r="F328" s="663" t="s">
        <v>3252</v>
      </c>
      <c r="G328" s="662" t="s">
        <v>625</v>
      </c>
      <c r="H328" s="662" t="s">
        <v>1703</v>
      </c>
      <c r="I328" s="662" t="s">
        <v>1703</v>
      </c>
      <c r="J328" s="662" t="s">
        <v>1704</v>
      </c>
      <c r="K328" s="662" t="s">
        <v>1705</v>
      </c>
      <c r="L328" s="664">
        <v>1078.77</v>
      </c>
      <c r="M328" s="664">
        <v>1</v>
      </c>
      <c r="N328" s="665">
        <v>1078.77</v>
      </c>
    </row>
    <row r="329" spans="1:14" ht="14.4" customHeight="1" x14ac:dyDescent="0.3">
      <c r="A329" s="660" t="s">
        <v>572</v>
      </c>
      <c r="B329" s="661" t="s">
        <v>573</v>
      </c>
      <c r="C329" s="662" t="s">
        <v>577</v>
      </c>
      <c r="D329" s="663" t="s">
        <v>3245</v>
      </c>
      <c r="E329" s="662" t="s">
        <v>612</v>
      </c>
      <c r="F329" s="663" t="s">
        <v>3252</v>
      </c>
      <c r="G329" s="662" t="s">
        <v>625</v>
      </c>
      <c r="H329" s="662" t="s">
        <v>1706</v>
      </c>
      <c r="I329" s="662" t="s">
        <v>215</v>
      </c>
      <c r="J329" s="662" t="s">
        <v>1707</v>
      </c>
      <c r="K329" s="662"/>
      <c r="L329" s="664">
        <v>897.28294235567296</v>
      </c>
      <c r="M329" s="664">
        <v>1</v>
      </c>
      <c r="N329" s="665">
        <v>897.28294235567296</v>
      </c>
    </row>
    <row r="330" spans="1:14" ht="14.4" customHeight="1" x14ac:dyDescent="0.3">
      <c r="A330" s="660" t="s">
        <v>572</v>
      </c>
      <c r="B330" s="661" t="s">
        <v>573</v>
      </c>
      <c r="C330" s="662" t="s">
        <v>577</v>
      </c>
      <c r="D330" s="663" t="s">
        <v>3245</v>
      </c>
      <c r="E330" s="662" t="s">
        <v>612</v>
      </c>
      <c r="F330" s="663" t="s">
        <v>3252</v>
      </c>
      <c r="G330" s="662" t="s">
        <v>625</v>
      </c>
      <c r="H330" s="662" t="s">
        <v>1708</v>
      </c>
      <c r="I330" s="662" t="s">
        <v>215</v>
      </c>
      <c r="J330" s="662" t="s">
        <v>1709</v>
      </c>
      <c r="K330" s="662"/>
      <c r="L330" s="664">
        <v>42.67</v>
      </c>
      <c r="M330" s="664">
        <v>1</v>
      </c>
      <c r="N330" s="665">
        <v>42.67</v>
      </c>
    </row>
    <row r="331" spans="1:14" ht="14.4" customHeight="1" x14ac:dyDescent="0.3">
      <c r="A331" s="660" t="s">
        <v>572</v>
      </c>
      <c r="B331" s="661" t="s">
        <v>573</v>
      </c>
      <c r="C331" s="662" t="s">
        <v>577</v>
      </c>
      <c r="D331" s="663" t="s">
        <v>3245</v>
      </c>
      <c r="E331" s="662" t="s">
        <v>612</v>
      </c>
      <c r="F331" s="663" t="s">
        <v>3252</v>
      </c>
      <c r="G331" s="662" t="s">
        <v>625</v>
      </c>
      <c r="H331" s="662" t="s">
        <v>1710</v>
      </c>
      <c r="I331" s="662" t="s">
        <v>215</v>
      </c>
      <c r="J331" s="662" t="s">
        <v>1711</v>
      </c>
      <c r="K331" s="662"/>
      <c r="L331" s="664">
        <v>42.06</v>
      </c>
      <c r="M331" s="664">
        <v>1</v>
      </c>
      <c r="N331" s="665">
        <v>42.06</v>
      </c>
    </row>
    <row r="332" spans="1:14" ht="14.4" customHeight="1" x14ac:dyDescent="0.3">
      <c r="A332" s="660" t="s">
        <v>572</v>
      </c>
      <c r="B332" s="661" t="s">
        <v>573</v>
      </c>
      <c r="C332" s="662" t="s">
        <v>577</v>
      </c>
      <c r="D332" s="663" t="s">
        <v>3245</v>
      </c>
      <c r="E332" s="662" t="s">
        <v>612</v>
      </c>
      <c r="F332" s="663" t="s">
        <v>3252</v>
      </c>
      <c r="G332" s="662" t="s">
        <v>625</v>
      </c>
      <c r="H332" s="662" t="s">
        <v>1712</v>
      </c>
      <c r="I332" s="662" t="s">
        <v>215</v>
      </c>
      <c r="J332" s="662" t="s">
        <v>1713</v>
      </c>
      <c r="K332" s="662"/>
      <c r="L332" s="664">
        <v>42.06</v>
      </c>
      <c r="M332" s="664">
        <v>1</v>
      </c>
      <c r="N332" s="665">
        <v>42.06</v>
      </c>
    </row>
    <row r="333" spans="1:14" ht="14.4" customHeight="1" x14ac:dyDescent="0.3">
      <c r="A333" s="660" t="s">
        <v>572</v>
      </c>
      <c r="B333" s="661" t="s">
        <v>573</v>
      </c>
      <c r="C333" s="662" t="s">
        <v>577</v>
      </c>
      <c r="D333" s="663" t="s">
        <v>3245</v>
      </c>
      <c r="E333" s="662" t="s">
        <v>612</v>
      </c>
      <c r="F333" s="663" t="s">
        <v>3252</v>
      </c>
      <c r="G333" s="662" t="s">
        <v>625</v>
      </c>
      <c r="H333" s="662" t="s">
        <v>1714</v>
      </c>
      <c r="I333" s="662" t="s">
        <v>215</v>
      </c>
      <c r="J333" s="662" t="s">
        <v>1715</v>
      </c>
      <c r="K333" s="662"/>
      <c r="L333" s="664">
        <v>82.969974026029618</v>
      </c>
      <c r="M333" s="664">
        <v>3</v>
      </c>
      <c r="N333" s="665">
        <v>248.90992207808887</v>
      </c>
    </row>
    <row r="334" spans="1:14" ht="14.4" customHeight="1" x14ac:dyDescent="0.3">
      <c r="A334" s="660" t="s">
        <v>572</v>
      </c>
      <c r="B334" s="661" t="s">
        <v>573</v>
      </c>
      <c r="C334" s="662" t="s">
        <v>577</v>
      </c>
      <c r="D334" s="663" t="s">
        <v>3245</v>
      </c>
      <c r="E334" s="662" t="s">
        <v>612</v>
      </c>
      <c r="F334" s="663" t="s">
        <v>3252</v>
      </c>
      <c r="G334" s="662" t="s">
        <v>625</v>
      </c>
      <c r="H334" s="662" t="s">
        <v>1716</v>
      </c>
      <c r="I334" s="662" t="s">
        <v>215</v>
      </c>
      <c r="J334" s="662" t="s">
        <v>1717</v>
      </c>
      <c r="K334" s="662"/>
      <c r="L334" s="664">
        <v>137.89013117888751</v>
      </c>
      <c r="M334" s="664">
        <v>3</v>
      </c>
      <c r="N334" s="665">
        <v>413.67039353666257</v>
      </c>
    </row>
    <row r="335" spans="1:14" ht="14.4" customHeight="1" x14ac:dyDescent="0.3">
      <c r="A335" s="660" t="s">
        <v>572</v>
      </c>
      <c r="B335" s="661" t="s">
        <v>573</v>
      </c>
      <c r="C335" s="662" t="s">
        <v>577</v>
      </c>
      <c r="D335" s="663" t="s">
        <v>3245</v>
      </c>
      <c r="E335" s="662" t="s">
        <v>612</v>
      </c>
      <c r="F335" s="663" t="s">
        <v>3252</v>
      </c>
      <c r="G335" s="662" t="s">
        <v>625</v>
      </c>
      <c r="H335" s="662" t="s">
        <v>1718</v>
      </c>
      <c r="I335" s="662" t="s">
        <v>215</v>
      </c>
      <c r="J335" s="662" t="s">
        <v>1719</v>
      </c>
      <c r="K335" s="662" t="s">
        <v>1720</v>
      </c>
      <c r="L335" s="664">
        <v>206.98900000000003</v>
      </c>
      <c r="M335" s="664">
        <v>2</v>
      </c>
      <c r="N335" s="665">
        <v>413.97800000000007</v>
      </c>
    </row>
    <row r="336" spans="1:14" ht="14.4" customHeight="1" x14ac:dyDescent="0.3">
      <c r="A336" s="660" t="s">
        <v>572</v>
      </c>
      <c r="B336" s="661" t="s">
        <v>573</v>
      </c>
      <c r="C336" s="662" t="s">
        <v>577</v>
      </c>
      <c r="D336" s="663" t="s">
        <v>3245</v>
      </c>
      <c r="E336" s="662" t="s">
        <v>612</v>
      </c>
      <c r="F336" s="663" t="s">
        <v>3252</v>
      </c>
      <c r="G336" s="662" t="s">
        <v>625</v>
      </c>
      <c r="H336" s="662" t="s">
        <v>1721</v>
      </c>
      <c r="I336" s="662" t="s">
        <v>1721</v>
      </c>
      <c r="J336" s="662" t="s">
        <v>1722</v>
      </c>
      <c r="K336" s="662" t="s">
        <v>1723</v>
      </c>
      <c r="L336" s="664">
        <v>25.009999999999994</v>
      </c>
      <c r="M336" s="664">
        <v>1</v>
      </c>
      <c r="N336" s="665">
        <v>25.009999999999994</v>
      </c>
    </row>
    <row r="337" spans="1:14" ht="14.4" customHeight="1" x14ac:dyDescent="0.3">
      <c r="A337" s="660" t="s">
        <v>572</v>
      </c>
      <c r="B337" s="661" t="s">
        <v>573</v>
      </c>
      <c r="C337" s="662" t="s">
        <v>577</v>
      </c>
      <c r="D337" s="663" t="s">
        <v>3245</v>
      </c>
      <c r="E337" s="662" t="s">
        <v>612</v>
      </c>
      <c r="F337" s="663" t="s">
        <v>3252</v>
      </c>
      <c r="G337" s="662" t="s">
        <v>625</v>
      </c>
      <c r="H337" s="662" t="s">
        <v>1724</v>
      </c>
      <c r="I337" s="662" t="s">
        <v>215</v>
      </c>
      <c r="J337" s="662" t="s">
        <v>1725</v>
      </c>
      <c r="K337" s="662"/>
      <c r="L337" s="664">
        <v>36.57</v>
      </c>
      <c r="M337" s="664">
        <v>1</v>
      </c>
      <c r="N337" s="665">
        <v>36.57</v>
      </c>
    </row>
    <row r="338" spans="1:14" ht="14.4" customHeight="1" x14ac:dyDescent="0.3">
      <c r="A338" s="660" t="s">
        <v>572</v>
      </c>
      <c r="B338" s="661" t="s">
        <v>573</v>
      </c>
      <c r="C338" s="662" t="s">
        <v>577</v>
      </c>
      <c r="D338" s="663" t="s">
        <v>3245</v>
      </c>
      <c r="E338" s="662" t="s">
        <v>612</v>
      </c>
      <c r="F338" s="663" t="s">
        <v>3252</v>
      </c>
      <c r="G338" s="662" t="s">
        <v>625</v>
      </c>
      <c r="H338" s="662" t="s">
        <v>1726</v>
      </c>
      <c r="I338" s="662" t="s">
        <v>1726</v>
      </c>
      <c r="J338" s="662" t="s">
        <v>1727</v>
      </c>
      <c r="K338" s="662" t="s">
        <v>1728</v>
      </c>
      <c r="L338" s="664">
        <v>959.45285714285706</v>
      </c>
      <c r="M338" s="664">
        <v>2</v>
      </c>
      <c r="N338" s="665">
        <v>1918.9057142857141</v>
      </c>
    </row>
    <row r="339" spans="1:14" ht="14.4" customHeight="1" x14ac:dyDescent="0.3">
      <c r="A339" s="660" t="s">
        <v>572</v>
      </c>
      <c r="B339" s="661" t="s">
        <v>573</v>
      </c>
      <c r="C339" s="662" t="s">
        <v>577</v>
      </c>
      <c r="D339" s="663" t="s">
        <v>3245</v>
      </c>
      <c r="E339" s="662" t="s">
        <v>612</v>
      </c>
      <c r="F339" s="663" t="s">
        <v>3252</v>
      </c>
      <c r="G339" s="662" t="s">
        <v>625</v>
      </c>
      <c r="H339" s="662" t="s">
        <v>1729</v>
      </c>
      <c r="I339" s="662" t="s">
        <v>1729</v>
      </c>
      <c r="J339" s="662" t="s">
        <v>1730</v>
      </c>
      <c r="K339" s="662" t="s">
        <v>1731</v>
      </c>
      <c r="L339" s="664">
        <v>459.80009047731187</v>
      </c>
      <c r="M339" s="664">
        <v>9.2925779999999989</v>
      </c>
      <c r="N339" s="665">
        <v>4272.7282051674774</v>
      </c>
    </row>
    <row r="340" spans="1:14" ht="14.4" customHeight="1" x14ac:dyDescent="0.3">
      <c r="A340" s="660" t="s">
        <v>572</v>
      </c>
      <c r="B340" s="661" t="s">
        <v>573</v>
      </c>
      <c r="C340" s="662" t="s">
        <v>577</v>
      </c>
      <c r="D340" s="663" t="s">
        <v>3245</v>
      </c>
      <c r="E340" s="662" t="s">
        <v>612</v>
      </c>
      <c r="F340" s="663" t="s">
        <v>3252</v>
      </c>
      <c r="G340" s="662" t="s">
        <v>625</v>
      </c>
      <c r="H340" s="662" t="s">
        <v>1732</v>
      </c>
      <c r="I340" s="662" t="s">
        <v>1733</v>
      </c>
      <c r="J340" s="662" t="s">
        <v>1734</v>
      </c>
      <c r="K340" s="662" t="s">
        <v>1735</v>
      </c>
      <c r="L340" s="664">
        <v>1590.2250000000001</v>
      </c>
      <c r="M340" s="664">
        <v>2</v>
      </c>
      <c r="N340" s="665">
        <v>3180.4500000000003</v>
      </c>
    </row>
    <row r="341" spans="1:14" ht="14.4" customHeight="1" x14ac:dyDescent="0.3">
      <c r="A341" s="660" t="s">
        <v>572</v>
      </c>
      <c r="B341" s="661" t="s">
        <v>573</v>
      </c>
      <c r="C341" s="662" t="s">
        <v>577</v>
      </c>
      <c r="D341" s="663" t="s">
        <v>3245</v>
      </c>
      <c r="E341" s="662" t="s">
        <v>612</v>
      </c>
      <c r="F341" s="663" t="s">
        <v>3252</v>
      </c>
      <c r="G341" s="662" t="s">
        <v>625</v>
      </c>
      <c r="H341" s="662" t="s">
        <v>1736</v>
      </c>
      <c r="I341" s="662" t="s">
        <v>1737</v>
      </c>
      <c r="J341" s="662" t="s">
        <v>1738</v>
      </c>
      <c r="K341" s="662" t="s">
        <v>1739</v>
      </c>
      <c r="L341" s="664">
        <v>3678.27</v>
      </c>
      <c r="M341" s="664">
        <v>1</v>
      </c>
      <c r="N341" s="665">
        <v>3678.27</v>
      </c>
    </row>
    <row r="342" spans="1:14" ht="14.4" customHeight="1" x14ac:dyDescent="0.3">
      <c r="A342" s="660" t="s">
        <v>572</v>
      </c>
      <c r="B342" s="661" t="s">
        <v>573</v>
      </c>
      <c r="C342" s="662" t="s">
        <v>577</v>
      </c>
      <c r="D342" s="663" t="s">
        <v>3245</v>
      </c>
      <c r="E342" s="662" t="s">
        <v>612</v>
      </c>
      <c r="F342" s="663" t="s">
        <v>3252</v>
      </c>
      <c r="G342" s="662" t="s">
        <v>625</v>
      </c>
      <c r="H342" s="662" t="s">
        <v>1740</v>
      </c>
      <c r="I342" s="662" t="s">
        <v>215</v>
      </c>
      <c r="J342" s="662" t="s">
        <v>1741</v>
      </c>
      <c r="K342" s="662"/>
      <c r="L342" s="664">
        <v>350.75</v>
      </c>
      <c r="M342" s="664">
        <v>1</v>
      </c>
      <c r="N342" s="665">
        <v>350.75</v>
      </c>
    </row>
    <row r="343" spans="1:14" ht="14.4" customHeight="1" x14ac:dyDescent="0.3">
      <c r="A343" s="660" t="s">
        <v>572</v>
      </c>
      <c r="B343" s="661" t="s">
        <v>573</v>
      </c>
      <c r="C343" s="662" t="s">
        <v>577</v>
      </c>
      <c r="D343" s="663" t="s">
        <v>3245</v>
      </c>
      <c r="E343" s="662" t="s">
        <v>612</v>
      </c>
      <c r="F343" s="663" t="s">
        <v>3252</v>
      </c>
      <c r="G343" s="662" t="s">
        <v>625</v>
      </c>
      <c r="H343" s="662" t="s">
        <v>1742</v>
      </c>
      <c r="I343" s="662" t="s">
        <v>215</v>
      </c>
      <c r="J343" s="662" t="s">
        <v>1743</v>
      </c>
      <c r="K343" s="662"/>
      <c r="L343" s="664">
        <v>305.89999999999998</v>
      </c>
      <c r="M343" s="664">
        <v>1</v>
      </c>
      <c r="N343" s="665">
        <v>305.89999999999998</v>
      </c>
    </row>
    <row r="344" spans="1:14" ht="14.4" customHeight="1" x14ac:dyDescent="0.3">
      <c r="A344" s="660" t="s">
        <v>572</v>
      </c>
      <c r="B344" s="661" t="s">
        <v>573</v>
      </c>
      <c r="C344" s="662" t="s">
        <v>577</v>
      </c>
      <c r="D344" s="663" t="s">
        <v>3245</v>
      </c>
      <c r="E344" s="662" t="s">
        <v>612</v>
      </c>
      <c r="F344" s="663" t="s">
        <v>3252</v>
      </c>
      <c r="G344" s="662" t="s">
        <v>625</v>
      </c>
      <c r="H344" s="662" t="s">
        <v>1744</v>
      </c>
      <c r="I344" s="662" t="s">
        <v>215</v>
      </c>
      <c r="J344" s="662" t="s">
        <v>1745</v>
      </c>
      <c r="K344" s="662" t="s">
        <v>1746</v>
      </c>
      <c r="L344" s="664">
        <v>83.768319073043259</v>
      </c>
      <c r="M344" s="664">
        <v>6</v>
      </c>
      <c r="N344" s="665">
        <v>502.60991443825958</v>
      </c>
    </row>
    <row r="345" spans="1:14" ht="14.4" customHeight="1" x14ac:dyDescent="0.3">
      <c r="A345" s="660" t="s">
        <v>572</v>
      </c>
      <c r="B345" s="661" t="s">
        <v>573</v>
      </c>
      <c r="C345" s="662" t="s">
        <v>577</v>
      </c>
      <c r="D345" s="663" t="s">
        <v>3245</v>
      </c>
      <c r="E345" s="662" t="s">
        <v>612</v>
      </c>
      <c r="F345" s="663" t="s">
        <v>3252</v>
      </c>
      <c r="G345" s="662" t="s">
        <v>625</v>
      </c>
      <c r="H345" s="662" t="s">
        <v>1747</v>
      </c>
      <c r="I345" s="662" t="s">
        <v>215</v>
      </c>
      <c r="J345" s="662" t="s">
        <v>1658</v>
      </c>
      <c r="K345" s="662"/>
      <c r="L345" s="664">
        <v>141.37879747456864</v>
      </c>
      <c r="M345" s="664">
        <v>5</v>
      </c>
      <c r="N345" s="665">
        <v>706.89398737284318</v>
      </c>
    </row>
    <row r="346" spans="1:14" ht="14.4" customHeight="1" x14ac:dyDescent="0.3">
      <c r="A346" s="660" t="s">
        <v>572</v>
      </c>
      <c r="B346" s="661" t="s">
        <v>573</v>
      </c>
      <c r="C346" s="662" t="s">
        <v>577</v>
      </c>
      <c r="D346" s="663" t="s">
        <v>3245</v>
      </c>
      <c r="E346" s="662" t="s">
        <v>612</v>
      </c>
      <c r="F346" s="663" t="s">
        <v>3252</v>
      </c>
      <c r="G346" s="662" t="s">
        <v>625</v>
      </c>
      <c r="H346" s="662" t="s">
        <v>1748</v>
      </c>
      <c r="I346" s="662" t="s">
        <v>1749</v>
      </c>
      <c r="J346" s="662" t="s">
        <v>1750</v>
      </c>
      <c r="K346" s="662" t="s">
        <v>1751</v>
      </c>
      <c r="L346" s="664">
        <v>88.599990005489076</v>
      </c>
      <c r="M346" s="664">
        <v>1</v>
      </c>
      <c r="N346" s="665">
        <v>88.599990005489076</v>
      </c>
    </row>
    <row r="347" spans="1:14" ht="14.4" customHeight="1" x14ac:dyDescent="0.3">
      <c r="A347" s="660" t="s">
        <v>572</v>
      </c>
      <c r="B347" s="661" t="s">
        <v>573</v>
      </c>
      <c r="C347" s="662" t="s">
        <v>577</v>
      </c>
      <c r="D347" s="663" t="s">
        <v>3245</v>
      </c>
      <c r="E347" s="662" t="s">
        <v>612</v>
      </c>
      <c r="F347" s="663" t="s">
        <v>3252</v>
      </c>
      <c r="G347" s="662" t="s">
        <v>625</v>
      </c>
      <c r="H347" s="662" t="s">
        <v>1752</v>
      </c>
      <c r="I347" s="662" t="s">
        <v>1752</v>
      </c>
      <c r="J347" s="662" t="s">
        <v>1753</v>
      </c>
      <c r="K347" s="662" t="s">
        <v>1754</v>
      </c>
      <c r="L347" s="664">
        <v>573.42999999999984</v>
      </c>
      <c r="M347" s="664">
        <v>2</v>
      </c>
      <c r="N347" s="665">
        <v>1146.8599999999997</v>
      </c>
    </row>
    <row r="348" spans="1:14" ht="14.4" customHeight="1" x14ac:dyDescent="0.3">
      <c r="A348" s="660" t="s">
        <v>572</v>
      </c>
      <c r="B348" s="661" t="s">
        <v>573</v>
      </c>
      <c r="C348" s="662" t="s">
        <v>577</v>
      </c>
      <c r="D348" s="663" t="s">
        <v>3245</v>
      </c>
      <c r="E348" s="662" t="s">
        <v>612</v>
      </c>
      <c r="F348" s="663" t="s">
        <v>3252</v>
      </c>
      <c r="G348" s="662" t="s">
        <v>1755</v>
      </c>
      <c r="H348" s="662" t="s">
        <v>1756</v>
      </c>
      <c r="I348" s="662" t="s">
        <v>1757</v>
      </c>
      <c r="J348" s="662" t="s">
        <v>1758</v>
      </c>
      <c r="K348" s="662" t="s">
        <v>1759</v>
      </c>
      <c r="L348" s="664">
        <v>174.39819868411939</v>
      </c>
      <c r="M348" s="664">
        <v>11</v>
      </c>
      <c r="N348" s="665">
        <v>1918.3801855253132</v>
      </c>
    </row>
    <row r="349" spans="1:14" ht="14.4" customHeight="1" x14ac:dyDescent="0.3">
      <c r="A349" s="660" t="s">
        <v>572</v>
      </c>
      <c r="B349" s="661" t="s">
        <v>573</v>
      </c>
      <c r="C349" s="662" t="s">
        <v>577</v>
      </c>
      <c r="D349" s="663" t="s">
        <v>3245</v>
      </c>
      <c r="E349" s="662" t="s">
        <v>612</v>
      </c>
      <c r="F349" s="663" t="s">
        <v>3252</v>
      </c>
      <c r="G349" s="662" t="s">
        <v>1755</v>
      </c>
      <c r="H349" s="662" t="s">
        <v>1760</v>
      </c>
      <c r="I349" s="662" t="s">
        <v>1761</v>
      </c>
      <c r="J349" s="662" t="s">
        <v>1762</v>
      </c>
      <c r="K349" s="662" t="s">
        <v>1763</v>
      </c>
      <c r="L349" s="664">
        <v>34.762671401973442</v>
      </c>
      <c r="M349" s="664">
        <v>110</v>
      </c>
      <c r="N349" s="665">
        <v>3823.893854217079</v>
      </c>
    </row>
    <row r="350" spans="1:14" ht="14.4" customHeight="1" x14ac:dyDescent="0.3">
      <c r="A350" s="660" t="s">
        <v>572</v>
      </c>
      <c r="B350" s="661" t="s">
        <v>573</v>
      </c>
      <c r="C350" s="662" t="s">
        <v>577</v>
      </c>
      <c r="D350" s="663" t="s">
        <v>3245</v>
      </c>
      <c r="E350" s="662" t="s">
        <v>612</v>
      </c>
      <c r="F350" s="663" t="s">
        <v>3252</v>
      </c>
      <c r="G350" s="662" t="s">
        <v>1755</v>
      </c>
      <c r="H350" s="662" t="s">
        <v>1764</v>
      </c>
      <c r="I350" s="662" t="s">
        <v>1765</v>
      </c>
      <c r="J350" s="662" t="s">
        <v>1766</v>
      </c>
      <c r="K350" s="662" t="s">
        <v>1767</v>
      </c>
      <c r="L350" s="664">
        <v>46.214999839210975</v>
      </c>
      <c r="M350" s="664">
        <v>2</v>
      </c>
      <c r="N350" s="665">
        <v>92.42999967842195</v>
      </c>
    </row>
    <row r="351" spans="1:14" ht="14.4" customHeight="1" x14ac:dyDescent="0.3">
      <c r="A351" s="660" t="s">
        <v>572</v>
      </c>
      <c r="B351" s="661" t="s">
        <v>573</v>
      </c>
      <c r="C351" s="662" t="s">
        <v>577</v>
      </c>
      <c r="D351" s="663" t="s">
        <v>3245</v>
      </c>
      <c r="E351" s="662" t="s">
        <v>612</v>
      </c>
      <c r="F351" s="663" t="s">
        <v>3252</v>
      </c>
      <c r="G351" s="662" t="s">
        <v>1755</v>
      </c>
      <c r="H351" s="662" t="s">
        <v>1768</v>
      </c>
      <c r="I351" s="662" t="s">
        <v>1769</v>
      </c>
      <c r="J351" s="662" t="s">
        <v>1770</v>
      </c>
      <c r="K351" s="662" t="s">
        <v>1771</v>
      </c>
      <c r="L351" s="664">
        <v>119.48319693684107</v>
      </c>
      <c r="M351" s="664">
        <v>3</v>
      </c>
      <c r="N351" s="665">
        <v>358.4495908105232</v>
      </c>
    </row>
    <row r="352" spans="1:14" ht="14.4" customHeight="1" x14ac:dyDescent="0.3">
      <c r="A352" s="660" t="s">
        <v>572</v>
      </c>
      <c r="B352" s="661" t="s">
        <v>573</v>
      </c>
      <c r="C352" s="662" t="s">
        <v>577</v>
      </c>
      <c r="D352" s="663" t="s">
        <v>3245</v>
      </c>
      <c r="E352" s="662" t="s">
        <v>612</v>
      </c>
      <c r="F352" s="663" t="s">
        <v>3252</v>
      </c>
      <c r="G352" s="662" t="s">
        <v>1755</v>
      </c>
      <c r="H352" s="662" t="s">
        <v>1772</v>
      </c>
      <c r="I352" s="662" t="s">
        <v>1773</v>
      </c>
      <c r="J352" s="662" t="s">
        <v>1774</v>
      </c>
      <c r="K352" s="662" t="s">
        <v>1030</v>
      </c>
      <c r="L352" s="664">
        <v>49.659999999999968</v>
      </c>
      <c r="M352" s="664">
        <v>1</v>
      </c>
      <c r="N352" s="665">
        <v>49.659999999999968</v>
      </c>
    </row>
    <row r="353" spans="1:14" ht="14.4" customHeight="1" x14ac:dyDescent="0.3">
      <c r="A353" s="660" t="s">
        <v>572</v>
      </c>
      <c r="B353" s="661" t="s">
        <v>573</v>
      </c>
      <c r="C353" s="662" t="s">
        <v>577</v>
      </c>
      <c r="D353" s="663" t="s">
        <v>3245</v>
      </c>
      <c r="E353" s="662" t="s">
        <v>612</v>
      </c>
      <c r="F353" s="663" t="s">
        <v>3252</v>
      </c>
      <c r="G353" s="662" t="s">
        <v>1755</v>
      </c>
      <c r="H353" s="662" t="s">
        <v>1775</v>
      </c>
      <c r="I353" s="662" t="s">
        <v>1776</v>
      </c>
      <c r="J353" s="662" t="s">
        <v>1777</v>
      </c>
      <c r="K353" s="662" t="s">
        <v>1778</v>
      </c>
      <c r="L353" s="664">
        <v>138.24997780510452</v>
      </c>
      <c r="M353" s="664">
        <v>11</v>
      </c>
      <c r="N353" s="665">
        <v>1520.7497558561497</v>
      </c>
    </row>
    <row r="354" spans="1:14" ht="14.4" customHeight="1" x14ac:dyDescent="0.3">
      <c r="A354" s="660" t="s">
        <v>572</v>
      </c>
      <c r="B354" s="661" t="s">
        <v>573</v>
      </c>
      <c r="C354" s="662" t="s">
        <v>577</v>
      </c>
      <c r="D354" s="663" t="s">
        <v>3245</v>
      </c>
      <c r="E354" s="662" t="s">
        <v>612</v>
      </c>
      <c r="F354" s="663" t="s">
        <v>3252</v>
      </c>
      <c r="G354" s="662" t="s">
        <v>1755</v>
      </c>
      <c r="H354" s="662" t="s">
        <v>1779</v>
      </c>
      <c r="I354" s="662" t="s">
        <v>1780</v>
      </c>
      <c r="J354" s="662" t="s">
        <v>1781</v>
      </c>
      <c r="K354" s="662" t="s">
        <v>1782</v>
      </c>
      <c r="L354" s="664">
        <v>633.15276137631986</v>
      </c>
      <c r="M354" s="664">
        <v>23</v>
      </c>
      <c r="N354" s="665">
        <v>14562.513511655357</v>
      </c>
    </row>
    <row r="355" spans="1:14" ht="14.4" customHeight="1" x14ac:dyDescent="0.3">
      <c r="A355" s="660" t="s">
        <v>572</v>
      </c>
      <c r="B355" s="661" t="s">
        <v>573</v>
      </c>
      <c r="C355" s="662" t="s">
        <v>577</v>
      </c>
      <c r="D355" s="663" t="s">
        <v>3245</v>
      </c>
      <c r="E355" s="662" t="s">
        <v>612</v>
      </c>
      <c r="F355" s="663" t="s">
        <v>3252</v>
      </c>
      <c r="G355" s="662" t="s">
        <v>1755</v>
      </c>
      <c r="H355" s="662" t="s">
        <v>1783</v>
      </c>
      <c r="I355" s="662" t="s">
        <v>1784</v>
      </c>
      <c r="J355" s="662" t="s">
        <v>1781</v>
      </c>
      <c r="K355" s="662" t="s">
        <v>1785</v>
      </c>
      <c r="L355" s="664">
        <v>729.39630989833995</v>
      </c>
      <c r="M355" s="664">
        <v>4</v>
      </c>
      <c r="N355" s="665">
        <v>2917.5852395933598</v>
      </c>
    </row>
    <row r="356" spans="1:14" ht="14.4" customHeight="1" x14ac:dyDescent="0.3">
      <c r="A356" s="660" t="s">
        <v>572</v>
      </c>
      <c r="B356" s="661" t="s">
        <v>573</v>
      </c>
      <c r="C356" s="662" t="s">
        <v>577</v>
      </c>
      <c r="D356" s="663" t="s">
        <v>3245</v>
      </c>
      <c r="E356" s="662" t="s">
        <v>612</v>
      </c>
      <c r="F356" s="663" t="s">
        <v>3252</v>
      </c>
      <c r="G356" s="662" t="s">
        <v>1755</v>
      </c>
      <c r="H356" s="662" t="s">
        <v>1786</v>
      </c>
      <c r="I356" s="662" t="s">
        <v>1787</v>
      </c>
      <c r="J356" s="662" t="s">
        <v>1781</v>
      </c>
      <c r="K356" s="662" t="s">
        <v>1788</v>
      </c>
      <c r="L356" s="664">
        <v>913.65</v>
      </c>
      <c r="M356" s="664">
        <v>2</v>
      </c>
      <c r="N356" s="665">
        <v>1827.3</v>
      </c>
    </row>
    <row r="357" spans="1:14" ht="14.4" customHeight="1" x14ac:dyDescent="0.3">
      <c r="A357" s="660" t="s">
        <v>572</v>
      </c>
      <c r="B357" s="661" t="s">
        <v>573</v>
      </c>
      <c r="C357" s="662" t="s">
        <v>577</v>
      </c>
      <c r="D357" s="663" t="s">
        <v>3245</v>
      </c>
      <c r="E357" s="662" t="s">
        <v>612</v>
      </c>
      <c r="F357" s="663" t="s">
        <v>3252</v>
      </c>
      <c r="G357" s="662" t="s">
        <v>1755</v>
      </c>
      <c r="H357" s="662" t="s">
        <v>1789</v>
      </c>
      <c r="I357" s="662" t="s">
        <v>1790</v>
      </c>
      <c r="J357" s="662" t="s">
        <v>1791</v>
      </c>
      <c r="K357" s="662" t="s">
        <v>1792</v>
      </c>
      <c r="L357" s="664">
        <v>39.156547715872264</v>
      </c>
      <c r="M357" s="664">
        <v>6</v>
      </c>
      <c r="N357" s="665">
        <v>234.93928629523359</v>
      </c>
    </row>
    <row r="358" spans="1:14" ht="14.4" customHeight="1" x14ac:dyDescent="0.3">
      <c r="A358" s="660" t="s">
        <v>572</v>
      </c>
      <c r="B358" s="661" t="s">
        <v>573</v>
      </c>
      <c r="C358" s="662" t="s">
        <v>577</v>
      </c>
      <c r="D358" s="663" t="s">
        <v>3245</v>
      </c>
      <c r="E358" s="662" t="s">
        <v>612</v>
      </c>
      <c r="F358" s="663" t="s">
        <v>3252</v>
      </c>
      <c r="G358" s="662" t="s">
        <v>1755</v>
      </c>
      <c r="H358" s="662" t="s">
        <v>1793</v>
      </c>
      <c r="I358" s="662" t="s">
        <v>1794</v>
      </c>
      <c r="J358" s="662" t="s">
        <v>1795</v>
      </c>
      <c r="K358" s="662" t="s">
        <v>1796</v>
      </c>
      <c r="L358" s="664">
        <v>58.734759712229994</v>
      </c>
      <c r="M358" s="664">
        <v>6</v>
      </c>
      <c r="N358" s="665">
        <v>352.40855827337998</v>
      </c>
    </row>
    <row r="359" spans="1:14" ht="14.4" customHeight="1" x14ac:dyDescent="0.3">
      <c r="A359" s="660" t="s">
        <v>572</v>
      </c>
      <c r="B359" s="661" t="s">
        <v>573</v>
      </c>
      <c r="C359" s="662" t="s">
        <v>577</v>
      </c>
      <c r="D359" s="663" t="s">
        <v>3245</v>
      </c>
      <c r="E359" s="662" t="s">
        <v>612</v>
      </c>
      <c r="F359" s="663" t="s">
        <v>3252</v>
      </c>
      <c r="G359" s="662" t="s">
        <v>1755</v>
      </c>
      <c r="H359" s="662" t="s">
        <v>1797</v>
      </c>
      <c r="I359" s="662" t="s">
        <v>1798</v>
      </c>
      <c r="J359" s="662" t="s">
        <v>1799</v>
      </c>
      <c r="K359" s="662" t="s">
        <v>1800</v>
      </c>
      <c r="L359" s="664">
        <v>56.225584200829516</v>
      </c>
      <c r="M359" s="664">
        <v>14</v>
      </c>
      <c r="N359" s="665">
        <v>787.1581788116132</v>
      </c>
    </row>
    <row r="360" spans="1:14" ht="14.4" customHeight="1" x14ac:dyDescent="0.3">
      <c r="A360" s="660" t="s">
        <v>572</v>
      </c>
      <c r="B360" s="661" t="s">
        <v>573</v>
      </c>
      <c r="C360" s="662" t="s">
        <v>577</v>
      </c>
      <c r="D360" s="663" t="s">
        <v>3245</v>
      </c>
      <c r="E360" s="662" t="s">
        <v>612</v>
      </c>
      <c r="F360" s="663" t="s">
        <v>3252</v>
      </c>
      <c r="G360" s="662" t="s">
        <v>1755</v>
      </c>
      <c r="H360" s="662" t="s">
        <v>1801</v>
      </c>
      <c r="I360" s="662" t="s">
        <v>1802</v>
      </c>
      <c r="J360" s="662" t="s">
        <v>1803</v>
      </c>
      <c r="K360" s="662" t="s">
        <v>1804</v>
      </c>
      <c r="L360" s="664">
        <v>46.820129181913934</v>
      </c>
      <c r="M360" s="664">
        <v>1</v>
      </c>
      <c r="N360" s="665">
        <v>46.820129181913934</v>
      </c>
    </row>
    <row r="361" spans="1:14" ht="14.4" customHeight="1" x14ac:dyDescent="0.3">
      <c r="A361" s="660" t="s">
        <v>572</v>
      </c>
      <c r="B361" s="661" t="s">
        <v>573</v>
      </c>
      <c r="C361" s="662" t="s">
        <v>577</v>
      </c>
      <c r="D361" s="663" t="s">
        <v>3245</v>
      </c>
      <c r="E361" s="662" t="s">
        <v>612</v>
      </c>
      <c r="F361" s="663" t="s">
        <v>3252</v>
      </c>
      <c r="G361" s="662" t="s">
        <v>1755</v>
      </c>
      <c r="H361" s="662" t="s">
        <v>1805</v>
      </c>
      <c r="I361" s="662" t="s">
        <v>1806</v>
      </c>
      <c r="J361" s="662" t="s">
        <v>1807</v>
      </c>
      <c r="K361" s="662" t="s">
        <v>1808</v>
      </c>
      <c r="L361" s="664">
        <v>109.57847763749626</v>
      </c>
      <c r="M361" s="664">
        <v>7</v>
      </c>
      <c r="N361" s="665">
        <v>767.04934346247387</v>
      </c>
    </row>
    <row r="362" spans="1:14" ht="14.4" customHeight="1" x14ac:dyDescent="0.3">
      <c r="A362" s="660" t="s">
        <v>572</v>
      </c>
      <c r="B362" s="661" t="s">
        <v>573</v>
      </c>
      <c r="C362" s="662" t="s">
        <v>577</v>
      </c>
      <c r="D362" s="663" t="s">
        <v>3245</v>
      </c>
      <c r="E362" s="662" t="s">
        <v>612</v>
      </c>
      <c r="F362" s="663" t="s">
        <v>3252</v>
      </c>
      <c r="G362" s="662" t="s">
        <v>1755</v>
      </c>
      <c r="H362" s="662" t="s">
        <v>1809</v>
      </c>
      <c r="I362" s="662" t="s">
        <v>1810</v>
      </c>
      <c r="J362" s="662" t="s">
        <v>1811</v>
      </c>
      <c r="K362" s="662" t="s">
        <v>1812</v>
      </c>
      <c r="L362" s="664">
        <v>59.249658728098112</v>
      </c>
      <c r="M362" s="664">
        <v>1</v>
      </c>
      <c r="N362" s="665">
        <v>59.249658728098112</v>
      </c>
    </row>
    <row r="363" spans="1:14" ht="14.4" customHeight="1" x14ac:dyDescent="0.3">
      <c r="A363" s="660" t="s">
        <v>572</v>
      </c>
      <c r="B363" s="661" t="s">
        <v>573</v>
      </c>
      <c r="C363" s="662" t="s">
        <v>577</v>
      </c>
      <c r="D363" s="663" t="s">
        <v>3245</v>
      </c>
      <c r="E363" s="662" t="s">
        <v>612</v>
      </c>
      <c r="F363" s="663" t="s">
        <v>3252</v>
      </c>
      <c r="G363" s="662" t="s">
        <v>1755</v>
      </c>
      <c r="H363" s="662" t="s">
        <v>1813</v>
      </c>
      <c r="I363" s="662" t="s">
        <v>1814</v>
      </c>
      <c r="J363" s="662" t="s">
        <v>1815</v>
      </c>
      <c r="K363" s="662" t="s">
        <v>1816</v>
      </c>
      <c r="L363" s="664">
        <v>45.549999999999955</v>
      </c>
      <c r="M363" s="664">
        <v>2</v>
      </c>
      <c r="N363" s="665">
        <v>91.099999999999909</v>
      </c>
    </row>
    <row r="364" spans="1:14" ht="14.4" customHeight="1" x14ac:dyDescent="0.3">
      <c r="A364" s="660" t="s">
        <v>572</v>
      </c>
      <c r="B364" s="661" t="s">
        <v>573</v>
      </c>
      <c r="C364" s="662" t="s">
        <v>577</v>
      </c>
      <c r="D364" s="663" t="s">
        <v>3245</v>
      </c>
      <c r="E364" s="662" t="s">
        <v>612</v>
      </c>
      <c r="F364" s="663" t="s">
        <v>3252</v>
      </c>
      <c r="G364" s="662" t="s">
        <v>1755</v>
      </c>
      <c r="H364" s="662" t="s">
        <v>1817</v>
      </c>
      <c r="I364" s="662" t="s">
        <v>1818</v>
      </c>
      <c r="J364" s="662" t="s">
        <v>1819</v>
      </c>
      <c r="K364" s="662" t="s">
        <v>1820</v>
      </c>
      <c r="L364" s="664">
        <v>76.35995608041263</v>
      </c>
      <c r="M364" s="664">
        <v>7</v>
      </c>
      <c r="N364" s="665">
        <v>534.51969256288839</v>
      </c>
    </row>
    <row r="365" spans="1:14" ht="14.4" customHeight="1" x14ac:dyDescent="0.3">
      <c r="A365" s="660" t="s">
        <v>572</v>
      </c>
      <c r="B365" s="661" t="s">
        <v>573</v>
      </c>
      <c r="C365" s="662" t="s">
        <v>577</v>
      </c>
      <c r="D365" s="663" t="s">
        <v>3245</v>
      </c>
      <c r="E365" s="662" t="s">
        <v>612</v>
      </c>
      <c r="F365" s="663" t="s">
        <v>3252</v>
      </c>
      <c r="G365" s="662" t="s">
        <v>1755</v>
      </c>
      <c r="H365" s="662" t="s">
        <v>1821</v>
      </c>
      <c r="I365" s="662" t="s">
        <v>1822</v>
      </c>
      <c r="J365" s="662" t="s">
        <v>1823</v>
      </c>
      <c r="K365" s="662" t="s">
        <v>1824</v>
      </c>
      <c r="L365" s="664">
        <v>49.420000000000009</v>
      </c>
      <c r="M365" s="664">
        <v>4</v>
      </c>
      <c r="N365" s="665">
        <v>197.68000000000004</v>
      </c>
    </row>
    <row r="366" spans="1:14" ht="14.4" customHeight="1" x14ac:dyDescent="0.3">
      <c r="A366" s="660" t="s">
        <v>572</v>
      </c>
      <c r="B366" s="661" t="s">
        <v>573</v>
      </c>
      <c r="C366" s="662" t="s">
        <v>577</v>
      </c>
      <c r="D366" s="663" t="s">
        <v>3245</v>
      </c>
      <c r="E366" s="662" t="s">
        <v>612</v>
      </c>
      <c r="F366" s="663" t="s">
        <v>3252</v>
      </c>
      <c r="G366" s="662" t="s">
        <v>1755</v>
      </c>
      <c r="H366" s="662" t="s">
        <v>1825</v>
      </c>
      <c r="I366" s="662" t="s">
        <v>1826</v>
      </c>
      <c r="J366" s="662" t="s">
        <v>1827</v>
      </c>
      <c r="K366" s="662" t="s">
        <v>1828</v>
      </c>
      <c r="L366" s="664">
        <v>36.25942958865226</v>
      </c>
      <c r="M366" s="664">
        <v>1</v>
      </c>
      <c r="N366" s="665">
        <v>36.25942958865226</v>
      </c>
    </row>
    <row r="367" spans="1:14" ht="14.4" customHeight="1" x14ac:dyDescent="0.3">
      <c r="A367" s="660" t="s">
        <v>572</v>
      </c>
      <c r="B367" s="661" t="s">
        <v>573</v>
      </c>
      <c r="C367" s="662" t="s">
        <v>577</v>
      </c>
      <c r="D367" s="663" t="s">
        <v>3245</v>
      </c>
      <c r="E367" s="662" t="s">
        <v>612</v>
      </c>
      <c r="F367" s="663" t="s">
        <v>3252</v>
      </c>
      <c r="G367" s="662" t="s">
        <v>1755</v>
      </c>
      <c r="H367" s="662" t="s">
        <v>1829</v>
      </c>
      <c r="I367" s="662" t="s">
        <v>1830</v>
      </c>
      <c r="J367" s="662" t="s">
        <v>1831</v>
      </c>
      <c r="K367" s="662" t="s">
        <v>1832</v>
      </c>
      <c r="L367" s="664">
        <v>81.929558480379271</v>
      </c>
      <c r="M367" s="664">
        <v>3</v>
      </c>
      <c r="N367" s="665">
        <v>245.7886754411378</v>
      </c>
    </row>
    <row r="368" spans="1:14" ht="14.4" customHeight="1" x14ac:dyDescent="0.3">
      <c r="A368" s="660" t="s">
        <v>572</v>
      </c>
      <c r="B368" s="661" t="s">
        <v>573</v>
      </c>
      <c r="C368" s="662" t="s">
        <v>577</v>
      </c>
      <c r="D368" s="663" t="s">
        <v>3245</v>
      </c>
      <c r="E368" s="662" t="s">
        <v>612</v>
      </c>
      <c r="F368" s="663" t="s">
        <v>3252</v>
      </c>
      <c r="G368" s="662" t="s">
        <v>1755</v>
      </c>
      <c r="H368" s="662" t="s">
        <v>1833</v>
      </c>
      <c r="I368" s="662" t="s">
        <v>1834</v>
      </c>
      <c r="J368" s="662" t="s">
        <v>1835</v>
      </c>
      <c r="K368" s="662" t="s">
        <v>1836</v>
      </c>
      <c r="L368" s="664">
        <v>117.62000000000003</v>
      </c>
      <c r="M368" s="664">
        <v>2</v>
      </c>
      <c r="N368" s="665">
        <v>235.24000000000007</v>
      </c>
    </row>
    <row r="369" spans="1:14" ht="14.4" customHeight="1" x14ac:dyDescent="0.3">
      <c r="A369" s="660" t="s">
        <v>572</v>
      </c>
      <c r="B369" s="661" t="s">
        <v>573</v>
      </c>
      <c r="C369" s="662" t="s">
        <v>577</v>
      </c>
      <c r="D369" s="663" t="s">
        <v>3245</v>
      </c>
      <c r="E369" s="662" t="s">
        <v>612</v>
      </c>
      <c r="F369" s="663" t="s">
        <v>3252</v>
      </c>
      <c r="G369" s="662" t="s">
        <v>1755</v>
      </c>
      <c r="H369" s="662" t="s">
        <v>1837</v>
      </c>
      <c r="I369" s="662" t="s">
        <v>1838</v>
      </c>
      <c r="J369" s="662" t="s">
        <v>1758</v>
      </c>
      <c r="K369" s="662" t="s">
        <v>1839</v>
      </c>
      <c r="L369" s="664">
        <v>74.95598499287901</v>
      </c>
      <c r="M369" s="664">
        <v>21</v>
      </c>
      <c r="N369" s="665">
        <v>1574.0756848504593</v>
      </c>
    </row>
    <row r="370" spans="1:14" ht="14.4" customHeight="1" x14ac:dyDescent="0.3">
      <c r="A370" s="660" t="s">
        <v>572</v>
      </c>
      <c r="B370" s="661" t="s">
        <v>573</v>
      </c>
      <c r="C370" s="662" t="s">
        <v>577</v>
      </c>
      <c r="D370" s="663" t="s">
        <v>3245</v>
      </c>
      <c r="E370" s="662" t="s">
        <v>612</v>
      </c>
      <c r="F370" s="663" t="s">
        <v>3252</v>
      </c>
      <c r="G370" s="662" t="s">
        <v>1755</v>
      </c>
      <c r="H370" s="662" t="s">
        <v>1840</v>
      </c>
      <c r="I370" s="662" t="s">
        <v>1840</v>
      </c>
      <c r="J370" s="662" t="s">
        <v>1841</v>
      </c>
      <c r="K370" s="662" t="s">
        <v>1842</v>
      </c>
      <c r="L370" s="664">
        <v>63.399682669465626</v>
      </c>
      <c r="M370" s="664">
        <v>1</v>
      </c>
      <c r="N370" s="665">
        <v>63.399682669465626</v>
      </c>
    </row>
    <row r="371" spans="1:14" ht="14.4" customHeight="1" x14ac:dyDescent="0.3">
      <c r="A371" s="660" t="s">
        <v>572</v>
      </c>
      <c r="B371" s="661" t="s">
        <v>573</v>
      </c>
      <c r="C371" s="662" t="s">
        <v>577</v>
      </c>
      <c r="D371" s="663" t="s">
        <v>3245</v>
      </c>
      <c r="E371" s="662" t="s">
        <v>612</v>
      </c>
      <c r="F371" s="663" t="s">
        <v>3252</v>
      </c>
      <c r="G371" s="662" t="s">
        <v>1755</v>
      </c>
      <c r="H371" s="662" t="s">
        <v>1843</v>
      </c>
      <c r="I371" s="662" t="s">
        <v>1843</v>
      </c>
      <c r="J371" s="662" t="s">
        <v>1844</v>
      </c>
      <c r="K371" s="662" t="s">
        <v>1845</v>
      </c>
      <c r="L371" s="664">
        <v>116.71981830399294</v>
      </c>
      <c r="M371" s="664">
        <v>1</v>
      </c>
      <c r="N371" s="665">
        <v>116.71981830399294</v>
      </c>
    </row>
    <row r="372" spans="1:14" ht="14.4" customHeight="1" x14ac:dyDescent="0.3">
      <c r="A372" s="660" t="s">
        <v>572</v>
      </c>
      <c r="B372" s="661" t="s">
        <v>573</v>
      </c>
      <c r="C372" s="662" t="s">
        <v>577</v>
      </c>
      <c r="D372" s="663" t="s">
        <v>3245</v>
      </c>
      <c r="E372" s="662" t="s">
        <v>612</v>
      </c>
      <c r="F372" s="663" t="s">
        <v>3252</v>
      </c>
      <c r="G372" s="662" t="s">
        <v>1755</v>
      </c>
      <c r="H372" s="662" t="s">
        <v>1846</v>
      </c>
      <c r="I372" s="662" t="s">
        <v>1847</v>
      </c>
      <c r="J372" s="662" t="s">
        <v>1848</v>
      </c>
      <c r="K372" s="662" t="s">
        <v>1849</v>
      </c>
      <c r="L372" s="664">
        <v>323.1040257733921</v>
      </c>
      <c r="M372" s="664">
        <v>1</v>
      </c>
      <c r="N372" s="665">
        <v>323.1040257733921</v>
      </c>
    </row>
    <row r="373" spans="1:14" ht="14.4" customHeight="1" x14ac:dyDescent="0.3">
      <c r="A373" s="660" t="s">
        <v>572</v>
      </c>
      <c r="B373" s="661" t="s">
        <v>573</v>
      </c>
      <c r="C373" s="662" t="s">
        <v>577</v>
      </c>
      <c r="D373" s="663" t="s">
        <v>3245</v>
      </c>
      <c r="E373" s="662" t="s">
        <v>612</v>
      </c>
      <c r="F373" s="663" t="s">
        <v>3252</v>
      </c>
      <c r="G373" s="662" t="s">
        <v>1755</v>
      </c>
      <c r="H373" s="662" t="s">
        <v>1850</v>
      </c>
      <c r="I373" s="662" t="s">
        <v>1850</v>
      </c>
      <c r="J373" s="662" t="s">
        <v>1851</v>
      </c>
      <c r="K373" s="662" t="s">
        <v>1852</v>
      </c>
      <c r="L373" s="664">
        <v>101.89999999999998</v>
      </c>
      <c r="M373" s="664">
        <v>1</v>
      </c>
      <c r="N373" s="665">
        <v>101.89999999999998</v>
      </c>
    </row>
    <row r="374" spans="1:14" ht="14.4" customHeight="1" x14ac:dyDescent="0.3">
      <c r="A374" s="660" t="s">
        <v>572</v>
      </c>
      <c r="B374" s="661" t="s">
        <v>573</v>
      </c>
      <c r="C374" s="662" t="s">
        <v>577</v>
      </c>
      <c r="D374" s="663" t="s">
        <v>3245</v>
      </c>
      <c r="E374" s="662" t="s">
        <v>612</v>
      </c>
      <c r="F374" s="663" t="s">
        <v>3252</v>
      </c>
      <c r="G374" s="662" t="s">
        <v>1755</v>
      </c>
      <c r="H374" s="662" t="s">
        <v>1853</v>
      </c>
      <c r="I374" s="662" t="s">
        <v>1854</v>
      </c>
      <c r="J374" s="662" t="s">
        <v>1855</v>
      </c>
      <c r="K374" s="662" t="s">
        <v>1856</v>
      </c>
      <c r="L374" s="664">
        <v>47.09</v>
      </c>
      <c r="M374" s="664">
        <v>1</v>
      </c>
      <c r="N374" s="665">
        <v>47.09</v>
      </c>
    </row>
    <row r="375" spans="1:14" ht="14.4" customHeight="1" x14ac:dyDescent="0.3">
      <c r="A375" s="660" t="s">
        <v>572</v>
      </c>
      <c r="B375" s="661" t="s">
        <v>573</v>
      </c>
      <c r="C375" s="662" t="s">
        <v>577</v>
      </c>
      <c r="D375" s="663" t="s">
        <v>3245</v>
      </c>
      <c r="E375" s="662" t="s">
        <v>612</v>
      </c>
      <c r="F375" s="663" t="s">
        <v>3252</v>
      </c>
      <c r="G375" s="662" t="s">
        <v>1755</v>
      </c>
      <c r="H375" s="662" t="s">
        <v>1857</v>
      </c>
      <c r="I375" s="662" t="s">
        <v>1858</v>
      </c>
      <c r="J375" s="662" t="s">
        <v>1859</v>
      </c>
      <c r="K375" s="662" t="s">
        <v>1860</v>
      </c>
      <c r="L375" s="664">
        <v>91.029733052464877</v>
      </c>
      <c r="M375" s="664">
        <v>2</v>
      </c>
      <c r="N375" s="665">
        <v>182.05946610492975</v>
      </c>
    </row>
    <row r="376" spans="1:14" ht="14.4" customHeight="1" x14ac:dyDescent="0.3">
      <c r="A376" s="660" t="s">
        <v>572</v>
      </c>
      <c r="B376" s="661" t="s">
        <v>573</v>
      </c>
      <c r="C376" s="662" t="s">
        <v>577</v>
      </c>
      <c r="D376" s="663" t="s">
        <v>3245</v>
      </c>
      <c r="E376" s="662" t="s">
        <v>612</v>
      </c>
      <c r="F376" s="663" t="s">
        <v>3252</v>
      </c>
      <c r="G376" s="662" t="s">
        <v>1755</v>
      </c>
      <c r="H376" s="662" t="s">
        <v>1861</v>
      </c>
      <c r="I376" s="662" t="s">
        <v>1862</v>
      </c>
      <c r="J376" s="662" t="s">
        <v>1863</v>
      </c>
      <c r="K376" s="662" t="s">
        <v>1864</v>
      </c>
      <c r="L376" s="664">
        <v>41.289999999999992</v>
      </c>
      <c r="M376" s="664">
        <v>9</v>
      </c>
      <c r="N376" s="665">
        <v>371.60999999999996</v>
      </c>
    </row>
    <row r="377" spans="1:14" ht="14.4" customHeight="1" x14ac:dyDescent="0.3">
      <c r="A377" s="660" t="s">
        <v>572</v>
      </c>
      <c r="B377" s="661" t="s">
        <v>573</v>
      </c>
      <c r="C377" s="662" t="s">
        <v>577</v>
      </c>
      <c r="D377" s="663" t="s">
        <v>3245</v>
      </c>
      <c r="E377" s="662" t="s">
        <v>612</v>
      </c>
      <c r="F377" s="663" t="s">
        <v>3252</v>
      </c>
      <c r="G377" s="662" t="s">
        <v>1755</v>
      </c>
      <c r="H377" s="662" t="s">
        <v>1865</v>
      </c>
      <c r="I377" s="662" t="s">
        <v>1866</v>
      </c>
      <c r="J377" s="662" t="s">
        <v>1867</v>
      </c>
      <c r="K377" s="662" t="s">
        <v>1816</v>
      </c>
      <c r="L377" s="664">
        <v>86.430000000000035</v>
      </c>
      <c r="M377" s="664">
        <v>1</v>
      </c>
      <c r="N377" s="665">
        <v>86.430000000000035</v>
      </c>
    </row>
    <row r="378" spans="1:14" ht="14.4" customHeight="1" x14ac:dyDescent="0.3">
      <c r="A378" s="660" t="s">
        <v>572</v>
      </c>
      <c r="B378" s="661" t="s">
        <v>573</v>
      </c>
      <c r="C378" s="662" t="s">
        <v>577</v>
      </c>
      <c r="D378" s="663" t="s">
        <v>3245</v>
      </c>
      <c r="E378" s="662" t="s">
        <v>612</v>
      </c>
      <c r="F378" s="663" t="s">
        <v>3252</v>
      </c>
      <c r="G378" s="662" t="s">
        <v>1755</v>
      </c>
      <c r="H378" s="662" t="s">
        <v>1868</v>
      </c>
      <c r="I378" s="662" t="s">
        <v>1869</v>
      </c>
      <c r="J378" s="662" t="s">
        <v>1870</v>
      </c>
      <c r="K378" s="662" t="s">
        <v>1871</v>
      </c>
      <c r="L378" s="664">
        <v>99.140000000000029</v>
      </c>
      <c r="M378" s="664">
        <v>1</v>
      </c>
      <c r="N378" s="665">
        <v>99.140000000000029</v>
      </c>
    </row>
    <row r="379" spans="1:14" ht="14.4" customHeight="1" x14ac:dyDescent="0.3">
      <c r="A379" s="660" t="s">
        <v>572</v>
      </c>
      <c r="B379" s="661" t="s">
        <v>573</v>
      </c>
      <c r="C379" s="662" t="s">
        <v>577</v>
      </c>
      <c r="D379" s="663" t="s">
        <v>3245</v>
      </c>
      <c r="E379" s="662" t="s">
        <v>612</v>
      </c>
      <c r="F379" s="663" t="s">
        <v>3252</v>
      </c>
      <c r="G379" s="662" t="s">
        <v>1755</v>
      </c>
      <c r="H379" s="662" t="s">
        <v>1872</v>
      </c>
      <c r="I379" s="662" t="s">
        <v>1873</v>
      </c>
      <c r="J379" s="662" t="s">
        <v>1874</v>
      </c>
      <c r="K379" s="662" t="s">
        <v>1875</v>
      </c>
      <c r="L379" s="664">
        <v>46.220000000000006</v>
      </c>
      <c r="M379" s="664">
        <v>1</v>
      </c>
      <c r="N379" s="665">
        <v>46.220000000000006</v>
      </c>
    </row>
    <row r="380" spans="1:14" ht="14.4" customHeight="1" x14ac:dyDescent="0.3">
      <c r="A380" s="660" t="s">
        <v>572</v>
      </c>
      <c r="B380" s="661" t="s">
        <v>573</v>
      </c>
      <c r="C380" s="662" t="s">
        <v>577</v>
      </c>
      <c r="D380" s="663" t="s">
        <v>3245</v>
      </c>
      <c r="E380" s="662" t="s">
        <v>612</v>
      </c>
      <c r="F380" s="663" t="s">
        <v>3252</v>
      </c>
      <c r="G380" s="662" t="s">
        <v>1755</v>
      </c>
      <c r="H380" s="662" t="s">
        <v>1876</v>
      </c>
      <c r="I380" s="662" t="s">
        <v>1877</v>
      </c>
      <c r="J380" s="662" t="s">
        <v>1878</v>
      </c>
      <c r="K380" s="662" t="s">
        <v>1879</v>
      </c>
      <c r="L380" s="664">
        <v>49.504268517338019</v>
      </c>
      <c r="M380" s="664">
        <v>9</v>
      </c>
      <c r="N380" s="665">
        <v>445.53841665604216</v>
      </c>
    </row>
    <row r="381" spans="1:14" ht="14.4" customHeight="1" x14ac:dyDescent="0.3">
      <c r="A381" s="660" t="s">
        <v>572</v>
      </c>
      <c r="B381" s="661" t="s">
        <v>573</v>
      </c>
      <c r="C381" s="662" t="s">
        <v>577</v>
      </c>
      <c r="D381" s="663" t="s">
        <v>3245</v>
      </c>
      <c r="E381" s="662" t="s">
        <v>612</v>
      </c>
      <c r="F381" s="663" t="s">
        <v>3252</v>
      </c>
      <c r="G381" s="662" t="s">
        <v>1755</v>
      </c>
      <c r="H381" s="662" t="s">
        <v>1880</v>
      </c>
      <c r="I381" s="662" t="s">
        <v>1881</v>
      </c>
      <c r="J381" s="662" t="s">
        <v>1882</v>
      </c>
      <c r="K381" s="662" t="s">
        <v>1883</v>
      </c>
      <c r="L381" s="664">
        <v>242.86266666666663</v>
      </c>
      <c r="M381" s="664">
        <v>3</v>
      </c>
      <c r="N381" s="665">
        <v>728.58799999999985</v>
      </c>
    </row>
    <row r="382" spans="1:14" ht="14.4" customHeight="1" x14ac:dyDescent="0.3">
      <c r="A382" s="660" t="s">
        <v>572</v>
      </c>
      <c r="B382" s="661" t="s">
        <v>573</v>
      </c>
      <c r="C382" s="662" t="s">
        <v>577</v>
      </c>
      <c r="D382" s="663" t="s">
        <v>3245</v>
      </c>
      <c r="E382" s="662" t="s">
        <v>612</v>
      </c>
      <c r="F382" s="663" t="s">
        <v>3252</v>
      </c>
      <c r="G382" s="662" t="s">
        <v>1755</v>
      </c>
      <c r="H382" s="662" t="s">
        <v>1884</v>
      </c>
      <c r="I382" s="662" t="s">
        <v>1885</v>
      </c>
      <c r="J382" s="662" t="s">
        <v>1886</v>
      </c>
      <c r="K382" s="662" t="s">
        <v>1887</v>
      </c>
      <c r="L382" s="664">
        <v>50.509999999999984</v>
      </c>
      <c r="M382" s="664">
        <v>2</v>
      </c>
      <c r="N382" s="665">
        <v>101.01999999999997</v>
      </c>
    </row>
    <row r="383" spans="1:14" ht="14.4" customHeight="1" x14ac:dyDescent="0.3">
      <c r="A383" s="660" t="s">
        <v>572</v>
      </c>
      <c r="B383" s="661" t="s">
        <v>573</v>
      </c>
      <c r="C383" s="662" t="s">
        <v>577</v>
      </c>
      <c r="D383" s="663" t="s">
        <v>3245</v>
      </c>
      <c r="E383" s="662" t="s">
        <v>612</v>
      </c>
      <c r="F383" s="663" t="s">
        <v>3252</v>
      </c>
      <c r="G383" s="662" t="s">
        <v>1755</v>
      </c>
      <c r="H383" s="662" t="s">
        <v>1888</v>
      </c>
      <c r="I383" s="662" t="s">
        <v>1889</v>
      </c>
      <c r="J383" s="662" t="s">
        <v>1807</v>
      </c>
      <c r="K383" s="662" t="s">
        <v>1890</v>
      </c>
      <c r="L383" s="664">
        <v>77.84999999999998</v>
      </c>
      <c r="M383" s="664">
        <v>3</v>
      </c>
      <c r="N383" s="665">
        <v>233.54999999999995</v>
      </c>
    </row>
    <row r="384" spans="1:14" ht="14.4" customHeight="1" x14ac:dyDescent="0.3">
      <c r="A384" s="660" t="s">
        <v>572</v>
      </c>
      <c r="B384" s="661" t="s">
        <v>573</v>
      </c>
      <c r="C384" s="662" t="s">
        <v>577</v>
      </c>
      <c r="D384" s="663" t="s">
        <v>3245</v>
      </c>
      <c r="E384" s="662" t="s">
        <v>612</v>
      </c>
      <c r="F384" s="663" t="s">
        <v>3252</v>
      </c>
      <c r="G384" s="662" t="s">
        <v>1755</v>
      </c>
      <c r="H384" s="662" t="s">
        <v>1891</v>
      </c>
      <c r="I384" s="662" t="s">
        <v>1892</v>
      </c>
      <c r="J384" s="662" t="s">
        <v>1893</v>
      </c>
      <c r="K384" s="662" t="s">
        <v>1894</v>
      </c>
      <c r="L384" s="664">
        <v>67.884901558616718</v>
      </c>
      <c r="M384" s="664">
        <v>280</v>
      </c>
      <c r="N384" s="665">
        <v>19007.772436412681</v>
      </c>
    </row>
    <row r="385" spans="1:14" ht="14.4" customHeight="1" x14ac:dyDescent="0.3">
      <c r="A385" s="660" t="s">
        <v>572</v>
      </c>
      <c r="B385" s="661" t="s">
        <v>573</v>
      </c>
      <c r="C385" s="662" t="s">
        <v>577</v>
      </c>
      <c r="D385" s="663" t="s">
        <v>3245</v>
      </c>
      <c r="E385" s="662" t="s">
        <v>612</v>
      </c>
      <c r="F385" s="663" t="s">
        <v>3252</v>
      </c>
      <c r="G385" s="662" t="s">
        <v>1755</v>
      </c>
      <c r="H385" s="662" t="s">
        <v>1895</v>
      </c>
      <c r="I385" s="662" t="s">
        <v>1896</v>
      </c>
      <c r="J385" s="662" t="s">
        <v>1897</v>
      </c>
      <c r="K385" s="662" t="s">
        <v>1898</v>
      </c>
      <c r="L385" s="664">
        <v>28.089999999999986</v>
      </c>
      <c r="M385" s="664">
        <v>1</v>
      </c>
      <c r="N385" s="665">
        <v>28.089999999999986</v>
      </c>
    </row>
    <row r="386" spans="1:14" ht="14.4" customHeight="1" x14ac:dyDescent="0.3">
      <c r="A386" s="660" t="s">
        <v>572</v>
      </c>
      <c r="B386" s="661" t="s">
        <v>573</v>
      </c>
      <c r="C386" s="662" t="s">
        <v>577</v>
      </c>
      <c r="D386" s="663" t="s">
        <v>3245</v>
      </c>
      <c r="E386" s="662" t="s">
        <v>612</v>
      </c>
      <c r="F386" s="663" t="s">
        <v>3252</v>
      </c>
      <c r="G386" s="662" t="s">
        <v>1755</v>
      </c>
      <c r="H386" s="662" t="s">
        <v>1899</v>
      </c>
      <c r="I386" s="662" t="s">
        <v>1900</v>
      </c>
      <c r="J386" s="662" t="s">
        <v>1901</v>
      </c>
      <c r="K386" s="662" t="s">
        <v>1902</v>
      </c>
      <c r="L386" s="664">
        <v>64.545000598678854</v>
      </c>
      <c r="M386" s="664">
        <v>4</v>
      </c>
      <c r="N386" s="665">
        <v>258.18000239471542</v>
      </c>
    </row>
    <row r="387" spans="1:14" ht="14.4" customHeight="1" x14ac:dyDescent="0.3">
      <c r="A387" s="660" t="s">
        <v>572</v>
      </c>
      <c r="B387" s="661" t="s">
        <v>573</v>
      </c>
      <c r="C387" s="662" t="s">
        <v>577</v>
      </c>
      <c r="D387" s="663" t="s">
        <v>3245</v>
      </c>
      <c r="E387" s="662" t="s">
        <v>612</v>
      </c>
      <c r="F387" s="663" t="s">
        <v>3252</v>
      </c>
      <c r="G387" s="662" t="s">
        <v>1755</v>
      </c>
      <c r="H387" s="662" t="s">
        <v>1903</v>
      </c>
      <c r="I387" s="662" t="s">
        <v>1904</v>
      </c>
      <c r="J387" s="662" t="s">
        <v>1905</v>
      </c>
      <c r="K387" s="662" t="s">
        <v>1906</v>
      </c>
      <c r="L387" s="664">
        <v>102.82660937447888</v>
      </c>
      <c r="M387" s="664">
        <v>3</v>
      </c>
      <c r="N387" s="665">
        <v>308.47982812343662</v>
      </c>
    </row>
    <row r="388" spans="1:14" ht="14.4" customHeight="1" x14ac:dyDescent="0.3">
      <c r="A388" s="660" t="s">
        <v>572</v>
      </c>
      <c r="B388" s="661" t="s">
        <v>573</v>
      </c>
      <c r="C388" s="662" t="s">
        <v>577</v>
      </c>
      <c r="D388" s="663" t="s">
        <v>3245</v>
      </c>
      <c r="E388" s="662" t="s">
        <v>612</v>
      </c>
      <c r="F388" s="663" t="s">
        <v>3252</v>
      </c>
      <c r="G388" s="662" t="s">
        <v>1755</v>
      </c>
      <c r="H388" s="662" t="s">
        <v>1907</v>
      </c>
      <c r="I388" s="662" t="s">
        <v>1908</v>
      </c>
      <c r="J388" s="662" t="s">
        <v>1909</v>
      </c>
      <c r="K388" s="662" t="s">
        <v>1852</v>
      </c>
      <c r="L388" s="664">
        <v>115.5</v>
      </c>
      <c r="M388" s="664">
        <v>1</v>
      </c>
      <c r="N388" s="665">
        <v>115.5</v>
      </c>
    </row>
    <row r="389" spans="1:14" ht="14.4" customHeight="1" x14ac:dyDescent="0.3">
      <c r="A389" s="660" t="s">
        <v>572</v>
      </c>
      <c r="B389" s="661" t="s">
        <v>573</v>
      </c>
      <c r="C389" s="662" t="s">
        <v>577</v>
      </c>
      <c r="D389" s="663" t="s">
        <v>3245</v>
      </c>
      <c r="E389" s="662" t="s">
        <v>612</v>
      </c>
      <c r="F389" s="663" t="s">
        <v>3252</v>
      </c>
      <c r="G389" s="662" t="s">
        <v>1755</v>
      </c>
      <c r="H389" s="662" t="s">
        <v>1910</v>
      </c>
      <c r="I389" s="662" t="s">
        <v>1911</v>
      </c>
      <c r="J389" s="662" t="s">
        <v>1912</v>
      </c>
      <c r="K389" s="662" t="s">
        <v>1852</v>
      </c>
      <c r="L389" s="664">
        <v>153.946</v>
      </c>
      <c r="M389" s="664">
        <v>1</v>
      </c>
      <c r="N389" s="665">
        <v>153.946</v>
      </c>
    </row>
    <row r="390" spans="1:14" ht="14.4" customHeight="1" x14ac:dyDescent="0.3">
      <c r="A390" s="660" t="s">
        <v>572</v>
      </c>
      <c r="B390" s="661" t="s">
        <v>573</v>
      </c>
      <c r="C390" s="662" t="s">
        <v>577</v>
      </c>
      <c r="D390" s="663" t="s">
        <v>3245</v>
      </c>
      <c r="E390" s="662" t="s">
        <v>612</v>
      </c>
      <c r="F390" s="663" t="s">
        <v>3252</v>
      </c>
      <c r="G390" s="662" t="s">
        <v>1755</v>
      </c>
      <c r="H390" s="662" t="s">
        <v>1913</v>
      </c>
      <c r="I390" s="662" t="s">
        <v>1914</v>
      </c>
      <c r="J390" s="662" t="s">
        <v>1915</v>
      </c>
      <c r="K390" s="662" t="s">
        <v>1916</v>
      </c>
      <c r="L390" s="664">
        <v>99.13919860389602</v>
      </c>
      <c r="M390" s="664">
        <v>2</v>
      </c>
      <c r="N390" s="665">
        <v>198.27839720779204</v>
      </c>
    </row>
    <row r="391" spans="1:14" ht="14.4" customHeight="1" x14ac:dyDescent="0.3">
      <c r="A391" s="660" t="s">
        <v>572</v>
      </c>
      <c r="B391" s="661" t="s">
        <v>573</v>
      </c>
      <c r="C391" s="662" t="s">
        <v>577</v>
      </c>
      <c r="D391" s="663" t="s">
        <v>3245</v>
      </c>
      <c r="E391" s="662" t="s">
        <v>612</v>
      </c>
      <c r="F391" s="663" t="s">
        <v>3252</v>
      </c>
      <c r="G391" s="662" t="s">
        <v>1755</v>
      </c>
      <c r="H391" s="662" t="s">
        <v>1917</v>
      </c>
      <c r="I391" s="662" t="s">
        <v>1918</v>
      </c>
      <c r="J391" s="662" t="s">
        <v>1758</v>
      </c>
      <c r="K391" s="662" t="s">
        <v>1919</v>
      </c>
      <c r="L391" s="664">
        <v>218.7000000000001</v>
      </c>
      <c r="M391" s="664">
        <v>1</v>
      </c>
      <c r="N391" s="665">
        <v>218.7000000000001</v>
      </c>
    </row>
    <row r="392" spans="1:14" ht="14.4" customHeight="1" x14ac:dyDescent="0.3">
      <c r="A392" s="660" t="s">
        <v>572</v>
      </c>
      <c r="B392" s="661" t="s">
        <v>573</v>
      </c>
      <c r="C392" s="662" t="s">
        <v>577</v>
      </c>
      <c r="D392" s="663" t="s">
        <v>3245</v>
      </c>
      <c r="E392" s="662" t="s">
        <v>612</v>
      </c>
      <c r="F392" s="663" t="s">
        <v>3252</v>
      </c>
      <c r="G392" s="662" t="s">
        <v>1755</v>
      </c>
      <c r="H392" s="662" t="s">
        <v>1920</v>
      </c>
      <c r="I392" s="662" t="s">
        <v>1921</v>
      </c>
      <c r="J392" s="662" t="s">
        <v>1762</v>
      </c>
      <c r="K392" s="662" t="s">
        <v>1922</v>
      </c>
      <c r="L392" s="664">
        <v>214.69973885977907</v>
      </c>
      <c r="M392" s="664">
        <v>10</v>
      </c>
      <c r="N392" s="665">
        <v>2146.9973885977906</v>
      </c>
    </row>
    <row r="393" spans="1:14" ht="14.4" customHeight="1" x14ac:dyDescent="0.3">
      <c r="A393" s="660" t="s">
        <v>572</v>
      </c>
      <c r="B393" s="661" t="s">
        <v>573</v>
      </c>
      <c r="C393" s="662" t="s">
        <v>577</v>
      </c>
      <c r="D393" s="663" t="s">
        <v>3245</v>
      </c>
      <c r="E393" s="662" t="s">
        <v>612</v>
      </c>
      <c r="F393" s="663" t="s">
        <v>3252</v>
      </c>
      <c r="G393" s="662" t="s">
        <v>1755</v>
      </c>
      <c r="H393" s="662" t="s">
        <v>1923</v>
      </c>
      <c r="I393" s="662" t="s">
        <v>1924</v>
      </c>
      <c r="J393" s="662" t="s">
        <v>1781</v>
      </c>
      <c r="K393" s="662" t="s">
        <v>1925</v>
      </c>
      <c r="L393" s="664">
        <v>302.01736242314962</v>
      </c>
      <c r="M393" s="664">
        <v>50</v>
      </c>
      <c r="N393" s="665">
        <v>15100.868121157482</v>
      </c>
    </row>
    <row r="394" spans="1:14" ht="14.4" customHeight="1" x14ac:dyDescent="0.3">
      <c r="A394" s="660" t="s">
        <v>572</v>
      </c>
      <c r="B394" s="661" t="s">
        <v>573</v>
      </c>
      <c r="C394" s="662" t="s">
        <v>577</v>
      </c>
      <c r="D394" s="663" t="s">
        <v>3245</v>
      </c>
      <c r="E394" s="662" t="s">
        <v>612</v>
      </c>
      <c r="F394" s="663" t="s">
        <v>3252</v>
      </c>
      <c r="G394" s="662" t="s">
        <v>1755</v>
      </c>
      <c r="H394" s="662" t="s">
        <v>1926</v>
      </c>
      <c r="I394" s="662" t="s">
        <v>1927</v>
      </c>
      <c r="J394" s="662" t="s">
        <v>1781</v>
      </c>
      <c r="K394" s="662" t="s">
        <v>1928</v>
      </c>
      <c r="L394" s="664">
        <v>410.30158881320784</v>
      </c>
      <c r="M394" s="664">
        <v>55</v>
      </c>
      <c r="N394" s="665">
        <v>22566.58738472643</v>
      </c>
    </row>
    <row r="395" spans="1:14" ht="14.4" customHeight="1" x14ac:dyDescent="0.3">
      <c r="A395" s="660" t="s">
        <v>572</v>
      </c>
      <c r="B395" s="661" t="s">
        <v>573</v>
      </c>
      <c r="C395" s="662" t="s">
        <v>577</v>
      </c>
      <c r="D395" s="663" t="s">
        <v>3245</v>
      </c>
      <c r="E395" s="662" t="s">
        <v>612</v>
      </c>
      <c r="F395" s="663" t="s">
        <v>3252</v>
      </c>
      <c r="G395" s="662" t="s">
        <v>1755</v>
      </c>
      <c r="H395" s="662" t="s">
        <v>1929</v>
      </c>
      <c r="I395" s="662" t="s">
        <v>1930</v>
      </c>
      <c r="J395" s="662" t="s">
        <v>1762</v>
      </c>
      <c r="K395" s="662" t="s">
        <v>1931</v>
      </c>
      <c r="L395" s="664">
        <v>134.41999999999999</v>
      </c>
      <c r="M395" s="664">
        <v>30</v>
      </c>
      <c r="N395" s="665">
        <v>4032.5999999999995</v>
      </c>
    </row>
    <row r="396" spans="1:14" ht="14.4" customHeight="1" x14ac:dyDescent="0.3">
      <c r="A396" s="660" t="s">
        <v>572</v>
      </c>
      <c r="B396" s="661" t="s">
        <v>573</v>
      </c>
      <c r="C396" s="662" t="s">
        <v>577</v>
      </c>
      <c r="D396" s="663" t="s">
        <v>3245</v>
      </c>
      <c r="E396" s="662" t="s">
        <v>612</v>
      </c>
      <c r="F396" s="663" t="s">
        <v>3252</v>
      </c>
      <c r="G396" s="662" t="s">
        <v>1755</v>
      </c>
      <c r="H396" s="662" t="s">
        <v>1932</v>
      </c>
      <c r="I396" s="662" t="s">
        <v>1933</v>
      </c>
      <c r="J396" s="662" t="s">
        <v>1934</v>
      </c>
      <c r="K396" s="662" t="s">
        <v>1852</v>
      </c>
      <c r="L396" s="664">
        <v>211.43</v>
      </c>
      <c r="M396" s="664">
        <v>1</v>
      </c>
      <c r="N396" s="665">
        <v>211.43</v>
      </c>
    </row>
    <row r="397" spans="1:14" ht="14.4" customHeight="1" x14ac:dyDescent="0.3">
      <c r="A397" s="660" t="s">
        <v>572</v>
      </c>
      <c r="B397" s="661" t="s">
        <v>573</v>
      </c>
      <c r="C397" s="662" t="s">
        <v>577</v>
      </c>
      <c r="D397" s="663" t="s">
        <v>3245</v>
      </c>
      <c r="E397" s="662" t="s">
        <v>612</v>
      </c>
      <c r="F397" s="663" t="s">
        <v>3252</v>
      </c>
      <c r="G397" s="662" t="s">
        <v>1755</v>
      </c>
      <c r="H397" s="662" t="s">
        <v>1935</v>
      </c>
      <c r="I397" s="662" t="s">
        <v>1936</v>
      </c>
      <c r="J397" s="662" t="s">
        <v>1937</v>
      </c>
      <c r="K397" s="662" t="s">
        <v>1938</v>
      </c>
      <c r="L397" s="664">
        <v>258.19000000000005</v>
      </c>
      <c r="M397" s="664">
        <v>1</v>
      </c>
      <c r="N397" s="665">
        <v>258.19000000000005</v>
      </c>
    </row>
    <row r="398" spans="1:14" ht="14.4" customHeight="1" x14ac:dyDescent="0.3">
      <c r="A398" s="660" t="s">
        <v>572</v>
      </c>
      <c r="B398" s="661" t="s">
        <v>573</v>
      </c>
      <c r="C398" s="662" t="s">
        <v>577</v>
      </c>
      <c r="D398" s="663" t="s">
        <v>3245</v>
      </c>
      <c r="E398" s="662" t="s">
        <v>612</v>
      </c>
      <c r="F398" s="663" t="s">
        <v>3252</v>
      </c>
      <c r="G398" s="662" t="s">
        <v>1755</v>
      </c>
      <c r="H398" s="662" t="s">
        <v>1939</v>
      </c>
      <c r="I398" s="662" t="s">
        <v>1940</v>
      </c>
      <c r="J398" s="662" t="s">
        <v>1941</v>
      </c>
      <c r="K398" s="662" t="s">
        <v>1942</v>
      </c>
      <c r="L398" s="664">
        <v>364.10749554194899</v>
      </c>
      <c r="M398" s="664">
        <v>49</v>
      </c>
      <c r="N398" s="665">
        <v>17841.267281555502</v>
      </c>
    </row>
    <row r="399" spans="1:14" ht="14.4" customHeight="1" x14ac:dyDescent="0.3">
      <c r="A399" s="660" t="s">
        <v>572</v>
      </c>
      <c r="B399" s="661" t="s">
        <v>573</v>
      </c>
      <c r="C399" s="662" t="s">
        <v>577</v>
      </c>
      <c r="D399" s="663" t="s">
        <v>3245</v>
      </c>
      <c r="E399" s="662" t="s">
        <v>612</v>
      </c>
      <c r="F399" s="663" t="s">
        <v>3252</v>
      </c>
      <c r="G399" s="662" t="s">
        <v>1755</v>
      </c>
      <c r="H399" s="662" t="s">
        <v>1943</v>
      </c>
      <c r="I399" s="662" t="s">
        <v>1944</v>
      </c>
      <c r="J399" s="662" t="s">
        <v>1945</v>
      </c>
      <c r="K399" s="662" t="s">
        <v>1946</v>
      </c>
      <c r="L399" s="664">
        <v>1119.5600000000004</v>
      </c>
      <c r="M399" s="664">
        <v>1</v>
      </c>
      <c r="N399" s="665">
        <v>1119.5600000000004</v>
      </c>
    </row>
    <row r="400" spans="1:14" ht="14.4" customHeight="1" x14ac:dyDescent="0.3">
      <c r="A400" s="660" t="s">
        <v>572</v>
      </c>
      <c r="B400" s="661" t="s">
        <v>573</v>
      </c>
      <c r="C400" s="662" t="s">
        <v>577</v>
      </c>
      <c r="D400" s="663" t="s">
        <v>3245</v>
      </c>
      <c r="E400" s="662" t="s">
        <v>612</v>
      </c>
      <c r="F400" s="663" t="s">
        <v>3252</v>
      </c>
      <c r="G400" s="662" t="s">
        <v>1755</v>
      </c>
      <c r="H400" s="662" t="s">
        <v>1947</v>
      </c>
      <c r="I400" s="662" t="s">
        <v>1948</v>
      </c>
      <c r="J400" s="662" t="s">
        <v>1855</v>
      </c>
      <c r="K400" s="662" t="s">
        <v>1949</v>
      </c>
      <c r="L400" s="664">
        <v>61.683900120533984</v>
      </c>
      <c r="M400" s="664">
        <v>5</v>
      </c>
      <c r="N400" s="665">
        <v>308.41950060266993</v>
      </c>
    </row>
    <row r="401" spans="1:14" ht="14.4" customHeight="1" x14ac:dyDescent="0.3">
      <c r="A401" s="660" t="s">
        <v>572</v>
      </c>
      <c r="B401" s="661" t="s">
        <v>573</v>
      </c>
      <c r="C401" s="662" t="s">
        <v>577</v>
      </c>
      <c r="D401" s="663" t="s">
        <v>3245</v>
      </c>
      <c r="E401" s="662" t="s">
        <v>612</v>
      </c>
      <c r="F401" s="663" t="s">
        <v>3252</v>
      </c>
      <c r="G401" s="662" t="s">
        <v>1755</v>
      </c>
      <c r="H401" s="662" t="s">
        <v>1950</v>
      </c>
      <c r="I401" s="662" t="s">
        <v>1951</v>
      </c>
      <c r="J401" s="662" t="s">
        <v>1952</v>
      </c>
      <c r="K401" s="662" t="s">
        <v>1953</v>
      </c>
      <c r="L401" s="664">
        <v>98.95000000000006</v>
      </c>
      <c r="M401" s="664">
        <v>2</v>
      </c>
      <c r="N401" s="665">
        <v>197.90000000000012</v>
      </c>
    </row>
    <row r="402" spans="1:14" ht="14.4" customHeight="1" x14ac:dyDescent="0.3">
      <c r="A402" s="660" t="s">
        <v>572</v>
      </c>
      <c r="B402" s="661" t="s">
        <v>573</v>
      </c>
      <c r="C402" s="662" t="s">
        <v>577</v>
      </c>
      <c r="D402" s="663" t="s">
        <v>3245</v>
      </c>
      <c r="E402" s="662" t="s">
        <v>612</v>
      </c>
      <c r="F402" s="663" t="s">
        <v>3252</v>
      </c>
      <c r="G402" s="662" t="s">
        <v>1755</v>
      </c>
      <c r="H402" s="662" t="s">
        <v>1954</v>
      </c>
      <c r="I402" s="662" t="s">
        <v>1955</v>
      </c>
      <c r="J402" s="662" t="s">
        <v>1956</v>
      </c>
      <c r="K402" s="662" t="s">
        <v>1957</v>
      </c>
      <c r="L402" s="664">
        <v>80.52</v>
      </c>
      <c r="M402" s="664">
        <v>1</v>
      </c>
      <c r="N402" s="665">
        <v>80.52</v>
      </c>
    </row>
    <row r="403" spans="1:14" ht="14.4" customHeight="1" x14ac:dyDescent="0.3">
      <c r="A403" s="660" t="s">
        <v>572</v>
      </c>
      <c r="B403" s="661" t="s">
        <v>573</v>
      </c>
      <c r="C403" s="662" t="s">
        <v>577</v>
      </c>
      <c r="D403" s="663" t="s">
        <v>3245</v>
      </c>
      <c r="E403" s="662" t="s">
        <v>612</v>
      </c>
      <c r="F403" s="663" t="s">
        <v>3252</v>
      </c>
      <c r="G403" s="662" t="s">
        <v>1755</v>
      </c>
      <c r="H403" s="662" t="s">
        <v>1958</v>
      </c>
      <c r="I403" s="662" t="s">
        <v>1959</v>
      </c>
      <c r="J403" s="662" t="s">
        <v>1960</v>
      </c>
      <c r="K403" s="662" t="s">
        <v>1961</v>
      </c>
      <c r="L403" s="664">
        <v>865.98986135528537</v>
      </c>
      <c r="M403" s="664">
        <v>6</v>
      </c>
      <c r="N403" s="665">
        <v>5195.939168131712</v>
      </c>
    </row>
    <row r="404" spans="1:14" ht="14.4" customHeight="1" x14ac:dyDescent="0.3">
      <c r="A404" s="660" t="s">
        <v>572</v>
      </c>
      <c r="B404" s="661" t="s">
        <v>573</v>
      </c>
      <c r="C404" s="662" t="s">
        <v>577</v>
      </c>
      <c r="D404" s="663" t="s">
        <v>3245</v>
      </c>
      <c r="E404" s="662" t="s">
        <v>612</v>
      </c>
      <c r="F404" s="663" t="s">
        <v>3252</v>
      </c>
      <c r="G404" s="662" t="s">
        <v>1755</v>
      </c>
      <c r="H404" s="662" t="s">
        <v>1962</v>
      </c>
      <c r="I404" s="662" t="s">
        <v>1963</v>
      </c>
      <c r="J404" s="662" t="s">
        <v>1964</v>
      </c>
      <c r="K404" s="662" t="s">
        <v>1965</v>
      </c>
      <c r="L404" s="664">
        <v>509.60166666666669</v>
      </c>
      <c r="M404" s="664">
        <v>18</v>
      </c>
      <c r="N404" s="665">
        <v>9172.83</v>
      </c>
    </row>
    <row r="405" spans="1:14" ht="14.4" customHeight="1" x14ac:dyDescent="0.3">
      <c r="A405" s="660" t="s">
        <v>572</v>
      </c>
      <c r="B405" s="661" t="s">
        <v>573</v>
      </c>
      <c r="C405" s="662" t="s">
        <v>577</v>
      </c>
      <c r="D405" s="663" t="s">
        <v>3245</v>
      </c>
      <c r="E405" s="662" t="s">
        <v>612</v>
      </c>
      <c r="F405" s="663" t="s">
        <v>3252</v>
      </c>
      <c r="G405" s="662" t="s">
        <v>1755</v>
      </c>
      <c r="H405" s="662" t="s">
        <v>1966</v>
      </c>
      <c r="I405" s="662" t="s">
        <v>1967</v>
      </c>
      <c r="J405" s="662" t="s">
        <v>1968</v>
      </c>
      <c r="K405" s="662" t="s">
        <v>1969</v>
      </c>
      <c r="L405" s="664">
        <v>1027.5811962844652</v>
      </c>
      <c r="M405" s="664">
        <v>4</v>
      </c>
      <c r="N405" s="665">
        <v>4110.324785137861</v>
      </c>
    </row>
    <row r="406" spans="1:14" ht="14.4" customHeight="1" x14ac:dyDescent="0.3">
      <c r="A406" s="660" t="s">
        <v>572</v>
      </c>
      <c r="B406" s="661" t="s">
        <v>573</v>
      </c>
      <c r="C406" s="662" t="s">
        <v>577</v>
      </c>
      <c r="D406" s="663" t="s">
        <v>3245</v>
      </c>
      <c r="E406" s="662" t="s">
        <v>612</v>
      </c>
      <c r="F406" s="663" t="s">
        <v>3252</v>
      </c>
      <c r="G406" s="662" t="s">
        <v>1755</v>
      </c>
      <c r="H406" s="662" t="s">
        <v>1970</v>
      </c>
      <c r="I406" s="662" t="s">
        <v>1971</v>
      </c>
      <c r="J406" s="662" t="s">
        <v>1863</v>
      </c>
      <c r="K406" s="662" t="s">
        <v>1972</v>
      </c>
      <c r="L406" s="664">
        <v>123.87816244186436</v>
      </c>
      <c r="M406" s="664">
        <v>2</v>
      </c>
      <c r="N406" s="665">
        <v>247.75632488372872</v>
      </c>
    </row>
    <row r="407" spans="1:14" ht="14.4" customHeight="1" x14ac:dyDescent="0.3">
      <c r="A407" s="660" t="s">
        <v>572</v>
      </c>
      <c r="B407" s="661" t="s">
        <v>573</v>
      </c>
      <c r="C407" s="662" t="s">
        <v>577</v>
      </c>
      <c r="D407" s="663" t="s">
        <v>3245</v>
      </c>
      <c r="E407" s="662" t="s">
        <v>612</v>
      </c>
      <c r="F407" s="663" t="s">
        <v>3252</v>
      </c>
      <c r="G407" s="662" t="s">
        <v>1755</v>
      </c>
      <c r="H407" s="662" t="s">
        <v>1973</v>
      </c>
      <c r="I407" s="662" t="s">
        <v>1974</v>
      </c>
      <c r="J407" s="662" t="s">
        <v>1975</v>
      </c>
      <c r="K407" s="662" t="s">
        <v>1976</v>
      </c>
      <c r="L407" s="664">
        <v>245.55691650865805</v>
      </c>
      <c r="M407" s="664">
        <v>1</v>
      </c>
      <c r="N407" s="665">
        <v>245.55691650865805</v>
      </c>
    </row>
    <row r="408" spans="1:14" ht="14.4" customHeight="1" x14ac:dyDescent="0.3">
      <c r="A408" s="660" t="s">
        <v>572</v>
      </c>
      <c r="B408" s="661" t="s">
        <v>573</v>
      </c>
      <c r="C408" s="662" t="s">
        <v>577</v>
      </c>
      <c r="D408" s="663" t="s">
        <v>3245</v>
      </c>
      <c r="E408" s="662" t="s">
        <v>612</v>
      </c>
      <c r="F408" s="663" t="s">
        <v>3252</v>
      </c>
      <c r="G408" s="662" t="s">
        <v>1755</v>
      </c>
      <c r="H408" s="662" t="s">
        <v>1977</v>
      </c>
      <c r="I408" s="662" t="s">
        <v>1977</v>
      </c>
      <c r="J408" s="662" t="s">
        <v>1978</v>
      </c>
      <c r="K408" s="662" t="s">
        <v>1979</v>
      </c>
      <c r="L408" s="664">
        <v>2603.3678981408943</v>
      </c>
      <c r="M408" s="664">
        <v>3.1789000000000005</v>
      </c>
      <c r="N408" s="665">
        <v>8275.8462114000904</v>
      </c>
    </row>
    <row r="409" spans="1:14" ht="14.4" customHeight="1" x14ac:dyDescent="0.3">
      <c r="A409" s="660" t="s">
        <v>572</v>
      </c>
      <c r="B409" s="661" t="s">
        <v>573</v>
      </c>
      <c r="C409" s="662" t="s">
        <v>577</v>
      </c>
      <c r="D409" s="663" t="s">
        <v>3245</v>
      </c>
      <c r="E409" s="662" t="s">
        <v>612</v>
      </c>
      <c r="F409" s="663" t="s">
        <v>3252</v>
      </c>
      <c r="G409" s="662" t="s">
        <v>1755</v>
      </c>
      <c r="H409" s="662" t="s">
        <v>1980</v>
      </c>
      <c r="I409" s="662" t="s">
        <v>1981</v>
      </c>
      <c r="J409" s="662" t="s">
        <v>1982</v>
      </c>
      <c r="K409" s="662" t="s">
        <v>1983</v>
      </c>
      <c r="L409" s="664">
        <v>393.15000000000009</v>
      </c>
      <c r="M409" s="664">
        <v>1</v>
      </c>
      <c r="N409" s="665">
        <v>393.15000000000009</v>
      </c>
    </row>
    <row r="410" spans="1:14" ht="14.4" customHeight="1" x14ac:dyDescent="0.3">
      <c r="A410" s="660" t="s">
        <v>572</v>
      </c>
      <c r="B410" s="661" t="s">
        <v>573</v>
      </c>
      <c r="C410" s="662" t="s">
        <v>577</v>
      </c>
      <c r="D410" s="663" t="s">
        <v>3245</v>
      </c>
      <c r="E410" s="662" t="s">
        <v>612</v>
      </c>
      <c r="F410" s="663" t="s">
        <v>3252</v>
      </c>
      <c r="G410" s="662" t="s">
        <v>1755</v>
      </c>
      <c r="H410" s="662" t="s">
        <v>1984</v>
      </c>
      <c r="I410" s="662" t="s">
        <v>1984</v>
      </c>
      <c r="J410" s="662" t="s">
        <v>1985</v>
      </c>
      <c r="K410" s="662" t="s">
        <v>1986</v>
      </c>
      <c r="L410" s="664">
        <v>93.183813133696418</v>
      </c>
      <c r="M410" s="664">
        <v>5</v>
      </c>
      <c r="N410" s="665">
        <v>465.91906566848206</v>
      </c>
    </row>
    <row r="411" spans="1:14" ht="14.4" customHeight="1" x14ac:dyDescent="0.3">
      <c r="A411" s="660" t="s">
        <v>572</v>
      </c>
      <c r="B411" s="661" t="s">
        <v>573</v>
      </c>
      <c r="C411" s="662" t="s">
        <v>577</v>
      </c>
      <c r="D411" s="663" t="s">
        <v>3245</v>
      </c>
      <c r="E411" s="662" t="s">
        <v>612</v>
      </c>
      <c r="F411" s="663" t="s">
        <v>3252</v>
      </c>
      <c r="G411" s="662" t="s">
        <v>1755</v>
      </c>
      <c r="H411" s="662" t="s">
        <v>1987</v>
      </c>
      <c r="I411" s="662" t="s">
        <v>1987</v>
      </c>
      <c r="J411" s="662" t="s">
        <v>1988</v>
      </c>
      <c r="K411" s="662" t="s">
        <v>1989</v>
      </c>
      <c r="L411" s="664">
        <v>78.989999999999995</v>
      </c>
      <c r="M411" s="664">
        <v>1</v>
      </c>
      <c r="N411" s="665">
        <v>78.989999999999995</v>
      </c>
    </row>
    <row r="412" spans="1:14" ht="14.4" customHeight="1" x14ac:dyDescent="0.3">
      <c r="A412" s="660" t="s">
        <v>572</v>
      </c>
      <c r="B412" s="661" t="s">
        <v>573</v>
      </c>
      <c r="C412" s="662" t="s">
        <v>577</v>
      </c>
      <c r="D412" s="663" t="s">
        <v>3245</v>
      </c>
      <c r="E412" s="662" t="s">
        <v>612</v>
      </c>
      <c r="F412" s="663" t="s">
        <v>3252</v>
      </c>
      <c r="G412" s="662" t="s">
        <v>1755</v>
      </c>
      <c r="H412" s="662" t="s">
        <v>1990</v>
      </c>
      <c r="I412" s="662" t="s">
        <v>1991</v>
      </c>
      <c r="J412" s="662" t="s">
        <v>1992</v>
      </c>
      <c r="K412" s="662" t="s">
        <v>1993</v>
      </c>
      <c r="L412" s="664">
        <v>92.25999999999992</v>
      </c>
      <c r="M412" s="664">
        <v>1</v>
      </c>
      <c r="N412" s="665">
        <v>92.25999999999992</v>
      </c>
    </row>
    <row r="413" spans="1:14" ht="14.4" customHeight="1" x14ac:dyDescent="0.3">
      <c r="A413" s="660" t="s">
        <v>572</v>
      </c>
      <c r="B413" s="661" t="s">
        <v>573</v>
      </c>
      <c r="C413" s="662" t="s">
        <v>577</v>
      </c>
      <c r="D413" s="663" t="s">
        <v>3245</v>
      </c>
      <c r="E413" s="662" t="s">
        <v>612</v>
      </c>
      <c r="F413" s="663" t="s">
        <v>3252</v>
      </c>
      <c r="G413" s="662" t="s">
        <v>1755</v>
      </c>
      <c r="H413" s="662" t="s">
        <v>1994</v>
      </c>
      <c r="I413" s="662" t="s">
        <v>1994</v>
      </c>
      <c r="J413" s="662" t="s">
        <v>1995</v>
      </c>
      <c r="K413" s="662" t="s">
        <v>1996</v>
      </c>
      <c r="L413" s="664">
        <v>192.05179668846247</v>
      </c>
      <c r="M413" s="664">
        <v>22</v>
      </c>
      <c r="N413" s="665">
        <v>4225.1395271461743</v>
      </c>
    </row>
    <row r="414" spans="1:14" ht="14.4" customHeight="1" x14ac:dyDescent="0.3">
      <c r="A414" s="660" t="s">
        <v>572</v>
      </c>
      <c r="B414" s="661" t="s">
        <v>573</v>
      </c>
      <c r="C414" s="662" t="s">
        <v>577</v>
      </c>
      <c r="D414" s="663" t="s">
        <v>3245</v>
      </c>
      <c r="E414" s="662" t="s">
        <v>1997</v>
      </c>
      <c r="F414" s="663" t="s">
        <v>3253</v>
      </c>
      <c r="G414" s="662" t="s">
        <v>625</v>
      </c>
      <c r="H414" s="662" t="s">
        <v>1998</v>
      </c>
      <c r="I414" s="662" t="s">
        <v>1999</v>
      </c>
      <c r="J414" s="662" t="s">
        <v>2000</v>
      </c>
      <c r="K414" s="662" t="s">
        <v>2001</v>
      </c>
      <c r="L414" s="664">
        <v>2719.2</v>
      </c>
      <c r="M414" s="664">
        <v>13</v>
      </c>
      <c r="N414" s="665">
        <v>35349.599999999999</v>
      </c>
    </row>
    <row r="415" spans="1:14" ht="14.4" customHeight="1" x14ac:dyDescent="0.3">
      <c r="A415" s="660" t="s">
        <v>572</v>
      </c>
      <c r="B415" s="661" t="s">
        <v>573</v>
      </c>
      <c r="C415" s="662" t="s">
        <v>577</v>
      </c>
      <c r="D415" s="663" t="s">
        <v>3245</v>
      </c>
      <c r="E415" s="662" t="s">
        <v>1997</v>
      </c>
      <c r="F415" s="663" t="s">
        <v>3253</v>
      </c>
      <c r="G415" s="662" t="s">
        <v>625</v>
      </c>
      <c r="H415" s="662" t="s">
        <v>2002</v>
      </c>
      <c r="I415" s="662" t="s">
        <v>2003</v>
      </c>
      <c r="J415" s="662" t="s">
        <v>2004</v>
      </c>
      <c r="K415" s="662" t="s">
        <v>2005</v>
      </c>
      <c r="L415" s="664">
        <v>4285.8900000000003</v>
      </c>
      <c r="M415" s="664">
        <v>5</v>
      </c>
      <c r="N415" s="665">
        <v>21429.45</v>
      </c>
    </row>
    <row r="416" spans="1:14" ht="14.4" customHeight="1" x14ac:dyDescent="0.3">
      <c r="A416" s="660" t="s">
        <v>572</v>
      </c>
      <c r="B416" s="661" t="s">
        <v>573</v>
      </c>
      <c r="C416" s="662" t="s">
        <v>577</v>
      </c>
      <c r="D416" s="663" t="s">
        <v>3245</v>
      </c>
      <c r="E416" s="662" t="s">
        <v>1997</v>
      </c>
      <c r="F416" s="663" t="s">
        <v>3253</v>
      </c>
      <c r="G416" s="662" t="s">
        <v>625</v>
      </c>
      <c r="H416" s="662" t="s">
        <v>2006</v>
      </c>
      <c r="I416" s="662" t="s">
        <v>2007</v>
      </c>
      <c r="J416" s="662" t="s">
        <v>2008</v>
      </c>
      <c r="K416" s="662" t="s">
        <v>2009</v>
      </c>
      <c r="L416" s="664">
        <v>2296.58</v>
      </c>
      <c r="M416" s="664">
        <v>1.4</v>
      </c>
      <c r="N416" s="665">
        <v>3215.212</v>
      </c>
    </row>
    <row r="417" spans="1:14" ht="14.4" customHeight="1" x14ac:dyDescent="0.3">
      <c r="A417" s="660" t="s">
        <v>572</v>
      </c>
      <c r="B417" s="661" t="s">
        <v>573</v>
      </c>
      <c r="C417" s="662" t="s">
        <v>577</v>
      </c>
      <c r="D417" s="663" t="s">
        <v>3245</v>
      </c>
      <c r="E417" s="662" t="s">
        <v>1997</v>
      </c>
      <c r="F417" s="663" t="s">
        <v>3253</v>
      </c>
      <c r="G417" s="662" t="s">
        <v>625</v>
      </c>
      <c r="H417" s="662" t="s">
        <v>2010</v>
      </c>
      <c r="I417" s="662" t="s">
        <v>2011</v>
      </c>
      <c r="J417" s="662" t="s">
        <v>2012</v>
      </c>
      <c r="K417" s="662" t="s">
        <v>2001</v>
      </c>
      <c r="L417" s="664">
        <v>2596</v>
      </c>
      <c r="M417" s="664">
        <v>2</v>
      </c>
      <c r="N417" s="665">
        <v>5192</v>
      </c>
    </row>
    <row r="418" spans="1:14" ht="14.4" customHeight="1" x14ac:dyDescent="0.3">
      <c r="A418" s="660" t="s">
        <v>572</v>
      </c>
      <c r="B418" s="661" t="s">
        <v>573</v>
      </c>
      <c r="C418" s="662" t="s">
        <v>577</v>
      </c>
      <c r="D418" s="663" t="s">
        <v>3245</v>
      </c>
      <c r="E418" s="662" t="s">
        <v>1997</v>
      </c>
      <c r="F418" s="663" t="s">
        <v>3253</v>
      </c>
      <c r="G418" s="662" t="s">
        <v>625</v>
      </c>
      <c r="H418" s="662" t="s">
        <v>2013</v>
      </c>
      <c r="I418" s="662" t="s">
        <v>2014</v>
      </c>
      <c r="J418" s="662" t="s">
        <v>2008</v>
      </c>
      <c r="K418" s="662" t="s">
        <v>2015</v>
      </c>
      <c r="L418" s="664">
        <v>1224.52</v>
      </c>
      <c r="M418" s="664">
        <v>1</v>
      </c>
      <c r="N418" s="665">
        <v>1224.52</v>
      </c>
    </row>
    <row r="419" spans="1:14" ht="14.4" customHeight="1" x14ac:dyDescent="0.3">
      <c r="A419" s="660" t="s">
        <v>572</v>
      </c>
      <c r="B419" s="661" t="s">
        <v>573</v>
      </c>
      <c r="C419" s="662" t="s">
        <v>577</v>
      </c>
      <c r="D419" s="663" t="s">
        <v>3245</v>
      </c>
      <c r="E419" s="662" t="s">
        <v>1997</v>
      </c>
      <c r="F419" s="663" t="s">
        <v>3253</v>
      </c>
      <c r="G419" s="662" t="s">
        <v>1755</v>
      </c>
      <c r="H419" s="662" t="s">
        <v>2016</v>
      </c>
      <c r="I419" s="662" t="s">
        <v>2017</v>
      </c>
      <c r="J419" s="662" t="s">
        <v>2018</v>
      </c>
      <c r="K419" s="662" t="s">
        <v>2019</v>
      </c>
      <c r="L419" s="664">
        <v>202.85999771310955</v>
      </c>
      <c r="M419" s="664">
        <v>3</v>
      </c>
      <c r="N419" s="665">
        <v>608.57999313932862</v>
      </c>
    </row>
    <row r="420" spans="1:14" ht="14.4" customHeight="1" x14ac:dyDescent="0.3">
      <c r="A420" s="660" t="s">
        <v>572</v>
      </c>
      <c r="B420" s="661" t="s">
        <v>573</v>
      </c>
      <c r="C420" s="662" t="s">
        <v>577</v>
      </c>
      <c r="D420" s="663" t="s">
        <v>3245</v>
      </c>
      <c r="E420" s="662" t="s">
        <v>1997</v>
      </c>
      <c r="F420" s="663" t="s">
        <v>3253</v>
      </c>
      <c r="G420" s="662" t="s">
        <v>1755</v>
      </c>
      <c r="H420" s="662" t="s">
        <v>2020</v>
      </c>
      <c r="I420" s="662" t="s">
        <v>2020</v>
      </c>
      <c r="J420" s="662" t="s">
        <v>2021</v>
      </c>
      <c r="K420" s="662" t="s">
        <v>2022</v>
      </c>
      <c r="L420" s="664">
        <v>135.35974156272732</v>
      </c>
      <c r="M420" s="664">
        <v>5</v>
      </c>
      <c r="N420" s="665">
        <v>676.79870781363661</v>
      </c>
    </row>
    <row r="421" spans="1:14" ht="14.4" customHeight="1" x14ac:dyDescent="0.3">
      <c r="A421" s="660" t="s">
        <v>572</v>
      </c>
      <c r="B421" s="661" t="s">
        <v>573</v>
      </c>
      <c r="C421" s="662" t="s">
        <v>577</v>
      </c>
      <c r="D421" s="663" t="s">
        <v>3245</v>
      </c>
      <c r="E421" s="662" t="s">
        <v>1997</v>
      </c>
      <c r="F421" s="663" t="s">
        <v>3253</v>
      </c>
      <c r="G421" s="662" t="s">
        <v>1755</v>
      </c>
      <c r="H421" s="662" t="s">
        <v>2023</v>
      </c>
      <c r="I421" s="662" t="s">
        <v>2023</v>
      </c>
      <c r="J421" s="662" t="s">
        <v>2024</v>
      </c>
      <c r="K421" s="662" t="s">
        <v>2022</v>
      </c>
      <c r="L421" s="664">
        <v>135.36000000000001</v>
      </c>
      <c r="M421" s="664">
        <v>1</v>
      </c>
      <c r="N421" s="665">
        <v>135.36000000000001</v>
      </c>
    </row>
    <row r="422" spans="1:14" ht="14.4" customHeight="1" x14ac:dyDescent="0.3">
      <c r="A422" s="660" t="s">
        <v>572</v>
      </c>
      <c r="B422" s="661" t="s">
        <v>573</v>
      </c>
      <c r="C422" s="662" t="s">
        <v>577</v>
      </c>
      <c r="D422" s="663" t="s">
        <v>3245</v>
      </c>
      <c r="E422" s="662" t="s">
        <v>1997</v>
      </c>
      <c r="F422" s="663" t="s">
        <v>3253</v>
      </c>
      <c r="G422" s="662" t="s">
        <v>1755</v>
      </c>
      <c r="H422" s="662" t="s">
        <v>2025</v>
      </c>
      <c r="I422" s="662" t="s">
        <v>2025</v>
      </c>
      <c r="J422" s="662" t="s">
        <v>2026</v>
      </c>
      <c r="K422" s="662" t="s">
        <v>2022</v>
      </c>
      <c r="L422" s="664">
        <v>135.35993613817104</v>
      </c>
      <c r="M422" s="664">
        <v>2</v>
      </c>
      <c r="N422" s="665">
        <v>270.71987227634207</v>
      </c>
    </row>
    <row r="423" spans="1:14" ht="14.4" customHeight="1" x14ac:dyDescent="0.3">
      <c r="A423" s="660" t="s">
        <v>572</v>
      </c>
      <c r="B423" s="661" t="s">
        <v>573</v>
      </c>
      <c r="C423" s="662" t="s">
        <v>577</v>
      </c>
      <c r="D423" s="663" t="s">
        <v>3245</v>
      </c>
      <c r="E423" s="662" t="s">
        <v>1997</v>
      </c>
      <c r="F423" s="663" t="s">
        <v>3253</v>
      </c>
      <c r="G423" s="662" t="s">
        <v>1755</v>
      </c>
      <c r="H423" s="662" t="s">
        <v>2027</v>
      </c>
      <c r="I423" s="662" t="s">
        <v>2027</v>
      </c>
      <c r="J423" s="662" t="s">
        <v>2028</v>
      </c>
      <c r="K423" s="662" t="s">
        <v>2022</v>
      </c>
      <c r="L423" s="664">
        <v>135.36515885114946</v>
      </c>
      <c r="M423" s="664">
        <v>2</v>
      </c>
      <c r="N423" s="665">
        <v>270.73031770229892</v>
      </c>
    </row>
    <row r="424" spans="1:14" ht="14.4" customHeight="1" x14ac:dyDescent="0.3">
      <c r="A424" s="660" t="s">
        <v>572</v>
      </c>
      <c r="B424" s="661" t="s">
        <v>573</v>
      </c>
      <c r="C424" s="662" t="s">
        <v>577</v>
      </c>
      <c r="D424" s="663" t="s">
        <v>3245</v>
      </c>
      <c r="E424" s="662" t="s">
        <v>1997</v>
      </c>
      <c r="F424" s="663" t="s">
        <v>3253</v>
      </c>
      <c r="G424" s="662" t="s">
        <v>1755</v>
      </c>
      <c r="H424" s="662" t="s">
        <v>2029</v>
      </c>
      <c r="I424" s="662" t="s">
        <v>2030</v>
      </c>
      <c r="J424" s="662" t="s">
        <v>2031</v>
      </c>
      <c r="K424" s="662" t="s">
        <v>2032</v>
      </c>
      <c r="L424" s="664">
        <v>206.99992735600421</v>
      </c>
      <c r="M424" s="664">
        <v>5</v>
      </c>
      <c r="N424" s="665">
        <v>1034.9996367800211</v>
      </c>
    </row>
    <row r="425" spans="1:14" ht="14.4" customHeight="1" x14ac:dyDescent="0.3">
      <c r="A425" s="660" t="s">
        <v>572</v>
      </c>
      <c r="B425" s="661" t="s">
        <v>573</v>
      </c>
      <c r="C425" s="662" t="s">
        <v>577</v>
      </c>
      <c r="D425" s="663" t="s">
        <v>3245</v>
      </c>
      <c r="E425" s="662" t="s">
        <v>1997</v>
      </c>
      <c r="F425" s="663" t="s">
        <v>3253</v>
      </c>
      <c r="G425" s="662" t="s">
        <v>1755</v>
      </c>
      <c r="H425" s="662" t="s">
        <v>2033</v>
      </c>
      <c r="I425" s="662" t="s">
        <v>2033</v>
      </c>
      <c r="J425" s="662" t="s">
        <v>2034</v>
      </c>
      <c r="K425" s="662" t="s">
        <v>2035</v>
      </c>
      <c r="L425" s="664">
        <v>116.25114408774986</v>
      </c>
      <c r="M425" s="664">
        <v>7</v>
      </c>
      <c r="N425" s="665">
        <v>813.75800861424909</v>
      </c>
    </row>
    <row r="426" spans="1:14" ht="14.4" customHeight="1" x14ac:dyDescent="0.3">
      <c r="A426" s="660" t="s">
        <v>572</v>
      </c>
      <c r="B426" s="661" t="s">
        <v>573</v>
      </c>
      <c r="C426" s="662" t="s">
        <v>577</v>
      </c>
      <c r="D426" s="663" t="s">
        <v>3245</v>
      </c>
      <c r="E426" s="662" t="s">
        <v>1997</v>
      </c>
      <c r="F426" s="663" t="s">
        <v>3253</v>
      </c>
      <c r="G426" s="662" t="s">
        <v>1755</v>
      </c>
      <c r="H426" s="662" t="s">
        <v>2036</v>
      </c>
      <c r="I426" s="662" t="s">
        <v>2036</v>
      </c>
      <c r="J426" s="662" t="s">
        <v>2037</v>
      </c>
      <c r="K426" s="662" t="s">
        <v>2035</v>
      </c>
      <c r="L426" s="664">
        <v>116.25041383992384</v>
      </c>
      <c r="M426" s="664">
        <v>22</v>
      </c>
      <c r="N426" s="665">
        <v>2557.5091044783244</v>
      </c>
    </row>
    <row r="427" spans="1:14" ht="14.4" customHeight="1" x14ac:dyDescent="0.3">
      <c r="A427" s="660" t="s">
        <v>572</v>
      </c>
      <c r="B427" s="661" t="s">
        <v>573</v>
      </c>
      <c r="C427" s="662" t="s">
        <v>577</v>
      </c>
      <c r="D427" s="663" t="s">
        <v>3245</v>
      </c>
      <c r="E427" s="662" t="s">
        <v>1997</v>
      </c>
      <c r="F427" s="663" t="s">
        <v>3253</v>
      </c>
      <c r="G427" s="662" t="s">
        <v>1755</v>
      </c>
      <c r="H427" s="662" t="s">
        <v>2038</v>
      </c>
      <c r="I427" s="662" t="s">
        <v>2039</v>
      </c>
      <c r="J427" s="662" t="s">
        <v>2040</v>
      </c>
      <c r="K427" s="662" t="s">
        <v>2041</v>
      </c>
      <c r="L427" s="664">
        <v>116.25025590732001</v>
      </c>
      <c r="M427" s="664">
        <v>22</v>
      </c>
      <c r="N427" s="665">
        <v>2557.5056299610401</v>
      </c>
    </row>
    <row r="428" spans="1:14" ht="14.4" customHeight="1" x14ac:dyDescent="0.3">
      <c r="A428" s="660" t="s">
        <v>572</v>
      </c>
      <c r="B428" s="661" t="s">
        <v>573</v>
      </c>
      <c r="C428" s="662" t="s">
        <v>577</v>
      </c>
      <c r="D428" s="663" t="s">
        <v>3245</v>
      </c>
      <c r="E428" s="662" t="s">
        <v>1997</v>
      </c>
      <c r="F428" s="663" t="s">
        <v>3253</v>
      </c>
      <c r="G428" s="662" t="s">
        <v>1755</v>
      </c>
      <c r="H428" s="662" t="s">
        <v>2042</v>
      </c>
      <c r="I428" s="662" t="s">
        <v>2043</v>
      </c>
      <c r="J428" s="662" t="s">
        <v>2044</v>
      </c>
      <c r="K428" s="662" t="s">
        <v>2022</v>
      </c>
      <c r="L428" s="664">
        <v>123.20959377185588</v>
      </c>
      <c r="M428" s="664">
        <v>5</v>
      </c>
      <c r="N428" s="665">
        <v>616.04796885927942</v>
      </c>
    </row>
    <row r="429" spans="1:14" ht="14.4" customHeight="1" x14ac:dyDescent="0.3">
      <c r="A429" s="660" t="s">
        <v>572</v>
      </c>
      <c r="B429" s="661" t="s">
        <v>573</v>
      </c>
      <c r="C429" s="662" t="s">
        <v>577</v>
      </c>
      <c r="D429" s="663" t="s">
        <v>3245</v>
      </c>
      <c r="E429" s="662" t="s">
        <v>1997</v>
      </c>
      <c r="F429" s="663" t="s">
        <v>3253</v>
      </c>
      <c r="G429" s="662" t="s">
        <v>1755</v>
      </c>
      <c r="H429" s="662" t="s">
        <v>2045</v>
      </c>
      <c r="I429" s="662" t="s">
        <v>2046</v>
      </c>
      <c r="J429" s="662" t="s">
        <v>2047</v>
      </c>
      <c r="K429" s="662" t="s">
        <v>2035</v>
      </c>
      <c r="L429" s="664">
        <v>116.24998995239069</v>
      </c>
      <c r="M429" s="664">
        <v>13</v>
      </c>
      <c r="N429" s="665">
        <v>1511.249869381079</v>
      </c>
    </row>
    <row r="430" spans="1:14" ht="14.4" customHeight="1" x14ac:dyDescent="0.3">
      <c r="A430" s="660" t="s">
        <v>572</v>
      </c>
      <c r="B430" s="661" t="s">
        <v>573</v>
      </c>
      <c r="C430" s="662" t="s">
        <v>577</v>
      </c>
      <c r="D430" s="663" t="s">
        <v>3245</v>
      </c>
      <c r="E430" s="662" t="s">
        <v>1997</v>
      </c>
      <c r="F430" s="663" t="s">
        <v>3253</v>
      </c>
      <c r="G430" s="662" t="s">
        <v>1755</v>
      </c>
      <c r="H430" s="662" t="s">
        <v>2048</v>
      </c>
      <c r="I430" s="662" t="s">
        <v>2048</v>
      </c>
      <c r="J430" s="662" t="s">
        <v>2049</v>
      </c>
      <c r="K430" s="662" t="s">
        <v>1996</v>
      </c>
      <c r="L430" s="664">
        <v>192.69645650941064</v>
      </c>
      <c r="M430" s="664">
        <v>4.5</v>
      </c>
      <c r="N430" s="665">
        <v>867.13405429234786</v>
      </c>
    </row>
    <row r="431" spans="1:14" ht="14.4" customHeight="1" x14ac:dyDescent="0.3">
      <c r="A431" s="660" t="s">
        <v>572</v>
      </c>
      <c r="B431" s="661" t="s">
        <v>573</v>
      </c>
      <c r="C431" s="662" t="s">
        <v>577</v>
      </c>
      <c r="D431" s="663" t="s">
        <v>3245</v>
      </c>
      <c r="E431" s="662" t="s">
        <v>1997</v>
      </c>
      <c r="F431" s="663" t="s">
        <v>3253</v>
      </c>
      <c r="G431" s="662" t="s">
        <v>1755</v>
      </c>
      <c r="H431" s="662" t="s">
        <v>2050</v>
      </c>
      <c r="I431" s="662" t="s">
        <v>2050</v>
      </c>
      <c r="J431" s="662" t="s">
        <v>2051</v>
      </c>
      <c r="K431" s="662" t="s">
        <v>1996</v>
      </c>
      <c r="L431" s="664">
        <v>191.94999999999996</v>
      </c>
      <c r="M431" s="664">
        <v>1.75</v>
      </c>
      <c r="N431" s="665">
        <v>335.91249999999991</v>
      </c>
    </row>
    <row r="432" spans="1:14" ht="14.4" customHeight="1" x14ac:dyDescent="0.3">
      <c r="A432" s="660" t="s">
        <v>572</v>
      </c>
      <c r="B432" s="661" t="s">
        <v>573</v>
      </c>
      <c r="C432" s="662" t="s">
        <v>577</v>
      </c>
      <c r="D432" s="663" t="s">
        <v>3245</v>
      </c>
      <c r="E432" s="662" t="s">
        <v>2052</v>
      </c>
      <c r="F432" s="663" t="s">
        <v>3254</v>
      </c>
      <c r="G432" s="662" t="s">
        <v>625</v>
      </c>
      <c r="H432" s="662" t="s">
        <v>2053</v>
      </c>
      <c r="I432" s="662" t="s">
        <v>2054</v>
      </c>
      <c r="J432" s="662" t="s">
        <v>2055</v>
      </c>
      <c r="K432" s="662" t="s">
        <v>2056</v>
      </c>
      <c r="L432" s="664">
        <v>0</v>
      </c>
      <c r="M432" s="664">
        <v>0</v>
      </c>
      <c r="N432" s="665">
        <v>-1.8189894035458565E-12</v>
      </c>
    </row>
    <row r="433" spans="1:14" ht="14.4" customHeight="1" x14ac:dyDescent="0.3">
      <c r="A433" s="660" t="s">
        <v>572</v>
      </c>
      <c r="B433" s="661" t="s">
        <v>573</v>
      </c>
      <c r="C433" s="662" t="s">
        <v>577</v>
      </c>
      <c r="D433" s="663" t="s">
        <v>3245</v>
      </c>
      <c r="E433" s="662" t="s">
        <v>2057</v>
      </c>
      <c r="F433" s="663" t="s">
        <v>3255</v>
      </c>
      <c r="G433" s="662"/>
      <c r="H433" s="662" t="s">
        <v>2058</v>
      </c>
      <c r="I433" s="662" t="s">
        <v>2059</v>
      </c>
      <c r="J433" s="662" t="s">
        <v>2060</v>
      </c>
      <c r="K433" s="662" t="s">
        <v>2061</v>
      </c>
      <c r="L433" s="664">
        <v>584.21499316238715</v>
      </c>
      <c r="M433" s="664">
        <v>2.5</v>
      </c>
      <c r="N433" s="665">
        <v>1460.5374829059679</v>
      </c>
    </row>
    <row r="434" spans="1:14" ht="14.4" customHeight="1" x14ac:dyDescent="0.3">
      <c r="A434" s="660" t="s">
        <v>572</v>
      </c>
      <c r="B434" s="661" t="s">
        <v>573</v>
      </c>
      <c r="C434" s="662" t="s">
        <v>577</v>
      </c>
      <c r="D434" s="663" t="s">
        <v>3245</v>
      </c>
      <c r="E434" s="662" t="s">
        <v>2057</v>
      </c>
      <c r="F434" s="663" t="s">
        <v>3255</v>
      </c>
      <c r="G434" s="662"/>
      <c r="H434" s="662" t="s">
        <v>2062</v>
      </c>
      <c r="I434" s="662" t="s">
        <v>2062</v>
      </c>
      <c r="J434" s="662" t="s">
        <v>2063</v>
      </c>
      <c r="K434" s="662" t="s">
        <v>2064</v>
      </c>
      <c r="L434" s="664">
        <v>1777.3612331406548</v>
      </c>
      <c r="M434" s="664">
        <v>51.900000000000006</v>
      </c>
      <c r="N434" s="665">
        <v>92245.047999999995</v>
      </c>
    </row>
    <row r="435" spans="1:14" ht="14.4" customHeight="1" x14ac:dyDescent="0.3">
      <c r="A435" s="660" t="s">
        <v>572</v>
      </c>
      <c r="B435" s="661" t="s">
        <v>573</v>
      </c>
      <c r="C435" s="662" t="s">
        <v>577</v>
      </c>
      <c r="D435" s="663" t="s">
        <v>3245</v>
      </c>
      <c r="E435" s="662" t="s">
        <v>2057</v>
      </c>
      <c r="F435" s="663" t="s">
        <v>3255</v>
      </c>
      <c r="G435" s="662"/>
      <c r="H435" s="662" t="s">
        <v>2065</v>
      </c>
      <c r="I435" s="662" t="s">
        <v>2065</v>
      </c>
      <c r="J435" s="662" t="s">
        <v>2066</v>
      </c>
      <c r="K435" s="662" t="s">
        <v>2067</v>
      </c>
      <c r="L435" s="664">
        <v>1131.4264430024273</v>
      </c>
      <c r="M435" s="664">
        <v>17</v>
      </c>
      <c r="N435" s="665">
        <v>19234.249531041263</v>
      </c>
    </row>
    <row r="436" spans="1:14" ht="14.4" customHeight="1" x14ac:dyDescent="0.3">
      <c r="A436" s="660" t="s">
        <v>572</v>
      </c>
      <c r="B436" s="661" t="s">
        <v>573</v>
      </c>
      <c r="C436" s="662" t="s">
        <v>577</v>
      </c>
      <c r="D436" s="663" t="s">
        <v>3245</v>
      </c>
      <c r="E436" s="662" t="s">
        <v>2057</v>
      </c>
      <c r="F436" s="663" t="s">
        <v>3255</v>
      </c>
      <c r="G436" s="662"/>
      <c r="H436" s="662" t="s">
        <v>2068</v>
      </c>
      <c r="I436" s="662" t="s">
        <v>2068</v>
      </c>
      <c r="J436" s="662" t="s">
        <v>2069</v>
      </c>
      <c r="K436" s="662" t="s">
        <v>2070</v>
      </c>
      <c r="L436" s="664">
        <v>810.9784258195258</v>
      </c>
      <c r="M436" s="664">
        <v>2</v>
      </c>
      <c r="N436" s="665">
        <v>1621.9568516390516</v>
      </c>
    </row>
    <row r="437" spans="1:14" ht="14.4" customHeight="1" x14ac:dyDescent="0.3">
      <c r="A437" s="660" t="s">
        <v>572</v>
      </c>
      <c r="B437" s="661" t="s">
        <v>573</v>
      </c>
      <c r="C437" s="662" t="s">
        <v>577</v>
      </c>
      <c r="D437" s="663" t="s">
        <v>3245</v>
      </c>
      <c r="E437" s="662" t="s">
        <v>2057</v>
      </c>
      <c r="F437" s="663" t="s">
        <v>3255</v>
      </c>
      <c r="G437" s="662"/>
      <c r="H437" s="662" t="s">
        <v>2071</v>
      </c>
      <c r="I437" s="662" t="s">
        <v>2071</v>
      </c>
      <c r="J437" s="662" t="s">
        <v>2072</v>
      </c>
      <c r="K437" s="662" t="s">
        <v>2073</v>
      </c>
      <c r="L437" s="664">
        <v>169.79</v>
      </c>
      <c r="M437" s="664">
        <v>20</v>
      </c>
      <c r="N437" s="665">
        <v>3395.7999999999997</v>
      </c>
    </row>
    <row r="438" spans="1:14" ht="14.4" customHeight="1" x14ac:dyDescent="0.3">
      <c r="A438" s="660" t="s">
        <v>572</v>
      </c>
      <c r="B438" s="661" t="s">
        <v>573</v>
      </c>
      <c r="C438" s="662" t="s">
        <v>577</v>
      </c>
      <c r="D438" s="663" t="s">
        <v>3245</v>
      </c>
      <c r="E438" s="662" t="s">
        <v>2057</v>
      </c>
      <c r="F438" s="663" t="s">
        <v>3255</v>
      </c>
      <c r="G438" s="662" t="s">
        <v>625</v>
      </c>
      <c r="H438" s="662" t="s">
        <v>2074</v>
      </c>
      <c r="I438" s="662" t="s">
        <v>2075</v>
      </c>
      <c r="J438" s="662" t="s">
        <v>2076</v>
      </c>
      <c r="K438" s="662" t="s">
        <v>2077</v>
      </c>
      <c r="L438" s="664">
        <v>40.249545454545455</v>
      </c>
      <c r="M438" s="664">
        <v>11</v>
      </c>
      <c r="N438" s="665">
        <v>442.745</v>
      </c>
    </row>
    <row r="439" spans="1:14" ht="14.4" customHeight="1" x14ac:dyDescent="0.3">
      <c r="A439" s="660" t="s">
        <v>572</v>
      </c>
      <c r="B439" s="661" t="s">
        <v>573</v>
      </c>
      <c r="C439" s="662" t="s">
        <v>577</v>
      </c>
      <c r="D439" s="663" t="s">
        <v>3245</v>
      </c>
      <c r="E439" s="662" t="s">
        <v>2057</v>
      </c>
      <c r="F439" s="663" t="s">
        <v>3255</v>
      </c>
      <c r="G439" s="662" t="s">
        <v>625</v>
      </c>
      <c r="H439" s="662" t="s">
        <v>2078</v>
      </c>
      <c r="I439" s="662" t="s">
        <v>2079</v>
      </c>
      <c r="J439" s="662" t="s">
        <v>692</v>
      </c>
      <c r="K439" s="662" t="s">
        <v>2080</v>
      </c>
      <c r="L439" s="664">
        <v>25.63534258652501</v>
      </c>
      <c r="M439" s="664">
        <v>11</v>
      </c>
      <c r="N439" s="665">
        <v>281.98876845177512</v>
      </c>
    </row>
    <row r="440" spans="1:14" ht="14.4" customHeight="1" x14ac:dyDescent="0.3">
      <c r="A440" s="660" t="s">
        <v>572</v>
      </c>
      <c r="B440" s="661" t="s">
        <v>573</v>
      </c>
      <c r="C440" s="662" t="s">
        <v>577</v>
      </c>
      <c r="D440" s="663" t="s">
        <v>3245</v>
      </c>
      <c r="E440" s="662" t="s">
        <v>2057</v>
      </c>
      <c r="F440" s="663" t="s">
        <v>3255</v>
      </c>
      <c r="G440" s="662" t="s">
        <v>625</v>
      </c>
      <c r="H440" s="662" t="s">
        <v>2081</v>
      </c>
      <c r="I440" s="662" t="s">
        <v>2082</v>
      </c>
      <c r="J440" s="662" t="s">
        <v>2083</v>
      </c>
      <c r="K440" s="662" t="s">
        <v>2084</v>
      </c>
      <c r="L440" s="664">
        <v>51.509871215857267</v>
      </c>
      <c r="M440" s="664">
        <v>6</v>
      </c>
      <c r="N440" s="665">
        <v>309.05922729514361</v>
      </c>
    </row>
    <row r="441" spans="1:14" ht="14.4" customHeight="1" x14ac:dyDescent="0.3">
      <c r="A441" s="660" t="s">
        <v>572</v>
      </c>
      <c r="B441" s="661" t="s">
        <v>573</v>
      </c>
      <c r="C441" s="662" t="s">
        <v>577</v>
      </c>
      <c r="D441" s="663" t="s">
        <v>3245</v>
      </c>
      <c r="E441" s="662" t="s">
        <v>2057</v>
      </c>
      <c r="F441" s="663" t="s">
        <v>3255</v>
      </c>
      <c r="G441" s="662" t="s">
        <v>625</v>
      </c>
      <c r="H441" s="662" t="s">
        <v>2085</v>
      </c>
      <c r="I441" s="662" t="s">
        <v>2086</v>
      </c>
      <c r="J441" s="662" t="s">
        <v>2087</v>
      </c>
      <c r="K441" s="662" t="s">
        <v>2084</v>
      </c>
      <c r="L441" s="664">
        <v>31.959672934925553</v>
      </c>
      <c r="M441" s="664">
        <v>2</v>
      </c>
      <c r="N441" s="665">
        <v>63.919345869851107</v>
      </c>
    </row>
    <row r="442" spans="1:14" ht="14.4" customHeight="1" x14ac:dyDescent="0.3">
      <c r="A442" s="660" t="s">
        <v>572</v>
      </c>
      <c r="B442" s="661" t="s">
        <v>573</v>
      </c>
      <c r="C442" s="662" t="s">
        <v>577</v>
      </c>
      <c r="D442" s="663" t="s">
        <v>3245</v>
      </c>
      <c r="E442" s="662" t="s">
        <v>2057</v>
      </c>
      <c r="F442" s="663" t="s">
        <v>3255</v>
      </c>
      <c r="G442" s="662" t="s">
        <v>625</v>
      </c>
      <c r="H442" s="662" t="s">
        <v>2088</v>
      </c>
      <c r="I442" s="662" t="s">
        <v>2089</v>
      </c>
      <c r="J442" s="662" t="s">
        <v>2090</v>
      </c>
      <c r="K442" s="662" t="s">
        <v>2091</v>
      </c>
      <c r="L442" s="664">
        <v>127.531796827402</v>
      </c>
      <c r="M442" s="664">
        <v>11</v>
      </c>
      <c r="N442" s="665">
        <v>1402.849765101422</v>
      </c>
    </row>
    <row r="443" spans="1:14" ht="14.4" customHeight="1" x14ac:dyDescent="0.3">
      <c r="A443" s="660" t="s">
        <v>572</v>
      </c>
      <c r="B443" s="661" t="s">
        <v>573</v>
      </c>
      <c r="C443" s="662" t="s">
        <v>577</v>
      </c>
      <c r="D443" s="663" t="s">
        <v>3245</v>
      </c>
      <c r="E443" s="662" t="s">
        <v>2057</v>
      </c>
      <c r="F443" s="663" t="s">
        <v>3255</v>
      </c>
      <c r="G443" s="662" t="s">
        <v>625</v>
      </c>
      <c r="H443" s="662" t="s">
        <v>2092</v>
      </c>
      <c r="I443" s="662" t="s">
        <v>2093</v>
      </c>
      <c r="J443" s="662" t="s">
        <v>2094</v>
      </c>
      <c r="K443" s="662" t="s">
        <v>2091</v>
      </c>
      <c r="L443" s="664">
        <v>54.878604601423127</v>
      </c>
      <c r="M443" s="664">
        <v>10</v>
      </c>
      <c r="N443" s="665">
        <v>548.78604601423126</v>
      </c>
    </row>
    <row r="444" spans="1:14" ht="14.4" customHeight="1" x14ac:dyDescent="0.3">
      <c r="A444" s="660" t="s">
        <v>572</v>
      </c>
      <c r="B444" s="661" t="s">
        <v>573</v>
      </c>
      <c r="C444" s="662" t="s">
        <v>577</v>
      </c>
      <c r="D444" s="663" t="s">
        <v>3245</v>
      </c>
      <c r="E444" s="662" t="s">
        <v>2057</v>
      </c>
      <c r="F444" s="663" t="s">
        <v>3255</v>
      </c>
      <c r="G444" s="662" t="s">
        <v>625</v>
      </c>
      <c r="H444" s="662" t="s">
        <v>2095</v>
      </c>
      <c r="I444" s="662" t="s">
        <v>2096</v>
      </c>
      <c r="J444" s="662" t="s">
        <v>2097</v>
      </c>
      <c r="K444" s="662" t="s">
        <v>2098</v>
      </c>
      <c r="L444" s="664">
        <v>149.70774292107919</v>
      </c>
      <c r="M444" s="664">
        <v>11</v>
      </c>
      <c r="N444" s="665">
        <v>1646.7851721318709</v>
      </c>
    </row>
    <row r="445" spans="1:14" ht="14.4" customHeight="1" x14ac:dyDescent="0.3">
      <c r="A445" s="660" t="s">
        <v>572</v>
      </c>
      <c r="B445" s="661" t="s">
        <v>573</v>
      </c>
      <c r="C445" s="662" t="s">
        <v>577</v>
      </c>
      <c r="D445" s="663" t="s">
        <v>3245</v>
      </c>
      <c r="E445" s="662" t="s">
        <v>2057</v>
      </c>
      <c r="F445" s="663" t="s">
        <v>3255</v>
      </c>
      <c r="G445" s="662" t="s">
        <v>625</v>
      </c>
      <c r="H445" s="662" t="s">
        <v>2099</v>
      </c>
      <c r="I445" s="662" t="s">
        <v>2100</v>
      </c>
      <c r="J445" s="662" t="s">
        <v>2101</v>
      </c>
      <c r="K445" s="662" t="s">
        <v>2102</v>
      </c>
      <c r="L445" s="664">
        <v>53.129284428382235</v>
      </c>
      <c r="M445" s="664">
        <v>2</v>
      </c>
      <c r="N445" s="665">
        <v>106.25856885676447</v>
      </c>
    </row>
    <row r="446" spans="1:14" ht="14.4" customHeight="1" x14ac:dyDescent="0.3">
      <c r="A446" s="660" t="s">
        <v>572</v>
      </c>
      <c r="B446" s="661" t="s">
        <v>573</v>
      </c>
      <c r="C446" s="662" t="s">
        <v>577</v>
      </c>
      <c r="D446" s="663" t="s">
        <v>3245</v>
      </c>
      <c r="E446" s="662" t="s">
        <v>2057</v>
      </c>
      <c r="F446" s="663" t="s">
        <v>3255</v>
      </c>
      <c r="G446" s="662" t="s">
        <v>625</v>
      </c>
      <c r="H446" s="662" t="s">
        <v>2103</v>
      </c>
      <c r="I446" s="662" t="s">
        <v>2104</v>
      </c>
      <c r="J446" s="662" t="s">
        <v>2105</v>
      </c>
      <c r="K446" s="662" t="s">
        <v>2106</v>
      </c>
      <c r="L446" s="664">
        <v>84.002160457827202</v>
      </c>
      <c r="M446" s="664">
        <v>7</v>
      </c>
      <c r="N446" s="665">
        <v>588.01512320479037</v>
      </c>
    </row>
    <row r="447" spans="1:14" ht="14.4" customHeight="1" x14ac:dyDescent="0.3">
      <c r="A447" s="660" t="s">
        <v>572</v>
      </c>
      <c r="B447" s="661" t="s">
        <v>573</v>
      </c>
      <c r="C447" s="662" t="s">
        <v>577</v>
      </c>
      <c r="D447" s="663" t="s">
        <v>3245</v>
      </c>
      <c r="E447" s="662" t="s">
        <v>2057</v>
      </c>
      <c r="F447" s="663" t="s">
        <v>3255</v>
      </c>
      <c r="G447" s="662" t="s">
        <v>625</v>
      </c>
      <c r="H447" s="662" t="s">
        <v>2107</v>
      </c>
      <c r="I447" s="662" t="s">
        <v>2108</v>
      </c>
      <c r="J447" s="662" t="s">
        <v>2109</v>
      </c>
      <c r="K447" s="662" t="s">
        <v>2110</v>
      </c>
      <c r="L447" s="664">
        <v>73.44</v>
      </c>
      <c r="M447" s="664">
        <v>1</v>
      </c>
      <c r="N447" s="665">
        <v>73.44</v>
      </c>
    </row>
    <row r="448" spans="1:14" ht="14.4" customHeight="1" x14ac:dyDescent="0.3">
      <c r="A448" s="660" t="s">
        <v>572</v>
      </c>
      <c r="B448" s="661" t="s">
        <v>573</v>
      </c>
      <c r="C448" s="662" t="s">
        <v>577</v>
      </c>
      <c r="D448" s="663" t="s">
        <v>3245</v>
      </c>
      <c r="E448" s="662" t="s">
        <v>2057</v>
      </c>
      <c r="F448" s="663" t="s">
        <v>3255</v>
      </c>
      <c r="G448" s="662" t="s">
        <v>625</v>
      </c>
      <c r="H448" s="662" t="s">
        <v>2111</v>
      </c>
      <c r="I448" s="662" t="s">
        <v>2112</v>
      </c>
      <c r="J448" s="662" t="s">
        <v>2113</v>
      </c>
      <c r="K448" s="662" t="s">
        <v>2114</v>
      </c>
      <c r="L448" s="664">
        <v>182.33446000832126</v>
      </c>
      <c r="M448" s="664">
        <v>7</v>
      </c>
      <c r="N448" s="665">
        <v>1276.3412200582488</v>
      </c>
    </row>
    <row r="449" spans="1:14" ht="14.4" customHeight="1" x14ac:dyDescent="0.3">
      <c r="A449" s="660" t="s">
        <v>572</v>
      </c>
      <c r="B449" s="661" t="s">
        <v>573</v>
      </c>
      <c r="C449" s="662" t="s">
        <v>577</v>
      </c>
      <c r="D449" s="663" t="s">
        <v>3245</v>
      </c>
      <c r="E449" s="662" t="s">
        <v>2057</v>
      </c>
      <c r="F449" s="663" t="s">
        <v>3255</v>
      </c>
      <c r="G449" s="662" t="s">
        <v>625</v>
      </c>
      <c r="H449" s="662" t="s">
        <v>2115</v>
      </c>
      <c r="I449" s="662" t="s">
        <v>2116</v>
      </c>
      <c r="J449" s="662" t="s">
        <v>2117</v>
      </c>
      <c r="K449" s="662" t="s">
        <v>2118</v>
      </c>
      <c r="L449" s="664">
        <v>146.12</v>
      </c>
      <c r="M449" s="664">
        <v>2</v>
      </c>
      <c r="N449" s="665">
        <v>292.24</v>
      </c>
    </row>
    <row r="450" spans="1:14" ht="14.4" customHeight="1" x14ac:dyDescent="0.3">
      <c r="A450" s="660" t="s">
        <v>572</v>
      </c>
      <c r="B450" s="661" t="s">
        <v>573</v>
      </c>
      <c r="C450" s="662" t="s">
        <v>577</v>
      </c>
      <c r="D450" s="663" t="s">
        <v>3245</v>
      </c>
      <c r="E450" s="662" t="s">
        <v>2057</v>
      </c>
      <c r="F450" s="663" t="s">
        <v>3255</v>
      </c>
      <c r="G450" s="662" t="s">
        <v>625</v>
      </c>
      <c r="H450" s="662" t="s">
        <v>2119</v>
      </c>
      <c r="I450" s="662" t="s">
        <v>2120</v>
      </c>
      <c r="J450" s="662" t="s">
        <v>2121</v>
      </c>
      <c r="K450" s="662" t="s">
        <v>2122</v>
      </c>
      <c r="L450" s="664">
        <v>50.365999230120153</v>
      </c>
      <c r="M450" s="664">
        <v>5</v>
      </c>
      <c r="N450" s="665">
        <v>251.82999615060078</v>
      </c>
    </row>
    <row r="451" spans="1:14" ht="14.4" customHeight="1" x14ac:dyDescent="0.3">
      <c r="A451" s="660" t="s">
        <v>572</v>
      </c>
      <c r="B451" s="661" t="s">
        <v>573</v>
      </c>
      <c r="C451" s="662" t="s">
        <v>577</v>
      </c>
      <c r="D451" s="663" t="s">
        <v>3245</v>
      </c>
      <c r="E451" s="662" t="s">
        <v>2057</v>
      </c>
      <c r="F451" s="663" t="s">
        <v>3255</v>
      </c>
      <c r="G451" s="662" t="s">
        <v>625</v>
      </c>
      <c r="H451" s="662" t="s">
        <v>2123</v>
      </c>
      <c r="I451" s="662" t="s">
        <v>2124</v>
      </c>
      <c r="J451" s="662" t="s">
        <v>2083</v>
      </c>
      <c r="K451" s="662" t="s">
        <v>2125</v>
      </c>
      <c r="L451" s="664">
        <v>237.66522558439021</v>
      </c>
      <c r="M451" s="664">
        <v>46</v>
      </c>
      <c r="N451" s="665">
        <v>10932.60037688195</v>
      </c>
    </row>
    <row r="452" spans="1:14" ht="14.4" customHeight="1" x14ac:dyDescent="0.3">
      <c r="A452" s="660" t="s">
        <v>572</v>
      </c>
      <c r="B452" s="661" t="s">
        <v>573</v>
      </c>
      <c r="C452" s="662" t="s">
        <v>577</v>
      </c>
      <c r="D452" s="663" t="s">
        <v>3245</v>
      </c>
      <c r="E452" s="662" t="s">
        <v>2057</v>
      </c>
      <c r="F452" s="663" t="s">
        <v>3255</v>
      </c>
      <c r="G452" s="662" t="s">
        <v>625</v>
      </c>
      <c r="H452" s="662" t="s">
        <v>2126</v>
      </c>
      <c r="I452" s="662" t="s">
        <v>2127</v>
      </c>
      <c r="J452" s="662" t="s">
        <v>2128</v>
      </c>
      <c r="K452" s="662" t="s">
        <v>2129</v>
      </c>
      <c r="L452" s="664">
        <v>134.13247944611302</v>
      </c>
      <c r="M452" s="664">
        <v>3</v>
      </c>
      <c r="N452" s="665">
        <v>402.39743833833904</v>
      </c>
    </row>
    <row r="453" spans="1:14" ht="14.4" customHeight="1" x14ac:dyDescent="0.3">
      <c r="A453" s="660" t="s">
        <v>572</v>
      </c>
      <c r="B453" s="661" t="s">
        <v>573</v>
      </c>
      <c r="C453" s="662" t="s">
        <v>577</v>
      </c>
      <c r="D453" s="663" t="s">
        <v>3245</v>
      </c>
      <c r="E453" s="662" t="s">
        <v>2057</v>
      </c>
      <c r="F453" s="663" t="s">
        <v>3255</v>
      </c>
      <c r="G453" s="662" t="s">
        <v>625</v>
      </c>
      <c r="H453" s="662" t="s">
        <v>2130</v>
      </c>
      <c r="I453" s="662" t="s">
        <v>2131</v>
      </c>
      <c r="J453" s="662" t="s">
        <v>2132</v>
      </c>
      <c r="K453" s="662" t="s">
        <v>2133</v>
      </c>
      <c r="L453" s="664">
        <v>865.4653743900401</v>
      </c>
      <c r="M453" s="664">
        <v>46</v>
      </c>
      <c r="N453" s="665">
        <v>39811.407221941845</v>
      </c>
    </row>
    <row r="454" spans="1:14" ht="14.4" customHeight="1" x14ac:dyDescent="0.3">
      <c r="A454" s="660" t="s">
        <v>572</v>
      </c>
      <c r="B454" s="661" t="s">
        <v>573</v>
      </c>
      <c r="C454" s="662" t="s">
        <v>577</v>
      </c>
      <c r="D454" s="663" t="s">
        <v>3245</v>
      </c>
      <c r="E454" s="662" t="s">
        <v>2057</v>
      </c>
      <c r="F454" s="663" t="s">
        <v>3255</v>
      </c>
      <c r="G454" s="662" t="s">
        <v>625</v>
      </c>
      <c r="H454" s="662" t="s">
        <v>2134</v>
      </c>
      <c r="I454" s="662" t="s">
        <v>2135</v>
      </c>
      <c r="J454" s="662" t="s">
        <v>2136</v>
      </c>
      <c r="K454" s="662" t="s">
        <v>2137</v>
      </c>
      <c r="L454" s="664">
        <v>72.640000000000029</v>
      </c>
      <c r="M454" s="664">
        <v>1</v>
      </c>
      <c r="N454" s="665">
        <v>72.640000000000029</v>
      </c>
    </row>
    <row r="455" spans="1:14" ht="14.4" customHeight="1" x14ac:dyDescent="0.3">
      <c r="A455" s="660" t="s">
        <v>572</v>
      </c>
      <c r="B455" s="661" t="s">
        <v>573</v>
      </c>
      <c r="C455" s="662" t="s">
        <v>577</v>
      </c>
      <c r="D455" s="663" t="s">
        <v>3245</v>
      </c>
      <c r="E455" s="662" t="s">
        <v>2057</v>
      </c>
      <c r="F455" s="663" t="s">
        <v>3255</v>
      </c>
      <c r="G455" s="662" t="s">
        <v>625</v>
      </c>
      <c r="H455" s="662" t="s">
        <v>2138</v>
      </c>
      <c r="I455" s="662" t="s">
        <v>2139</v>
      </c>
      <c r="J455" s="662" t="s">
        <v>2140</v>
      </c>
      <c r="K455" s="662" t="s">
        <v>2141</v>
      </c>
      <c r="L455" s="664">
        <v>50.477743730154039</v>
      </c>
      <c r="M455" s="664">
        <v>5</v>
      </c>
      <c r="N455" s="665">
        <v>252.38871865077019</v>
      </c>
    </row>
    <row r="456" spans="1:14" ht="14.4" customHeight="1" x14ac:dyDescent="0.3">
      <c r="A456" s="660" t="s">
        <v>572</v>
      </c>
      <c r="B456" s="661" t="s">
        <v>573</v>
      </c>
      <c r="C456" s="662" t="s">
        <v>577</v>
      </c>
      <c r="D456" s="663" t="s">
        <v>3245</v>
      </c>
      <c r="E456" s="662" t="s">
        <v>2057</v>
      </c>
      <c r="F456" s="663" t="s">
        <v>3255</v>
      </c>
      <c r="G456" s="662" t="s">
        <v>625</v>
      </c>
      <c r="H456" s="662" t="s">
        <v>2142</v>
      </c>
      <c r="I456" s="662" t="s">
        <v>2143</v>
      </c>
      <c r="J456" s="662" t="s">
        <v>2144</v>
      </c>
      <c r="K456" s="662" t="s">
        <v>2145</v>
      </c>
      <c r="L456" s="664">
        <v>116.35926275332613</v>
      </c>
      <c r="M456" s="664">
        <v>1</v>
      </c>
      <c r="N456" s="665">
        <v>116.35926275332613</v>
      </c>
    </row>
    <row r="457" spans="1:14" ht="14.4" customHeight="1" x14ac:dyDescent="0.3">
      <c r="A457" s="660" t="s">
        <v>572</v>
      </c>
      <c r="B457" s="661" t="s">
        <v>573</v>
      </c>
      <c r="C457" s="662" t="s">
        <v>577</v>
      </c>
      <c r="D457" s="663" t="s">
        <v>3245</v>
      </c>
      <c r="E457" s="662" t="s">
        <v>2057</v>
      </c>
      <c r="F457" s="663" t="s">
        <v>3255</v>
      </c>
      <c r="G457" s="662" t="s">
        <v>625</v>
      </c>
      <c r="H457" s="662" t="s">
        <v>2146</v>
      </c>
      <c r="I457" s="662" t="s">
        <v>2147</v>
      </c>
      <c r="J457" s="662" t="s">
        <v>2144</v>
      </c>
      <c r="K457" s="662" t="s">
        <v>2148</v>
      </c>
      <c r="L457" s="664">
        <v>83.75</v>
      </c>
      <c r="M457" s="664">
        <v>1</v>
      </c>
      <c r="N457" s="665">
        <v>83.75</v>
      </c>
    </row>
    <row r="458" spans="1:14" ht="14.4" customHeight="1" x14ac:dyDescent="0.3">
      <c r="A458" s="660" t="s">
        <v>572</v>
      </c>
      <c r="B458" s="661" t="s">
        <v>573</v>
      </c>
      <c r="C458" s="662" t="s">
        <v>577</v>
      </c>
      <c r="D458" s="663" t="s">
        <v>3245</v>
      </c>
      <c r="E458" s="662" t="s">
        <v>2057</v>
      </c>
      <c r="F458" s="663" t="s">
        <v>3255</v>
      </c>
      <c r="G458" s="662" t="s">
        <v>625</v>
      </c>
      <c r="H458" s="662" t="s">
        <v>2149</v>
      </c>
      <c r="I458" s="662" t="s">
        <v>2149</v>
      </c>
      <c r="J458" s="662" t="s">
        <v>2150</v>
      </c>
      <c r="K458" s="662" t="s">
        <v>2151</v>
      </c>
      <c r="L458" s="664">
        <v>332.44444444444446</v>
      </c>
      <c r="M458" s="664">
        <v>9</v>
      </c>
      <c r="N458" s="665">
        <v>2992</v>
      </c>
    </row>
    <row r="459" spans="1:14" ht="14.4" customHeight="1" x14ac:dyDescent="0.3">
      <c r="A459" s="660" t="s">
        <v>572</v>
      </c>
      <c r="B459" s="661" t="s">
        <v>573</v>
      </c>
      <c r="C459" s="662" t="s">
        <v>577</v>
      </c>
      <c r="D459" s="663" t="s">
        <v>3245</v>
      </c>
      <c r="E459" s="662" t="s">
        <v>2057</v>
      </c>
      <c r="F459" s="663" t="s">
        <v>3255</v>
      </c>
      <c r="G459" s="662" t="s">
        <v>625</v>
      </c>
      <c r="H459" s="662" t="s">
        <v>2152</v>
      </c>
      <c r="I459" s="662" t="s">
        <v>2152</v>
      </c>
      <c r="J459" s="662" t="s">
        <v>2117</v>
      </c>
      <c r="K459" s="662" t="s">
        <v>2153</v>
      </c>
      <c r="L459" s="664">
        <v>340.3</v>
      </c>
      <c r="M459" s="664">
        <v>2</v>
      </c>
      <c r="N459" s="665">
        <v>680.6</v>
      </c>
    </row>
    <row r="460" spans="1:14" ht="14.4" customHeight="1" x14ac:dyDescent="0.3">
      <c r="A460" s="660" t="s">
        <v>572</v>
      </c>
      <c r="B460" s="661" t="s">
        <v>573</v>
      </c>
      <c r="C460" s="662" t="s">
        <v>577</v>
      </c>
      <c r="D460" s="663" t="s">
        <v>3245</v>
      </c>
      <c r="E460" s="662" t="s">
        <v>2057</v>
      </c>
      <c r="F460" s="663" t="s">
        <v>3255</v>
      </c>
      <c r="G460" s="662" t="s">
        <v>1755</v>
      </c>
      <c r="H460" s="662" t="s">
        <v>2154</v>
      </c>
      <c r="I460" s="662" t="s">
        <v>2154</v>
      </c>
      <c r="J460" s="662" t="s">
        <v>2155</v>
      </c>
      <c r="K460" s="662" t="s">
        <v>2156</v>
      </c>
      <c r="L460" s="664">
        <v>68.199999999999989</v>
      </c>
      <c r="M460" s="664">
        <v>2</v>
      </c>
      <c r="N460" s="665">
        <v>136.39999999999998</v>
      </c>
    </row>
    <row r="461" spans="1:14" ht="14.4" customHeight="1" x14ac:dyDescent="0.3">
      <c r="A461" s="660" t="s">
        <v>572</v>
      </c>
      <c r="B461" s="661" t="s">
        <v>573</v>
      </c>
      <c r="C461" s="662" t="s">
        <v>577</v>
      </c>
      <c r="D461" s="663" t="s">
        <v>3245</v>
      </c>
      <c r="E461" s="662" t="s">
        <v>2057</v>
      </c>
      <c r="F461" s="663" t="s">
        <v>3255</v>
      </c>
      <c r="G461" s="662" t="s">
        <v>1755</v>
      </c>
      <c r="H461" s="662" t="s">
        <v>2157</v>
      </c>
      <c r="I461" s="662" t="s">
        <v>2158</v>
      </c>
      <c r="J461" s="662" t="s">
        <v>2159</v>
      </c>
      <c r="K461" s="662" t="s">
        <v>2160</v>
      </c>
      <c r="L461" s="664">
        <v>115.82965993174332</v>
      </c>
      <c r="M461" s="664">
        <v>8</v>
      </c>
      <c r="N461" s="665">
        <v>926.63727945394658</v>
      </c>
    </row>
    <row r="462" spans="1:14" ht="14.4" customHeight="1" x14ac:dyDescent="0.3">
      <c r="A462" s="660" t="s">
        <v>572</v>
      </c>
      <c r="B462" s="661" t="s">
        <v>573</v>
      </c>
      <c r="C462" s="662" t="s">
        <v>577</v>
      </c>
      <c r="D462" s="663" t="s">
        <v>3245</v>
      </c>
      <c r="E462" s="662" t="s">
        <v>2057</v>
      </c>
      <c r="F462" s="663" t="s">
        <v>3255</v>
      </c>
      <c r="G462" s="662" t="s">
        <v>1755</v>
      </c>
      <c r="H462" s="662" t="s">
        <v>2161</v>
      </c>
      <c r="I462" s="662" t="s">
        <v>2162</v>
      </c>
      <c r="J462" s="662" t="s">
        <v>2163</v>
      </c>
      <c r="K462" s="662" t="s">
        <v>2164</v>
      </c>
      <c r="L462" s="664">
        <v>77.563006247104809</v>
      </c>
      <c r="M462" s="664">
        <v>42.999999999999993</v>
      </c>
      <c r="N462" s="665">
        <v>3335.209268625506</v>
      </c>
    </row>
    <row r="463" spans="1:14" ht="14.4" customHeight="1" x14ac:dyDescent="0.3">
      <c r="A463" s="660" t="s">
        <v>572</v>
      </c>
      <c r="B463" s="661" t="s">
        <v>573</v>
      </c>
      <c r="C463" s="662" t="s">
        <v>577</v>
      </c>
      <c r="D463" s="663" t="s">
        <v>3245</v>
      </c>
      <c r="E463" s="662" t="s">
        <v>2057</v>
      </c>
      <c r="F463" s="663" t="s">
        <v>3255</v>
      </c>
      <c r="G463" s="662" t="s">
        <v>1755</v>
      </c>
      <c r="H463" s="662" t="s">
        <v>2165</v>
      </c>
      <c r="I463" s="662" t="s">
        <v>2166</v>
      </c>
      <c r="J463" s="662" t="s">
        <v>2167</v>
      </c>
      <c r="K463" s="662" t="s">
        <v>2168</v>
      </c>
      <c r="L463" s="664">
        <v>54.429999999999993</v>
      </c>
      <c r="M463" s="664">
        <v>20</v>
      </c>
      <c r="N463" s="665">
        <v>1088.5999999999999</v>
      </c>
    </row>
    <row r="464" spans="1:14" ht="14.4" customHeight="1" x14ac:dyDescent="0.3">
      <c r="A464" s="660" t="s">
        <v>572</v>
      </c>
      <c r="B464" s="661" t="s">
        <v>573</v>
      </c>
      <c r="C464" s="662" t="s">
        <v>577</v>
      </c>
      <c r="D464" s="663" t="s">
        <v>3245</v>
      </c>
      <c r="E464" s="662" t="s">
        <v>2057</v>
      </c>
      <c r="F464" s="663" t="s">
        <v>3255</v>
      </c>
      <c r="G464" s="662" t="s">
        <v>1755</v>
      </c>
      <c r="H464" s="662" t="s">
        <v>2169</v>
      </c>
      <c r="I464" s="662" t="s">
        <v>2170</v>
      </c>
      <c r="J464" s="662" t="s">
        <v>2171</v>
      </c>
      <c r="K464" s="662" t="s">
        <v>2172</v>
      </c>
      <c r="L464" s="664">
        <v>56.075357635811393</v>
      </c>
      <c r="M464" s="664">
        <v>7</v>
      </c>
      <c r="N464" s="665">
        <v>392.52750345067977</v>
      </c>
    </row>
    <row r="465" spans="1:14" ht="14.4" customHeight="1" x14ac:dyDescent="0.3">
      <c r="A465" s="660" t="s">
        <v>572</v>
      </c>
      <c r="B465" s="661" t="s">
        <v>573</v>
      </c>
      <c r="C465" s="662" t="s">
        <v>577</v>
      </c>
      <c r="D465" s="663" t="s">
        <v>3245</v>
      </c>
      <c r="E465" s="662" t="s">
        <v>2057</v>
      </c>
      <c r="F465" s="663" t="s">
        <v>3255</v>
      </c>
      <c r="G465" s="662" t="s">
        <v>1755</v>
      </c>
      <c r="H465" s="662" t="s">
        <v>2173</v>
      </c>
      <c r="I465" s="662" t="s">
        <v>2174</v>
      </c>
      <c r="J465" s="662" t="s">
        <v>2175</v>
      </c>
      <c r="K465" s="662" t="s">
        <v>2176</v>
      </c>
      <c r="L465" s="664">
        <v>77.524932117406365</v>
      </c>
      <c r="M465" s="664">
        <v>635</v>
      </c>
      <c r="N465" s="665">
        <v>49228.331894553041</v>
      </c>
    </row>
    <row r="466" spans="1:14" ht="14.4" customHeight="1" x14ac:dyDescent="0.3">
      <c r="A466" s="660" t="s">
        <v>572</v>
      </c>
      <c r="B466" s="661" t="s">
        <v>573</v>
      </c>
      <c r="C466" s="662" t="s">
        <v>577</v>
      </c>
      <c r="D466" s="663" t="s">
        <v>3245</v>
      </c>
      <c r="E466" s="662" t="s">
        <v>2057</v>
      </c>
      <c r="F466" s="663" t="s">
        <v>3255</v>
      </c>
      <c r="G466" s="662" t="s">
        <v>1755</v>
      </c>
      <c r="H466" s="662" t="s">
        <v>2177</v>
      </c>
      <c r="I466" s="662" t="s">
        <v>2177</v>
      </c>
      <c r="J466" s="662" t="s">
        <v>2178</v>
      </c>
      <c r="K466" s="662" t="s">
        <v>2073</v>
      </c>
      <c r="L466" s="664">
        <v>943.77306152854021</v>
      </c>
      <c r="M466" s="664">
        <v>39</v>
      </c>
      <c r="N466" s="665">
        <v>36807.149399613067</v>
      </c>
    </row>
    <row r="467" spans="1:14" ht="14.4" customHeight="1" x14ac:dyDescent="0.3">
      <c r="A467" s="660" t="s">
        <v>572</v>
      </c>
      <c r="B467" s="661" t="s">
        <v>573</v>
      </c>
      <c r="C467" s="662" t="s">
        <v>577</v>
      </c>
      <c r="D467" s="663" t="s">
        <v>3245</v>
      </c>
      <c r="E467" s="662" t="s">
        <v>2057</v>
      </c>
      <c r="F467" s="663" t="s">
        <v>3255</v>
      </c>
      <c r="G467" s="662" t="s">
        <v>1755</v>
      </c>
      <c r="H467" s="662" t="s">
        <v>2179</v>
      </c>
      <c r="I467" s="662" t="s">
        <v>2179</v>
      </c>
      <c r="J467" s="662" t="s">
        <v>2180</v>
      </c>
      <c r="K467" s="662" t="s">
        <v>2181</v>
      </c>
      <c r="L467" s="664">
        <v>374</v>
      </c>
      <c r="M467" s="664">
        <v>5</v>
      </c>
      <c r="N467" s="665">
        <v>1870</v>
      </c>
    </row>
    <row r="468" spans="1:14" ht="14.4" customHeight="1" x14ac:dyDescent="0.3">
      <c r="A468" s="660" t="s">
        <v>572</v>
      </c>
      <c r="B468" s="661" t="s">
        <v>573</v>
      </c>
      <c r="C468" s="662" t="s">
        <v>577</v>
      </c>
      <c r="D468" s="663" t="s">
        <v>3245</v>
      </c>
      <c r="E468" s="662" t="s">
        <v>2057</v>
      </c>
      <c r="F468" s="663" t="s">
        <v>3255</v>
      </c>
      <c r="G468" s="662" t="s">
        <v>1755</v>
      </c>
      <c r="H468" s="662" t="s">
        <v>2182</v>
      </c>
      <c r="I468" s="662" t="s">
        <v>2182</v>
      </c>
      <c r="J468" s="662" t="s">
        <v>2183</v>
      </c>
      <c r="K468" s="662" t="s">
        <v>2184</v>
      </c>
      <c r="L468" s="664">
        <v>554.6570119873561</v>
      </c>
      <c r="M468" s="664">
        <v>103.5</v>
      </c>
      <c r="N468" s="665">
        <v>57407.000740691357</v>
      </c>
    </row>
    <row r="469" spans="1:14" ht="14.4" customHeight="1" x14ac:dyDescent="0.3">
      <c r="A469" s="660" t="s">
        <v>572</v>
      </c>
      <c r="B469" s="661" t="s">
        <v>573</v>
      </c>
      <c r="C469" s="662" t="s">
        <v>577</v>
      </c>
      <c r="D469" s="663" t="s">
        <v>3245</v>
      </c>
      <c r="E469" s="662" t="s">
        <v>2057</v>
      </c>
      <c r="F469" s="663" t="s">
        <v>3255</v>
      </c>
      <c r="G469" s="662" t="s">
        <v>1755</v>
      </c>
      <c r="H469" s="662" t="s">
        <v>2185</v>
      </c>
      <c r="I469" s="662" t="s">
        <v>2185</v>
      </c>
      <c r="J469" s="662" t="s">
        <v>2186</v>
      </c>
      <c r="K469" s="662" t="s">
        <v>1286</v>
      </c>
      <c r="L469" s="664">
        <v>29.939193823855248</v>
      </c>
      <c r="M469" s="664">
        <v>10</v>
      </c>
      <c r="N469" s="665">
        <v>299.39193823855248</v>
      </c>
    </row>
    <row r="470" spans="1:14" ht="14.4" customHeight="1" x14ac:dyDescent="0.3">
      <c r="A470" s="660" t="s">
        <v>572</v>
      </c>
      <c r="B470" s="661" t="s">
        <v>573</v>
      </c>
      <c r="C470" s="662" t="s">
        <v>577</v>
      </c>
      <c r="D470" s="663" t="s">
        <v>3245</v>
      </c>
      <c r="E470" s="662" t="s">
        <v>2057</v>
      </c>
      <c r="F470" s="663" t="s">
        <v>3255</v>
      </c>
      <c r="G470" s="662" t="s">
        <v>1755</v>
      </c>
      <c r="H470" s="662" t="s">
        <v>2187</v>
      </c>
      <c r="I470" s="662" t="s">
        <v>2187</v>
      </c>
      <c r="J470" s="662" t="s">
        <v>2188</v>
      </c>
      <c r="K470" s="662" t="s">
        <v>2189</v>
      </c>
      <c r="L470" s="664">
        <v>185.49209996066014</v>
      </c>
      <c r="M470" s="664">
        <v>5</v>
      </c>
      <c r="N470" s="665">
        <v>927.46049980330076</v>
      </c>
    </row>
    <row r="471" spans="1:14" ht="14.4" customHeight="1" x14ac:dyDescent="0.3">
      <c r="A471" s="660" t="s">
        <v>572</v>
      </c>
      <c r="B471" s="661" t="s">
        <v>573</v>
      </c>
      <c r="C471" s="662" t="s">
        <v>577</v>
      </c>
      <c r="D471" s="663" t="s">
        <v>3245</v>
      </c>
      <c r="E471" s="662" t="s">
        <v>2057</v>
      </c>
      <c r="F471" s="663" t="s">
        <v>3255</v>
      </c>
      <c r="G471" s="662" t="s">
        <v>1755</v>
      </c>
      <c r="H471" s="662" t="s">
        <v>2190</v>
      </c>
      <c r="I471" s="662" t="s">
        <v>2190</v>
      </c>
      <c r="J471" s="662" t="s">
        <v>2191</v>
      </c>
      <c r="K471" s="662" t="s">
        <v>2192</v>
      </c>
      <c r="L471" s="664">
        <v>221.47909090909087</v>
      </c>
      <c r="M471" s="664">
        <v>55</v>
      </c>
      <c r="N471" s="665">
        <v>12181.349999999999</v>
      </c>
    </row>
    <row r="472" spans="1:14" ht="14.4" customHeight="1" x14ac:dyDescent="0.3">
      <c r="A472" s="660" t="s">
        <v>572</v>
      </c>
      <c r="B472" s="661" t="s">
        <v>573</v>
      </c>
      <c r="C472" s="662" t="s">
        <v>577</v>
      </c>
      <c r="D472" s="663" t="s">
        <v>3245</v>
      </c>
      <c r="E472" s="662" t="s">
        <v>2057</v>
      </c>
      <c r="F472" s="663" t="s">
        <v>3255</v>
      </c>
      <c r="G472" s="662" t="s">
        <v>1755</v>
      </c>
      <c r="H472" s="662" t="s">
        <v>2193</v>
      </c>
      <c r="I472" s="662" t="s">
        <v>2193</v>
      </c>
      <c r="J472" s="662" t="s">
        <v>2194</v>
      </c>
      <c r="K472" s="662" t="s">
        <v>2195</v>
      </c>
      <c r="L472" s="664">
        <v>310.96907102111095</v>
      </c>
      <c r="M472" s="664">
        <v>6</v>
      </c>
      <c r="N472" s="665">
        <v>1865.8144261266657</v>
      </c>
    </row>
    <row r="473" spans="1:14" ht="14.4" customHeight="1" x14ac:dyDescent="0.3">
      <c r="A473" s="660" t="s">
        <v>572</v>
      </c>
      <c r="B473" s="661" t="s">
        <v>573</v>
      </c>
      <c r="C473" s="662" t="s">
        <v>577</v>
      </c>
      <c r="D473" s="663" t="s">
        <v>3245</v>
      </c>
      <c r="E473" s="662" t="s">
        <v>2057</v>
      </c>
      <c r="F473" s="663" t="s">
        <v>3255</v>
      </c>
      <c r="G473" s="662" t="s">
        <v>1755</v>
      </c>
      <c r="H473" s="662" t="s">
        <v>2196</v>
      </c>
      <c r="I473" s="662" t="s">
        <v>2196</v>
      </c>
      <c r="J473" s="662" t="s">
        <v>2197</v>
      </c>
      <c r="K473" s="662" t="s">
        <v>2192</v>
      </c>
      <c r="L473" s="664">
        <v>34.660803544482157</v>
      </c>
      <c r="M473" s="664">
        <v>166</v>
      </c>
      <c r="N473" s="665">
        <v>5753.6933883840375</v>
      </c>
    </row>
    <row r="474" spans="1:14" ht="14.4" customHeight="1" x14ac:dyDescent="0.3">
      <c r="A474" s="660" t="s">
        <v>572</v>
      </c>
      <c r="B474" s="661" t="s">
        <v>573</v>
      </c>
      <c r="C474" s="662" t="s">
        <v>577</v>
      </c>
      <c r="D474" s="663" t="s">
        <v>3245</v>
      </c>
      <c r="E474" s="662" t="s">
        <v>2057</v>
      </c>
      <c r="F474" s="663" t="s">
        <v>3255</v>
      </c>
      <c r="G474" s="662" t="s">
        <v>1755</v>
      </c>
      <c r="H474" s="662" t="s">
        <v>2198</v>
      </c>
      <c r="I474" s="662" t="s">
        <v>2198</v>
      </c>
      <c r="J474" s="662" t="s">
        <v>2199</v>
      </c>
      <c r="K474" s="662" t="s">
        <v>2200</v>
      </c>
      <c r="L474" s="664">
        <v>74.802805315230344</v>
      </c>
      <c r="M474" s="664">
        <v>262</v>
      </c>
      <c r="N474" s="665">
        <v>19598.334992590349</v>
      </c>
    </row>
    <row r="475" spans="1:14" ht="14.4" customHeight="1" x14ac:dyDescent="0.3">
      <c r="A475" s="660" t="s">
        <v>572</v>
      </c>
      <c r="B475" s="661" t="s">
        <v>573</v>
      </c>
      <c r="C475" s="662" t="s">
        <v>577</v>
      </c>
      <c r="D475" s="663" t="s">
        <v>3245</v>
      </c>
      <c r="E475" s="662" t="s">
        <v>2057</v>
      </c>
      <c r="F475" s="663" t="s">
        <v>3255</v>
      </c>
      <c r="G475" s="662" t="s">
        <v>1755</v>
      </c>
      <c r="H475" s="662" t="s">
        <v>2201</v>
      </c>
      <c r="I475" s="662" t="s">
        <v>2202</v>
      </c>
      <c r="J475" s="662" t="s">
        <v>2203</v>
      </c>
      <c r="K475" s="662" t="s">
        <v>2204</v>
      </c>
      <c r="L475" s="664">
        <v>540.79654078157807</v>
      </c>
      <c r="M475" s="664">
        <v>7</v>
      </c>
      <c r="N475" s="665">
        <v>3785.5757854710464</v>
      </c>
    </row>
    <row r="476" spans="1:14" ht="14.4" customHeight="1" x14ac:dyDescent="0.3">
      <c r="A476" s="660" t="s">
        <v>572</v>
      </c>
      <c r="B476" s="661" t="s">
        <v>573</v>
      </c>
      <c r="C476" s="662" t="s">
        <v>577</v>
      </c>
      <c r="D476" s="663" t="s">
        <v>3245</v>
      </c>
      <c r="E476" s="662" t="s">
        <v>2205</v>
      </c>
      <c r="F476" s="663" t="s">
        <v>3256</v>
      </c>
      <c r="G476" s="662"/>
      <c r="H476" s="662" t="s">
        <v>2206</v>
      </c>
      <c r="I476" s="662" t="s">
        <v>2207</v>
      </c>
      <c r="J476" s="662" t="s">
        <v>2208</v>
      </c>
      <c r="K476" s="662"/>
      <c r="L476" s="664">
        <v>30.219797620642112</v>
      </c>
      <c r="M476" s="664">
        <v>40</v>
      </c>
      <c r="N476" s="665">
        <v>1208.7919048256845</v>
      </c>
    </row>
    <row r="477" spans="1:14" ht="14.4" customHeight="1" x14ac:dyDescent="0.3">
      <c r="A477" s="660" t="s">
        <v>572</v>
      </c>
      <c r="B477" s="661" t="s">
        <v>573</v>
      </c>
      <c r="C477" s="662" t="s">
        <v>577</v>
      </c>
      <c r="D477" s="663" t="s">
        <v>3245</v>
      </c>
      <c r="E477" s="662" t="s">
        <v>2205</v>
      </c>
      <c r="F477" s="663" t="s">
        <v>3256</v>
      </c>
      <c r="G477" s="662" t="s">
        <v>625</v>
      </c>
      <c r="H477" s="662" t="s">
        <v>2209</v>
      </c>
      <c r="I477" s="662" t="s">
        <v>2210</v>
      </c>
      <c r="J477" s="662" t="s">
        <v>2211</v>
      </c>
      <c r="K477" s="662" t="s">
        <v>2212</v>
      </c>
      <c r="L477" s="664">
        <v>97.599582397309916</v>
      </c>
      <c r="M477" s="664">
        <v>3</v>
      </c>
      <c r="N477" s="665">
        <v>292.79874719192975</v>
      </c>
    </row>
    <row r="478" spans="1:14" ht="14.4" customHeight="1" x14ac:dyDescent="0.3">
      <c r="A478" s="660" t="s">
        <v>572</v>
      </c>
      <c r="B478" s="661" t="s">
        <v>573</v>
      </c>
      <c r="C478" s="662" t="s">
        <v>577</v>
      </c>
      <c r="D478" s="663" t="s">
        <v>3245</v>
      </c>
      <c r="E478" s="662" t="s">
        <v>2205</v>
      </c>
      <c r="F478" s="663" t="s">
        <v>3256</v>
      </c>
      <c r="G478" s="662" t="s">
        <v>625</v>
      </c>
      <c r="H478" s="662" t="s">
        <v>2213</v>
      </c>
      <c r="I478" s="662" t="s">
        <v>2214</v>
      </c>
      <c r="J478" s="662" t="s">
        <v>2215</v>
      </c>
      <c r="K478" s="662" t="s">
        <v>2216</v>
      </c>
      <c r="L478" s="664">
        <v>96.89</v>
      </c>
      <c r="M478" s="664">
        <v>1</v>
      </c>
      <c r="N478" s="665">
        <v>96.89</v>
      </c>
    </row>
    <row r="479" spans="1:14" ht="14.4" customHeight="1" x14ac:dyDescent="0.3">
      <c r="A479" s="660" t="s">
        <v>572</v>
      </c>
      <c r="B479" s="661" t="s">
        <v>573</v>
      </c>
      <c r="C479" s="662" t="s">
        <v>577</v>
      </c>
      <c r="D479" s="663" t="s">
        <v>3245</v>
      </c>
      <c r="E479" s="662" t="s">
        <v>2205</v>
      </c>
      <c r="F479" s="663" t="s">
        <v>3256</v>
      </c>
      <c r="G479" s="662" t="s">
        <v>625</v>
      </c>
      <c r="H479" s="662" t="s">
        <v>2217</v>
      </c>
      <c r="I479" s="662" t="s">
        <v>2218</v>
      </c>
      <c r="J479" s="662" t="s">
        <v>2219</v>
      </c>
      <c r="K479" s="662" t="s">
        <v>2220</v>
      </c>
      <c r="L479" s="664">
        <v>1758.6257436042481</v>
      </c>
      <c r="M479" s="664">
        <v>47</v>
      </c>
      <c r="N479" s="665">
        <v>82655.409949399662</v>
      </c>
    </row>
    <row r="480" spans="1:14" ht="14.4" customHeight="1" x14ac:dyDescent="0.3">
      <c r="A480" s="660" t="s">
        <v>572</v>
      </c>
      <c r="B480" s="661" t="s">
        <v>573</v>
      </c>
      <c r="C480" s="662" t="s">
        <v>577</v>
      </c>
      <c r="D480" s="663" t="s">
        <v>3245</v>
      </c>
      <c r="E480" s="662" t="s">
        <v>2205</v>
      </c>
      <c r="F480" s="663" t="s">
        <v>3256</v>
      </c>
      <c r="G480" s="662" t="s">
        <v>625</v>
      </c>
      <c r="H480" s="662" t="s">
        <v>2221</v>
      </c>
      <c r="I480" s="662" t="s">
        <v>2222</v>
      </c>
      <c r="J480" s="662" t="s">
        <v>2223</v>
      </c>
      <c r="K480" s="662" t="s">
        <v>2110</v>
      </c>
      <c r="L480" s="664">
        <v>75.360000000000014</v>
      </c>
      <c r="M480" s="664">
        <v>2</v>
      </c>
      <c r="N480" s="665">
        <v>150.72000000000003</v>
      </c>
    </row>
    <row r="481" spans="1:14" ht="14.4" customHeight="1" x14ac:dyDescent="0.3">
      <c r="A481" s="660" t="s">
        <v>572</v>
      </c>
      <c r="B481" s="661" t="s">
        <v>573</v>
      </c>
      <c r="C481" s="662" t="s">
        <v>577</v>
      </c>
      <c r="D481" s="663" t="s">
        <v>3245</v>
      </c>
      <c r="E481" s="662" t="s">
        <v>2205</v>
      </c>
      <c r="F481" s="663" t="s">
        <v>3256</v>
      </c>
      <c r="G481" s="662" t="s">
        <v>625</v>
      </c>
      <c r="H481" s="662" t="s">
        <v>2224</v>
      </c>
      <c r="I481" s="662" t="s">
        <v>2225</v>
      </c>
      <c r="J481" s="662" t="s">
        <v>2226</v>
      </c>
      <c r="K481" s="662" t="s">
        <v>2227</v>
      </c>
      <c r="L481" s="664">
        <v>92.5</v>
      </c>
      <c r="M481" s="664">
        <v>1</v>
      </c>
      <c r="N481" s="665">
        <v>92.5</v>
      </c>
    </row>
    <row r="482" spans="1:14" ht="14.4" customHeight="1" x14ac:dyDescent="0.3">
      <c r="A482" s="660" t="s">
        <v>572</v>
      </c>
      <c r="B482" s="661" t="s">
        <v>573</v>
      </c>
      <c r="C482" s="662" t="s">
        <v>577</v>
      </c>
      <c r="D482" s="663" t="s">
        <v>3245</v>
      </c>
      <c r="E482" s="662" t="s">
        <v>2205</v>
      </c>
      <c r="F482" s="663" t="s">
        <v>3256</v>
      </c>
      <c r="G482" s="662" t="s">
        <v>625</v>
      </c>
      <c r="H482" s="662" t="s">
        <v>2228</v>
      </c>
      <c r="I482" s="662" t="s">
        <v>2229</v>
      </c>
      <c r="J482" s="662" t="s">
        <v>2230</v>
      </c>
      <c r="K482" s="662" t="s">
        <v>2231</v>
      </c>
      <c r="L482" s="664">
        <v>5450</v>
      </c>
      <c r="M482" s="664">
        <v>30</v>
      </c>
      <c r="N482" s="665">
        <v>163500</v>
      </c>
    </row>
    <row r="483" spans="1:14" ht="14.4" customHeight="1" x14ac:dyDescent="0.3">
      <c r="A483" s="660" t="s">
        <v>572</v>
      </c>
      <c r="B483" s="661" t="s">
        <v>573</v>
      </c>
      <c r="C483" s="662" t="s">
        <v>577</v>
      </c>
      <c r="D483" s="663" t="s">
        <v>3245</v>
      </c>
      <c r="E483" s="662" t="s">
        <v>2205</v>
      </c>
      <c r="F483" s="663" t="s">
        <v>3256</v>
      </c>
      <c r="G483" s="662" t="s">
        <v>625</v>
      </c>
      <c r="H483" s="662" t="s">
        <v>2232</v>
      </c>
      <c r="I483" s="662" t="s">
        <v>2233</v>
      </c>
      <c r="J483" s="662" t="s">
        <v>2234</v>
      </c>
      <c r="K483" s="662" t="s">
        <v>2235</v>
      </c>
      <c r="L483" s="664">
        <v>26101.15</v>
      </c>
      <c r="M483" s="664">
        <v>0.5</v>
      </c>
      <c r="N483" s="665">
        <v>13050.575000000001</v>
      </c>
    </row>
    <row r="484" spans="1:14" ht="14.4" customHeight="1" x14ac:dyDescent="0.3">
      <c r="A484" s="660" t="s">
        <v>572</v>
      </c>
      <c r="B484" s="661" t="s">
        <v>573</v>
      </c>
      <c r="C484" s="662" t="s">
        <v>577</v>
      </c>
      <c r="D484" s="663" t="s">
        <v>3245</v>
      </c>
      <c r="E484" s="662" t="s">
        <v>2205</v>
      </c>
      <c r="F484" s="663" t="s">
        <v>3256</v>
      </c>
      <c r="G484" s="662" t="s">
        <v>625</v>
      </c>
      <c r="H484" s="662" t="s">
        <v>2236</v>
      </c>
      <c r="I484" s="662" t="s">
        <v>2237</v>
      </c>
      <c r="J484" s="662" t="s">
        <v>2238</v>
      </c>
      <c r="K484" s="662" t="s">
        <v>2239</v>
      </c>
      <c r="L484" s="664">
        <v>9991.181818181818</v>
      </c>
      <c r="M484" s="664">
        <v>11</v>
      </c>
      <c r="N484" s="665">
        <v>109903</v>
      </c>
    </row>
    <row r="485" spans="1:14" ht="14.4" customHeight="1" x14ac:dyDescent="0.3">
      <c r="A485" s="660" t="s">
        <v>572</v>
      </c>
      <c r="B485" s="661" t="s">
        <v>573</v>
      </c>
      <c r="C485" s="662" t="s">
        <v>577</v>
      </c>
      <c r="D485" s="663" t="s">
        <v>3245</v>
      </c>
      <c r="E485" s="662" t="s">
        <v>2205</v>
      </c>
      <c r="F485" s="663" t="s">
        <v>3256</v>
      </c>
      <c r="G485" s="662" t="s">
        <v>625</v>
      </c>
      <c r="H485" s="662" t="s">
        <v>2240</v>
      </c>
      <c r="I485" s="662" t="s">
        <v>2241</v>
      </c>
      <c r="J485" s="662" t="s">
        <v>2242</v>
      </c>
      <c r="K485" s="662" t="s">
        <v>2243</v>
      </c>
      <c r="L485" s="664">
        <v>523.98501966258345</v>
      </c>
      <c r="M485" s="664">
        <v>14</v>
      </c>
      <c r="N485" s="665">
        <v>7335.7902752761684</v>
      </c>
    </row>
    <row r="486" spans="1:14" ht="14.4" customHeight="1" x14ac:dyDescent="0.3">
      <c r="A486" s="660" t="s">
        <v>572</v>
      </c>
      <c r="B486" s="661" t="s">
        <v>573</v>
      </c>
      <c r="C486" s="662" t="s">
        <v>577</v>
      </c>
      <c r="D486" s="663" t="s">
        <v>3245</v>
      </c>
      <c r="E486" s="662" t="s">
        <v>2205</v>
      </c>
      <c r="F486" s="663" t="s">
        <v>3256</v>
      </c>
      <c r="G486" s="662" t="s">
        <v>1755</v>
      </c>
      <c r="H486" s="662" t="s">
        <v>2244</v>
      </c>
      <c r="I486" s="662" t="s">
        <v>2245</v>
      </c>
      <c r="J486" s="662" t="s">
        <v>2246</v>
      </c>
      <c r="K486" s="662" t="s">
        <v>2247</v>
      </c>
      <c r="L486" s="664">
        <v>2867.0608888888887</v>
      </c>
      <c r="M486" s="664">
        <v>45</v>
      </c>
      <c r="N486" s="665">
        <v>129017.73999999999</v>
      </c>
    </row>
    <row r="487" spans="1:14" ht="14.4" customHeight="1" x14ac:dyDescent="0.3">
      <c r="A487" s="660" t="s">
        <v>572</v>
      </c>
      <c r="B487" s="661" t="s">
        <v>573</v>
      </c>
      <c r="C487" s="662" t="s">
        <v>577</v>
      </c>
      <c r="D487" s="663" t="s">
        <v>3245</v>
      </c>
      <c r="E487" s="662" t="s">
        <v>2205</v>
      </c>
      <c r="F487" s="663" t="s">
        <v>3256</v>
      </c>
      <c r="G487" s="662" t="s">
        <v>1755</v>
      </c>
      <c r="H487" s="662" t="s">
        <v>2248</v>
      </c>
      <c r="I487" s="662" t="s">
        <v>2249</v>
      </c>
      <c r="J487" s="662" t="s">
        <v>2250</v>
      </c>
      <c r="K487" s="662" t="s">
        <v>2251</v>
      </c>
      <c r="L487" s="664">
        <v>5517.0499999999993</v>
      </c>
      <c r="M487" s="664">
        <v>18</v>
      </c>
      <c r="N487" s="665">
        <v>99306.9</v>
      </c>
    </row>
    <row r="488" spans="1:14" ht="14.4" customHeight="1" x14ac:dyDescent="0.3">
      <c r="A488" s="660" t="s">
        <v>572</v>
      </c>
      <c r="B488" s="661" t="s">
        <v>573</v>
      </c>
      <c r="C488" s="662" t="s">
        <v>577</v>
      </c>
      <c r="D488" s="663" t="s">
        <v>3245</v>
      </c>
      <c r="E488" s="662" t="s">
        <v>2205</v>
      </c>
      <c r="F488" s="663" t="s">
        <v>3256</v>
      </c>
      <c r="G488" s="662" t="s">
        <v>1755</v>
      </c>
      <c r="H488" s="662" t="s">
        <v>2252</v>
      </c>
      <c r="I488" s="662" t="s">
        <v>2253</v>
      </c>
      <c r="J488" s="662" t="s">
        <v>2246</v>
      </c>
      <c r="K488" s="662" t="s">
        <v>2254</v>
      </c>
      <c r="L488" s="664">
        <v>14031.270769230769</v>
      </c>
      <c r="M488" s="664">
        <v>13</v>
      </c>
      <c r="N488" s="665">
        <v>182406.52</v>
      </c>
    </row>
    <row r="489" spans="1:14" ht="14.4" customHeight="1" x14ac:dyDescent="0.3">
      <c r="A489" s="660" t="s">
        <v>572</v>
      </c>
      <c r="B489" s="661" t="s">
        <v>573</v>
      </c>
      <c r="C489" s="662" t="s">
        <v>577</v>
      </c>
      <c r="D489" s="663" t="s">
        <v>3245</v>
      </c>
      <c r="E489" s="662" t="s">
        <v>2205</v>
      </c>
      <c r="F489" s="663" t="s">
        <v>3256</v>
      </c>
      <c r="G489" s="662" t="s">
        <v>1755</v>
      </c>
      <c r="H489" s="662" t="s">
        <v>2255</v>
      </c>
      <c r="I489" s="662" t="s">
        <v>2255</v>
      </c>
      <c r="J489" s="662" t="s">
        <v>2256</v>
      </c>
      <c r="K489" s="662" t="s">
        <v>2257</v>
      </c>
      <c r="L489" s="664">
        <v>159.5</v>
      </c>
      <c r="M489" s="664">
        <v>3.5</v>
      </c>
      <c r="N489" s="665">
        <v>558.25</v>
      </c>
    </row>
    <row r="490" spans="1:14" ht="14.4" customHeight="1" x14ac:dyDescent="0.3">
      <c r="A490" s="660" t="s">
        <v>572</v>
      </c>
      <c r="B490" s="661" t="s">
        <v>573</v>
      </c>
      <c r="C490" s="662" t="s">
        <v>577</v>
      </c>
      <c r="D490" s="663" t="s">
        <v>3245</v>
      </c>
      <c r="E490" s="662" t="s">
        <v>2258</v>
      </c>
      <c r="F490" s="663" t="s">
        <v>3257</v>
      </c>
      <c r="G490" s="662" t="s">
        <v>625</v>
      </c>
      <c r="H490" s="662" t="s">
        <v>2259</v>
      </c>
      <c r="I490" s="662" t="s">
        <v>2259</v>
      </c>
      <c r="J490" s="662" t="s">
        <v>2260</v>
      </c>
      <c r="K490" s="662" t="s">
        <v>2261</v>
      </c>
      <c r="L490" s="664">
        <v>37847.597577747983</v>
      </c>
      <c r="M490" s="664">
        <v>1.0839068999999992</v>
      </c>
      <c r="N490" s="665">
        <v>41023.272162944297</v>
      </c>
    </row>
    <row r="491" spans="1:14" ht="14.4" customHeight="1" x14ac:dyDescent="0.3">
      <c r="A491" s="660" t="s">
        <v>572</v>
      </c>
      <c r="B491" s="661" t="s">
        <v>573</v>
      </c>
      <c r="C491" s="662" t="s">
        <v>577</v>
      </c>
      <c r="D491" s="663" t="s">
        <v>3245</v>
      </c>
      <c r="E491" s="662" t="s">
        <v>2258</v>
      </c>
      <c r="F491" s="663" t="s">
        <v>3257</v>
      </c>
      <c r="G491" s="662" t="s">
        <v>625</v>
      </c>
      <c r="H491" s="662" t="s">
        <v>2262</v>
      </c>
      <c r="I491" s="662" t="s">
        <v>2263</v>
      </c>
      <c r="J491" s="662" t="s">
        <v>2260</v>
      </c>
      <c r="K491" s="662" t="s">
        <v>2264</v>
      </c>
      <c r="L491" s="664">
        <v>37179.660098468979</v>
      </c>
      <c r="M491" s="664">
        <v>4.0608433000000002</v>
      </c>
      <c r="N491" s="665">
        <v>150980.77360714509</v>
      </c>
    </row>
    <row r="492" spans="1:14" ht="14.4" customHeight="1" x14ac:dyDescent="0.3">
      <c r="A492" s="660" t="s">
        <v>572</v>
      </c>
      <c r="B492" s="661" t="s">
        <v>573</v>
      </c>
      <c r="C492" s="662" t="s">
        <v>577</v>
      </c>
      <c r="D492" s="663" t="s">
        <v>3245</v>
      </c>
      <c r="E492" s="662" t="s">
        <v>2265</v>
      </c>
      <c r="F492" s="663" t="s">
        <v>3258</v>
      </c>
      <c r="G492" s="662"/>
      <c r="H492" s="662"/>
      <c r="I492" s="662" t="s">
        <v>2266</v>
      </c>
      <c r="J492" s="662" t="s">
        <v>2267</v>
      </c>
      <c r="K492" s="662"/>
      <c r="L492" s="664">
        <v>4779.5</v>
      </c>
      <c r="M492" s="664">
        <v>2</v>
      </c>
      <c r="N492" s="665">
        <v>9559</v>
      </c>
    </row>
    <row r="493" spans="1:14" ht="14.4" customHeight="1" x14ac:dyDescent="0.3">
      <c r="A493" s="660" t="s">
        <v>572</v>
      </c>
      <c r="B493" s="661" t="s">
        <v>573</v>
      </c>
      <c r="C493" s="662" t="s">
        <v>577</v>
      </c>
      <c r="D493" s="663" t="s">
        <v>3245</v>
      </c>
      <c r="E493" s="662" t="s">
        <v>2265</v>
      </c>
      <c r="F493" s="663" t="s">
        <v>3258</v>
      </c>
      <c r="G493" s="662"/>
      <c r="H493" s="662"/>
      <c r="I493" s="662" t="s">
        <v>2268</v>
      </c>
      <c r="J493" s="662" t="s">
        <v>2269</v>
      </c>
      <c r="K493" s="662"/>
      <c r="L493" s="664">
        <v>1361.6474999999998</v>
      </c>
      <c r="M493" s="664">
        <v>20</v>
      </c>
      <c r="N493" s="665">
        <v>27232.949999999997</v>
      </c>
    </row>
    <row r="494" spans="1:14" ht="14.4" customHeight="1" x14ac:dyDescent="0.3">
      <c r="A494" s="660" t="s">
        <v>572</v>
      </c>
      <c r="B494" s="661" t="s">
        <v>573</v>
      </c>
      <c r="C494" s="662" t="s">
        <v>577</v>
      </c>
      <c r="D494" s="663" t="s">
        <v>3245</v>
      </c>
      <c r="E494" s="662" t="s">
        <v>2265</v>
      </c>
      <c r="F494" s="663" t="s">
        <v>3258</v>
      </c>
      <c r="G494" s="662"/>
      <c r="H494" s="662"/>
      <c r="I494" s="662" t="s">
        <v>2270</v>
      </c>
      <c r="J494" s="662" t="s">
        <v>2271</v>
      </c>
      <c r="K494" s="662"/>
      <c r="L494" s="664">
        <v>9500</v>
      </c>
      <c r="M494" s="664">
        <v>34</v>
      </c>
      <c r="N494" s="665">
        <v>323000</v>
      </c>
    </row>
    <row r="495" spans="1:14" ht="14.4" customHeight="1" x14ac:dyDescent="0.3">
      <c r="A495" s="660" t="s">
        <v>572</v>
      </c>
      <c r="B495" s="661" t="s">
        <v>573</v>
      </c>
      <c r="C495" s="662" t="s">
        <v>577</v>
      </c>
      <c r="D495" s="663" t="s">
        <v>3245</v>
      </c>
      <c r="E495" s="662" t="s">
        <v>2265</v>
      </c>
      <c r="F495" s="663" t="s">
        <v>3258</v>
      </c>
      <c r="G495" s="662"/>
      <c r="H495" s="662"/>
      <c r="I495" s="662" t="s">
        <v>2272</v>
      </c>
      <c r="J495" s="662" t="s">
        <v>2273</v>
      </c>
      <c r="K495" s="662"/>
      <c r="L495" s="664">
        <v>4750</v>
      </c>
      <c r="M495" s="664">
        <v>2</v>
      </c>
      <c r="N495" s="665">
        <v>9500</v>
      </c>
    </row>
    <row r="496" spans="1:14" ht="14.4" customHeight="1" x14ac:dyDescent="0.3">
      <c r="A496" s="660" t="s">
        <v>572</v>
      </c>
      <c r="B496" s="661" t="s">
        <v>573</v>
      </c>
      <c r="C496" s="662" t="s">
        <v>577</v>
      </c>
      <c r="D496" s="663" t="s">
        <v>3245</v>
      </c>
      <c r="E496" s="662" t="s">
        <v>2265</v>
      </c>
      <c r="F496" s="663" t="s">
        <v>3258</v>
      </c>
      <c r="G496" s="662"/>
      <c r="H496" s="662"/>
      <c r="I496" s="662" t="s">
        <v>2274</v>
      </c>
      <c r="J496" s="662" t="s">
        <v>2275</v>
      </c>
      <c r="K496" s="662"/>
      <c r="L496" s="664">
        <v>9559</v>
      </c>
      <c r="M496" s="664">
        <v>16</v>
      </c>
      <c r="N496" s="665">
        <v>152944</v>
      </c>
    </row>
    <row r="497" spans="1:14" ht="14.4" customHeight="1" x14ac:dyDescent="0.3">
      <c r="A497" s="660" t="s">
        <v>572</v>
      </c>
      <c r="B497" s="661" t="s">
        <v>573</v>
      </c>
      <c r="C497" s="662" t="s">
        <v>577</v>
      </c>
      <c r="D497" s="663" t="s">
        <v>3245</v>
      </c>
      <c r="E497" s="662" t="s">
        <v>2265</v>
      </c>
      <c r="F497" s="663" t="s">
        <v>3258</v>
      </c>
      <c r="G497" s="662"/>
      <c r="H497" s="662"/>
      <c r="I497" s="662" t="s">
        <v>2276</v>
      </c>
      <c r="J497" s="662" t="s">
        <v>2277</v>
      </c>
      <c r="K497" s="662"/>
      <c r="L497" s="664">
        <v>2162.7272727272725</v>
      </c>
      <c r="M497" s="664">
        <v>22</v>
      </c>
      <c r="N497" s="665">
        <v>47580</v>
      </c>
    </row>
    <row r="498" spans="1:14" ht="14.4" customHeight="1" x14ac:dyDescent="0.3">
      <c r="A498" s="660" t="s">
        <v>572</v>
      </c>
      <c r="B498" s="661" t="s">
        <v>573</v>
      </c>
      <c r="C498" s="662" t="s">
        <v>577</v>
      </c>
      <c r="D498" s="663" t="s">
        <v>3245</v>
      </c>
      <c r="E498" s="662" t="s">
        <v>2265</v>
      </c>
      <c r="F498" s="663" t="s">
        <v>3258</v>
      </c>
      <c r="G498" s="662"/>
      <c r="H498" s="662"/>
      <c r="I498" s="662" t="s">
        <v>2278</v>
      </c>
      <c r="J498" s="662" t="s">
        <v>2279</v>
      </c>
      <c r="K498" s="662"/>
      <c r="L498" s="664">
        <v>8608.9</v>
      </c>
      <c r="M498" s="664">
        <v>2</v>
      </c>
      <c r="N498" s="665">
        <v>17217.8</v>
      </c>
    </row>
    <row r="499" spans="1:14" ht="14.4" customHeight="1" x14ac:dyDescent="0.3">
      <c r="A499" s="660" t="s">
        <v>572</v>
      </c>
      <c r="B499" s="661" t="s">
        <v>573</v>
      </c>
      <c r="C499" s="662" t="s">
        <v>577</v>
      </c>
      <c r="D499" s="663" t="s">
        <v>3245</v>
      </c>
      <c r="E499" s="662" t="s">
        <v>2265</v>
      </c>
      <c r="F499" s="663" t="s">
        <v>3258</v>
      </c>
      <c r="G499" s="662"/>
      <c r="H499" s="662"/>
      <c r="I499" s="662" t="s">
        <v>2280</v>
      </c>
      <c r="J499" s="662" t="s">
        <v>2281</v>
      </c>
      <c r="K499" s="662"/>
      <c r="L499" s="664">
        <v>2821</v>
      </c>
      <c r="M499" s="664">
        <v>6</v>
      </c>
      <c r="N499" s="665">
        <v>16926</v>
      </c>
    </row>
    <row r="500" spans="1:14" ht="14.4" customHeight="1" x14ac:dyDescent="0.3">
      <c r="A500" s="660" t="s">
        <v>572</v>
      </c>
      <c r="B500" s="661" t="s">
        <v>573</v>
      </c>
      <c r="C500" s="662" t="s">
        <v>577</v>
      </c>
      <c r="D500" s="663" t="s">
        <v>3245</v>
      </c>
      <c r="E500" s="662" t="s">
        <v>2265</v>
      </c>
      <c r="F500" s="663" t="s">
        <v>3258</v>
      </c>
      <c r="G500" s="662"/>
      <c r="H500" s="662"/>
      <c r="I500" s="662" t="s">
        <v>2282</v>
      </c>
      <c r="J500" s="662" t="s">
        <v>2283</v>
      </c>
      <c r="K500" s="662"/>
      <c r="L500" s="664">
        <v>4252.9044444444444</v>
      </c>
      <c r="M500" s="664">
        <v>18</v>
      </c>
      <c r="N500" s="665">
        <v>76552.28</v>
      </c>
    </row>
    <row r="501" spans="1:14" ht="14.4" customHeight="1" x14ac:dyDescent="0.3">
      <c r="A501" s="660" t="s">
        <v>572</v>
      </c>
      <c r="B501" s="661" t="s">
        <v>573</v>
      </c>
      <c r="C501" s="662" t="s">
        <v>577</v>
      </c>
      <c r="D501" s="663" t="s">
        <v>3245</v>
      </c>
      <c r="E501" s="662" t="s">
        <v>2265</v>
      </c>
      <c r="F501" s="663" t="s">
        <v>3258</v>
      </c>
      <c r="G501" s="662"/>
      <c r="H501" s="662"/>
      <c r="I501" s="662" t="s">
        <v>2284</v>
      </c>
      <c r="J501" s="662" t="s">
        <v>2285</v>
      </c>
      <c r="K501" s="662" t="s">
        <v>2286</v>
      </c>
      <c r="L501" s="664">
        <v>1287</v>
      </c>
      <c r="M501" s="664">
        <v>45</v>
      </c>
      <c r="N501" s="665">
        <v>57915</v>
      </c>
    </row>
    <row r="502" spans="1:14" ht="14.4" customHeight="1" x14ac:dyDescent="0.3">
      <c r="A502" s="660" t="s">
        <v>572</v>
      </c>
      <c r="B502" s="661" t="s">
        <v>573</v>
      </c>
      <c r="C502" s="662" t="s">
        <v>577</v>
      </c>
      <c r="D502" s="663" t="s">
        <v>3245</v>
      </c>
      <c r="E502" s="662" t="s">
        <v>2265</v>
      </c>
      <c r="F502" s="663" t="s">
        <v>3258</v>
      </c>
      <c r="G502" s="662"/>
      <c r="H502" s="662"/>
      <c r="I502" s="662" t="s">
        <v>2287</v>
      </c>
      <c r="J502" s="662" t="s">
        <v>2288</v>
      </c>
      <c r="K502" s="662" t="s">
        <v>2289</v>
      </c>
      <c r="L502" s="664">
        <v>19118</v>
      </c>
      <c r="M502" s="664">
        <v>1</v>
      </c>
      <c r="N502" s="665">
        <v>19118</v>
      </c>
    </row>
    <row r="503" spans="1:14" ht="14.4" customHeight="1" x14ac:dyDescent="0.3">
      <c r="A503" s="660" t="s">
        <v>572</v>
      </c>
      <c r="B503" s="661" t="s">
        <v>573</v>
      </c>
      <c r="C503" s="662" t="s">
        <v>577</v>
      </c>
      <c r="D503" s="663" t="s">
        <v>3245</v>
      </c>
      <c r="E503" s="662" t="s">
        <v>2265</v>
      </c>
      <c r="F503" s="663" t="s">
        <v>3258</v>
      </c>
      <c r="G503" s="662"/>
      <c r="H503" s="662"/>
      <c r="I503" s="662" t="s">
        <v>2290</v>
      </c>
      <c r="J503" s="662" t="s">
        <v>2291</v>
      </c>
      <c r="K503" s="662" t="s">
        <v>2286</v>
      </c>
      <c r="L503" s="664">
        <v>1345.3</v>
      </c>
      <c r="M503" s="664">
        <v>45</v>
      </c>
      <c r="N503" s="665">
        <v>60538.5</v>
      </c>
    </row>
    <row r="504" spans="1:14" ht="14.4" customHeight="1" x14ac:dyDescent="0.3">
      <c r="A504" s="660" t="s">
        <v>572</v>
      </c>
      <c r="B504" s="661" t="s">
        <v>573</v>
      </c>
      <c r="C504" s="662" t="s">
        <v>577</v>
      </c>
      <c r="D504" s="663" t="s">
        <v>3245</v>
      </c>
      <c r="E504" s="662" t="s">
        <v>2292</v>
      </c>
      <c r="F504" s="663" t="s">
        <v>3259</v>
      </c>
      <c r="G504" s="662"/>
      <c r="H504" s="662"/>
      <c r="I504" s="662" t="s">
        <v>2293</v>
      </c>
      <c r="J504" s="662" t="s">
        <v>2294</v>
      </c>
      <c r="K504" s="662"/>
      <c r="L504" s="664">
        <v>8505.39</v>
      </c>
      <c r="M504" s="664">
        <v>6</v>
      </c>
      <c r="N504" s="665">
        <v>51032.34</v>
      </c>
    </row>
    <row r="505" spans="1:14" ht="14.4" customHeight="1" x14ac:dyDescent="0.3">
      <c r="A505" s="660" t="s">
        <v>572</v>
      </c>
      <c r="B505" s="661" t="s">
        <v>573</v>
      </c>
      <c r="C505" s="662" t="s">
        <v>577</v>
      </c>
      <c r="D505" s="663" t="s">
        <v>3245</v>
      </c>
      <c r="E505" s="662" t="s">
        <v>2292</v>
      </c>
      <c r="F505" s="663" t="s">
        <v>3259</v>
      </c>
      <c r="G505" s="662"/>
      <c r="H505" s="662"/>
      <c r="I505" s="662" t="s">
        <v>2295</v>
      </c>
      <c r="J505" s="662" t="s">
        <v>2296</v>
      </c>
      <c r="K505" s="662"/>
      <c r="L505" s="664">
        <v>4445.99</v>
      </c>
      <c r="M505" s="664">
        <v>3</v>
      </c>
      <c r="N505" s="665">
        <v>13337.97</v>
      </c>
    </row>
    <row r="506" spans="1:14" ht="14.4" customHeight="1" x14ac:dyDescent="0.3">
      <c r="A506" s="660" t="s">
        <v>572</v>
      </c>
      <c r="B506" s="661" t="s">
        <v>573</v>
      </c>
      <c r="C506" s="662" t="s">
        <v>577</v>
      </c>
      <c r="D506" s="663" t="s">
        <v>3245</v>
      </c>
      <c r="E506" s="662" t="s">
        <v>2292</v>
      </c>
      <c r="F506" s="663" t="s">
        <v>3259</v>
      </c>
      <c r="G506" s="662"/>
      <c r="H506" s="662"/>
      <c r="I506" s="662" t="s">
        <v>2297</v>
      </c>
      <c r="J506" s="662" t="s">
        <v>2298</v>
      </c>
      <c r="K506" s="662"/>
      <c r="L506" s="664">
        <v>9384</v>
      </c>
      <c r="M506" s="664">
        <v>6</v>
      </c>
      <c r="N506" s="665">
        <v>56304</v>
      </c>
    </row>
    <row r="507" spans="1:14" ht="14.4" customHeight="1" x14ac:dyDescent="0.3">
      <c r="A507" s="660" t="s">
        <v>572</v>
      </c>
      <c r="B507" s="661" t="s">
        <v>573</v>
      </c>
      <c r="C507" s="662" t="s">
        <v>577</v>
      </c>
      <c r="D507" s="663" t="s">
        <v>3245</v>
      </c>
      <c r="E507" s="662" t="s">
        <v>2299</v>
      </c>
      <c r="F507" s="663" t="s">
        <v>3260</v>
      </c>
      <c r="G507" s="662" t="s">
        <v>625</v>
      </c>
      <c r="H507" s="662" t="s">
        <v>2300</v>
      </c>
      <c r="I507" s="662" t="s">
        <v>2301</v>
      </c>
      <c r="J507" s="662" t="s">
        <v>2302</v>
      </c>
      <c r="K507" s="662" t="s">
        <v>2303</v>
      </c>
      <c r="L507" s="664">
        <v>96463.62</v>
      </c>
      <c r="M507" s="664">
        <v>3.6639999999999997</v>
      </c>
      <c r="N507" s="665">
        <v>353442.70367999998</v>
      </c>
    </row>
    <row r="508" spans="1:14" ht="14.4" customHeight="1" x14ac:dyDescent="0.3">
      <c r="A508" s="660" t="s">
        <v>572</v>
      </c>
      <c r="B508" s="661" t="s">
        <v>573</v>
      </c>
      <c r="C508" s="662" t="s">
        <v>582</v>
      </c>
      <c r="D508" s="663" t="s">
        <v>3246</v>
      </c>
      <c r="E508" s="662" t="s">
        <v>612</v>
      </c>
      <c r="F508" s="663" t="s">
        <v>3252</v>
      </c>
      <c r="G508" s="662" t="s">
        <v>625</v>
      </c>
      <c r="H508" s="662" t="s">
        <v>626</v>
      </c>
      <c r="I508" s="662" t="s">
        <v>626</v>
      </c>
      <c r="J508" s="662" t="s">
        <v>627</v>
      </c>
      <c r="K508" s="662" t="s">
        <v>628</v>
      </c>
      <c r="L508" s="664">
        <v>171.59999999999997</v>
      </c>
      <c r="M508" s="664">
        <v>2</v>
      </c>
      <c r="N508" s="665">
        <v>343.19999999999993</v>
      </c>
    </row>
    <row r="509" spans="1:14" ht="14.4" customHeight="1" x14ac:dyDescent="0.3">
      <c r="A509" s="660" t="s">
        <v>572</v>
      </c>
      <c r="B509" s="661" t="s">
        <v>573</v>
      </c>
      <c r="C509" s="662" t="s">
        <v>582</v>
      </c>
      <c r="D509" s="663" t="s">
        <v>3246</v>
      </c>
      <c r="E509" s="662" t="s">
        <v>612</v>
      </c>
      <c r="F509" s="663" t="s">
        <v>3252</v>
      </c>
      <c r="G509" s="662" t="s">
        <v>625</v>
      </c>
      <c r="H509" s="662" t="s">
        <v>632</v>
      </c>
      <c r="I509" s="662" t="s">
        <v>632</v>
      </c>
      <c r="J509" s="662" t="s">
        <v>633</v>
      </c>
      <c r="K509" s="662" t="s">
        <v>631</v>
      </c>
      <c r="L509" s="664">
        <v>143</v>
      </c>
      <c r="M509" s="664">
        <v>1</v>
      </c>
      <c r="N509" s="665">
        <v>143</v>
      </c>
    </row>
    <row r="510" spans="1:14" ht="14.4" customHeight="1" x14ac:dyDescent="0.3">
      <c r="A510" s="660" t="s">
        <v>572</v>
      </c>
      <c r="B510" s="661" t="s">
        <v>573</v>
      </c>
      <c r="C510" s="662" t="s">
        <v>582</v>
      </c>
      <c r="D510" s="663" t="s">
        <v>3246</v>
      </c>
      <c r="E510" s="662" t="s">
        <v>612</v>
      </c>
      <c r="F510" s="663" t="s">
        <v>3252</v>
      </c>
      <c r="G510" s="662" t="s">
        <v>625</v>
      </c>
      <c r="H510" s="662" t="s">
        <v>634</v>
      </c>
      <c r="I510" s="662" t="s">
        <v>634</v>
      </c>
      <c r="J510" s="662" t="s">
        <v>633</v>
      </c>
      <c r="K510" s="662" t="s">
        <v>635</v>
      </c>
      <c r="L510" s="664">
        <v>126.50000000000003</v>
      </c>
      <c r="M510" s="664">
        <v>1</v>
      </c>
      <c r="N510" s="665">
        <v>126.50000000000003</v>
      </c>
    </row>
    <row r="511" spans="1:14" ht="14.4" customHeight="1" x14ac:dyDescent="0.3">
      <c r="A511" s="660" t="s">
        <v>572</v>
      </c>
      <c r="B511" s="661" t="s">
        <v>573</v>
      </c>
      <c r="C511" s="662" t="s">
        <v>582</v>
      </c>
      <c r="D511" s="663" t="s">
        <v>3246</v>
      </c>
      <c r="E511" s="662" t="s">
        <v>612</v>
      </c>
      <c r="F511" s="663" t="s">
        <v>3252</v>
      </c>
      <c r="G511" s="662" t="s">
        <v>625</v>
      </c>
      <c r="H511" s="662" t="s">
        <v>638</v>
      </c>
      <c r="I511" s="662" t="s">
        <v>638</v>
      </c>
      <c r="J511" s="662" t="s">
        <v>627</v>
      </c>
      <c r="K511" s="662" t="s">
        <v>639</v>
      </c>
      <c r="L511" s="664">
        <v>92.95</v>
      </c>
      <c r="M511" s="664">
        <v>1</v>
      </c>
      <c r="N511" s="665">
        <v>92.95</v>
      </c>
    </row>
    <row r="512" spans="1:14" ht="14.4" customHeight="1" x14ac:dyDescent="0.3">
      <c r="A512" s="660" t="s">
        <v>572</v>
      </c>
      <c r="B512" s="661" t="s">
        <v>573</v>
      </c>
      <c r="C512" s="662" t="s">
        <v>582</v>
      </c>
      <c r="D512" s="663" t="s">
        <v>3246</v>
      </c>
      <c r="E512" s="662" t="s">
        <v>612</v>
      </c>
      <c r="F512" s="663" t="s">
        <v>3252</v>
      </c>
      <c r="G512" s="662" t="s">
        <v>625</v>
      </c>
      <c r="H512" s="662" t="s">
        <v>650</v>
      </c>
      <c r="I512" s="662" t="s">
        <v>651</v>
      </c>
      <c r="J512" s="662" t="s">
        <v>652</v>
      </c>
      <c r="K512" s="662" t="s">
        <v>653</v>
      </c>
      <c r="L512" s="664">
        <v>87.03</v>
      </c>
      <c r="M512" s="664">
        <v>1</v>
      </c>
      <c r="N512" s="665">
        <v>87.03</v>
      </c>
    </row>
    <row r="513" spans="1:14" ht="14.4" customHeight="1" x14ac:dyDescent="0.3">
      <c r="A513" s="660" t="s">
        <v>572</v>
      </c>
      <c r="B513" s="661" t="s">
        <v>573</v>
      </c>
      <c r="C513" s="662" t="s">
        <v>582</v>
      </c>
      <c r="D513" s="663" t="s">
        <v>3246</v>
      </c>
      <c r="E513" s="662" t="s">
        <v>612</v>
      </c>
      <c r="F513" s="663" t="s">
        <v>3252</v>
      </c>
      <c r="G513" s="662" t="s">
        <v>625</v>
      </c>
      <c r="H513" s="662" t="s">
        <v>2304</v>
      </c>
      <c r="I513" s="662" t="s">
        <v>2305</v>
      </c>
      <c r="J513" s="662" t="s">
        <v>656</v>
      </c>
      <c r="K513" s="662" t="s">
        <v>1138</v>
      </c>
      <c r="L513" s="664">
        <v>96.82</v>
      </c>
      <c r="M513" s="664">
        <v>3</v>
      </c>
      <c r="N513" s="665">
        <v>290.45999999999998</v>
      </c>
    </row>
    <row r="514" spans="1:14" ht="14.4" customHeight="1" x14ac:dyDescent="0.3">
      <c r="A514" s="660" t="s">
        <v>572</v>
      </c>
      <c r="B514" s="661" t="s">
        <v>573</v>
      </c>
      <c r="C514" s="662" t="s">
        <v>582</v>
      </c>
      <c r="D514" s="663" t="s">
        <v>3246</v>
      </c>
      <c r="E514" s="662" t="s">
        <v>612</v>
      </c>
      <c r="F514" s="663" t="s">
        <v>3252</v>
      </c>
      <c r="G514" s="662" t="s">
        <v>625</v>
      </c>
      <c r="H514" s="662" t="s">
        <v>654</v>
      </c>
      <c r="I514" s="662" t="s">
        <v>655</v>
      </c>
      <c r="J514" s="662" t="s">
        <v>656</v>
      </c>
      <c r="K514" s="662" t="s">
        <v>657</v>
      </c>
      <c r="L514" s="664">
        <v>100.75989151507596</v>
      </c>
      <c r="M514" s="664">
        <v>13</v>
      </c>
      <c r="N514" s="665">
        <v>1309.8785896959876</v>
      </c>
    </row>
    <row r="515" spans="1:14" ht="14.4" customHeight="1" x14ac:dyDescent="0.3">
      <c r="A515" s="660" t="s">
        <v>572</v>
      </c>
      <c r="B515" s="661" t="s">
        <v>573</v>
      </c>
      <c r="C515" s="662" t="s">
        <v>582</v>
      </c>
      <c r="D515" s="663" t="s">
        <v>3246</v>
      </c>
      <c r="E515" s="662" t="s">
        <v>612</v>
      </c>
      <c r="F515" s="663" t="s">
        <v>3252</v>
      </c>
      <c r="G515" s="662" t="s">
        <v>625</v>
      </c>
      <c r="H515" s="662" t="s">
        <v>658</v>
      </c>
      <c r="I515" s="662" t="s">
        <v>659</v>
      </c>
      <c r="J515" s="662" t="s">
        <v>660</v>
      </c>
      <c r="K515" s="662" t="s">
        <v>661</v>
      </c>
      <c r="L515" s="664">
        <v>167.60963705851688</v>
      </c>
      <c r="M515" s="664">
        <v>34</v>
      </c>
      <c r="N515" s="665">
        <v>5698.727659989574</v>
      </c>
    </row>
    <row r="516" spans="1:14" ht="14.4" customHeight="1" x14ac:dyDescent="0.3">
      <c r="A516" s="660" t="s">
        <v>572</v>
      </c>
      <c r="B516" s="661" t="s">
        <v>573</v>
      </c>
      <c r="C516" s="662" t="s">
        <v>582</v>
      </c>
      <c r="D516" s="663" t="s">
        <v>3246</v>
      </c>
      <c r="E516" s="662" t="s">
        <v>612</v>
      </c>
      <c r="F516" s="663" t="s">
        <v>3252</v>
      </c>
      <c r="G516" s="662" t="s">
        <v>625</v>
      </c>
      <c r="H516" s="662" t="s">
        <v>662</v>
      </c>
      <c r="I516" s="662" t="s">
        <v>663</v>
      </c>
      <c r="J516" s="662" t="s">
        <v>664</v>
      </c>
      <c r="K516" s="662" t="s">
        <v>665</v>
      </c>
      <c r="L516" s="664">
        <v>64.539724464816175</v>
      </c>
      <c r="M516" s="664">
        <v>1</v>
      </c>
      <c r="N516" s="665">
        <v>64.539724464816175</v>
      </c>
    </row>
    <row r="517" spans="1:14" ht="14.4" customHeight="1" x14ac:dyDescent="0.3">
      <c r="A517" s="660" t="s">
        <v>572</v>
      </c>
      <c r="B517" s="661" t="s">
        <v>573</v>
      </c>
      <c r="C517" s="662" t="s">
        <v>582</v>
      </c>
      <c r="D517" s="663" t="s">
        <v>3246</v>
      </c>
      <c r="E517" s="662" t="s">
        <v>612</v>
      </c>
      <c r="F517" s="663" t="s">
        <v>3252</v>
      </c>
      <c r="G517" s="662" t="s">
        <v>625</v>
      </c>
      <c r="H517" s="662" t="s">
        <v>666</v>
      </c>
      <c r="I517" s="662" t="s">
        <v>667</v>
      </c>
      <c r="J517" s="662" t="s">
        <v>668</v>
      </c>
      <c r="K517" s="662" t="s">
        <v>669</v>
      </c>
      <c r="L517" s="664">
        <v>40.559975262944235</v>
      </c>
      <c r="M517" s="664">
        <v>7</v>
      </c>
      <c r="N517" s="665">
        <v>283.91982684060963</v>
      </c>
    </row>
    <row r="518" spans="1:14" ht="14.4" customHeight="1" x14ac:dyDescent="0.3">
      <c r="A518" s="660" t="s">
        <v>572</v>
      </c>
      <c r="B518" s="661" t="s">
        <v>573</v>
      </c>
      <c r="C518" s="662" t="s">
        <v>582</v>
      </c>
      <c r="D518" s="663" t="s">
        <v>3246</v>
      </c>
      <c r="E518" s="662" t="s">
        <v>612</v>
      </c>
      <c r="F518" s="663" t="s">
        <v>3252</v>
      </c>
      <c r="G518" s="662" t="s">
        <v>625</v>
      </c>
      <c r="H518" s="662" t="s">
        <v>686</v>
      </c>
      <c r="I518" s="662" t="s">
        <v>687</v>
      </c>
      <c r="J518" s="662" t="s">
        <v>688</v>
      </c>
      <c r="K518" s="662" t="s">
        <v>689</v>
      </c>
      <c r="L518" s="664">
        <v>27.749949511335615</v>
      </c>
      <c r="M518" s="664">
        <v>1</v>
      </c>
      <c r="N518" s="665">
        <v>27.749949511335615</v>
      </c>
    </row>
    <row r="519" spans="1:14" ht="14.4" customHeight="1" x14ac:dyDescent="0.3">
      <c r="A519" s="660" t="s">
        <v>572</v>
      </c>
      <c r="B519" s="661" t="s">
        <v>573</v>
      </c>
      <c r="C519" s="662" t="s">
        <v>582</v>
      </c>
      <c r="D519" s="663" t="s">
        <v>3246</v>
      </c>
      <c r="E519" s="662" t="s">
        <v>612</v>
      </c>
      <c r="F519" s="663" t="s">
        <v>3252</v>
      </c>
      <c r="G519" s="662" t="s">
        <v>625</v>
      </c>
      <c r="H519" s="662" t="s">
        <v>706</v>
      </c>
      <c r="I519" s="662" t="s">
        <v>707</v>
      </c>
      <c r="J519" s="662" t="s">
        <v>708</v>
      </c>
      <c r="K519" s="662" t="s">
        <v>709</v>
      </c>
      <c r="L519" s="664">
        <v>66.149999999999977</v>
      </c>
      <c r="M519" s="664">
        <v>2</v>
      </c>
      <c r="N519" s="665">
        <v>132.29999999999995</v>
      </c>
    </row>
    <row r="520" spans="1:14" ht="14.4" customHeight="1" x14ac:dyDescent="0.3">
      <c r="A520" s="660" t="s">
        <v>572</v>
      </c>
      <c r="B520" s="661" t="s">
        <v>573</v>
      </c>
      <c r="C520" s="662" t="s">
        <v>582</v>
      </c>
      <c r="D520" s="663" t="s">
        <v>3246</v>
      </c>
      <c r="E520" s="662" t="s">
        <v>612</v>
      </c>
      <c r="F520" s="663" t="s">
        <v>3252</v>
      </c>
      <c r="G520" s="662" t="s">
        <v>625</v>
      </c>
      <c r="H520" s="662" t="s">
        <v>714</v>
      </c>
      <c r="I520" s="662" t="s">
        <v>715</v>
      </c>
      <c r="J520" s="662" t="s">
        <v>716</v>
      </c>
      <c r="K520" s="662" t="s">
        <v>717</v>
      </c>
      <c r="L520" s="664">
        <v>57.729700516398211</v>
      </c>
      <c r="M520" s="664">
        <v>5</v>
      </c>
      <c r="N520" s="665">
        <v>288.64850258199107</v>
      </c>
    </row>
    <row r="521" spans="1:14" ht="14.4" customHeight="1" x14ac:dyDescent="0.3">
      <c r="A521" s="660" t="s">
        <v>572</v>
      </c>
      <c r="B521" s="661" t="s">
        <v>573</v>
      </c>
      <c r="C521" s="662" t="s">
        <v>582</v>
      </c>
      <c r="D521" s="663" t="s">
        <v>3246</v>
      </c>
      <c r="E521" s="662" t="s">
        <v>612</v>
      </c>
      <c r="F521" s="663" t="s">
        <v>3252</v>
      </c>
      <c r="G521" s="662" t="s">
        <v>625</v>
      </c>
      <c r="H521" s="662" t="s">
        <v>754</v>
      </c>
      <c r="I521" s="662" t="s">
        <v>754</v>
      </c>
      <c r="J521" s="662" t="s">
        <v>755</v>
      </c>
      <c r="K521" s="662" t="s">
        <v>756</v>
      </c>
      <c r="L521" s="664">
        <v>36.529956483412008</v>
      </c>
      <c r="M521" s="664">
        <v>101</v>
      </c>
      <c r="N521" s="665">
        <v>3689.5256048246129</v>
      </c>
    </row>
    <row r="522" spans="1:14" ht="14.4" customHeight="1" x14ac:dyDescent="0.3">
      <c r="A522" s="660" t="s">
        <v>572</v>
      </c>
      <c r="B522" s="661" t="s">
        <v>573</v>
      </c>
      <c r="C522" s="662" t="s">
        <v>582</v>
      </c>
      <c r="D522" s="663" t="s">
        <v>3246</v>
      </c>
      <c r="E522" s="662" t="s">
        <v>612</v>
      </c>
      <c r="F522" s="663" t="s">
        <v>3252</v>
      </c>
      <c r="G522" s="662" t="s">
        <v>625</v>
      </c>
      <c r="H522" s="662" t="s">
        <v>808</v>
      </c>
      <c r="I522" s="662" t="s">
        <v>809</v>
      </c>
      <c r="J522" s="662" t="s">
        <v>810</v>
      </c>
      <c r="K522" s="662" t="s">
        <v>811</v>
      </c>
      <c r="L522" s="664">
        <v>8.7124975153211874</v>
      </c>
      <c r="M522" s="664">
        <v>56</v>
      </c>
      <c r="N522" s="665">
        <v>487.89986085798648</v>
      </c>
    </row>
    <row r="523" spans="1:14" ht="14.4" customHeight="1" x14ac:dyDescent="0.3">
      <c r="A523" s="660" t="s">
        <v>572</v>
      </c>
      <c r="B523" s="661" t="s">
        <v>573</v>
      </c>
      <c r="C523" s="662" t="s">
        <v>582</v>
      </c>
      <c r="D523" s="663" t="s">
        <v>3246</v>
      </c>
      <c r="E523" s="662" t="s">
        <v>612</v>
      </c>
      <c r="F523" s="663" t="s">
        <v>3252</v>
      </c>
      <c r="G523" s="662" t="s">
        <v>625</v>
      </c>
      <c r="H523" s="662" t="s">
        <v>816</v>
      </c>
      <c r="I523" s="662" t="s">
        <v>817</v>
      </c>
      <c r="J523" s="662" t="s">
        <v>716</v>
      </c>
      <c r="K523" s="662" t="s">
        <v>818</v>
      </c>
      <c r="L523" s="664">
        <v>21.509823721311204</v>
      </c>
      <c r="M523" s="664">
        <v>6</v>
      </c>
      <c r="N523" s="665">
        <v>129.05894232786721</v>
      </c>
    </row>
    <row r="524" spans="1:14" ht="14.4" customHeight="1" x14ac:dyDescent="0.3">
      <c r="A524" s="660" t="s">
        <v>572</v>
      </c>
      <c r="B524" s="661" t="s">
        <v>573</v>
      </c>
      <c r="C524" s="662" t="s">
        <v>582</v>
      </c>
      <c r="D524" s="663" t="s">
        <v>3246</v>
      </c>
      <c r="E524" s="662" t="s">
        <v>612</v>
      </c>
      <c r="F524" s="663" t="s">
        <v>3252</v>
      </c>
      <c r="G524" s="662" t="s">
        <v>625</v>
      </c>
      <c r="H524" s="662" t="s">
        <v>877</v>
      </c>
      <c r="I524" s="662" t="s">
        <v>878</v>
      </c>
      <c r="J524" s="662" t="s">
        <v>879</v>
      </c>
      <c r="K524" s="662" t="s">
        <v>880</v>
      </c>
      <c r="L524" s="664">
        <v>63.87166666666667</v>
      </c>
      <c r="M524" s="664">
        <v>60</v>
      </c>
      <c r="N524" s="665">
        <v>3832.3</v>
      </c>
    </row>
    <row r="525" spans="1:14" ht="14.4" customHeight="1" x14ac:dyDescent="0.3">
      <c r="A525" s="660" t="s">
        <v>572</v>
      </c>
      <c r="B525" s="661" t="s">
        <v>573</v>
      </c>
      <c r="C525" s="662" t="s">
        <v>582</v>
      </c>
      <c r="D525" s="663" t="s">
        <v>3246</v>
      </c>
      <c r="E525" s="662" t="s">
        <v>612</v>
      </c>
      <c r="F525" s="663" t="s">
        <v>3252</v>
      </c>
      <c r="G525" s="662" t="s">
        <v>625</v>
      </c>
      <c r="H525" s="662" t="s">
        <v>885</v>
      </c>
      <c r="I525" s="662" t="s">
        <v>886</v>
      </c>
      <c r="J525" s="662" t="s">
        <v>887</v>
      </c>
      <c r="K525" s="662" t="s">
        <v>888</v>
      </c>
      <c r="L525" s="664">
        <v>123.95861483069073</v>
      </c>
      <c r="M525" s="664">
        <v>2</v>
      </c>
      <c r="N525" s="665">
        <v>247.91722966138147</v>
      </c>
    </row>
    <row r="526" spans="1:14" ht="14.4" customHeight="1" x14ac:dyDescent="0.3">
      <c r="A526" s="660" t="s">
        <v>572</v>
      </c>
      <c r="B526" s="661" t="s">
        <v>573</v>
      </c>
      <c r="C526" s="662" t="s">
        <v>582</v>
      </c>
      <c r="D526" s="663" t="s">
        <v>3246</v>
      </c>
      <c r="E526" s="662" t="s">
        <v>612</v>
      </c>
      <c r="F526" s="663" t="s">
        <v>3252</v>
      </c>
      <c r="G526" s="662" t="s">
        <v>625</v>
      </c>
      <c r="H526" s="662" t="s">
        <v>889</v>
      </c>
      <c r="I526" s="662" t="s">
        <v>890</v>
      </c>
      <c r="J526" s="662" t="s">
        <v>887</v>
      </c>
      <c r="K526" s="662" t="s">
        <v>891</v>
      </c>
      <c r="L526" s="664">
        <v>138.14641135493366</v>
      </c>
      <c r="M526" s="664">
        <v>3</v>
      </c>
      <c r="N526" s="665">
        <v>414.43923406480098</v>
      </c>
    </row>
    <row r="527" spans="1:14" ht="14.4" customHeight="1" x14ac:dyDescent="0.3">
      <c r="A527" s="660" t="s">
        <v>572</v>
      </c>
      <c r="B527" s="661" t="s">
        <v>573</v>
      </c>
      <c r="C527" s="662" t="s">
        <v>582</v>
      </c>
      <c r="D527" s="663" t="s">
        <v>3246</v>
      </c>
      <c r="E527" s="662" t="s">
        <v>612</v>
      </c>
      <c r="F527" s="663" t="s">
        <v>3252</v>
      </c>
      <c r="G527" s="662" t="s">
        <v>625</v>
      </c>
      <c r="H527" s="662" t="s">
        <v>896</v>
      </c>
      <c r="I527" s="662" t="s">
        <v>897</v>
      </c>
      <c r="J527" s="662" t="s">
        <v>898</v>
      </c>
      <c r="K527" s="662" t="s">
        <v>899</v>
      </c>
      <c r="L527" s="664">
        <v>42.69</v>
      </c>
      <c r="M527" s="664">
        <v>8</v>
      </c>
      <c r="N527" s="665">
        <v>341.52</v>
      </c>
    </row>
    <row r="528" spans="1:14" ht="14.4" customHeight="1" x14ac:dyDescent="0.3">
      <c r="A528" s="660" t="s">
        <v>572</v>
      </c>
      <c r="B528" s="661" t="s">
        <v>573</v>
      </c>
      <c r="C528" s="662" t="s">
        <v>582</v>
      </c>
      <c r="D528" s="663" t="s">
        <v>3246</v>
      </c>
      <c r="E528" s="662" t="s">
        <v>612</v>
      </c>
      <c r="F528" s="663" t="s">
        <v>3252</v>
      </c>
      <c r="G528" s="662" t="s">
        <v>625</v>
      </c>
      <c r="H528" s="662" t="s">
        <v>904</v>
      </c>
      <c r="I528" s="662" t="s">
        <v>904</v>
      </c>
      <c r="J528" s="662" t="s">
        <v>905</v>
      </c>
      <c r="K528" s="662" t="s">
        <v>906</v>
      </c>
      <c r="L528" s="664">
        <v>106.44894775384506</v>
      </c>
      <c r="M528" s="664">
        <v>2</v>
      </c>
      <c r="N528" s="665">
        <v>212.89789550769012</v>
      </c>
    </row>
    <row r="529" spans="1:14" ht="14.4" customHeight="1" x14ac:dyDescent="0.3">
      <c r="A529" s="660" t="s">
        <v>572</v>
      </c>
      <c r="B529" s="661" t="s">
        <v>573</v>
      </c>
      <c r="C529" s="662" t="s">
        <v>582</v>
      </c>
      <c r="D529" s="663" t="s">
        <v>3246</v>
      </c>
      <c r="E529" s="662" t="s">
        <v>612</v>
      </c>
      <c r="F529" s="663" t="s">
        <v>3252</v>
      </c>
      <c r="G529" s="662" t="s">
        <v>625</v>
      </c>
      <c r="H529" s="662" t="s">
        <v>911</v>
      </c>
      <c r="I529" s="662" t="s">
        <v>912</v>
      </c>
      <c r="J529" s="662" t="s">
        <v>909</v>
      </c>
      <c r="K529" s="662" t="s">
        <v>913</v>
      </c>
      <c r="L529" s="664">
        <v>279.74723470303576</v>
      </c>
      <c r="M529" s="664">
        <v>1</v>
      </c>
      <c r="N529" s="665">
        <v>279.74723470303576</v>
      </c>
    </row>
    <row r="530" spans="1:14" ht="14.4" customHeight="1" x14ac:dyDescent="0.3">
      <c r="A530" s="660" t="s">
        <v>572</v>
      </c>
      <c r="B530" s="661" t="s">
        <v>573</v>
      </c>
      <c r="C530" s="662" t="s">
        <v>582</v>
      </c>
      <c r="D530" s="663" t="s">
        <v>3246</v>
      </c>
      <c r="E530" s="662" t="s">
        <v>612</v>
      </c>
      <c r="F530" s="663" t="s">
        <v>3252</v>
      </c>
      <c r="G530" s="662" t="s">
        <v>625</v>
      </c>
      <c r="H530" s="662" t="s">
        <v>929</v>
      </c>
      <c r="I530" s="662" t="s">
        <v>930</v>
      </c>
      <c r="J530" s="662" t="s">
        <v>931</v>
      </c>
      <c r="K530" s="662" t="s">
        <v>932</v>
      </c>
      <c r="L530" s="664">
        <v>9.3748651619694243</v>
      </c>
      <c r="M530" s="664">
        <v>74</v>
      </c>
      <c r="N530" s="665">
        <v>693.74002198573737</v>
      </c>
    </row>
    <row r="531" spans="1:14" ht="14.4" customHeight="1" x14ac:dyDescent="0.3">
      <c r="A531" s="660" t="s">
        <v>572</v>
      </c>
      <c r="B531" s="661" t="s">
        <v>573</v>
      </c>
      <c r="C531" s="662" t="s">
        <v>582</v>
      </c>
      <c r="D531" s="663" t="s">
        <v>3246</v>
      </c>
      <c r="E531" s="662" t="s">
        <v>612</v>
      </c>
      <c r="F531" s="663" t="s">
        <v>3252</v>
      </c>
      <c r="G531" s="662" t="s">
        <v>625</v>
      </c>
      <c r="H531" s="662" t="s">
        <v>976</v>
      </c>
      <c r="I531" s="662" t="s">
        <v>977</v>
      </c>
      <c r="J531" s="662" t="s">
        <v>978</v>
      </c>
      <c r="K531" s="662" t="s">
        <v>979</v>
      </c>
      <c r="L531" s="664">
        <v>112.95946322156917</v>
      </c>
      <c r="M531" s="664">
        <v>4</v>
      </c>
      <c r="N531" s="665">
        <v>451.83785288627666</v>
      </c>
    </row>
    <row r="532" spans="1:14" ht="14.4" customHeight="1" x14ac:dyDescent="0.3">
      <c r="A532" s="660" t="s">
        <v>572</v>
      </c>
      <c r="B532" s="661" t="s">
        <v>573</v>
      </c>
      <c r="C532" s="662" t="s">
        <v>582</v>
      </c>
      <c r="D532" s="663" t="s">
        <v>3246</v>
      </c>
      <c r="E532" s="662" t="s">
        <v>612</v>
      </c>
      <c r="F532" s="663" t="s">
        <v>3252</v>
      </c>
      <c r="G532" s="662" t="s">
        <v>625</v>
      </c>
      <c r="H532" s="662" t="s">
        <v>996</v>
      </c>
      <c r="I532" s="662" t="s">
        <v>997</v>
      </c>
      <c r="J532" s="662" t="s">
        <v>998</v>
      </c>
      <c r="K532" s="662" t="s">
        <v>999</v>
      </c>
      <c r="L532" s="664">
        <v>97.1</v>
      </c>
      <c r="M532" s="664">
        <v>1</v>
      </c>
      <c r="N532" s="665">
        <v>97.1</v>
      </c>
    </row>
    <row r="533" spans="1:14" ht="14.4" customHeight="1" x14ac:dyDescent="0.3">
      <c r="A533" s="660" t="s">
        <v>572</v>
      </c>
      <c r="B533" s="661" t="s">
        <v>573</v>
      </c>
      <c r="C533" s="662" t="s">
        <v>582</v>
      </c>
      <c r="D533" s="663" t="s">
        <v>3246</v>
      </c>
      <c r="E533" s="662" t="s">
        <v>612</v>
      </c>
      <c r="F533" s="663" t="s">
        <v>3252</v>
      </c>
      <c r="G533" s="662" t="s">
        <v>625</v>
      </c>
      <c r="H533" s="662" t="s">
        <v>2306</v>
      </c>
      <c r="I533" s="662" t="s">
        <v>2307</v>
      </c>
      <c r="J533" s="662" t="s">
        <v>1021</v>
      </c>
      <c r="K533" s="662" t="s">
        <v>2308</v>
      </c>
      <c r="L533" s="664">
        <v>18.249999999999996</v>
      </c>
      <c r="M533" s="664">
        <v>11</v>
      </c>
      <c r="N533" s="665">
        <v>200.74999999999994</v>
      </c>
    </row>
    <row r="534" spans="1:14" ht="14.4" customHeight="1" x14ac:dyDescent="0.3">
      <c r="A534" s="660" t="s">
        <v>572</v>
      </c>
      <c r="B534" s="661" t="s">
        <v>573</v>
      </c>
      <c r="C534" s="662" t="s">
        <v>582</v>
      </c>
      <c r="D534" s="663" t="s">
        <v>3246</v>
      </c>
      <c r="E534" s="662" t="s">
        <v>612</v>
      </c>
      <c r="F534" s="663" t="s">
        <v>3252</v>
      </c>
      <c r="G534" s="662" t="s">
        <v>625</v>
      </c>
      <c r="H534" s="662" t="s">
        <v>1019</v>
      </c>
      <c r="I534" s="662" t="s">
        <v>1020</v>
      </c>
      <c r="J534" s="662" t="s">
        <v>1021</v>
      </c>
      <c r="K534" s="662" t="s">
        <v>1022</v>
      </c>
      <c r="L534" s="664">
        <v>26.885968348178441</v>
      </c>
      <c r="M534" s="664">
        <v>25</v>
      </c>
      <c r="N534" s="665">
        <v>672.14920870446099</v>
      </c>
    </row>
    <row r="535" spans="1:14" ht="14.4" customHeight="1" x14ac:dyDescent="0.3">
      <c r="A535" s="660" t="s">
        <v>572</v>
      </c>
      <c r="B535" s="661" t="s">
        <v>573</v>
      </c>
      <c r="C535" s="662" t="s">
        <v>582</v>
      </c>
      <c r="D535" s="663" t="s">
        <v>3246</v>
      </c>
      <c r="E535" s="662" t="s">
        <v>612</v>
      </c>
      <c r="F535" s="663" t="s">
        <v>3252</v>
      </c>
      <c r="G535" s="662" t="s">
        <v>625</v>
      </c>
      <c r="H535" s="662" t="s">
        <v>1104</v>
      </c>
      <c r="I535" s="662" t="s">
        <v>1105</v>
      </c>
      <c r="J535" s="662" t="s">
        <v>1106</v>
      </c>
      <c r="K535" s="662" t="s">
        <v>1107</v>
      </c>
      <c r="L535" s="664">
        <v>14.560064697275774</v>
      </c>
      <c r="M535" s="664">
        <v>5</v>
      </c>
      <c r="N535" s="665">
        <v>72.800323486378872</v>
      </c>
    </row>
    <row r="536" spans="1:14" ht="14.4" customHeight="1" x14ac:dyDescent="0.3">
      <c r="A536" s="660" t="s">
        <v>572</v>
      </c>
      <c r="B536" s="661" t="s">
        <v>573</v>
      </c>
      <c r="C536" s="662" t="s">
        <v>582</v>
      </c>
      <c r="D536" s="663" t="s">
        <v>3246</v>
      </c>
      <c r="E536" s="662" t="s">
        <v>612</v>
      </c>
      <c r="F536" s="663" t="s">
        <v>3252</v>
      </c>
      <c r="G536" s="662" t="s">
        <v>625</v>
      </c>
      <c r="H536" s="662" t="s">
        <v>1108</v>
      </c>
      <c r="I536" s="662" t="s">
        <v>1109</v>
      </c>
      <c r="J536" s="662" t="s">
        <v>1110</v>
      </c>
      <c r="K536" s="662" t="s">
        <v>1111</v>
      </c>
      <c r="L536" s="664">
        <v>9.4204861872812344</v>
      </c>
      <c r="M536" s="664">
        <v>241</v>
      </c>
      <c r="N536" s="665">
        <v>2270.3371711347777</v>
      </c>
    </row>
    <row r="537" spans="1:14" ht="14.4" customHeight="1" x14ac:dyDescent="0.3">
      <c r="A537" s="660" t="s">
        <v>572</v>
      </c>
      <c r="B537" s="661" t="s">
        <v>573</v>
      </c>
      <c r="C537" s="662" t="s">
        <v>582</v>
      </c>
      <c r="D537" s="663" t="s">
        <v>3246</v>
      </c>
      <c r="E537" s="662" t="s">
        <v>612</v>
      </c>
      <c r="F537" s="663" t="s">
        <v>3252</v>
      </c>
      <c r="G537" s="662" t="s">
        <v>625</v>
      </c>
      <c r="H537" s="662" t="s">
        <v>2309</v>
      </c>
      <c r="I537" s="662" t="s">
        <v>215</v>
      </c>
      <c r="J537" s="662" t="s">
        <v>2310</v>
      </c>
      <c r="K537" s="662"/>
      <c r="L537" s="664">
        <v>75.165304929522549</v>
      </c>
      <c r="M537" s="664">
        <v>17</v>
      </c>
      <c r="N537" s="665">
        <v>1277.8101838018833</v>
      </c>
    </row>
    <row r="538" spans="1:14" ht="14.4" customHeight="1" x14ac:dyDescent="0.3">
      <c r="A538" s="660" t="s">
        <v>572</v>
      </c>
      <c r="B538" s="661" t="s">
        <v>573</v>
      </c>
      <c r="C538" s="662" t="s">
        <v>582</v>
      </c>
      <c r="D538" s="663" t="s">
        <v>3246</v>
      </c>
      <c r="E538" s="662" t="s">
        <v>612</v>
      </c>
      <c r="F538" s="663" t="s">
        <v>3252</v>
      </c>
      <c r="G538" s="662" t="s">
        <v>625</v>
      </c>
      <c r="H538" s="662" t="s">
        <v>2311</v>
      </c>
      <c r="I538" s="662" t="s">
        <v>215</v>
      </c>
      <c r="J538" s="662" t="s">
        <v>2312</v>
      </c>
      <c r="K538" s="662"/>
      <c r="L538" s="664">
        <v>70.769718614133453</v>
      </c>
      <c r="M538" s="664">
        <v>1</v>
      </c>
      <c r="N538" s="665">
        <v>70.769718614133453</v>
      </c>
    </row>
    <row r="539" spans="1:14" ht="14.4" customHeight="1" x14ac:dyDescent="0.3">
      <c r="A539" s="660" t="s">
        <v>572</v>
      </c>
      <c r="B539" s="661" t="s">
        <v>573</v>
      </c>
      <c r="C539" s="662" t="s">
        <v>582</v>
      </c>
      <c r="D539" s="663" t="s">
        <v>3246</v>
      </c>
      <c r="E539" s="662" t="s">
        <v>612</v>
      </c>
      <c r="F539" s="663" t="s">
        <v>3252</v>
      </c>
      <c r="G539" s="662" t="s">
        <v>625</v>
      </c>
      <c r="H539" s="662" t="s">
        <v>1135</v>
      </c>
      <c r="I539" s="662" t="s">
        <v>1136</v>
      </c>
      <c r="J539" s="662" t="s">
        <v>1137</v>
      </c>
      <c r="K539" s="662" t="s">
        <v>1138</v>
      </c>
      <c r="L539" s="664">
        <v>71.127668386776378</v>
      </c>
      <c r="M539" s="664">
        <v>2</v>
      </c>
      <c r="N539" s="665">
        <v>142.25533677355276</v>
      </c>
    </row>
    <row r="540" spans="1:14" ht="14.4" customHeight="1" x14ac:dyDescent="0.3">
      <c r="A540" s="660" t="s">
        <v>572</v>
      </c>
      <c r="B540" s="661" t="s">
        <v>573</v>
      </c>
      <c r="C540" s="662" t="s">
        <v>582</v>
      </c>
      <c r="D540" s="663" t="s">
        <v>3246</v>
      </c>
      <c r="E540" s="662" t="s">
        <v>612</v>
      </c>
      <c r="F540" s="663" t="s">
        <v>3252</v>
      </c>
      <c r="G540" s="662" t="s">
        <v>625</v>
      </c>
      <c r="H540" s="662" t="s">
        <v>1147</v>
      </c>
      <c r="I540" s="662" t="s">
        <v>1148</v>
      </c>
      <c r="J540" s="662" t="s">
        <v>1149</v>
      </c>
      <c r="K540" s="662" t="s">
        <v>1150</v>
      </c>
      <c r="L540" s="664">
        <v>85.75</v>
      </c>
      <c r="M540" s="664">
        <v>3</v>
      </c>
      <c r="N540" s="665">
        <v>257.25</v>
      </c>
    </row>
    <row r="541" spans="1:14" ht="14.4" customHeight="1" x14ac:dyDescent="0.3">
      <c r="A541" s="660" t="s">
        <v>572</v>
      </c>
      <c r="B541" s="661" t="s">
        <v>573</v>
      </c>
      <c r="C541" s="662" t="s">
        <v>582</v>
      </c>
      <c r="D541" s="663" t="s">
        <v>3246</v>
      </c>
      <c r="E541" s="662" t="s">
        <v>612</v>
      </c>
      <c r="F541" s="663" t="s">
        <v>3252</v>
      </c>
      <c r="G541" s="662" t="s">
        <v>625</v>
      </c>
      <c r="H541" s="662" t="s">
        <v>1151</v>
      </c>
      <c r="I541" s="662" t="s">
        <v>1152</v>
      </c>
      <c r="J541" s="662" t="s">
        <v>1153</v>
      </c>
      <c r="K541" s="662" t="s">
        <v>1154</v>
      </c>
      <c r="L541" s="664">
        <v>19.351270794210571</v>
      </c>
      <c r="M541" s="664">
        <v>26</v>
      </c>
      <c r="N541" s="665">
        <v>503.13304064947488</v>
      </c>
    </row>
    <row r="542" spans="1:14" ht="14.4" customHeight="1" x14ac:dyDescent="0.3">
      <c r="A542" s="660" t="s">
        <v>572</v>
      </c>
      <c r="B542" s="661" t="s">
        <v>573</v>
      </c>
      <c r="C542" s="662" t="s">
        <v>582</v>
      </c>
      <c r="D542" s="663" t="s">
        <v>3246</v>
      </c>
      <c r="E542" s="662" t="s">
        <v>612</v>
      </c>
      <c r="F542" s="663" t="s">
        <v>3252</v>
      </c>
      <c r="G542" s="662" t="s">
        <v>625</v>
      </c>
      <c r="H542" s="662" t="s">
        <v>2313</v>
      </c>
      <c r="I542" s="662" t="s">
        <v>2314</v>
      </c>
      <c r="J542" s="662" t="s">
        <v>1348</v>
      </c>
      <c r="K542" s="662" t="s">
        <v>2315</v>
      </c>
      <c r="L542" s="664">
        <v>531.27</v>
      </c>
      <c r="M542" s="664">
        <v>7</v>
      </c>
      <c r="N542" s="665">
        <v>3718.89</v>
      </c>
    </row>
    <row r="543" spans="1:14" ht="14.4" customHeight="1" x14ac:dyDescent="0.3">
      <c r="A543" s="660" t="s">
        <v>572</v>
      </c>
      <c r="B543" s="661" t="s">
        <v>573</v>
      </c>
      <c r="C543" s="662" t="s">
        <v>582</v>
      </c>
      <c r="D543" s="663" t="s">
        <v>3246</v>
      </c>
      <c r="E543" s="662" t="s">
        <v>612</v>
      </c>
      <c r="F543" s="663" t="s">
        <v>3252</v>
      </c>
      <c r="G543" s="662" t="s">
        <v>625</v>
      </c>
      <c r="H543" s="662" t="s">
        <v>2316</v>
      </c>
      <c r="I543" s="662" t="s">
        <v>2317</v>
      </c>
      <c r="J543" s="662" t="s">
        <v>1348</v>
      </c>
      <c r="K543" s="662" t="s">
        <v>2318</v>
      </c>
      <c r="L543" s="664">
        <v>314.61750000000006</v>
      </c>
      <c r="M543" s="664">
        <v>8</v>
      </c>
      <c r="N543" s="665">
        <v>2516.9400000000005</v>
      </c>
    </row>
    <row r="544" spans="1:14" ht="14.4" customHeight="1" x14ac:dyDescent="0.3">
      <c r="A544" s="660" t="s">
        <v>572</v>
      </c>
      <c r="B544" s="661" t="s">
        <v>573</v>
      </c>
      <c r="C544" s="662" t="s">
        <v>582</v>
      </c>
      <c r="D544" s="663" t="s">
        <v>3246</v>
      </c>
      <c r="E544" s="662" t="s">
        <v>612</v>
      </c>
      <c r="F544" s="663" t="s">
        <v>3252</v>
      </c>
      <c r="G544" s="662" t="s">
        <v>625</v>
      </c>
      <c r="H544" s="662" t="s">
        <v>2319</v>
      </c>
      <c r="I544" s="662" t="s">
        <v>2320</v>
      </c>
      <c r="J544" s="662" t="s">
        <v>1348</v>
      </c>
      <c r="K544" s="662" t="s">
        <v>2321</v>
      </c>
      <c r="L544" s="664">
        <v>235.62</v>
      </c>
      <c r="M544" s="664">
        <v>4</v>
      </c>
      <c r="N544" s="665">
        <v>942.48</v>
      </c>
    </row>
    <row r="545" spans="1:14" ht="14.4" customHeight="1" x14ac:dyDescent="0.3">
      <c r="A545" s="660" t="s">
        <v>572</v>
      </c>
      <c r="B545" s="661" t="s">
        <v>573</v>
      </c>
      <c r="C545" s="662" t="s">
        <v>582</v>
      </c>
      <c r="D545" s="663" t="s">
        <v>3246</v>
      </c>
      <c r="E545" s="662" t="s">
        <v>612</v>
      </c>
      <c r="F545" s="663" t="s">
        <v>3252</v>
      </c>
      <c r="G545" s="662" t="s">
        <v>625</v>
      </c>
      <c r="H545" s="662" t="s">
        <v>2322</v>
      </c>
      <c r="I545" s="662" t="s">
        <v>2323</v>
      </c>
      <c r="J545" s="662" t="s">
        <v>2324</v>
      </c>
      <c r="K545" s="662" t="s">
        <v>2325</v>
      </c>
      <c r="L545" s="664">
        <v>32.889999999999972</v>
      </c>
      <c r="M545" s="664">
        <v>2</v>
      </c>
      <c r="N545" s="665">
        <v>65.779999999999944</v>
      </c>
    </row>
    <row r="546" spans="1:14" ht="14.4" customHeight="1" x14ac:dyDescent="0.3">
      <c r="A546" s="660" t="s">
        <v>572</v>
      </c>
      <c r="B546" s="661" t="s">
        <v>573</v>
      </c>
      <c r="C546" s="662" t="s">
        <v>582</v>
      </c>
      <c r="D546" s="663" t="s">
        <v>3246</v>
      </c>
      <c r="E546" s="662" t="s">
        <v>612</v>
      </c>
      <c r="F546" s="663" t="s">
        <v>3252</v>
      </c>
      <c r="G546" s="662" t="s">
        <v>625</v>
      </c>
      <c r="H546" s="662" t="s">
        <v>1188</v>
      </c>
      <c r="I546" s="662" t="s">
        <v>1189</v>
      </c>
      <c r="J546" s="662" t="s">
        <v>1190</v>
      </c>
      <c r="K546" s="662" t="s">
        <v>1191</v>
      </c>
      <c r="L546" s="664">
        <v>104.0699964200565</v>
      </c>
      <c r="M546" s="664">
        <v>2</v>
      </c>
      <c r="N546" s="665">
        <v>208.139992840113</v>
      </c>
    </row>
    <row r="547" spans="1:14" ht="14.4" customHeight="1" x14ac:dyDescent="0.3">
      <c r="A547" s="660" t="s">
        <v>572</v>
      </c>
      <c r="B547" s="661" t="s">
        <v>573</v>
      </c>
      <c r="C547" s="662" t="s">
        <v>582</v>
      </c>
      <c r="D547" s="663" t="s">
        <v>3246</v>
      </c>
      <c r="E547" s="662" t="s">
        <v>612</v>
      </c>
      <c r="F547" s="663" t="s">
        <v>3252</v>
      </c>
      <c r="G547" s="662" t="s">
        <v>625</v>
      </c>
      <c r="H547" s="662" t="s">
        <v>2326</v>
      </c>
      <c r="I547" s="662" t="s">
        <v>2327</v>
      </c>
      <c r="J547" s="662" t="s">
        <v>2328</v>
      </c>
      <c r="K547" s="662" t="s">
        <v>2329</v>
      </c>
      <c r="L547" s="664">
        <v>67.390126252443025</v>
      </c>
      <c r="M547" s="664">
        <v>4</v>
      </c>
      <c r="N547" s="665">
        <v>269.5605050097721</v>
      </c>
    </row>
    <row r="548" spans="1:14" ht="14.4" customHeight="1" x14ac:dyDescent="0.3">
      <c r="A548" s="660" t="s">
        <v>572</v>
      </c>
      <c r="B548" s="661" t="s">
        <v>573</v>
      </c>
      <c r="C548" s="662" t="s">
        <v>582</v>
      </c>
      <c r="D548" s="663" t="s">
        <v>3246</v>
      </c>
      <c r="E548" s="662" t="s">
        <v>612</v>
      </c>
      <c r="F548" s="663" t="s">
        <v>3252</v>
      </c>
      <c r="G548" s="662" t="s">
        <v>625</v>
      </c>
      <c r="H548" s="662" t="s">
        <v>2330</v>
      </c>
      <c r="I548" s="662" t="s">
        <v>2330</v>
      </c>
      <c r="J548" s="662" t="s">
        <v>2331</v>
      </c>
      <c r="K548" s="662" t="s">
        <v>2332</v>
      </c>
      <c r="L548" s="664">
        <v>2556.8790781516091</v>
      </c>
      <c r="M548" s="664">
        <v>21</v>
      </c>
      <c r="N548" s="665">
        <v>53694.460641183789</v>
      </c>
    </row>
    <row r="549" spans="1:14" ht="14.4" customHeight="1" x14ac:dyDescent="0.3">
      <c r="A549" s="660" t="s">
        <v>572</v>
      </c>
      <c r="B549" s="661" t="s">
        <v>573</v>
      </c>
      <c r="C549" s="662" t="s">
        <v>582</v>
      </c>
      <c r="D549" s="663" t="s">
        <v>3246</v>
      </c>
      <c r="E549" s="662" t="s">
        <v>612</v>
      </c>
      <c r="F549" s="663" t="s">
        <v>3252</v>
      </c>
      <c r="G549" s="662" t="s">
        <v>625</v>
      </c>
      <c r="H549" s="662" t="s">
        <v>2333</v>
      </c>
      <c r="I549" s="662" t="s">
        <v>2334</v>
      </c>
      <c r="J549" s="662" t="s">
        <v>771</v>
      </c>
      <c r="K549" s="662" t="s">
        <v>2335</v>
      </c>
      <c r="L549" s="664">
        <v>37.819841630925112</v>
      </c>
      <c r="M549" s="664">
        <v>3</v>
      </c>
      <c r="N549" s="665">
        <v>113.45952489277533</v>
      </c>
    </row>
    <row r="550" spans="1:14" ht="14.4" customHeight="1" x14ac:dyDescent="0.3">
      <c r="A550" s="660" t="s">
        <v>572</v>
      </c>
      <c r="B550" s="661" t="s">
        <v>573</v>
      </c>
      <c r="C550" s="662" t="s">
        <v>582</v>
      </c>
      <c r="D550" s="663" t="s">
        <v>3246</v>
      </c>
      <c r="E550" s="662" t="s">
        <v>612</v>
      </c>
      <c r="F550" s="663" t="s">
        <v>3252</v>
      </c>
      <c r="G550" s="662" t="s">
        <v>625</v>
      </c>
      <c r="H550" s="662" t="s">
        <v>1275</v>
      </c>
      <c r="I550" s="662" t="s">
        <v>1276</v>
      </c>
      <c r="J550" s="662" t="s">
        <v>1277</v>
      </c>
      <c r="K550" s="662" t="s">
        <v>1278</v>
      </c>
      <c r="L550" s="664">
        <v>635.30266288575262</v>
      </c>
      <c r="M550" s="664">
        <v>16.041918099999997</v>
      </c>
      <c r="N550" s="665">
        <v>10191.473286725151</v>
      </c>
    </row>
    <row r="551" spans="1:14" ht="14.4" customHeight="1" x14ac:dyDescent="0.3">
      <c r="A551" s="660" t="s">
        <v>572</v>
      </c>
      <c r="B551" s="661" t="s">
        <v>573</v>
      </c>
      <c r="C551" s="662" t="s">
        <v>582</v>
      </c>
      <c r="D551" s="663" t="s">
        <v>3246</v>
      </c>
      <c r="E551" s="662" t="s">
        <v>612</v>
      </c>
      <c r="F551" s="663" t="s">
        <v>3252</v>
      </c>
      <c r="G551" s="662" t="s">
        <v>625</v>
      </c>
      <c r="H551" s="662" t="s">
        <v>1279</v>
      </c>
      <c r="I551" s="662" t="s">
        <v>1280</v>
      </c>
      <c r="J551" s="662" t="s">
        <v>1281</v>
      </c>
      <c r="K551" s="662" t="s">
        <v>1282</v>
      </c>
      <c r="L551" s="664">
        <v>154.19511919317824</v>
      </c>
      <c r="M551" s="664">
        <v>31.397872300000003</v>
      </c>
      <c r="N551" s="665">
        <v>4841.3986617106902</v>
      </c>
    </row>
    <row r="552" spans="1:14" ht="14.4" customHeight="1" x14ac:dyDescent="0.3">
      <c r="A552" s="660" t="s">
        <v>572</v>
      </c>
      <c r="B552" s="661" t="s">
        <v>573</v>
      </c>
      <c r="C552" s="662" t="s">
        <v>582</v>
      </c>
      <c r="D552" s="663" t="s">
        <v>3246</v>
      </c>
      <c r="E552" s="662" t="s">
        <v>612</v>
      </c>
      <c r="F552" s="663" t="s">
        <v>3252</v>
      </c>
      <c r="G552" s="662" t="s">
        <v>625</v>
      </c>
      <c r="H552" s="662" t="s">
        <v>1283</v>
      </c>
      <c r="I552" s="662" t="s">
        <v>1284</v>
      </c>
      <c r="J552" s="662" t="s">
        <v>1285</v>
      </c>
      <c r="K552" s="662" t="s">
        <v>1286</v>
      </c>
      <c r="L552" s="664">
        <v>314.49611297583488</v>
      </c>
      <c r="M552" s="664">
        <v>46.343611299999999</v>
      </c>
      <c r="N552" s="665">
        <v>14574.885615112977</v>
      </c>
    </row>
    <row r="553" spans="1:14" ht="14.4" customHeight="1" x14ac:dyDescent="0.3">
      <c r="A553" s="660" t="s">
        <v>572</v>
      </c>
      <c r="B553" s="661" t="s">
        <v>573</v>
      </c>
      <c r="C553" s="662" t="s">
        <v>582</v>
      </c>
      <c r="D553" s="663" t="s">
        <v>3246</v>
      </c>
      <c r="E553" s="662" t="s">
        <v>612</v>
      </c>
      <c r="F553" s="663" t="s">
        <v>3252</v>
      </c>
      <c r="G553" s="662" t="s">
        <v>625</v>
      </c>
      <c r="H553" s="662" t="s">
        <v>2336</v>
      </c>
      <c r="I553" s="662" t="s">
        <v>2336</v>
      </c>
      <c r="J553" s="662" t="s">
        <v>2337</v>
      </c>
      <c r="K553" s="662" t="s">
        <v>1528</v>
      </c>
      <c r="L553" s="664">
        <v>6945.0545952055336</v>
      </c>
      <c r="M553" s="664">
        <v>4</v>
      </c>
      <c r="N553" s="665">
        <v>27780.218380822134</v>
      </c>
    </row>
    <row r="554" spans="1:14" ht="14.4" customHeight="1" x14ac:dyDescent="0.3">
      <c r="A554" s="660" t="s">
        <v>572</v>
      </c>
      <c r="B554" s="661" t="s">
        <v>573</v>
      </c>
      <c r="C554" s="662" t="s">
        <v>582</v>
      </c>
      <c r="D554" s="663" t="s">
        <v>3246</v>
      </c>
      <c r="E554" s="662" t="s">
        <v>612</v>
      </c>
      <c r="F554" s="663" t="s">
        <v>3252</v>
      </c>
      <c r="G554" s="662" t="s">
        <v>625</v>
      </c>
      <c r="H554" s="662" t="s">
        <v>1340</v>
      </c>
      <c r="I554" s="662" t="s">
        <v>215</v>
      </c>
      <c r="J554" s="662" t="s">
        <v>1341</v>
      </c>
      <c r="K554" s="662"/>
      <c r="L554" s="664">
        <v>895.12926949818461</v>
      </c>
      <c r="M554" s="664">
        <v>2</v>
      </c>
      <c r="N554" s="665">
        <v>1790.2585389963692</v>
      </c>
    </row>
    <row r="555" spans="1:14" ht="14.4" customHeight="1" x14ac:dyDescent="0.3">
      <c r="A555" s="660" t="s">
        <v>572</v>
      </c>
      <c r="B555" s="661" t="s">
        <v>573</v>
      </c>
      <c r="C555" s="662" t="s">
        <v>582</v>
      </c>
      <c r="D555" s="663" t="s">
        <v>3246</v>
      </c>
      <c r="E555" s="662" t="s">
        <v>612</v>
      </c>
      <c r="F555" s="663" t="s">
        <v>3252</v>
      </c>
      <c r="G555" s="662" t="s">
        <v>625</v>
      </c>
      <c r="H555" s="662" t="s">
        <v>2338</v>
      </c>
      <c r="I555" s="662" t="s">
        <v>2338</v>
      </c>
      <c r="J555" s="662" t="s">
        <v>2339</v>
      </c>
      <c r="K555" s="662" t="s">
        <v>2340</v>
      </c>
      <c r="L555" s="664">
        <v>1328.5722222222221</v>
      </c>
      <c r="M555" s="664">
        <v>9</v>
      </c>
      <c r="N555" s="665">
        <v>11957.149999999998</v>
      </c>
    </row>
    <row r="556" spans="1:14" ht="14.4" customHeight="1" x14ac:dyDescent="0.3">
      <c r="A556" s="660" t="s">
        <v>572</v>
      </c>
      <c r="B556" s="661" t="s">
        <v>573</v>
      </c>
      <c r="C556" s="662" t="s">
        <v>582</v>
      </c>
      <c r="D556" s="663" t="s">
        <v>3246</v>
      </c>
      <c r="E556" s="662" t="s">
        <v>612</v>
      </c>
      <c r="F556" s="663" t="s">
        <v>3252</v>
      </c>
      <c r="G556" s="662" t="s">
        <v>625</v>
      </c>
      <c r="H556" s="662" t="s">
        <v>2341</v>
      </c>
      <c r="I556" s="662" t="s">
        <v>2342</v>
      </c>
      <c r="J556" s="662" t="s">
        <v>2343</v>
      </c>
      <c r="K556" s="662" t="s">
        <v>2344</v>
      </c>
      <c r="L556" s="664">
        <v>6147.41</v>
      </c>
      <c r="M556" s="664">
        <v>1</v>
      </c>
      <c r="N556" s="665">
        <v>6147.41</v>
      </c>
    </row>
    <row r="557" spans="1:14" ht="14.4" customHeight="1" x14ac:dyDescent="0.3">
      <c r="A557" s="660" t="s">
        <v>572</v>
      </c>
      <c r="B557" s="661" t="s">
        <v>573</v>
      </c>
      <c r="C557" s="662" t="s">
        <v>582</v>
      </c>
      <c r="D557" s="663" t="s">
        <v>3246</v>
      </c>
      <c r="E557" s="662" t="s">
        <v>612</v>
      </c>
      <c r="F557" s="663" t="s">
        <v>3252</v>
      </c>
      <c r="G557" s="662" t="s">
        <v>625</v>
      </c>
      <c r="H557" s="662" t="s">
        <v>1426</v>
      </c>
      <c r="I557" s="662" t="s">
        <v>1427</v>
      </c>
      <c r="J557" s="662" t="s">
        <v>1428</v>
      </c>
      <c r="K557" s="662" t="s">
        <v>1429</v>
      </c>
      <c r="L557" s="664">
        <v>177.86972580117828</v>
      </c>
      <c r="M557" s="664">
        <v>2</v>
      </c>
      <c r="N557" s="665">
        <v>355.73945160235655</v>
      </c>
    </row>
    <row r="558" spans="1:14" ht="14.4" customHeight="1" x14ac:dyDescent="0.3">
      <c r="A558" s="660" t="s">
        <v>572</v>
      </c>
      <c r="B558" s="661" t="s">
        <v>573</v>
      </c>
      <c r="C558" s="662" t="s">
        <v>582</v>
      </c>
      <c r="D558" s="663" t="s">
        <v>3246</v>
      </c>
      <c r="E558" s="662" t="s">
        <v>612</v>
      </c>
      <c r="F558" s="663" t="s">
        <v>3252</v>
      </c>
      <c r="G558" s="662" t="s">
        <v>625</v>
      </c>
      <c r="H558" s="662" t="s">
        <v>1430</v>
      </c>
      <c r="I558" s="662" t="s">
        <v>1431</v>
      </c>
      <c r="J558" s="662" t="s">
        <v>1428</v>
      </c>
      <c r="K558" s="662" t="s">
        <v>1432</v>
      </c>
      <c r="L558" s="664">
        <v>365.20736869321024</v>
      </c>
      <c r="M558" s="664">
        <v>21.970781700000003</v>
      </c>
      <c r="N558" s="665">
        <v>8023.8913727899371</v>
      </c>
    </row>
    <row r="559" spans="1:14" ht="14.4" customHeight="1" x14ac:dyDescent="0.3">
      <c r="A559" s="660" t="s">
        <v>572</v>
      </c>
      <c r="B559" s="661" t="s">
        <v>573</v>
      </c>
      <c r="C559" s="662" t="s">
        <v>582</v>
      </c>
      <c r="D559" s="663" t="s">
        <v>3246</v>
      </c>
      <c r="E559" s="662" t="s">
        <v>612</v>
      </c>
      <c r="F559" s="663" t="s">
        <v>3252</v>
      </c>
      <c r="G559" s="662" t="s">
        <v>625</v>
      </c>
      <c r="H559" s="662" t="s">
        <v>1437</v>
      </c>
      <c r="I559" s="662" t="s">
        <v>1438</v>
      </c>
      <c r="J559" s="662" t="s">
        <v>1439</v>
      </c>
      <c r="K559" s="662" t="s">
        <v>1440</v>
      </c>
      <c r="L559" s="664">
        <v>744.58753194104997</v>
      </c>
      <c r="M559" s="664">
        <v>16</v>
      </c>
      <c r="N559" s="665">
        <v>11913.4005110568</v>
      </c>
    </row>
    <row r="560" spans="1:14" ht="14.4" customHeight="1" x14ac:dyDescent="0.3">
      <c r="A560" s="660" t="s">
        <v>572</v>
      </c>
      <c r="B560" s="661" t="s">
        <v>573</v>
      </c>
      <c r="C560" s="662" t="s">
        <v>582</v>
      </c>
      <c r="D560" s="663" t="s">
        <v>3246</v>
      </c>
      <c r="E560" s="662" t="s">
        <v>612</v>
      </c>
      <c r="F560" s="663" t="s">
        <v>3252</v>
      </c>
      <c r="G560" s="662" t="s">
        <v>625</v>
      </c>
      <c r="H560" s="662" t="s">
        <v>1441</v>
      </c>
      <c r="I560" s="662" t="s">
        <v>1442</v>
      </c>
      <c r="J560" s="662" t="s">
        <v>1443</v>
      </c>
      <c r="K560" s="662" t="s">
        <v>1444</v>
      </c>
      <c r="L560" s="664">
        <v>80.929939999693886</v>
      </c>
      <c r="M560" s="664">
        <v>4.0000000000000009</v>
      </c>
      <c r="N560" s="665">
        <v>323.7197599987756</v>
      </c>
    </row>
    <row r="561" spans="1:14" ht="14.4" customHeight="1" x14ac:dyDescent="0.3">
      <c r="A561" s="660" t="s">
        <v>572</v>
      </c>
      <c r="B561" s="661" t="s">
        <v>573</v>
      </c>
      <c r="C561" s="662" t="s">
        <v>582</v>
      </c>
      <c r="D561" s="663" t="s">
        <v>3246</v>
      </c>
      <c r="E561" s="662" t="s">
        <v>612</v>
      </c>
      <c r="F561" s="663" t="s">
        <v>3252</v>
      </c>
      <c r="G561" s="662" t="s">
        <v>625</v>
      </c>
      <c r="H561" s="662" t="s">
        <v>1445</v>
      </c>
      <c r="I561" s="662" t="s">
        <v>1446</v>
      </c>
      <c r="J561" s="662" t="s">
        <v>1447</v>
      </c>
      <c r="K561" s="662" t="s">
        <v>1448</v>
      </c>
      <c r="L561" s="664">
        <v>276.87248198021592</v>
      </c>
      <c r="M561" s="664">
        <v>78.782999999999987</v>
      </c>
      <c r="N561" s="665">
        <v>21812.844747847346</v>
      </c>
    </row>
    <row r="562" spans="1:14" ht="14.4" customHeight="1" x14ac:dyDescent="0.3">
      <c r="A562" s="660" t="s">
        <v>572</v>
      </c>
      <c r="B562" s="661" t="s">
        <v>573</v>
      </c>
      <c r="C562" s="662" t="s">
        <v>582</v>
      </c>
      <c r="D562" s="663" t="s">
        <v>3246</v>
      </c>
      <c r="E562" s="662" t="s">
        <v>612</v>
      </c>
      <c r="F562" s="663" t="s">
        <v>3252</v>
      </c>
      <c r="G562" s="662" t="s">
        <v>625</v>
      </c>
      <c r="H562" s="662" t="s">
        <v>1449</v>
      </c>
      <c r="I562" s="662" t="s">
        <v>1450</v>
      </c>
      <c r="J562" s="662" t="s">
        <v>1447</v>
      </c>
      <c r="K562" s="662" t="s">
        <v>1451</v>
      </c>
      <c r="L562" s="664">
        <v>1057.6738810109948</v>
      </c>
      <c r="M562" s="664">
        <v>42.567999999999991</v>
      </c>
      <c r="N562" s="665">
        <v>45023.061766876017</v>
      </c>
    </row>
    <row r="563" spans="1:14" ht="14.4" customHeight="1" x14ac:dyDescent="0.3">
      <c r="A563" s="660" t="s">
        <v>572</v>
      </c>
      <c r="B563" s="661" t="s">
        <v>573</v>
      </c>
      <c r="C563" s="662" t="s">
        <v>582</v>
      </c>
      <c r="D563" s="663" t="s">
        <v>3246</v>
      </c>
      <c r="E563" s="662" t="s">
        <v>612</v>
      </c>
      <c r="F563" s="663" t="s">
        <v>3252</v>
      </c>
      <c r="G563" s="662" t="s">
        <v>625</v>
      </c>
      <c r="H563" s="662" t="s">
        <v>1456</v>
      </c>
      <c r="I563" s="662" t="s">
        <v>1457</v>
      </c>
      <c r="J563" s="662" t="s">
        <v>1458</v>
      </c>
      <c r="K563" s="662" t="s">
        <v>1282</v>
      </c>
      <c r="L563" s="664">
        <v>434.2745471473749</v>
      </c>
      <c r="M563" s="664">
        <v>0.48841889999999999</v>
      </c>
      <c r="N563" s="665">
        <v>212.10789661571897</v>
      </c>
    </row>
    <row r="564" spans="1:14" ht="14.4" customHeight="1" x14ac:dyDescent="0.3">
      <c r="A564" s="660" t="s">
        <v>572</v>
      </c>
      <c r="B564" s="661" t="s">
        <v>573</v>
      </c>
      <c r="C564" s="662" t="s">
        <v>582</v>
      </c>
      <c r="D564" s="663" t="s">
        <v>3246</v>
      </c>
      <c r="E564" s="662" t="s">
        <v>612</v>
      </c>
      <c r="F564" s="663" t="s">
        <v>3252</v>
      </c>
      <c r="G564" s="662" t="s">
        <v>625</v>
      </c>
      <c r="H564" s="662" t="s">
        <v>1459</v>
      </c>
      <c r="I564" s="662" t="s">
        <v>1460</v>
      </c>
      <c r="J564" s="662" t="s">
        <v>1461</v>
      </c>
      <c r="K564" s="662" t="s">
        <v>1286</v>
      </c>
      <c r="L564" s="664">
        <v>908.31332248660442</v>
      </c>
      <c r="M564" s="664">
        <v>1</v>
      </c>
      <c r="N564" s="665">
        <v>908.31332248660442</v>
      </c>
    </row>
    <row r="565" spans="1:14" ht="14.4" customHeight="1" x14ac:dyDescent="0.3">
      <c r="A565" s="660" t="s">
        <v>572</v>
      </c>
      <c r="B565" s="661" t="s">
        <v>573</v>
      </c>
      <c r="C565" s="662" t="s">
        <v>582</v>
      </c>
      <c r="D565" s="663" t="s">
        <v>3246</v>
      </c>
      <c r="E565" s="662" t="s">
        <v>612</v>
      </c>
      <c r="F565" s="663" t="s">
        <v>3252</v>
      </c>
      <c r="G565" s="662" t="s">
        <v>625</v>
      </c>
      <c r="H565" s="662" t="s">
        <v>1462</v>
      </c>
      <c r="I565" s="662" t="s">
        <v>1463</v>
      </c>
      <c r="J565" s="662" t="s">
        <v>1464</v>
      </c>
      <c r="K565" s="662" t="s">
        <v>1465</v>
      </c>
      <c r="L565" s="664">
        <v>1708.0681152041254</v>
      </c>
      <c r="M565" s="664">
        <v>1</v>
      </c>
      <c r="N565" s="665">
        <v>1708.0681152041254</v>
      </c>
    </row>
    <row r="566" spans="1:14" ht="14.4" customHeight="1" x14ac:dyDescent="0.3">
      <c r="A566" s="660" t="s">
        <v>572</v>
      </c>
      <c r="B566" s="661" t="s">
        <v>573</v>
      </c>
      <c r="C566" s="662" t="s">
        <v>582</v>
      </c>
      <c r="D566" s="663" t="s">
        <v>3246</v>
      </c>
      <c r="E566" s="662" t="s">
        <v>612</v>
      </c>
      <c r="F566" s="663" t="s">
        <v>3252</v>
      </c>
      <c r="G566" s="662" t="s">
        <v>625</v>
      </c>
      <c r="H566" s="662" t="s">
        <v>1484</v>
      </c>
      <c r="I566" s="662" t="s">
        <v>1485</v>
      </c>
      <c r="J566" s="662" t="s">
        <v>1486</v>
      </c>
      <c r="K566" s="662" t="s">
        <v>1487</v>
      </c>
      <c r="L566" s="664">
        <v>100.51716611087504</v>
      </c>
      <c r="M566" s="664">
        <v>1.8393858000000001</v>
      </c>
      <c r="N566" s="665">
        <v>184.88984800058478</v>
      </c>
    </row>
    <row r="567" spans="1:14" ht="14.4" customHeight="1" x14ac:dyDescent="0.3">
      <c r="A567" s="660" t="s">
        <v>572</v>
      </c>
      <c r="B567" s="661" t="s">
        <v>573</v>
      </c>
      <c r="C567" s="662" t="s">
        <v>582</v>
      </c>
      <c r="D567" s="663" t="s">
        <v>3246</v>
      </c>
      <c r="E567" s="662" t="s">
        <v>612</v>
      </c>
      <c r="F567" s="663" t="s">
        <v>3252</v>
      </c>
      <c r="G567" s="662" t="s">
        <v>625</v>
      </c>
      <c r="H567" s="662" t="s">
        <v>1505</v>
      </c>
      <c r="I567" s="662" t="s">
        <v>1506</v>
      </c>
      <c r="J567" s="662" t="s">
        <v>1507</v>
      </c>
      <c r="K567" s="662" t="s">
        <v>1508</v>
      </c>
      <c r="L567" s="664">
        <v>79.129990025757223</v>
      </c>
      <c r="M567" s="664">
        <v>3.431</v>
      </c>
      <c r="N567" s="665">
        <v>271.49499577837304</v>
      </c>
    </row>
    <row r="568" spans="1:14" ht="14.4" customHeight="1" x14ac:dyDescent="0.3">
      <c r="A568" s="660" t="s">
        <v>572</v>
      </c>
      <c r="B568" s="661" t="s">
        <v>573</v>
      </c>
      <c r="C568" s="662" t="s">
        <v>582</v>
      </c>
      <c r="D568" s="663" t="s">
        <v>3246</v>
      </c>
      <c r="E568" s="662" t="s">
        <v>612</v>
      </c>
      <c r="F568" s="663" t="s">
        <v>3252</v>
      </c>
      <c r="G568" s="662" t="s">
        <v>625</v>
      </c>
      <c r="H568" s="662" t="s">
        <v>1519</v>
      </c>
      <c r="I568" s="662" t="s">
        <v>1520</v>
      </c>
      <c r="J568" s="662" t="s">
        <v>1507</v>
      </c>
      <c r="K568" s="662" t="s">
        <v>1521</v>
      </c>
      <c r="L568" s="664">
        <v>437</v>
      </c>
      <c r="M568" s="664">
        <v>1</v>
      </c>
      <c r="N568" s="665">
        <v>437</v>
      </c>
    </row>
    <row r="569" spans="1:14" ht="14.4" customHeight="1" x14ac:dyDescent="0.3">
      <c r="A569" s="660" t="s">
        <v>572</v>
      </c>
      <c r="B569" s="661" t="s">
        <v>573</v>
      </c>
      <c r="C569" s="662" t="s">
        <v>582</v>
      </c>
      <c r="D569" s="663" t="s">
        <v>3246</v>
      </c>
      <c r="E569" s="662" t="s">
        <v>612</v>
      </c>
      <c r="F569" s="663" t="s">
        <v>3252</v>
      </c>
      <c r="G569" s="662" t="s">
        <v>625</v>
      </c>
      <c r="H569" s="662" t="s">
        <v>1526</v>
      </c>
      <c r="I569" s="662" t="s">
        <v>1526</v>
      </c>
      <c r="J569" s="662" t="s">
        <v>1527</v>
      </c>
      <c r="K569" s="662" t="s">
        <v>1528</v>
      </c>
      <c r="L569" s="664">
        <v>978.35479218563478</v>
      </c>
      <c r="M569" s="664">
        <v>76</v>
      </c>
      <c r="N569" s="665">
        <v>74354.964206108241</v>
      </c>
    </row>
    <row r="570" spans="1:14" ht="14.4" customHeight="1" x14ac:dyDescent="0.3">
      <c r="A570" s="660" t="s">
        <v>572</v>
      </c>
      <c r="B570" s="661" t="s">
        <v>573</v>
      </c>
      <c r="C570" s="662" t="s">
        <v>582</v>
      </c>
      <c r="D570" s="663" t="s">
        <v>3246</v>
      </c>
      <c r="E570" s="662" t="s">
        <v>612</v>
      </c>
      <c r="F570" s="663" t="s">
        <v>3252</v>
      </c>
      <c r="G570" s="662" t="s">
        <v>625</v>
      </c>
      <c r="H570" s="662" t="s">
        <v>2345</v>
      </c>
      <c r="I570" s="662" t="s">
        <v>215</v>
      </c>
      <c r="J570" s="662" t="s">
        <v>2346</v>
      </c>
      <c r="K570" s="662"/>
      <c r="L570" s="664">
        <v>641.87849661921473</v>
      </c>
      <c r="M570" s="664">
        <v>1</v>
      </c>
      <c r="N570" s="665">
        <v>641.87849661921473</v>
      </c>
    </row>
    <row r="571" spans="1:14" ht="14.4" customHeight="1" x14ac:dyDescent="0.3">
      <c r="A571" s="660" t="s">
        <v>572</v>
      </c>
      <c r="B571" s="661" t="s">
        <v>573</v>
      </c>
      <c r="C571" s="662" t="s">
        <v>582</v>
      </c>
      <c r="D571" s="663" t="s">
        <v>3246</v>
      </c>
      <c r="E571" s="662" t="s">
        <v>612</v>
      </c>
      <c r="F571" s="663" t="s">
        <v>3252</v>
      </c>
      <c r="G571" s="662" t="s">
        <v>625</v>
      </c>
      <c r="H571" s="662" t="s">
        <v>2347</v>
      </c>
      <c r="I571" s="662" t="s">
        <v>2348</v>
      </c>
      <c r="J571" s="662" t="s">
        <v>2349</v>
      </c>
      <c r="K571" s="662" t="s">
        <v>2350</v>
      </c>
      <c r="L571" s="664">
        <v>22319</v>
      </c>
      <c r="M571" s="664">
        <v>13</v>
      </c>
      <c r="N571" s="665">
        <v>290147</v>
      </c>
    </row>
    <row r="572" spans="1:14" ht="14.4" customHeight="1" x14ac:dyDescent="0.3">
      <c r="A572" s="660" t="s">
        <v>572</v>
      </c>
      <c r="B572" s="661" t="s">
        <v>573</v>
      </c>
      <c r="C572" s="662" t="s">
        <v>582</v>
      </c>
      <c r="D572" s="663" t="s">
        <v>3246</v>
      </c>
      <c r="E572" s="662" t="s">
        <v>612</v>
      </c>
      <c r="F572" s="663" t="s">
        <v>3252</v>
      </c>
      <c r="G572" s="662" t="s">
        <v>625</v>
      </c>
      <c r="H572" s="662" t="s">
        <v>1544</v>
      </c>
      <c r="I572" s="662" t="s">
        <v>1544</v>
      </c>
      <c r="J572" s="662" t="s">
        <v>1545</v>
      </c>
      <c r="K572" s="662" t="s">
        <v>1528</v>
      </c>
      <c r="L572" s="664">
        <v>997.5721173755702</v>
      </c>
      <c r="M572" s="664">
        <v>145</v>
      </c>
      <c r="N572" s="665">
        <v>144647.95701945768</v>
      </c>
    </row>
    <row r="573" spans="1:14" ht="14.4" customHeight="1" x14ac:dyDescent="0.3">
      <c r="A573" s="660" t="s">
        <v>572</v>
      </c>
      <c r="B573" s="661" t="s">
        <v>573</v>
      </c>
      <c r="C573" s="662" t="s">
        <v>582</v>
      </c>
      <c r="D573" s="663" t="s">
        <v>3246</v>
      </c>
      <c r="E573" s="662" t="s">
        <v>612</v>
      </c>
      <c r="F573" s="663" t="s">
        <v>3252</v>
      </c>
      <c r="G573" s="662" t="s">
        <v>625</v>
      </c>
      <c r="H573" s="662" t="s">
        <v>1550</v>
      </c>
      <c r="I573" s="662" t="s">
        <v>1550</v>
      </c>
      <c r="J573" s="662" t="s">
        <v>1551</v>
      </c>
      <c r="K573" s="662" t="s">
        <v>1552</v>
      </c>
      <c r="L573" s="664">
        <v>434.3133115015213</v>
      </c>
      <c r="M573" s="664">
        <v>19.582599499999997</v>
      </c>
      <c r="N573" s="665">
        <v>8504.9836366530344</v>
      </c>
    </row>
    <row r="574" spans="1:14" ht="14.4" customHeight="1" x14ac:dyDescent="0.3">
      <c r="A574" s="660" t="s">
        <v>572</v>
      </c>
      <c r="B574" s="661" t="s">
        <v>573</v>
      </c>
      <c r="C574" s="662" t="s">
        <v>582</v>
      </c>
      <c r="D574" s="663" t="s">
        <v>3246</v>
      </c>
      <c r="E574" s="662" t="s">
        <v>612</v>
      </c>
      <c r="F574" s="663" t="s">
        <v>3252</v>
      </c>
      <c r="G574" s="662" t="s">
        <v>625</v>
      </c>
      <c r="H574" s="662" t="s">
        <v>1553</v>
      </c>
      <c r="I574" s="662" t="s">
        <v>1554</v>
      </c>
      <c r="J574" s="662" t="s">
        <v>1555</v>
      </c>
      <c r="K574" s="662" t="s">
        <v>1556</v>
      </c>
      <c r="L574" s="664">
        <v>630.50086562560318</v>
      </c>
      <c r="M574" s="664">
        <v>16.411357299999999</v>
      </c>
      <c r="N574" s="665">
        <v>10347.374983741061</v>
      </c>
    </row>
    <row r="575" spans="1:14" ht="14.4" customHeight="1" x14ac:dyDescent="0.3">
      <c r="A575" s="660" t="s">
        <v>572</v>
      </c>
      <c r="B575" s="661" t="s">
        <v>573</v>
      </c>
      <c r="C575" s="662" t="s">
        <v>582</v>
      </c>
      <c r="D575" s="663" t="s">
        <v>3246</v>
      </c>
      <c r="E575" s="662" t="s">
        <v>612</v>
      </c>
      <c r="F575" s="663" t="s">
        <v>3252</v>
      </c>
      <c r="G575" s="662" t="s">
        <v>625</v>
      </c>
      <c r="H575" s="662" t="s">
        <v>2351</v>
      </c>
      <c r="I575" s="662" t="s">
        <v>2352</v>
      </c>
      <c r="J575" s="662" t="s">
        <v>2353</v>
      </c>
      <c r="K575" s="662" t="s">
        <v>2354</v>
      </c>
      <c r="L575" s="664">
        <v>13356.307590689505</v>
      </c>
      <c r="M575" s="664">
        <v>5</v>
      </c>
      <c r="N575" s="665">
        <v>66781.537953447521</v>
      </c>
    </row>
    <row r="576" spans="1:14" ht="14.4" customHeight="1" x14ac:dyDescent="0.3">
      <c r="A576" s="660" t="s">
        <v>572</v>
      </c>
      <c r="B576" s="661" t="s">
        <v>573</v>
      </c>
      <c r="C576" s="662" t="s">
        <v>582</v>
      </c>
      <c r="D576" s="663" t="s">
        <v>3246</v>
      </c>
      <c r="E576" s="662" t="s">
        <v>612</v>
      </c>
      <c r="F576" s="663" t="s">
        <v>3252</v>
      </c>
      <c r="G576" s="662" t="s">
        <v>625</v>
      </c>
      <c r="H576" s="662" t="s">
        <v>2355</v>
      </c>
      <c r="I576" s="662" t="s">
        <v>2356</v>
      </c>
      <c r="J576" s="662" t="s">
        <v>2357</v>
      </c>
      <c r="K576" s="662" t="s">
        <v>2354</v>
      </c>
      <c r="L576" s="664">
        <v>7863.8996465803739</v>
      </c>
      <c r="M576" s="664">
        <v>5</v>
      </c>
      <c r="N576" s="665">
        <v>39319.498232901868</v>
      </c>
    </row>
    <row r="577" spans="1:14" ht="14.4" customHeight="1" x14ac:dyDescent="0.3">
      <c r="A577" s="660" t="s">
        <v>572</v>
      </c>
      <c r="B577" s="661" t="s">
        <v>573</v>
      </c>
      <c r="C577" s="662" t="s">
        <v>582</v>
      </c>
      <c r="D577" s="663" t="s">
        <v>3246</v>
      </c>
      <c r="E577" s="662" t="s">
        <v>612</v>
      </c>
      <c r="F577" s="663" t="s">
        <v>3252</v>
      </c>
      <c r="G577" s="662" t="s">
        <v>625</v>
      </c>
      <c r="H577" s="662" t="s">
        <v>1589</v>
      </c>
      <c r="I577" s="662" t="s">
        <v>215</v>
      </c>
      <c r="J577" s="662" t="s">
        <v>1590</v>
      </c>
      <c r="K577" s="662" t="s">
        <v>772</v>
      </c>
      <c r="L577" s="664">
        <v>490.19</v>
      </c>
      <c r="M577" s="664">
        <v>8</v>
      </c>
      <c r="N577" s="665">
        <v>3921.52</v>
      </c>
    </row>
    <row r="578" spans="1:14" ht="14.4" customHeight="1" x14ac:dyDescent="0.3">
      <c r="A578" s="660" t="s">
        <v>572</v>
      </c>
      <c r="B578" s="661" t="s">
        <v>573</v>
      </c>
      <c r="C578" s="662" t="s">
        <v>582</v>
      </c>
      <c r="D578" s="663" t="s">
        <v>3246</v>
      </c>
      <c r="E578" s="662" t="s">
        <v>612</v>
      </c>
      <c r="F578" s="663" t="s">
        <v>3252</v>
      </c>
      <c r="G578" s="662" t="s">
        <v>625</v>
      </c>
      <c r="H578" s="662" t="s">
        <v>2358</v>
      </c>
      <c r="I578" s="662" t="s">
        <v>215</v>
      </c>
      <c r="J578" s="662" t="s">
        <v>2359</v>
      </c>
      <c r="K578" s="662"/>
      <c r="L578" s="664">
        <v>5609.86</v>
      </c>
      <c r="M578" s="664">
        <v>2</v>
      </c>
      <c r="N578" s="665">
        <v>11219.72</v>
      </c>
    </row>
    <row r="579" spans="1:14" ht="14.4" customHeight="1" x14ac:dyDescent="0.3">
      <c r="A579" s="660" t="s">
        <v>572</v>
      </c>
      <c r="B579" s="661" t="s">
        <v>573</v>
      </c>
      <c r="C579" s="662" t="s">
        <v>582</v>
      </c>
      <c r="D579" s="663" t="s">
        <v>3246</v>
      </c>
      <c r="E579" s="662" t="s">
        <v>612</v>
      </c>
      <c r="F579" s="663" t="s">
        <v>3252</v>
      </c>
      <c r="G579" s="662" t="s">
        <v>625</v>
      </c>
      <c r="H579" s="662" t="s">
        <v>2360</v>
      </c>
      <c r="I579" s="662" t="s">
        <v>2361</v>
      </c>
      <c r="J579" s="662" t="s">
        <v>2362</v>
      </c>
      <c r="K579" s="662" t="s">
        <v>2363</v>
      </c>
      <c r="L579" s="664">
        <v>8752.7113793103454</v>
      </c>
      <c r="M579" s="664">
        <v>28.999999999999996</v>
      </c>
      <c r="N579" s="665">
        <v>253828.63</v>
      </c>
    </row>
    <row r="580" spans="1:14" ht="14.4" customHeight="1" x14ac:dyDescent="0.3">
      <c r="A580" s="660" t="s">
        <v>572</v>
      </c>
      <c r="B580" s="661" t="s">
        <v>573</v>
      </c>
      <c r="C580" s="662" t="s">
        <v>582</v>
      </c>
      <c r="D580" s="663" t="s">
        <v>3246</v>
      </c>
      <c r="E580" s="662" t="s">
        <v>612</v>
      </c>
      <c r="F580" s="663" t="s">
        <v>3252</v>
      </c>
      <c r="G580" s="662" t="s">
        <v>625</v>
      </c>
      <c r="H580" s="662" t="s">
        <v>2364</v>
      </c>
      <c r="I580" s="662" t="s">
        <v>2365</v>
      </c>
      <c r="J580" s="662" t="s">
        <v>2366</v>
      </c>
      <c r="K580" s="662" t="s">
        <v>2367</v>
      </c>
      <c r="L580" s="664">
        <v>42546.27</v>
      </c>
      <c r="M580" s="664">
        <v>1</v>
      </c>
      <c r="N580" s="665">
        <v>42546.27</v>
      </c>
    </row>
    <row r="581" spans="1:14" ht="14.4" customHeight="1" x14ac:dyDescent="0.3">
      <c r="A581" s="660" t="s">
        <v>572</v>
      </c>
      <c r="B581" s="661" t="s">
        <v>573</v>
      </c>
      <c r="C581" s="662" t="s">
        <v>582</v>
      </c>
      <c r="D581" s="663" t="s">
        <v>3246</v>
      </c>
      <c r="E581" s="662" t="s">
        <v>612</v>
      </c>
      <c r="F581" s="663" t="s">
        <v>3252</v>
      </c>
      <c r="G581" s="662" t="s">
        <v>625</v>
      </c>
      <c r="H581" s="662" t="s">
        <v>2368</v>
      </c>
      <c r="I581" s="662" t="s">
        <v>215</v>
      </c>
      <c r="J581" s="662" t="s">
        <v>2369</v>
      </c>
      <c r="K581" s="662" t="s">
        <v>2370</v>
      </c>
      <c r="L581" s="664">
        <v>12.948321254052111</v>
      </c>
      <c r="M581" s="664">
        <v>1530</v>
      </c>
      <c r="N581" s="665">
        <v>19810.93151869973</v>
      </c>
    </row>
    <row r="582" spans="1:14" ht="14.4" customHeight="1" x14ac:dyDescent="0.3">
      <c r="A582" s="660" t="s">
        <v>572</v>
      </c>
      <c r="B582" s="661" t="s">
        <v>573</v>
      </c>
      <c r="C582" s="662" t="s">
        <v>582</v>
      </c>
      <c r="D582" s="663" t="s">
        <v>3246</v>
      </c>
      <c r="E582" s="662" t="s">
        <v>612</v>
      </c>
      <c r="F582" s="663" t="s">
        <v>3252</v>
      </c>
      <c r="G582" s="662" t="s">
        <v>625</v>
      </c>
      <c r="H582" s="662" t="s">
        <v>1659</v>
      </c>
      <c r="I582" s="662" t="s">
        <v>215</v>
      </c>
      <c r="J582" s="662" t="s">
        <v>1660</v>
      </c>
      <c r="K582" s="662" t="s">
        <v>1661</v>
      </c>
      <c r="L582" s="664">
        <v>64.032988298829878</v>
      </c>
      <c r="M582" s="664">
        <v>1</v>
      </c>
      <c r="N582" s="665">
        <v>64.032988298829878</v>
      </c>
    </row>
    <row r="583" spans="1:14" ht="14.4" customHeight="1" x14ac:dyDescent="0.3">
      <c r="A583" s="660" t="s">
        <v>572</v>
      </c>
      <c r="B583" s="661" t="s">
        <v>573</v>
      </c>
      <c r="C583" s="662" t="s">
        <v>582</v>
      </c>
      <c r="D583" s="663" t="s">
        <v>3246</v>
      </c>
      <c r="E583" s="662" t="s">
        <v>612</v>
      </c>
      <c r="F583" s="663" t="s">
        <v>3252</v>
      </c>
      <c r="G583" s="662" t="s">
        <v>625</v>
      </c>
      <c r="H583" s="662" t="s">
        <v>1673</v>
      </c>
      <c r="I583" s="662" t="s">
        <v>1673</v>
      </c>
      <c r="J583" s="662" t="s">
        <v>1674</v>
      </c>
      <c r="K583" s="662" t="s">
        <v>1675</v>
      </c>
      <c r="L583" s="664">
        <v>676.49980984742183</v>
      </c>
      <c r="M583" s="664">
        <v>150</v>
      </c>
      <c r="N583" s="665">
        <v>101474.97147711327</v>
      </c>
    </row>
    <row r="584" spans="1:14" ht="14.4" customHeight="1" x14ac:dyDescent="0.3">
      <c r="A584" s="660" t="s">
        <v>572</v>
      </c>
      <c r="B584" s="661" t="s">
        <v>573</v>
      </c>
      <c r="C584" s="662" t="s">
        <v>582</v>
      </c>
      <c r="D584" s="663" t="s">
        <v>3246</v>
      </c>
      <c r="E584" s="662" t="s">
        <v>612</v>
      </c>
      <c r="F584" s="663" t="s">
        <v>3252</v>
      </c>
      <c r="G584" s="662" t="s">
        <v>625</v>
      </c>
      <c r="H584" s="662" t="s">
        <v>1676</v>
      </c>
      <c r="I584" s="662" t="s">
        <v>1676</v>
      </c>
      <c r="J584" s="662" t="s">
        <v>1677</v>
      </c>
      <c r="K584" s="662" t="s">
        <v>1678</v>
      </c>
      <c r="L584" s="664">
        <v>765.06976530862562</v>
      </c>
      <c r="M584" s="664">
        <v>175</v>
      </c>
      <c r="N584" s="665">
        <v>133887.20892900947</v>
      </c>
    </row>
    <row r="585" spans="1:14" ht="14.4" customHeight="1" x14ac:dyDescent="0.3">
      <c r="A585" s="660" t="s">
        <v>572</v>
      </c>
      <c r="B585" s="661" t="s">
        <v>573</v>
      </c>
      <c r="C585" s="662" t="s">
        <v>582</v>
      </c>
      <c r="D585" s="663" t="s">
        <v>3246</v>
      </c>
      <c r="E585" s="662" t="s">
        <v>612</v>
      </c>
      <c r="F585" s="663" t="s">
        <v>3252</v>
      </c>
      <c r="G585" s="662" t="s">
        <v>625</v>
      </c>
      <c r="H585" s="662" t="s">
        <v>1679</v>
      </c>
      <c r="I585" s="662" t="s">
        <v>1679</v>
      </c>
      <c r="J585" s="662" t="s">
        <v>1680</v>
      </c>
      <c r="K585" s="662" t="s">
        <v>1681</v>
      </c>
      <c r="L585" s="664">
        <v>162.52846515815713</v>
      </c>
      <c r="M585" s="664">
        <v>2</v>
      </c>
      <c r="N585" s="665">
        <v>325.05693031631426</v>
      </c>
    </row>
    <row r="586" spans="1:14" ht="14.4" customHeight="1" x14ac:dyDescent="0.3">
      <c r="A586" s="660" t="s">
        <v>572</v>
      </c>
      <c r="B586" s="661" t="s">
        <v>573</v>
      </c>
      <c r="C586" s="662" t="s">
        <v>582</v>
      </c>
      <c r="D586" s="663" t="s">
        <v>3246</v>
      </c>
      <c r="E586" s="662" t="s">
        <v>612</v>
      </c>
      <c r="F586" s="663" t="s">
        <v>3252</v>
      </c>
      <c r="G586" s="662" t="s">
        <v>625</v>
      </c>
      <c r="H586" s="662" t="s">
        <v>1682</v>
      </c>
      <c r="I586" s="662" t="s">
        <v>1683</v>
      </c>
      <c r="J586" s="662" t="s">
        <v>1680</v>
      </c>
      <c r="K586" s="662" t="s">
        <v>1684</v>
      </c>
      <c r="L586" s="664">
        <v>112.94869725075604</v>
      </c>
      <c r="M586" s="664">
        <v>10.9086505</v>
      </c>
      <c r="N586" s="665">
        <v>1232.1178627388085</v>
      </c>
    </row>
    <row r="587" spans="1:14" ht="14.4" customHeight="1" x14ac:dyDescent="0.3">
      <c r="A587" s="660" t="s">
        <v>572</v>
      </c>
      <c r="B587" s="661" t="s">
        <v>573</v>
      </c>
      <c r="C587" s="662" t="s">
        <v>582</v>
      </c>
      <c r="D587" s="663" t="s">
        <v>3246</v>
      </c>
      <c r="E587" s="662" t="s">
        <v>612</v>
      </c>
      <c r="F587" s="663" t="s">
        <v>3252</v>
      </c>
      <c r="G587" s="662" t="s">
        <v>625</v>
      </c>
      <c r="H587" s="662" t="s">
        <v>1685</v>
      </c>
      <c r="I587" s="662" t="s">
        <v>1686</v>
      </c>
      <c r="J587" s="662" t="s">
        <v>1680</v>
      </c>
      <c r="K587" s="662" t="s">
        <v>1687</v>
      </c>
      <c r="L587" s="664">
        <v>364.47167085107969</v>
      </c>
      <c r="M587" s="664">
        <v>4.5395979999999998</v>
      </c>
      <c r="N587" s="665">
        <v>1654.5548680522195</v>
      </c>
    </row>
    <row r="588" spans="1:14" ht="14.4" customHeight="1" x14ac:dyDescent="0.3">
      <c r="A588" s="660" t="s">
        <v>572</v>
      </c>
      <c r="B588" s="661" t="s">
        <v>573</v>
      </c>
      <c r="C588" s="662" t="s">
        <v>582</v>
      </c>
      <c r="D588" s="663" t="s">
        <v>3246</v>
      </c>
      <c r="E588" s="662" t="s">
        <v>612</v>
      </c>
      <c r="F588" s="663" t="s">
        <v>3252</v>
      </c>
      <c r="G588" s="662" t="s">
        <v>625</v>
      </c>
      <c r="H588" s="662" t="s">
        <v>2371</v>
      </c>
      <c r="I588" s="662" t="s">
        <v>2371</v>
      </c>
      <c r="J588" s="662" t="s">
        <v>2372</v>
      </c>
      <c r="K588" s="662" t="s">
        <v>2373</v>
      </c>
      <c r="L588" s="664">
        <v>289723.82</v>
      </c>
      <c r="M588" s="664">
        <v>8</v>
      </c>
      <c r="N588" s="665">
        <v>2317790.56</v>
      </c>
    </row>
    <row r="589" spans="1:14" ht="14.4" customHeight="1" x14ac:dyDescent="0.3">
      <c r="A589" s="660" t="s">
        <v>572</v>
      </c>
      <c r="B589" s="661" t="s">
        <v>573</v>
      </c>
      <c r="C589" s="662" t="s">
        <v>582</v>
      </c>
      <c r="D589" s="663" t="s">
        <v>3246</v>
      </c>
      <c r="E589" s="662" t="s">
        <v>612</v>
      </c>
      <c r="F589" s="663" t="s">
        <v>3252</v>
      </c>
      <c r="G589" s="662" t="s">
        <v>625</v>
      </c>
      <c r="H589" s="662" t="s">
        <v>2374</v>
      </c>
      <c r="I589" s="662" t="s">
        <v>2374</v>
      </c>
      <c r="J589" s="662" t="s">
        <v>2375</v>
      </c>
      <c r="K589" s="662" t="s">
        <v>2376</v>
      </c>
      <c r="L589" s="664">
        <v>572</v>
      </c>
      <c r="M589" s="664">
        <v>1</v>
      </c>
      <c r="N589" s="665">
        <v>572</v>
      </c>
    </row>
    <row r="590" spans="1:14" ht="14.4" customHeight="1" x14ac:dyDescent="0.3">
      <c r="A590" s="660" t="s">
        <v>572</v>
      </c>
      <c r="B590" s="661" t="s">
        <v>573</v>
      </c>
      <c r="C590" s="662" t="s">
        <v>582</v>
      </c>
      <c r="D590" s="663" t="s">
        <v>3246</v>
      </c>
      <c r="E590" s="662" t="s">
        <v>612</v>
      </c>
      <c r="F590" s="663" t="s">
        <v>3252</v>
      </c>
      <c r="G590" s="662" t="s">
        <v>625</v>
      </c>
      <c r="H590" s="662" t="s">
        <v>2377</v>
      </c>
      <c r="I590" s="662" t="s">
        <v>2377</v>
      </c>
      <c r="J590" s="662" t="s">
        <v>2378</v>
      </c>
      <c r="K590" s="662" t="s">
        <v>2379</v>
      </c>
      <c r="L590" s="664">
        <v>56840.52</v>
      </c>
      <c r="M590" s="664">
        <v>7</v>
      </c>
      <c r="N590" s="665">
        <v>397883.63999999996</v>
      </c>
    </row>
    <row r="591" spans="1:14" ht="14.4" customHeight="1" x14ac:dyDescent="0.3">
      <c r="A591" s="660" t="s">
        <v>572</v>
      </c>
      <c r="B591" s="661" t="s">
        <v>573</v>
      </c>
      <c r="C591" s="662" t="s">
        <v>582</v>
      </c>
      <c r="D591" s="663" t="s">
        <v>3246</v>
      </c>
      <c r="E591" s="662" t="s">
        <v>612</v>
      </c>
      <c r="F591" s="663" t="s">
        <v>3252</v>
      </c>
      <c r="G591" s="662" t="s">
        <v>625</v>
      </c>
      <c r="H591" s="662" t="s">
        <v>2380</v>
      </c>
      <c r="I591" s="662" t="s">
        <v>2380</v>
      </c>
      <c r="J591" s="662" t="s">
        <v>2381</v>
      </c>
      <c r="K591" s="662" t="s">
        <v>2382</v>
      </c>
      <c r="L591" s="664">
        <v>189277.23500000002</v>
      </c>
      <c r="M591" s="664">
        <v>7</v>
      </c>
      <c r="N591" s="665">
        <v>1324940.645</v>
      </c>
    </row>
    <row r="592" spans="1:14" ht="14.4" customHeight="1" x14ac:dyDescent="0.3">
      <c r="A592" s="660" t="s">
        <v>572</v>
      </c>
      <c r="B592" s="661" t="s">
        <v>573</v>
      </c>
      <c r="C592" s="662" t="s">
        <v>582</v>
      </c>
      <c r="D592" s="663" t="s">
        <v>3246</v>
      </c>
      <c r="E592" s="662" t="s">
        <v>612</v>
      </c>
      <c r="F592" s="663" t="s">
        <v>3252</v>
      </c>
      <c r="G592" s="662" t="s">
        <v>625</v>
      </c>
      <c r="H592" s="662" t="s">
        <v>1706</v>
      </c>
      <c r="I592" s="662" t="s">
        <v>215</v>
      </c>
      <c r="J592" s="662" t="s">
        <v>1707</v>
      </c>
      <c r="K592" s="662"/>
      <c r="L592" s="664">
        <v>473.66720716091794</v>
      </c>
      <c r="M592" s="664">
        <v>3</v>
      </c>
      <c r="N592" s="665">
        <v>1421.0016214827538</v>
      </c>
    </row>
    <row r="593" spans="1:14" ht="14.4" customHeight="1" x14ac:dyDescent="0.3">
      <c r="A593" s="660" t="s">
        <v>572</v>
      </c>
      <c r="B593" s="661" t="s">
        <v>573</v>
      </c>
      <c r="C593" s="662" t="s">
        <v>582</v>
      </c>
      <c r="D593" s="663" t="s">
        <v>3246</v>
      </c>
      <c r="E593" s="662" t="s">
        <v>612</v>
      </c>
      <c r="F593" s="663" t="s">
        <v>3252</v>
      </c>
      <c r="G593" s="662" t="s">
        <v>625</v>
      </c>
      <c r="H593" s="662" t="s">
        <v>2383</v>
      </c>
      <c r="I593" s="662" t="s">
        <v>2383</v>
      </c>
      <c r="J593" s="662" t="s">
        <v>2384</v>
      </c>
      <c r="K593" s="662" t="s">
        <v>729</v>
      </c>
      <c r="L593" s="664">
        <v>117040</v>
      </c>
      <c r="M593" s="664">
        <v>5</v>
      </c>
      <c r="N593" s="665">
        <v>585200</v>
      </c>
    </row>
    <row r="594" spans="1:14" ht="14.4" customHeight="1" x14ac:dyDescent="0.3">
      <c r="A594" s="660" t="s">
        <v>572</v>
      </c>
      <c r="B594" s="661" t="s">
        <v>573</v>
      </c>
      <c r="C594" s="662" t="s">
        <v>582</v>
      </c>
      <c r="D594" s="663" t="s">
        <v>3246</v>
      </c>
      <c r="E594" s="662" t="s">
        <v>612</v>
      </c>
      <c r="F594" s="663" t="s">
        <v>3252</v>
      </c>
      <c r="G594" s="662" t="s">
        <v>625</v>
      </c>
      <c r="H594" s="662" t="s">
        <v>2385</v>
      </c>
      <c r="I594" s="662" t="s">
        <v>2385</v>
      </c>
      <c r="J594" s="662" t="s">
        <v>2386</v>
      </c>
      <c r="K594" s="662" t="s">
        <v>2387</v>
      </c>
      <c r="L594" s="664">
        <v>76120.693333333329</v>
      </c>
      <c r="M594" s="664">
        <v>3</v>
      </c>
      <c r="N594" s="665">
        <v>228362.08</v>
      </c>
    </row>
    <row r="595" spans="1:14" ht="14.4" customHeight="1" x14ac:dyDescent="0.3">
      <c r="A595" s="660" t="s">
        <v>572</v>
      </c>
      <c r="B595" s="661" t="s">
        <v>573</v>
      </c>
      <c r="C595" s="662" t="s">
        <v>582</v>
      </c>
      <c r="D595" s="663" t="s">
        <v>3246</v>
      </c>
      <c r="E595" s="662" t="s">
        <v>612</v>
      </c>
      <c r="F595" s="663" t="s">
        <v>3252</v>
      </c>
      <c r="G595" s="662" t="s">
        <v>625</v>
      </c>
      <c r="H595" s="662" t="s">
        <v>2388</v>
      </c>
      <c r="I595" s="662" t="s">
        <v>215</v>
      </c>
      <c r="J595" s="662" t="s">
        <v>2389</v>
      </c>
      <c r="K595" s="662"/>
      <c r="L595" s="664">
        <v>1358.01</v>
      </c>
      <c r="M595" s="664">
        <v>8</v>
      </c>
      <c r="N595" s="665">
        <v>10864.08</v>
      </c>
    </row>
    <row r="596" spans="1:14" ht="14.4" customHeight="1" x14ac:dyDescent="0.3">
      <c r="A596" s="660" t="s">
        <v>572</v>
      </c>
      <c r="B596" s="661" t="s">
        <v>573</v>
      </c>
      <c r="C596" s="662" t="s">
        <v>582</v>
      </c>
      <c r="D596" s="663" t="s">
        <v>3246</v>
      </c>
      <c r="E596" s="662" t="s">
        <v>612</v>
      </c>
      <c r="F596" s="663" t="s">
        <v>3252</v>
      </c>
      <c r="G596" s="662" t="s">
        <v>625</v>
      </c>
      <c r="H596" s="662" t="s">
        <v>2390</v>
      </c>
      <c r="I596" s="662" t="s">
        <v>2390</v>
      </c>
      <c r="J596" s="662" t="s">
        <v>2391</v>
      </c>
      <c r="K596" s="662" t="s">
        <v>2392</v>
      </c>
      <c r="L596" s="664">
        <v>113681.04</v>
      </c>
      <c r="M596" s="664">
        <v>1</v>
      </c>
      <c r="N596" s="665">
        <v>113681.04</v>
      </c>
    </row>
    <row r="597" spans="1:14" ht="14.4" customHeight="1" x14ac:dyDescent="0.3">
      <c r="A597" s="660" t="s">
        <v>572</v>
      </c>
      <c r="B597" s="661" t="s">
        <v>573</v>
      </c>
      <c r="C597" s="662" t="s">
        <v>582</v>
      </c>
      <c r="D597" s="663" t="s">
        <v>3246</v>
      </c>
      <c r="E597" s="662" t="s">
        <v>612</v>
      </c>
      <c r="F597" s="663" t="s">
        <v>3252</v>
      </c>
      <c r="G597" s="662" t="s">
        <v>1755</v>
      </c>
      <c r="H597" s="662" t="s">
        <v>1756</v>
      </c>
      <c r="I597" s="662" t="s">
        <v>1757</v>
      </c>
      <c r="J597" s="662" t="s">
        <v>1758</v>
      </c>
      <c r="K597" s="662" t="s">
        <v>1759</v>
      </c>
      <c r="L597" s="664">
        <v>145.12000000000003</v>
      </c>
      <c r="M597" s="664">
        <v>1</v>
      </c>
      <c r="N597" s="665">
        <v>145.12000000000003</v>
      </c>
    </row>
    <row r="598" spans="1:14" ht="14.4" customHeight="1" x14ac:dyDescent="0.3">
      <c r="A598" s="660" t="s">
        <v>572</v>
      </c>
      <c r="B598" s="661" t="s">
        <v>573</v>
      </c>
      <c r="C598" s="662" t="s">
        <v>582</v>
      </c>
      <c r="D598" s="663" t="s">
        <v>3246</v>
      </c>
      <c r="E598" s="662" t="s">
        <v>612</v>
      </c>
      <c r="F598" s="663" t="s">
        <v>3252</v>
      </c>
      <c r="G598" s="662" t="s">
        <v>1755</v>
      </c>
      <c r="H598" s="662" t="s">
        <v>1760</v>
      </c>
      <c r="I598" s="662" t="s">
        <v>1761</v>
      </c>
      <c r="J598" s="662" t="s">
        <v>1762</v>
      </c>
      <c r="K598" s="662" t="s">
        <v>1763</v>
      </c>
      <c r="L598" s="664">
        <v>34.788620689655168</v>
      </c>
      <c r="M598" s="664">
        <v>29</v>
      </c>
      <c r="N598" s="665">
        <v>1008.8699999999999</v>
      </c>
    </row>
    <row r="599" spans="1:14" ht="14.4" customHeight="1" x14ac:dyDescent="0.3">
      <c r="A599" s="660" t="s">
        <v>572</v>
      </c>
      <c r="B599" s="661" t="s">
        <v>573</v>
      </c>
      <c r="C599" s="662" t="s">
        <v>582</v>
      </c>
      <c r="D599" s="663" t="s">
        <v>3246</v>
      </c>
      <c r="E599" s="662" t="s">
        <v>612</v>
      </c>
      <c r="F599" s="663" t="s">
        <v>3252</v>
      </c>
      <c r="G599" s="662" t="s">
        <v>1755</v>
      </c>
      <c r="H599" s="662" t="s">
        <v>1837</v>
      </c>
      <c r="I599" s="662" t="s">
        <v>1838</v>
      </c>
      <c r="J599" s="662" t="s">
        <v>1758</v>
      </c>
      <c r="K599" s="662" t="s">
        <v>1839</v>
      </c>
      <c r="L599" s="664">
        <v>72.42000000000003</v>
      </c>
      <c r="M599" s="664">
        <v>1</v>
      </c>
      <c r="N599" s="665">
        <v>72.42000000000003</v>
      </c>
    </row>
    <row r="600" spans="1:14" ht="14.4" customHeight="1" x14ac:dyDescent="0.3">
      <c r="A600" s="660" t="s">
        <v>572</v>
      </c>
      <c r="B600" s="661" t="s">
        <v>573</v>
      </c>
      <c r="C600" s="662" t="s">
        <v>582</v>
      </c>
      <c r="D600" s="663" t="s">
        <v>3246</v>
      </c>
      <c r="E600" s="662" t="s">
        <v>612</v>
      </c>
      <c r="F600" s="663" t="s">
        <v>3252</v>
      </c>
      <c r="G600" s="662" t="s">
        <v>1755</v>
      </c>
      <c r="H600" s="662" t="s">
        <v>2393</v>
      </c>
      <c r="I600" s="662" t="s">
        <v>2394</v>
      </c>
      <c r="J600" s="662" t="s">
        <v>1777</v>
      </c>
      <c r="K600" s="662" t="s">
        <v>2395</v>
      </c>
      <c r="L600" s="664">
        <v>141.01999841024701</v>
      </c>
      <c r="M600" s="664">
        <v>1</v>
      </c>
      <c r="N600" s="665">
        <v>141.01999841024701</v>
      </c>
    </row>
    <row r="601" spans="1:14" ht="14.4" customHeight="1" x14ac:dyDescent="0.3">
      <c r="A601" s="660" t="s">
        <v>572</v>
      </c>
      <c r="B601" s="661" t="s">
        <v>573</v>
      </c>
      <c r="C601" s="662" t="s">
        <v>582</v>
      </c>
      <c r="D601" s="663" t="s">
        <v>3246</v>
      </c>
      <c r="E601" s="662" t="s">
        <v>612</v>
      </c>
      <c r="F601" s="663" t="s">
        <v>3252</v>
      </c>
      <c r="G601" s="662" t="s">
        <v>1755</v>
      </c>
      <c r="H601" s="662" t="s">
        <v>1917</v>
      </c>
      <c r="I601" s="662" t="s">
        <v>1918</v>
      </c>
      <c r="J601" s="662" t="s">
        <v>1758</v>
      </c>
      <c r="K601" s="662" t="s">
        <v>1919</v>
      </c>
      <c r="L601" s="664">
        <v>236.08265720658352</v>
      </c>
      <c r="M601" s="664">
        <v>7</v>
      </c>
      <c r="N601" s="665">
        <v>1652.5786004460847</v>
      </c>
    </row>
    <row r="602" spans="1:14" ht="14.4" customHeight="1" x14ac:dyDescent="0.3">
      <c r="A602" s="660" t="s">
        <v>572</v>
      </c>
      <c r="B602" s="661" t="s">
        <v>573</v>
      </c>
      <c r="C602" s="662" t="s">
        <v>582</v>
      </c>
      <c r="D602" s="663" t="s">
        <v>3246</v>
      </c>
      <c r="E602" s="662" t="s">
        <v>612</v>
      </c>
      <c r="F602" s="663" t="s">
        <v>3252</v>
      </c>
      <c r="G602" s="662" t="s">
        <v>1755</v>
      </c>
      <c r="H602" s="662" t="s">
        <v>1920</v>
      </c>
      <c r="I602" s="662" t="s">
        <v>1921</v>
      </c>
      <c r="J602" s="662" t="s">
        <v>1762</v>
      </c>
      <c r="K602" s="662" t="s">
        <v>1922</v>
      </c>
      <c r="L602" s="664">
        <v>215.12</v>
      </c>
      <c r="M602" s="664">
        <v>2</v>
      </c>
      <c r="N602" s="665">
        <v>430.24</v>
      </c>
    </row>
    <row r="603" spans="1:14" ht="14.4" customHeight="1" x14ac:dyDescent="0.3">
      <c r="A603" s="660" t="s">
        <v>572</v>
      </c>
      <c r="B603" s="661" t="s">
        <v>573</v>
      </c>
      <c r="C603" s="662" t="s">
        <v>582</v>
      </c>
      <c r="D603" s="663" t="s">
        <v>3246</v>
      </c>
      <c r="E603" s="662" t="s">
        <v>612</v>
      </c>
      <c r="F603" s="663" t="s">
        <v>3252</v>
      </c>
      <c r="G603" s="662" t="s">
        <v>1755</v>
      </c>
      <c r="H603" s="662" t="s">
        <v>1929</v>
      </c>
      <c r="I603" s="662" t="s">
        <v>1930</v>
      </c>
      <c r="J603" s="662" t="s">
        <v>1762</v>
      </c>
      <c r="K603" s="662" t="s">
        <v>1931</v>
      </c>
      <c r="L603" s="664">
        <v>134.41999999999999</v>
      </c>
      <c r="M603" s="664">
        <v>2</v>
      </c>
      <c r="N603" s="665">
        <v>268.83999999999997</v>
      </c>
    </row>
    <row r="604" spans="1:14" ht="14.4" customHeight="1" x14ac:dyDescent="0.3">
      <c r="A604" s="660" t="s">
        <v>572</v>
      </c>
      <c r="B604" s="661" t="s">
        <v>573</v>
      </c>
      <c r="C604" s="662" t="s">
        <v>582</v>
      </c>
      <c r="D604" s="663" t="s">
        <v>3246</v>
      </c>
      <c r="E604" s="662" t="s">
        <v>612</v>
      </c>
      <c r="F604" s="663" t="s">
        <v>3252</v>
      </c>
      <c r="G604" s="662" t="s">
        <v>1755</v>
      </c>
      <c r="H604" s="662" t="s">
        <v>1958</v>
      </c>
      <c r="I604" s="662" t="s">
        <v>1959</v>
      </c>
      <c r="J604" s="662" t="s">
        <v>1960</v>
      </c>
      <c r="K604" s="662" t="s">
        <v>1961</v>
      </c>
      <c r="L604" s="664">
        <v>865.98948685291043</v>
      </c>
      <c r="M604" s="664">
        <v>104</v>
      </c>
      <c r="N604" s="665">
        <v>90062.906632702681</v>
      </c>
    </row>
    <row r="605" spans="1:14" ht="14.4" customHeight="1" x14ac:dyDescent="0.3">
      <c r="A605" s="660" t="s">
        <v>572</v>
      </c>
      <c r="B605" s="661" t="s">
        <v>573</v>
      </c>
      <c r="C605" s="662" t="s">
        <v>582</v>
      </c>
      <c r="D605" s="663" t="s">
        <v>3246</v>
      </c>
      <c r="E605" s="662" t="s">
        <v>612</v>
      </c>
      <c r="F605" s="663" t="s">
        <v>3252</v>
      </c>
      <c r="G605" s="662" t="s">
        <v>1755</v>
      </c>
      <c r="H605" s="662" t="s">
        <v>1977</v>
      </c>
      <c r="I605" s="662" t="s">
        <v>1977</v>
      </c>
      <c r="J605" s="662" t="s">
        <v>1978</v>
      </c>
      <c r="K605" s="662" t="s">
        <v>1979</v>
      </c>
      <c r="L605" s="664">
        <v>2615.6116358340037</v>
      </c>
      <c r="M605" s="664">
        <v>2.8999999999999995</v>
      </c>
      <c r="N605" s="665">
        <v>7585.2737439186094</v>
      </c>
    </row>
    <row r="606" spans="1:14" ht="14.4" customHeight="1" x14ac:dyDescent="0.3">
      <c r="A606" s="660" t="s">
        <v>572</v>
      </c>
      <c r="B606" s="661" t="s">
        <v>573</v>
      </c>
      <c r="C606" s="662" t="s">
        <v>582</v>
      </c>
      <c r="D606" s="663" t="s">
        <v>3246</v>
      </c>
      <c r="E606" s="662" t="s">
        <v>2052</v>
      </c>
      <c r="F606" s="663" t="s">
        <v>3254</v>
      </c>
      <c r="G606" s="662" t="s">
        <v>625</v>
      </c>
      <c r="H606" s="662" t="s">
        <v>2053</v>
      </c>
      <c r="I606" s="662" t="s">
        <v>2054</v>
      </c>
      <c r="J606" s="662" t="s">
        <v>2055</v>
      </c>
      <c r="K606" s="662" t="s">
        <v>2056</v>
      </c>
      <c r="L606" s="664">
        <v>9499.996000000001</v>
      </c>
      <c r="M606" s="664">
        <v>5</v>
      </c>
      <c r="N606" s="665">
        <v>47499.98</v>
      </c>
    </row>
    <row r="607" spans="1:14" ht="14.4" customHeight="1" x14ac:dyDescent="0.3">
      <c r="A607" s="660" t="s">
        <v>572</v>
      </c>
      <c r="B607" s="661" t="s">
        <v>573</v>
      </c>
      <c r="C607" s="662" t="s">
        <v>582</v>
      </c>
      <c r="D607" s="663" t="s">
        <v>3246</v>
      </c>
      <c r="E607" s="662" t="s">
        <v>2057</v>
      </c>
      <c r="F607" s="663" t="s">
        <v>3255</v>
      </c>
      <c r="G607" s="662" t="s">
        <v>625</v>
      </c>
      <c r="H607" s="662" t="s">
        <v>2074</v>
      </c>
      <c r="I607" s="662" t="s">
        <v>2075</v>
      </c>
      <c r="J607" s="662" t="s">
        <v>2076</v>
      </c>
      <c r="K607" s="662" t="s">
        <v>2077</v>
      </c>
      <c r="L607" s="664">
        <v>40.249000000000002</v>
      </c>
      <c r="M607" s="664">
        <v>2</v>
      </c>
      <c r="N607" s="665">
        <v>80.498000000000005</v>
      </c>
    </row>
    <row r="608" spans="1:14" ht="14.4" customHeight="1" x14ac:dyDescent="0.3">
      <c r="A608" s="660" t="s">
        <v>572</v>
      </c>
      <c r="B608" s="661" t="s">
        <v>573</v>
      </c>
      <c r="C608" s="662" t="s">
        <v>582</v>
      </c>
      <c r="D608" s="663" t="s">
        <v>3246</v>
      </c>
      <c r="E608" s="662" t="s">
        <v>2057</v>
      </c>
      <c r="F608" s="663" t="s">
        <v>3255</v>
      </c>
      <c r="G608" s="662" t="s">
        <v>625</v>
      </c>
      <c r="H608" s="662" t="s">
        <v>2103</v>
      </c>
      <c r="I608" s="662" t="s">
        <v>2104</v>
      </c>
      <c r="J608" s="662" t="s">
        <v>2105</v>
      </c>
      <c r="K608" s="662" t="s">
        <v>2106</v>
      </c>
      <c r="L608" s="664">
        <v>82.810000000000016</v>
      </c>
      <c r="M608" s="664">
        <v>2</v>
      </c>
      <c r="N608" s="665">
        <v>165.62000000000003</v>
      </c>
    </row>
    <row r="609" spans="1:14" ht="14.4" customHeight="1" x14ac:dyDescent="0.3">
      <c r="A609" s="660" t="s">
        <v>572</v>
      </c>
      <c r="B609" s="661" t="s">
        <v>573</v>
      </c>
      <c r="C609" s="662" t="s">
        <v>582</v>
      </c>
      <c r="D609" s="663" t="s">
        <v>3246</v>
      </c>
      <c r="E609" s="662" t="s">
        <v>2205</v>
      </c>
      <c r="F609" s="663" t="s">
        <v>3256</v>
      </c>
      <c r="G609" s="662" t="s">
        <v>1755</v>
      </c>
      <c r="H609" s="662" t="s">
        <v>2252</v>
      </c>
      <c r="I609" s="662" t="s">
        <v>2253</v>
      </c>
      <c r="J609" s="662" t="s">
        <v>2246</v>
      </c>
      <c r="K609" s="662" t="s">
        <v>2254</v>
      </c>
      <c r="L609" s="664">
        <v>0</v>
      </c>
      <c r="M609" s="664">
        <v>0</v>
      </c>
      <c r="N609" s="665">
        <v>0</v>
      </c>
    </row>
    <row r="610" spans="1:14" ht="14.4" customHeight="1" x14ac:dyDescent="0.3">
      <c r="A610" s="660" t="s">
        <v>572</v>
      </c>
      <c r="B610" s="661" t="s">
        <v>573</v>
      </c>
      <c r="C610" s="662" t="s">
        <v>582</v>
      </c>
      <c r="D610" s="663" t="s">
        <v>3246</v>
      </c>
      <c r="E610" s="662" t="s">
        <v>2258</v>
      </c>
      <c r="F610" s="663" t="s">
        <v>3257</v>
      </c>
      <c r="G610" s="662" t="s">
        <v>625</v>
      </c>
      <c r="H610" s="662" t="s">
        <v>2396</v>
      </c>
      <c r="I610" s="662" t="s">
        <v>2397</v>
      </c>
      <c r="J610" s="662" t="s">
        <v>2398</v>
      </c>
      <c r="K610" s="662" t="s">
        <v>2399</v>
      </c>
      <c r="L610" s="664">
        <v>21069.498709487325</v>
      </c>
      <c r="M610" s="664">
        <v>8.4850000000000012</v>
      </c>
      <c r="N610" s="665">
        <v>178774.69654999996</v>
      </c>
    </row>
    <row r="611" spans="1:14" ht="14.4" customHeight="1" x14ac:dyDescent="0.3">
      <c r="A611" s="660" t="s">
        <v>572</v>
      </c>
      <c r="B611" s="661" t="s">
        <v>573</v>
      </c>
      <c r="C611" s="662" t="s">
        <v>582</v>
      </c>
      <c r="D611" s="663" t="s">
        <v>3246</v>
      </c>
      <c r="E611" s="662" t="s">
        <v>2258</v>
      </c>
      <c r="F611" s="663" t="s">
        <v>3257</v>
      </c>
      <c r="G611" s="662" t="s">
        <v>625</v>
      </c>
      <c r="H611" s="662" t="s">
        <v>2259</v>
      </c>
      <c r="I611" s="662" t="s">
        <v>2259</v>
      </c>
      <c r="J611" s="662" t="s">
        <v>2260</v>
      </c>
      <c r="K611" s="662" t="s">
        <v>2261</v>
      </c>
      <c r="L611" s="664">
        <v>38452.56091524705</v>
      </c>
      <c r="M611" s="664">
        <v>0.46609310000000004</v>
      </c>
      <c r="N611" s="665">
        <v>17922.473319926336</v>
      </c>
    </row>
    <row r="612" spans="1:14" ht="14.4" customHeight="1" x14ac:dyDescent="0.3">
      <c r="A612" s="660" t="s">
        <v>572</v>
      </c>
      <c r="B612" s="661" t="s">
        <v>573</v>
      </c>
      <c r="C612" s="662" t="s">
        <v>582</v>
      </c>
      <c r="D612" s="663" t="s">
        <v>3246</v>
      </c>
      <c r="E612" s="662" t="s">
        <v>2258</v>
      </c>
      <c r="F612" s="663" t="s">
        <v>3257</v>
      </c>
      <c r="G612" s="662" t="s">
        <v>625</v>
      </c>
      <c r="H612" s="662" t="s">
        <v>2262</v>
      </c>
      <c r="I612" s="662" t="s">
        <v>2263</v>
      </c>
      <c r="J612" s="662" t="s">
        <v>2260</v>
      </c>
      <c r="K612" s="662" t="s">
        <v>2264</v>
      </c>
      <c r="L612" s="664">
        <v>37412.622452609015</v>
      </c>
      <c r="M612" s="664">
        <v>2.1391567</v>
      </c>
      <c r="N612" s="665">
        <v>80031.461984069014</v>
      </c>
    </row>
    <row r="613" spans="1:14" ht="14.4" customHeight="1" x14ac:dyDescent="0.3">
      <c r="A613" s="660" t="s">
        <v>572</v>
      </c>
      <c r="B613" s="661" t="s">
        <v>573</v>
      </c>
      <c r="C613" s="662" t="s">
        <v>582</v>
      </c>
      <c r="D613" s="663" t="s">
        <v>3246</v>
      </c>
      <c r="E613" s="662" t="s">
        <v>2258</v>
      </c>
      <c r="F613" s="663" t="s">
        <v>3257</v>
      </c>
      <c r="G613" s="662" t="s">
        <v>625</v>
      </c>
      <c r="H613" s="662" t="s">
        <v>2400</v>
      </c>
      <c r="I613" s="662" t="s">
        <v>2400</v>
      </c>
      <c r="J613" s="662" t="s">
        <v>2401</v>
      </c>
      <c r="K613" s="662" t="s">
        <v>2402</v>
      </c>
      <c r="L613" s="664">
        <v>9761.389000000001</v>
      </c>
      <c r="M613" s="664">
        <v>9</v>
      </c>
      <c r="N613" s="665">
        <v>87852.501000000004</v>
      </c>
    </row>
    <row r="614" spans="1:14" ht="14.4" customHeight="1" x14ac:dyDescent="0.3">
      <c r="A614" s="660" t="s">
        <v>572</v>
      </c>
      <c r="B614" s="661" t="s">
        <v>573</v>
      </c>
      <c r="C614" s="662" t="s">
        <v>582</v>
      </c>
      <c r="D614" s="663" t="s">
        <v>3246</v>
      </c>
      <c r="E614" s="662" t="s">
        <v>2265</v>
      </c>
      <c r="F614" s="663" t="s">
        <v>3258</v>
      </c>
      <c r="G614" s="662"/>
      <c r="H614" s="662"/>
      <c r="I614" s="662" t="s">
        <v>2266</v>
      </c>
      <c r="J614" s="662" t="s">
        <v>2267</v>
      </c>
      <c r="K614" s="662"/>
      <c r="L614" s="664">
        <v>5152.673913043478</v>
      </c>
      <c r="M614" s="664">
        <v>23</v>
      </c>
      <c r="N614" s="665">
        <v>118511.5</v>
      </c>
    </row>
    <row r="615" spans="1:14" ht="14.4" customHeight="1" x14ac:dyDescent="0.3">
      <c r="A615" s="660" t="s">
        <v>572</v>
      </c>
      <c r="B615" s="661" t="s">
        <v>573</v>
      </c>
      <c r="C615" s="662" t="s">
        <v>582</v>
      </c>
      <c r="D615" s="663" t="s">
        <v>3246</v>
      </c>
      <c r="E615" s="662" t="s">
        <v>2265</v>
      </c>
      <c r="F615" s="663" t="s">
        <v>3258</v>
      </c>
      <c r="G615" s="662"/>
      <c r="H615" s="662"/>
      <c r="I615" s="662" t="s">
        <v>2270</v>
      </c>
      <c r="J615" s="662" t="s">
        <v>2271</v>
      </c>
      <c r="K615" s="662"/>
      <c r="L615" s="664">
        <v>9584</v>
      </c>
      <c r="M615" s="664">
        <v>70</v>
      </c>
      <c r="N615" s="665">
        <v>670880</v>
      </c>
    </row>
    <row r="616" spans="1:14" ht="14.4" customHeight="1" x14ac:dyDescent="0.3">
      <c r="A616" s="660" t="s">
        <v>572</v>
      </c>
      <c r="B616" s="661" t="s">
        <v>573</v>
      </c>
      <c r="C616" s="662" t="s">
        <v>582</v>
      </c>
      <c r="D616" s="663" t="s">
        <v>3246</v>
      </c>
      <c r="E616" s="662" t="s">
        <v>2265</v>
      </c>
      <c r="F616" s="663" t="s">
        <v>3258</v>
      </c>
      <c r="G616" s="662"/>
      <c r="H616" s="662"/>
      <c r="I616" s="662" t="s">
        <v>2272</v>
      </c>
      <c r="J616" s="662" t="s">
        <v>2273</v>
      </c>
      <c r="K616" s="662"/>
      <c r="L616" s="664">
        <v>5051.4230769230771</v>
      </c>
      <c r="M616" s="664">
        <v>26</v>
      </c>
      <c r="N616" s="665">
        <v>131337</v>
      </c>
    </row>
    <row r="617" spans="1:14" ht="14.4" customHeight="1" x14ac:dyDescent="0.3">
      <c r="A617" s="660" t="s">
        <v>572</v>
      </c>
      <c r="B617" s="661" t="s">
        <v>573</v>
      </c>
      <c r="C617" s="662" t="s">
        <v>582</v>
      </c>
      <c r="D617" s="663" t="s">
        <v>3246</v>
      </c>
      <c r="E617" s="662" t="s">
        <v>2265</v>
      </c>
      <c r="F617" s="663" t="s">
        <v>3258</v>
      </c>
      <c r="G617" s="662"/>
      <c r="H617" s="662"/>
      <c r="I617" s="662" t="s">
        <v>2274</v>
      </c>
      <c r="J617" s="662" t="s">
        <v>2275</v>
      </c>
      <c r="K617" s="662"/>
      <c r="L617" s="664">
        <v>9625.3142857142866</v>
      </c>
      <c r="M617" s="664">
        <v>35</v>
      </c>
      <c r="N617" s="665">
        <v>336886</v>
      </c>
    </row>
    <row r="618" spans="1:14" ht="14.4" customHeight="1" x14ac:dyDescent="0.3">
      <c r="A618" s="660" t="s">
        <v>572</v>
      </c>
      <c r="B618" s="661" t="s">
        <v>573</v>
      </c>
      <c r="C618" s="662" t="s">
        <v>582</v>
      </c>
      <c r="D618" s="663" t="s">
        <v>3246</v>
      </c>
      <c r="E618" s="662" t="s">
        <v>2265</v>
      </c>
      <c r="F618" s="663" t="s">
        <v>3258</v>
      </c>
      <c r="G618" s="662"/>
      <c r="H618" s="662"/>
      <c r="I618" s="662" t="s">
        <v>2403</v>
      </c>
      <c r="J618" s="662" t="s">
        <v>2404</v>
      </c>
      <c r="K618" s="662"/>
      <c r="L618" s="664">
        <v>2486.9166666666665</v>
      </c>
      <c r="M618" s="664">
        <v>6</v>
      </c>
      <c r="N618" s="665">
        <v>14921.5</v>
      </c>
    </row>
    <row r="619" spans="1:14" ht="14.4" customHeight="1" x14ac:dyDescent="0.3">
      <c r="A619" s="660" t="s">
        <v>572</v>
      </c>
      <c r="B619" s="661" t="s">
        <v>573</v>
      </c>
      <c r="C619" s="662" t="s">
        <v>582</v>
      </c>
      <c r="D619" s="663" t="s">
        <v>3246</v>
      </c>
      <c r="E619" s="662" t="s">
        <v>2265</v>
      </c>
      <c r="F619" s="663" t="s">
        <v>3258</v>
      </c>
      <c r="G619" s="662"/>
      <c r="H619" s="662"/>
      <c r="I619" s="662" t="s">
        <v>2405</v>
      </c>
      <c r="J619" s="662" t="s">
        <v>2406</v>
      </c>
      <c r="K619" s="662"/>
      <c r="L619" s="664">
        <v>6339.3950000000004</v>
      </c>
      <c r="M619" s="664">
        <v>4</v>
      </c>
      <c r="N619" s="665">
        <v>25357.58</v>
      </c>
    </row>
    <row r="620" spans="1:14" ht="14.4" customHeight="1" x14ac:dyDescent="0.3">
      <c r="A620" s="660" t="s">
        <v>572</v>
      </c>
      <c r="B620" s="661" t="s">
        <v>573</v>
      </c>
      <c r="C620" s="662" t="s">
        <v>582</v>
      </c>
      <c r="D620" s="663" t="s">
        <v>3246</v>
      </c>
      <c r="E620" s="662" t="s">
        <v>2265</v>
      </c>
      <c r="F620" s="663" t="s">
        <v>3258</v>
      </c>
      <c r="G620" s="662"/>
      <c r="H620" s="662"/>
      <c r="I620" s="662" t="s">
        <v>2407</v>
      </c>
      <c r="J620" s="662" t="s">
        <v>2408</v>
      </c>
      <c r="K620" s="662" t="s">
        <v>2409</v>
      </c>
      <c r="L620" s="664">
        <v>18623</v>
      </c>
      <c r="M620" s="664">
        <v>2</v>
      </c>
      <c r="N620" s="665">
        <v>37246</v>
      </c>
    </row>
    <row r="621" spans="1:14" ht="14.4" customHeight="1" x14ac:dyDescent="0.3">
      <c r="A621" s="660" t="s">
        <v>572</v>
      </c>
      <c r="B621" s="661" t="s">
        <v>573</v>
      </c>
      <c r="C621" s="662" t="s">
        <v>582</v>
      </c>
      <c r="D621" s="663" t="s">
        <v>3246</v>
      </c>
      <c r="E621" s="662" t="s">
        <v>2265</v>
      </c>
      <c r="F621" s="663" t="s">
        <v>3258</v>
      </c>
      <c r="G621" s="662"/>
      <c r="H621" s="662"/>
      <c r="I621" s="662" t="s">
        <v>2287</v>
      </c>
      <c r="J621" s="662" t="s">
        <v>2288</v>
      </c>
      <c r="K621" s="662" t="s">
        <v>2289</v>
      </c>
      <c r="L621" s="664">
        <v>19118</v>
      </c>
      <c r="M621" s="664">
        <v>8</v>
      </c>
      <c r="N621" s="665">
        <v>152944</v>
      </c>
    </row>
    <row r="622" spans="1:14" ht="14.4" customHeight="1" x14ac:dyDescent="0.3">
      <c r="A622" s="660" t="s">
        <v>572</v>
      </c>
      <c r="B622" s="661" t="s">
        <v>573</v>
      </c>
      <c r="C622" s="662" t="s">
        <v>582</v>
      </c>
      <c r="D622" s="663" t="s">
        <v>3246</v>
      </c>
      <c r="E622" s="662" t="s">
        <v>2292</v>
      </c>
      <c r="F622" s="663" t="s">
        <v>3259</v>
      </c>
      <c r="G622" s="662"/>
      <c r="H622" s="662"/>
      <c r="I622" s="662" t="s">
        <v>2293</v>
      </c>
      <c r="J622" s="662" t="s">
        <v>2294</v>
      </c>
      <c r="K622" s="662"/>
      <c r="L622" s="664">
        <v>8500.1855882352938</v>
      </c>
      <c r="M622" s="664">
        <v>68</v>
      </c>
      <c r="N622" s="665">
        <v>578012.62</v>
      </c>
    </row>
    <row r="623" spans="1:14" ht="14.4" customHeight="1" x14ac:dyDescent="0.3">
      <c r="A623" s="660" t="s">
        <v>572</v>
      </c>
      <c r="B623" s="661" t="s">
        <v>573</v>
      </c>
      <c r="C623" s="662" t="s">
        <v>582</v>
      </c>
      <c r="D623" s="663" t="s">
        <v>3246</v>
      </c>
      <c r="E623" s="662" t="s">
        <v>2292</v>
      </c>
      <c r="F623" s="663" t="s">
        <v>3259</v>
      </c>
      <c r="G623" s="662"/>
      <c r="H623" s="662"/>
      <c r="I623" s="662" t="s">
        <v>2295</v>
      </c>
      <c r="J623" s="662" t="s">
        <v>2296</v>
      </c>
      <c r="K623" s="662"/>
      <c r="L623" s="664">
        <v>4270.88294117647</v>
      </c>
      <c r="M623" s="664">
        <v>153</v>
      </c>
      <c r="N623" s="665">
        <v>653445.09</v>
      </c>
    </row>
    <row r="624" spans="1:14" ht="14.4" customHeight="1" x14ac:dyDescent="0.3">
      <c r="A624" s="660" t="s">
        <v>572</v>
      </c>
      <c r="B624" s="661" t="s">
        <v>573</v>
      </c>
      <c r="C624" s="662" t="s">
        <v>582</v>
      </c>
      <c r="D624" s="663" t="s">
        <v>3246</v>
      </c>
      <c r="E624" s="662" t="s">
        <v>2292</v>
      </c>
      <c r="F624" s="663" t="s">
        <v>3259</v>
      </c>
      <c r="G624" s="662"/>
      <c r="H624" s="662"/>
      <c r="I624" s="662" t="s">
        <v>2410</v>
      </c>
      <c r="J624" s="662" t="s">
        <v>2411</v>
      </c>
      <c r="K624" s="662"/>
      <c r="L624" s="664">
        <v>5004.9406382978732</v>
      </c>
      <c r="M624" s="664">
        <v>47</v>
      </c>
      <c r="N624" s="665">
        <v>235232.21000000002</v>
      </c>
    </row>
    <row r="625" spans="1:14" ht="14.4" customHeight="1" x14ac:dyDescent="0.3">
      <c r="A625" s="660" t="s">
        <v>572</v>
      </c>
      <c r="B625" s="661" t="s">
        <v>573</v>
      </c>
      <c r="C625" s="662" t="s">
        <v>582</v>
      </c>
      <c r="D625" s="663" t="s">
        <v>3246</v>
      </c>
      <c r="E625" s="662" t="s">
        <v>2292</v>
      </c>
      <c r="F625" s="663" t="s">
        <v>3259</v>
      </c>
      <c r="G625" s="662"/>
      <c r="H625" s="662"/>
      <c r="I625" s="662" t="s">
        <v>2412</v>
      </c>
      <c r="J625" s="662" t="s">
        <v>2413</v>
      </c>
      <c r="K625" s="662"/>
      <c r="L625" s="664">
        <v>8565.2594117647059</v>
      </c>
      <c r="M625" s="664">
        <v>17</v>
      </c>
      <c r="N625" s="665">
        <v>145609.41</v>
      </c>
    </row>
    <row r="626" spans="1:14" ht="14.4" customHeight="1" x14ac:dyDescent="0.3">
      <c r="A626" s="660" t="s">
        <v>572</v>
      </c>
      <c r="B626" s="661" t="s">
        <v>573</v>
      </c>
      <c r="C626" s="662" t="s">
        <v>582</v>
      </c>
      <c r="D626" s="663" t="s">
        <v>3246</v>
      </c>
      <c r="E626" s="662" t="s">
        <v>2292</v>
      </c>
      <c r="F626" s="663" t="s">
        <v>3259</v>
      </c>
      <c r="G626" s="662"/>
      <c r="H626" s="662"/>
      <c r="I626" s="662" t="s">
        <v>2297</v>
      </c>
      <c r="J626" s="662" t="s">
        <v>2298</v>
      </c>
      <c r="K626" s="662"/>
      <c r="L626" s="664">
        <v>9384</v>
      </c>
      <c r="M626" s="664">
        <v>32</v>
      </c>
      <c r="N626" s="665">
        <v>300288</v>
      </c>
    </row>
    <row r="627" spans="1:14" ht="14.4" customHeight="1" x14ac:dyDescent="0.3">
      <c r="A627" s="660" t="s">
        <v>572</v>
      </c>
      <c r="B627" s="661" t="s">
        <v>573</v>
      </c>
      <c r="C627" s="662" t="s">
        <v>582</v>
      </c>
      <c r="D627" s="663" t="s">
        <v>3246</v>
      </c>
      <c r="E627" s="662" t="s">
        <v>2292</v>
      </c>
      <c r="F627" s="663" t="s">
        <v>3259</v>
      </c>
      <c r="G627" s="662"/>
      <c r="H627" s="662"/>
      <c r="I627" s="662" t="s">
        <v>2414</v>
      </c>
      <c r="J627" s="662" t="s">
        <v>2415</v>
      </c>
      <c r="K627" s="662"/>
      <c r="L627" s="664">
        <v>4534.68</v>
      </c>
      <c r="M627" s="664">
        <v>40</v>
      </c>
      <c r="N627" s="665">
        <v>181387.2</v>
      </c>
    </row>
    <row r="628" spans="1:14" ht="14.4" customHeight="1" x14ac:dyDescent="0.3">
      <c r="A628" s="660" t="s">
        <v>572</v>
      </c>
      <c r="B628" s="661" t="s">
        <v>573</v>
      </c>
      <c r="C628" s="662" t="s">
        <v>582</v>
      </c>
      <c r="D628" s="663" t="s">
        <v>3246</v>
      </c>
      <c r="E628" s="662" t="s">
        <v>2292</v>
      </c>
      <c r="F628" s="663" t="s">
        <v>3259</v>
      </c>
      <c r="G628" s="662"/>
      <c r="H628" s="662"/>
      <c r="I628" s="662" t="s">
        <v>2416</v>
      </c>
      <c r="J628" s="662" t="s">
        <v>2417</v>
      </c>
      <c r="K628" s="662" t="s">
        <v>2418</v>
      </c>
      <c r="L628" s="664">
        <v>8621.6865979381437</v>
      </c>
      <c r="M628" s="664">
        <v>97</v>
      </c>
      <c r="N628" s="665">
        <v>836303.6</v>
      </c>
    </row>
    <row r="629" spans="1:14" ht="14.4" customHeight="1" x14ac:dyDescent="0.3">
      <c r="A629" s="660" t="s">
        <v>572</v>
      </c>
      <c r="B629" s="661" t="s">
        <v>573</v>
      </c>
      <c r="C629" s="662" t="s">
        <v>582</v>
      </c>
      <c r="D629" s="663" t="s">
        <v>3246</v>
      </c>
      <c r="E629" s="662" t="s">
        <v>2299</v>
      </c>
      <c r="F629" s="663" t="s">
        <v>3260</v>
      </c>
      <c r="G629" s="662" t="s">
        <v>625</v>
      </c>
      <c r="H629" s="662" t="s">
        <v>2300</v>
      </c>
      <c r="I629" s="662" t="s">
        <v>2301</v>
      </c>
      <c r="J629" s="662" t="s">
        <v>2302</v>
      </c>
      <c r="K629" s="662" t="s">
        <v>2303</v>
      </c>
      <c r="L629" s="664">
        <v>90704.571791428578</v>
      </c>
      <c r="M629" s="664">
        <v>14</v>
      </c>
      <c r="N629" s="665">
        <v>1269864.00508</v>
      </c>
    </row>
    <row r="630" spans="1:14" ht="14.4" customHeight="1" x14ac:dyDescent="0.3">
      <c r="A630" s="660" t="s">
        <v>572</v>
      </c>
      <c r="B630" s="661" t="s">
        <v>573</v>
      </c>
      <c r="C630" s="662" t="s">
        <v>582</v>
      </c>
      <c r="D630" s="663" t="s">
        <v>3246</v>
      </c>
      <c r="E630" s="662" t="s">
        <v>2299</v>
      </c>
      <c r="F630" s="663" t="s">
        <v>3260</v>
      </c>
      <c r="G630" s="662" t="s">
        <v>625</v>
      </c>
      <c r="H630" s="662" t="s">
        <v>2419</v>
      </c>
      <c r="I630" s="662" t="s">
        <v>2419</v>
      </c>
      <c r="J630" s="662" t="s">
        <v>2420</v>
      </c>
      <c r="K630" s="662" t="s">
        <v>2421</v>
      </c>
      <c r="L630" s="664">
        <v>192657.5</v>
      </c>
      <c r="M630" s="664">
        <v>2</v>
      </c>
      <c r="N630" s="665">
        <v>385315</v>
      </c>
    </row>
    <row r="631" spans="1:14" ht="14.4" customHeight="1" x14ac:dyDescent="0.3">
      <c r="A631" s="660" t="s">
        <v>572</v>
      </c>
      <c r="B631" s="661" t="s">
        <v>573</v>
      </c>
      <c r="C631" s="662" t="s">
        <v>585</v>
      </c>
      <c r="D631" s="663" t="s">
        <v>3247</v>
      </c>
      <c r="E631" s="662" t="s">
        <v>612</v>
      </c>
      <c r="F631" s="663" t="s">
        <v>3252</v>
      </c>
      <c r="G631" s="662"/>
      <c r="H631" s="662" t="s">
        <v>2422</v>
      </c>
      <c r="I631" s="662" t="s">
        <v>2423</v>
      </c>
      <c r="J631" s="662" t="s">
        <v>2424</v>
      </c>
      <c r="K631" s="662" t="s">
        <v>2425</v>
      </c>
      <c r="L631" s="664">
        <v>120.24999999999999</v>
      </c>
      <c r="M631" s="664">
        <v>3</v>
      </c>
      <c r="N631" s="665">
        <v>360.74999999999994</v>
      </c>
    </row>
    <row r="632" spans="1:14" ht="14.4" customHeight="1" x14ac:dyDescent="0.3">
      <c r="A632" s="660" t="s">
        <v>572</v>
      </c>
      <c r="B632" s="661" t="s">
        <v>573</v>
      </c>
      <c r="C632" s="662" t="s">
        <v>585</v>
      </c>
      <c r="D632" s="663" t="s">
        <v>3247</v>
      </c>
      <c r="E632" s="662" t="s">
        <v>612</v>
      </c>
      <c r="F632" s="663" t="s">
        <v>3252</v>
      </c>
      <c r="G632" s="662"/>
      <c r="H632" s="662" t="s">
        <v>2426</v>
      </c>
      <c r="I632" s="662" t="s">
        <v>2427</v>
      </c>
      <c r="J632" s="662" t="s">
        <v>2428</v>
      </c>
      <c r="K632" s="662" t="s">
        <v>2429</v>
      </c>
      <c r="L632" s="664">
        <v>104.72999999999999</v>
      </c>
      <c r="M632" s="664">
        <v>1</v>
      </c>
      <c r="N632" s="665">
        <v>104.72999999999999</v>
      </c>
    </row>
    <row r="633" spans="1:14" ht="14.4" customHeight="1" x14ac:dyDescent="0.3">
      <c r="A633" s="660" t="s">
        <v>572</v>
      </c>
      <c r="B633" s="661" t="s">
        <v>573</v>
      </c>
      <c r="C633" s="662" t="s">
        <v>585</v>
      </c>
      <c r="D633" s="663" t="s">
        <v>3247</v>
      </c>
      <c r="E633" s="662" t="s">
        <v>612</v>
      </c>
      <c r="F633" s="663" t="s">
        <v>3252</v>
      </c>
      <c r="G633" s="662"/>
      <c r="H633" s="662" t="s">
        <v>2430</v>
      </c>
      <c r="I633" s="662" t="s">
        <v>2430</v>
      </c>
      <c r="J633" s="662" t="s">
        <v>2431</v>
      </c>
      <c r="K633" s="662" t="s">
        <v>2432</v>
      </c>
      <c r="L633" s="664">
        <v>549.6897966400486</v>
      </c>
      <c r="M633" s="664">
        <v>3</v>
      </c>
      <c r="N633" s="665">
        <v>1649.0693899201458</v>
      </c>
    </row>
    <row r="634" spans="1:14" ht="14.4" customHeight="1" x14ac:dyDescent="0.3">
      <c r="A634" s="660" t="s">
        <v>572</v>
      </c>
      <c r="B634" s="661" t="s">
        <v>573</v>
      </c>
      <c r="C634" s="662" t="s">
        <v>585</v>
      </c>
      <c r="D634" s="663" t="s">
        <v>3247</v>
      </c>
      <c r="E634" s="662" t="s">
        <v>612</v>
      </c>
      <c r="F634" s="663" t="s">
        <v>3252</v>
      </c>
      <c r="G634" s="662" t="s">
        <v>625</v>
      </c>
      <c r="H634" s="662" t="s">
        <v>626</v>
      </c>
      <c r="I634" s="662" t="s">
        <v>626</v>
      </c>
      <c r="J634" s="662" t="s">
        <v>627</v>
      </c>
      <c r="K634" s="662" t="s">
        <v>628</v>
      </c>
      <c r="L634" s="664">
        <v>171.6</v>
      </c>
      <c r="M634" s="664">
        <v>219</v>
      </c>
      <c r="N634" s="665">
        <v>37580.400000000001</v>
      </c>
    </row>
    <row r="635" spans="1:14" ht="14.4" customHeight="1" x14ac:dyDescent="0.3">
      <c r="A635" s="660" t="s">
        <v>572</v>
      </c>
      <c r="B635" s="661" t="s">
        <v>573</v>
      </c>
      <c r="C635" s="662" t="s">
        <v>585</v>
      </c>
      <c r="D635" s="663" t="s">
        <v>3247</v>
      </c>
      <c r="E635" s="662" t="s">
        <v>612</v>
      </c>
      <c r="F635" s="663" t="s">
        <v>3252</v>
      </c>
      <c r="G635" s="662" t="s">
        <v>625</v>
      </c>
      <c r="H635" s="662" t="s">
        <v>632</v>
      </c>
      <c r="I635" s="662" t="s">
        <v>632</v>
      </c>
      <c r="J635" s="662" t="s">
        <v>633</v>
      </c>
      <c r="K635" s="662" t="s">
        <v>631</v>
      </c>
      <c r="L635" s="664">
        <v>144.625</v>
      </c>
      <c r="M635" s="664">
        <v>144</v>
      </c>
      <c r="N635" s="665">
        <v>20826</v>
      </c>
    </row>
    <row r="636" spans="1:14" ht="14.4" customHeight="1" x14ac:dyDescent="0.3">
      <c r="A636" s="660" t="s">
        <v>572</v>
      </c>
      <c r="B636" s="661" t="s">
        <v>573</v>
      </c>
      <c r="C636" s="662" t="s">
        <v>585</v>
      </c>
      <c r="D636" s="663" t="s">
        <v>3247</v>
      </c>
      <c r="E636" s="662" t="s">
        <v>612</v>
      </c>
      <c r="F636" s="663" t="s">
        <v>3252</v>
      </c>
      <c r="G636" s="662" t="s">
        <v>625</v>
      </c>
      <c r="H636" s="662" t="s">
        <v>634</v>
      </c>
      <c r="I636" s="662" t="s">
        <v>634</v>
      </c>
      <c r="J636" s="662" t="s">
        <v>633</v>
      </c>
      <c r="K636" s="662" t="s">
        <v>635</v>
      </c>
      <c r="L636" s="664">
        <v>126.5</v>
      </c>
      <c r="M636" s="664">
        <v>47</v>
      </c>
      <c r="N636" s="665">
        <v>5945.5</v>
      </c>
    </row>
    <row r="637" spans="1:14" ht="14.4" customHeight="1" x14ac:dyDescent="0.3">
      <c r="A637" s="660" t="s">
        <v>572</v>
      </c>
      <c r="B637" s="661" t="s">
        <v>573</v>
      </c>
      <c r="C637" s="662" t="s">
        <v>585</v>
      </c>
      <c r="D637" s="663" t="s">
        <v>3247</v>
      </c>
      <c r="E637" s="662" t="s">
        <v>612</v>
      </c>
      <c r="F637" s="663" t="s">
        <v>3252</v>
      </c>
      <c r="G637" s="662" t="s">
        <v>625</v>
      </c>
      <c r="H637" s="662" t="s">
        <v>636</v>
      </c>
      <c r="I637" s="662" t="s">
        <v>636</v>
      </c>
      <c r="J637" s="662" t="s">
        <v>633</v>
      </c>
      <c r="K637" s="662" t="s">
        <v>637</v>
      </c>
      <c r="L637" s="664">
        <v>222.2</v>
      </c>
      <c r="M637" s="664">
        <v>25</v>
      </c>
      <c r="N637" s="665">
        <v>5555</v>
      </c>
    </row>
    <row r="638" spans="1:14" ht="14.4" customHeight="1" x14ac:dyDescent="0.3">
      <c r="A638" s="660" t="s">
        <v>572</v>
      </c>
      <c r="B638" s="661" t="s">
        <v>573</v>
      </c>
      <c r="C638" s="662" t="s">
        <v>585</v>
      </c>
      <c r="D638" s="663" t="s">
        <v>3247</v>
      </c>
      <c r="E638" s="662" t="s">
        <v>612</v>
      </c>
      <c r="F638" s="663" t="s">
        <v>3252</v>
      </c>
      <c r="G638" s="662" t="s">
        <v>625</v>
      </c>
      <c r="H638" s="662" t="s">
        <v>638</v>
      </c>
      <c r="I638" s="662" t="s">
        <v>638</v>
      </c>
      <c r="J638" s="662" t="s">
        <v>627</v>
      </c>
      <c r="K638" s="662" t="s">
        <v>639</v>
      </c>
      <c r="L638" s="664">
        <v>92.95</v>
      </c>
      <c r="M638" s="664">
        <v>102</v>
      </c>
      <c r="N638" s="665">
        <v>9480.9</v>
      </c>
    </row>
    <row r="639" spans="1:14" ht="14.4" customHeight="1" x14ac:dyDescent="0.3">
      <c r="A639" s="660" t="s">
        <v>572</v>
      </c>
      <c r="B639" s="661" t="s">
        <v>573</v>
      </c>
      <c r="C639" s="662" t="s">
        <v>585</v>
      </c>
      <c r="D639" s="663" t="s">
        <v>3247</v>
      </c>
      <c r="E639" s="662" t="s">
        <v>612</v>
      </c>
      <c r="F639" s="663" t="s">
        <v>3252</v>
      </c>
      <c r="G639" s="662" t="s">
        <v>625</v>
      </c>
      <c r="H639" s="662" t="s">
        <v>640</v>
      </c>
      <c r="I639" s="662" t="s">
        <v>640</v>
      </c>
      <c r="J639" s="662" t="s">
        <v>627</v>
      </c>
      <c r="K639" s="662" t="s">
        <v>641</v>
      </c>
      <c r="L639" s="664">
        <v>93.5</v>
      </c>
      <c r="M639" s="664">
        <v>47</v>
      </c>
      <c r="N639" s="665">
        <v>4394.5</v>
      </c>
    </row>
    <row r="640" spans="1:14" ht="14.4" customHeight="1" x14ac:dyDescent="0.3">
      <c r="A640" s="660" t="s">
        <v>572</v>
      </c>
      <c r="B640" s="661" t="s">
        <v>573</v>
      </c>
      <c r="C640" s="662" t="s">
        <v>585</v>
      </c>
      <c r="D640" s="663" t="s">
        <v>3247</v>
      </c>
      <c r="E640" s="662" t="s">
        <v>612</v>
      </c>
      <c r="F640" s="663" t="s">
        <v>3252</v>
      </c>
      <c r="G640" s="662" t="s">
        <v>625</v>
      </c>
      <c r="H640" s="662" t="s">
        <v>650</v>
      </c>
      <c r="I640" s="662" t="s">
        <v>651</v>
      </c>
      <c r="J640" s="662" t="s">
        <v>652</v>
      </c>
      <c r="K640" s="662" t="s">
        <v>653</v>
      </c>
      <c r="L640" s="664">
        <v>87.029538731626161</v>
      </c>
      <c r="M640" s="664">
        <v>5</v>
      </c>
      <c r="N640" s="665">
        <v>435.14769365813083</v>
      </c>
    </row>
    <row r="641" spans="1:14" ht="14.4" customHeight="1" x14ac:dyDescent="0.3">
      <c r="A641" s="660" t="s">
        <v>572</v>
      </c>
      <c r="B641" s="661" t="s">
        <v>573</v>
      </c>
      <c r="C641" s="662" t="s">
        <v>585</v>
      </c>
      <c r="D641" s="663" t="s">
        <v>3247</v>
      </c>
      <c r="E641" s="662" t="s">
        <v>612</v>
      </c>
      <c r="F641" s="663" t="s">
        <v>3252</v>
      </c>
      <c r="G641" s="662" t="s">
        <v>625</v>
      </c>
      <c r="H641" s="662" t="s">
        <v>2304</v>
      </c>
      <c r="I641" s="662" t="s">
        <v>2305</v>
      </c>
      <c r="J641" s="662" t="s">
        <v>656</v>
      </c>
      <c r="K641" s="662" t="s">
        <v>1138</v>
      </c>
      <c r="L641" s="664">
        <v>96.819649692547699</v>
      </c>
      <c r="M641" s="664">
        <v>4</v>
      </c>
      <c r="N641" s="665">
        <v>387.2785987701908</v>
      </c>
    </row>
    <row r="642" spans="1:14" ht="14.4" customHeight="1" x14ac:dyDescent="0.3">
      <c r="A642" s="660" t="s">
        <v>572</v>
      </c>
      <c r="B642" s="661" t="s">
        <v>573</v>
      </c>
      <c r="C642" s="662" t="s">
        <v>585</v>
      </c>
      <c r="D642" s="663" t="s">
        <v>3247</v>
      </c>
      <c r="E642" s="662" t="s">
        <v>612</v>
      </c>
      <c r="F642" s="663" t="s">
        <v>3252</v>
      </c>
      <c r="G642" s="662" t="s">
        <v>625</v>
      </c>
      <c r="H642" s="662" t="s">
        <v>654</v>
      </c>
      <c r="I642" s="662" t="s">
        <v>655</v>
      </c>
      <c r="J642" s="662" t="s">
        <v>656</v>
      </c>
      <c r="K642" s="662" t="s">
        <v>657</v>
      </c>
      <c r="L642" s="664">
        <v>100.76242079589603</v>
      </c>
      <c r="M642" s="664">
        <v>135</v>
      </c>
      <c r="N642" s="665">
        <v>13602.926807445965</v>
      </c>
    </row>
    <row r="643" spans="1:14" ht="14.4" customHeight="1" x14ac:dyDescent="0.3">
      <c r="A643" s="660" t="s">
        <v>572</v>
      </c>
      <c r="B643" s="661" t="s">
        <v>573</v>
      </c>
      <c r="C643" s="662" t="s">
        <v>585</v>
      </c>
      <c r="D643" s="663" t="s">
        <v>3247</v>
      </c>
      <c r="E643" s="662" t="s">
        <v>612</v>
      </c>
      <c r="F643" s="663" t="s">
        <v>3252</v>
      </c>
      <c r="G643" s="662" t="s">
        <v>625</v>
      </c>
      <c r="H643" s="662" t="s">
        <v>658</v>
      </c>
      <c r="I643" s="662" t="s">
        <v>659</v>
      </c>
      <c r="J643" s="662" t="s">
        <v>660</v>
      </c>
      <c r="K643" s="662" t="s">
        <v>661</v>
      </c>
      <c r="L643" s="664">
        <v>167.6096950484671</v>
      </c>
      <c r="M643" s="664">
        <v>10</v>
      </c>
      <c r="N643" s="665">
        <v>1676.096950484671</v>
      </c>
    </row>
    <row r="644" spans="1:14" ht="14.4" customHeight="1" x14ac:dyDescent="0.3">
      <c r="A644" s="660" t="s">
        <v>572</v>
      </c>
      <c r="B644" s="661" t="s">
        <v>573</v>
      </c>
      <c r="C644" s="662" t="s">
        <v>585</v>
      </c>
      <c r="D644" s="663" t="s">
        <v>3247</v>
      </c>
      <c r="E644" s="662" t="s">
        <v>612</v>
      </c>
      <c r="F644" s="663" t="s">
        <v>3252</v>
      </c>
      <c r="G644" s="662" t="s">
        <v>625</v>
      </c>
      <c r="H644" s="662" t="s">
        <v>678</v>
      </c>
      <c r="I644" s="662" t="s">
        <v>679</v>
      </c>
      <c r="J644" s="662" t="s">
        <v>680</v>
      </c>
      <c r="K644" s="662" t="s">
        <v>681</v>
      </c>
      <c r="L644" s="664">
        <v>80.49499999999999</v>
      </c>
      <c r="M644" s="664">
        <v>4</v>
      </c>
      <c r="N644" s="665">
        <v>321.97999999999996</v>
      </c>
    </row>
    <row r="645" spans="1:14" ht="14.4" customHeight="1" x14ac:dyDescent="0.3">
      <c r="A645" s="660" t="s">
        <v>572</v>
      </c>
      <c r="B645" s="661" t="s">
        <v>573</v>
      </c>
      <c r="C645" s="662" t="s">
        <v>585</v>
      </c>
      <c r="D645" s="663" t="s">
        <v>3247</v>
      </c>
      <c r="E645" s="662" t="s">
        <v>612</v>
      </c>
      <c r="F645" s="663" t="s">
        <v>3252</v>
      </c>
      <c r="G645" s="662" t="s">
        <v>625</v>
      </c>
      <c r="H645" s="662" t="s">
        <v>682</v>
      </c>
      <c r="I645" s="662" t="s">
        <v>683</v>
      </c>
      <c r="J645" s="662" t="s">
        <v>684</v>
      </c>
      <c r="K645" s="662" t="s">
        <v>685</v>
      </c>
      <c r="L645" s="664">
        <v>65.981764632656379</v>
      </c>
      <c r="M645" s="664">
        <v>30</v>
      </c>
      <c r="N645" s="665">
        <v>1979.4529389796912</v>
      </c>
    </row>
    <row r="646" spans="1:14" ht="14.4" customHeight="1" x14ac:dyDescent="0.3">
      <c r="A646" s="660" t="s">
        <v>572</v>
      </c>
      <c r="B646" s="661" t="s">
        <v>573</v>
      </c>
      <c r="C646" s="662" t="s">
        <v>585</v>
      </c>
      <c r="D646" s="663" t="s">
        <v>3247</v>
      </c>
      <c r="E646" s="662" t="s">
        <v>612</v>
      </c>
      <c r="F646" s="663" t="s">
        <v>3252</v>
      </c>
      <c r="G646" s="662" t="s">
        <v>625</v>
      </c>
      <c r="H646" s="662" t="s">
        <v>686</v>
      </c>
      <c r="I646" s="662" t="s">
        <v>687</v>
      </c>
      <c r="J646" s="662" t="s">
        <v>688</v>
      </c>
      <c r="K646" s="662" t="s">
        <v>689</v>
      </c>
      <c r="L646" s="664">
        <v>27.749953401606099</v>
      </c>
      <c r="M646" s="664">
        <v>52</v>
      </c>
      <c r="N646" s="665">
        <v>1442.9975768835172</v>
      </c>
    </row>
    <row r="647" spans="1:14" ht="14.4" customHeight="1" x14ac:dyDescent="0.3">
      <c r="A647" s="660" t="s">
        <v>572</v>
      </c>
      <c r="B647" s="661" t="s">
        <v>573</v>
      </c>
      <c r="C647" s="662" t="s">
        <v>585</v>
      </c>
      <c r="D647" s="663" t="s">
        <v>3247</v>
      </c>
      <c r="E647" s="662" t="s">
        <v>612</v>
      </c>
      <c r="F647" s="663" t="s">
        <v>3252</v>
      </c>
      <c r="G647" s="662" t="s">
        <v>625</v>
      </c>
      <c r="H647" s="662" t="s">
        <v>2433</v>
      </c>
      <c r="I647" s="662" t="s">
        <v>2434</v>
      </c>
      <c r="J647" s="662" t="s">
        <v>2435</v>
      </c>
      <c r="K647" s="662" t="s">
        <v>2436</v>
      </c>
      <c r="L647" s="664">
        <v>92.269917297354297</v>
      </c>
      <c r="M647" s="664">
        <v>3</v>
      </c>
      <c r="N647" s="665">
        <v>276.80975189206288</v>
      </c>
    </row>
    <row r="648" spans="1:14" ht="14.4" customHeight="1" x14ac:dyDescent="0.3">
      <c r="A648" s="660" t="s">
        <v>572</v>
      </c>
      <c r="B648" s="661" t="s">
        <v>573</v>
      </c>
      <c r="C648" s="662" t="s">
        <v>585</v>
      </c>
      <c r="D648" s="663" t="s">
        <v>3247</v>
      </c>
      <c r="E648" s="662" t="s">
        <v>612</v>
      </c>
      <c r="F648" s="663" t="s">
        <v>3252</v>
      </c>
      <c r="G648" s="662" t="s">
        <v>625</v>
      </c>
      <c r="H648" s="662" t="s">
        <v>2437</v>
      </c>
      <c r="I648" s="662" t="s">
        <v>2438</v>
      </c>
      <c r="J648" s="662" t="s">
        <v>2439</v>
      </c>
      <c r="K648" s="662" t="s">
        <v>649</v>
      </c>
      <c r="L648" s="664">
        <v>40.25</v>
      </c>
      <c r="M648" s="664">
        <v>3</v>
      </c>
      <c r="N648" s="665">
        <v>120.75</v>
      </c>
    </row>
    <row r="649" spans="1:14" ht="14.4" customHeight="1" x14ac:dyDescent="0.3">
      <c r="A649" s="660" t="s">
        <v>572</v>
      </c>
      <c r="B649" s="661" t="s">
        <v>573</v>
      </c>
      <c r="C649" s="662" t="s">
        <v>585</v>
      </c>
      <c r="D649" s="663" t="s">
        <v>3247</v>
      </c>
      <c r="E649" s="662" t="s">
        <v>612</v>
      </c>
      <c r="F649" s="663" t="s">
        <v>3252</v>
      </c>
      <c r="G649" s="662" t="s">
        <v>625</v>
      </c>
      <c r="H649" s="662" t="s">
        <v>706</v>
      </c>
      <c r="I649" s="662" t="s">
        <v>707</v>
      </c>
      <c r="J649" s="662" t="s">
        <v>708</v>
      </c>
      <c r="K649" s="662" t="s">
        <v>709</v>
      </c>
      <c r="L649" s="664">
        <v>66.205634677246735</v>
      </c>
      <c r="M649" s="664">
        <v>10</v>
      </c>
      <c r="N649" s="665">
        <v>662.05634677246735</v>
      </c>
    </row>
    <row r="650" spans="1:14" ht="14.4" customHeight="1" x14ac:dyDescent="0.3">
      <c r="A650" s="660" t="s">
        <v>572</v>
      </c>
      <c r="B650" s="661" t="s">
        <v>573</v>
      </c>
      <c r="C650" s="662" t="s">
        <v>585</v>
      </c>
      <c r="D650" s="663" t="s">
        <v>3247</v>
      </c>
      <c r="E650" s="662" t="s">
        <v>612</v>
      </c>
      <c r="F650" s="663" t="s">
        <v>3252</v>
      </c>
      <c r="G650" s="662" t="s">
        <v>625</v>
      </c>
      <c r="H650" s="662" t="s">
        <v>710</v>
      </c>
      <c r="I650" s="662" t="s">
        <v>711</v>
      </c>
      <c r="J650" s="662" t="s">
        <v>712</v>
      </c>
      <c r="K650" s="662" t="s">
        <v>713</v>
      </c>
      <c r="L650" s="664">
        <v>58.371357434096595</v>
      </c>
      <c r="M650" s="664">
        <v>7</v>
      </c>
      <c r="N650" s="665">
        <v>408.59950203867618</v>
      </c>
    </row>
    <row r="651" spans="1:14" ht="14.4" customHeight="1" x14ac:dyDescent="0.3">
      <c r="A651" s="660" t="s">
        <v>572</v>
      </c>
      <c r="B651" s="661" t="s">
        <v>573</v>
      </c>
      <c r="C651" s="662" t="s">
        <v>585</v>
      </c>
      <c r="D651" s="663" t="s">
        <v>3247</v>
      </c>
      <c r="E651" s="662" t="s">
        <v>612</v>
      </c>
      <c r="F651" s="663" t="s">
        <v>3252</v>
      </c>
      <c r="G651" s="662" t="s">
        <v>625</v>
      </c>
      <c r="H651" s="662" t="s">
        <v>714</v>
      </c>
      <c r="I651" s="662" t="s">
        <v>715</v>
      </c>
      <c r="J651" s="662" t="s">
        <v>716</v>
      </c>
      <c r="K651" s="662" t="s">
        <v>717</v>
      </c>
      <c r="L651" s="664">
        <v>57.729599495642141</v>
      </c>
      <c r="M651" s="664">
        <v>18</v>
      </c>
      <c r="N651" s="665">
        <v>1039.1327909215586</v>
      </c>
    </row>
    <row r="652" spans="1:14" ht="14.4" customHeight="1" x14ac:dyDescent="0.3">
      <c r="A652" s="660" t="s">
        <v>572</v>
      </c>
      <c r="B652" s="661" t="s">
        <v>573</v>
      </c>
      <c r="C652" s="662" t="s">
        <v>585</v>
      </c>
      <c r="D652" s="663" t="s">
        <v>3247</v>
      </c>
      <c r="E652" s="662" t="s">
        <v>612</v>
      </c>
      <c r="F652" s="663" t="s">
        <v>3252</v>
      </c>
      <c r="G652" s="662" t="s">
        <v>625</v>
      </c>
      <c r="H652" s="662" t="s">
        <v>718</v>
      </c>
      <c r="I652" s="662" t="s">
        <v>719</v>
      </c>
      <c r="J652" s="662" t="s">
        <v>720</v>
      </c>
      <c r="K652" s="662" t="s">
        <v>721</v>
      </c>
      <c r="L652" s="664">
        <v>248.69993396664879</v>
      </c>
      <c r="M652" s="664">
        <v>61</v>
      </c>
      <c r="N652" s="665">
        <v>15170.695971965575</v>
      </c>
    </row>
    <row r="653" spans="1:14" ht="14.4" customHeight="1" x14ac:dyDescent="0.3">
      <c r="A653" s="660" t="s">
        <v>572</v>
      </c>
      <c r="B653" s="661" t="s">
        <v>573</v>
      </c>
      <c r="C653" s="662" t="s">
        <v>585</v>
      </c>
      <c r="D653" s="663" t="s">
        <v>3247</v>
      </c>
      <c r="E653" s="662" t="s">
        <v>612</v>
      </c>
      <c r="F653" s="663" t="s">
        <v>3252</v>
      </c>
      <c r="G653" s="662" t="s">
        <v>625</v>
      </c>
      <c r="H653" s="662" t="s">
        <v>726</v>
      </c>
      <c r="I653" s="662" t="s">
        <v>727</v>
      </c>
      <c r="J653" s="662" t="s">
        <v>728</v>
      </c>
      <c r="K653" s="662" t="s">
        <v>729</v>
      </c>
      <c r="L653" s="664">
        <v>283.56</v>
      </c>
      <c r="M653" s="664">
        <v>1</v>
      </c>
      <c r="N653" s="665">
        <v>283.56</v>
      </c>
    </row>
    <row r="654" spans="1:14" ht="14.4" customHeight="1" x14ac:dyDescent="0.3">
      <c r="A654" s="660" t="s">
        <v>572</v>
      </c>
      <c r="B654" s="661" t="s">
        <v>573</v>
      </c>
      <c r="C654" s="662" t="s">
        <v>585</v>
      </c>
      <c r="D654" s="663" t="s">
        <v>3247</v>
      </c>
      <c r="E654" s="662" t="s">
        <v>612</v>
      </c>
      <c r="F654" s="663" t="s">
        <v>3252</v>
      </c>
      <c r="G654" s="662" t="s">
        <v>625</v>
      </c>
      <c r="H654" s="662" t="s">
        <v>2440</v>
      </c>
      <c r="I654" s="662" t="s">
        <v>2441</v>
      </c>
      <c r="J654" s="662" t="s">
        <v>2442</v>
      </c>
      <c r="K654" s="662" t="s">
        <v>2443</v>
      </c>
      <c r="L654" s="664">
        <v>40.372441897378728</v>
      </c>
      <c r="M654" s="664">
        <v>4</v>
      </c>
      <c r="N654" s="665">
        <v>161.48976758951491</v>
      </c>
    </row>
    <row r="655" spans="1:14" ht="14.4" customHeight="1" x14ac:dyDescent="0.3">
      <c r="A655" s="660" t="s">
        <v>572</v>
      </c>
      <c r="B655" s="661" t="s">
        <v>573</v>
      </c>
      <c r="C655" s="662" t="s">
        <v>585</v>
      </c>
      <c r="D655" s="663" t="s">
        <v>3247</v>
      </c>
      <c r="E655" s="662" t="s">
        <v>612</v>
      </c>
      <c r="F655" s="663" t="s">
        <v>3252</v>
      </c>
      <c r="G655" s="662" t="s">
        <v>625</v>
      </c>
      <c r="H655" s="662" t="s">
        <v>2444</v>
      </c>
      <c r="I655" s="662" t="s">
        <v>2445</v>
      </c>
      <c r="J655" s="662" t="s">
        <v>2446</v>
      </c>
      <c r="K655" s="662" t="s">
        <v>2447</v>
      </c>
      <c r="L655" s="664">
        <v>217.72000000000003</v>
      </c>
      <c r="M655" s="664">
        <v>3</v>
      </c>
      <c r="N655" s="665">
        <v>653.16000000000008</v>
      </c>
    </row>
    <row r="656" spans="1:14" ht="14.4" customHeight="1" x14ac:dyDescent="0.3">
      <c r="A656" s="660" t="s">
        <v>572</v>
      </c>
      <c r="B656" s="661" t="s">
        <v>573</v>
      </c>
      <c r="C656" s="662" t="s">
        <v>585</v>
      </c>
      <c r="D656" s="663" t="s">
        <v>3247</v>
      </c>
      <c r="E656" s="662" t="s">
        <v>612</v>
      </c>
      <c r="F656" s="663" t="s">
        <v>3252</v>
      </c>
      <c r="G656" s="662" t="s">
        <v>625</v>
      </c>
      <c r="H656" s="662" t="s">
        <v>2448</v>
      </c>
      <c r="I656" s="662" t="s">
        <v>2449</v>
      </c>
      <c r="J656" s="662" t="s">
        <v>2450</v>
      </c>
      <c r="K656" s="662" t="s">
        <v>749</v>
      </c>
      <c r="L656" s="664">
        <v>76.524757839410199</v>
      </c>
      <c r="M656" s="664">
        <v>4</v>
      </c>
      <c r="N656" s="665">
        <v>306.0990313576408</v>
      </c>
    </row>
    <row r="657" spans="1:14" ht="14.4" customHeight="1" x14ac:dyDescent="0.3">
      <c r="A657" s="660" t="s">
        <v>572</v>
      </c>
      <c r="B657" s="661" t="s">
        <v>573</v>
      </c>
      <c r="C657" s="662" t="s">
        <v>585</v>
      </c>
      <c r="D657" s="663" t="s">
        <v>3247</v>
      </c>
      <c r="E657" s="662" t="s">
        <v>612</v>
      </c>
      <c r="F657" s="663" t="s">
        <v>3252</v>
      </c>
      <c r="G657" s="662" t="s">
        <v>625</v>
      </c>
      <c r="H657" s="662" t="s">
        <v>746</v>
      </c>
      <c r="I657" s="662" t="s">
        <v>747</v>
      </c>
      <c r="J657" s="662" t="s">
        <v>748</v>
      </c>
      <c r="K657" s="662" t="s">
        <v>749</v>
      </c>
      <c r="L657" s="664">
        <v>112.8323326001414</v>
      </c>
      <c r="M657" s="664">
        <v>8</v>
      </c>
      <c r="N657" s="665">
        <v>902.65866080113119</v>
      </c>
    </row>
    <row r="658" spans="1:14" ht="14.4" customHeight="1" x14ac:dyDescent="0.3">
      <c r="A658" s="660" t="s">
        <v>572</v>
      </c>
      <c r="B658" s="661" t="s">
        <v>573</v>
      </c>
      <c r="C658" s="662" t="s">
        <v>585</v>
      </c>
      <c r="D658" s="663" t="s">
        <v>3247</v>
      </c>
      <c r="E658" s="662" t="s">
        <v>612</v>
      </c>
      <c r="F658" s="663" t="s">
        <v>3252</v>
      </c>
      <c r="G658" s="662" t="s">
        <v>625</v>
      </c>
      <c r="H658" s="662" t="s">
        <v>2451</v>
      </c>
      <c r="I658" s="662" t="s">
        <v>2452</v>
      </c>
      <c r="J658" s="662" t="s">
        <v>2453</v>
      </c>
      <c r="K658" s="662" t="s">
        <v>2454</v>
      </c>
      <c r="L658" s="664">
        <v>87.23</v>
      </c>
      <c r="M658" s="664">
        <v>4</v>
      </c>
      <c r="N658" s="665">
        <v>348.92</v>
      </c>
    </row>
    <row r="659" spans="1:14" ht="14.4" customHeight="1" x14ac:dyDescent="0.3">
      <c r="A659" s="660" t="s">
        <v>572</v>
      </c>
      <c r="B659" s="661" t="s">
        <v>573</v>
      </c>
      <c r="C659" s="662" t="s">
        <v>585</v>
      </c>
      <c r="D659" s="663" t="s">
        <v>3247</v>
      </c>
      <c r="E659" s="662" t="s">
        <v>612</v>
      </c>
      <c r="F659" s="663" t="s">
        <v>3252</v>
      </c>
      <c r="G659" s="662" t="s">
        <v>625</v>
      </c>
      <c r="H659" s="662" t="s">
        <v>2455</v>
      </c>
      <c r="I659" s="662" t="s">
        <v>2456</v>
      </c>
      <c r="J659" s="662" t="s">
        <v>1090</v>
      </c>
      <c r="K659" s="662" t="s">
        <v>2457</v>
      </c>
      <c r="L659" s="664">
        <v>103.9295768247259</v>
      </c>
      <c r="M659" s="664">
        <v>4</v>
      </c>
      <c r="N659" s="665">
        <v>415.7183072989036</v>
      </c>
    </row>
    <row r="660" spans="1:14" ht="14.4" customHeight="1" x14ac:dyDescent="0.3">
      <c r="A660" s="660" t="s">
        <v>572</v>
      </c>
      <c r="B660" s="661" t="s">
        <v>573</v>
      </c>
      <c r="C660" s="662" t="s">
        <v>585</v>
      </c>
      <c r="D660" s="663" t="s">
        <v>3247</v>
      </c>
      <c r="E660" s="662" t="s">
        <v>612</v>
      </c>
      <c r="F660" s="663" t="s">
        <v>3252</v>
      </c>
      <c r="G660" s="662" t="s">
        <v>625</v>
      </c>
      <c r="H660" s="662" t="s">
        <v>754</v>
      </c>
      <c r="I660" s="662" t="s">
        <v>754</v>
      </c>
      <c r="J660" s="662" t="s">
        <v>755</v>
      </c>
      <c r="K660" s="662" t="s">
        <v>756</v>
      </c>
      <c r="L660" s="664">
        <v>36.547421568115475</v>
      </c>
      <c r="M660" s="664">
        <v>110</v>
      </c>
      <c r="N660" s="665">
        <v>4020.2163724927022</v>
      </c>
    </row>
    <row r="661" spans="1:14" ht="14.4" customHeight="1" x14ac:dyDescent="0.3">
      <c r="A661" s="660" t="s">
        <v>572</v>
      </c>
      <c r="B661" s="661" t="s">
        <v>573</v>
      </c>
      <c r="C661" s="662" t="s">
        <v>585</v>
      </c>
      <c r="D661" s="663" t="s">
        <v>3247</v>
      </c>
      <c r="E661" s="662" t="s">
        <v>612</v>
      </c>
      <c r="F661" s="663" t="s">
        <v>3252</v>
      </c>
      <c r="G661" s="662" t="s">
        <v>625</v>
      </c>
      <c r="H661" s="662" t="s">
        <v>757</v>
      </c>
      <c r="I661" s="662" t="s">
        <v>758</v>
      </c>
      <c r="J661" s="662" t="s">
        <v>759</v>
      </c>
      <c r="K661" s="662" t="s">
        <v>760</v>
      </c>
      <c r="L661" s="664">
        <v>193.34161605519427</v>
      </c>
      <c r="M661" s="664">
        <v>31</v>
      </c>
      <c r="N661" s="665">
        <v>5993.5900977110223</v>
      </c>
    </row>
    <row r="662" spans="1:14" ht="14.4" customHeight="1" x14ac:dyDescent="0.3">
      <c r="A662" s="660" t="s">
        <v>572</v>
      </c>
      <c r="B662" s="661" t="s">
        <v>573</v>
      </c>
      <c r="C662" s="662" t="s">
        <v>585</v>
      </c>
      <c r="D662" s="663" t="s">
        <v>3247</v>
      </c>
      <c r="E662" s="662" t="s">
        <v>612</v>
      </c>
      <c r="F662" s="663" t="s">
        <v>3252</v>
      </c>
      <c r="G662" s="662" t="s">
        <v>625</v>
      </c>
      <c r="H662" s="662" t="s">
        <v>761</v>
      </c>
      <c r="I662" s="662" t="s">
        <v>762</v>
      </c>
      <c r="J662" s="662" t="s">
        <v>763</v>
      </c>
      <c r="K662" s="662" t="s">
        <v>764</v>
      </c>
      <c r="L662" s="664">
        <v>180.5</v>
      </c>
      <c r="M662" s="664">
        <v>2</v>
      </c>
      <c r="N662" s="665">
        <v>361</v>
      </c>
    </row>
    <row r="663" spans="1:14" ht="14.4" customHeight="1" x14ac:dyDescent="0.3">
      <c r="A663" s="660" t="s">
        <v>572</v>
      </c>
      <c r="B663" s="661" t="s">
        <v>573</v>
      </c>
      <c r="C663" s="662" t="s">
        <v>585</v>
      </c>
      <c r="D663" s="663" t="s">
        <v>3247</v>
      </c>
      <c r="E663" s="662" t="s">
        <v>612</v>
      </c>
      <c r="F663" s="663" t="s">
        <v>3252</v>
      </c>
      <c r="G663" s="662" t="s">
        <v>625</v>
      </c>
      <c r="H663" s="662" t="s">
        <v>2458</v>
      </c>
      <c r="I663" s="662" t="s">
        <v>2459</v>
      </c>
      <c r="J663" s="662" t="s">
        <v>2460</v>
      </c>
      <c r="K663" s="662" t="s">
        <v>2461</v>
      </c>
      <c r="L663" s="664">
        <v>120.435</v>
      </c>
      <c r="M663" s="664">
        <v>2</v>
      </c>
      <c r="N663" s="665">
        <v>240.87</v>
      </c>
    </row>
    <row r="664" spans="1:14" ht="14.4" customHeight="1" x14ac:dyDescent="0.3">
      <c r="A664" s="660" t="s">
        <v>572</v>
      </c>
      <c r="B664" s="661" t="s">
        <v>573</v>
      </c>
      <c r="C664" s="662" t="s">
        <v>585</v>
      </c>
      <c r="D664" s="663" t="s">
        <v>3247</v>
      </c>
      <c r="E664" s="662" t="s">
        <v>612</v>
      </c>
      <c r="F664" s="663" t="s">
        <v>3252</v>
      </c>
      <c r="G664" s="662" t="s">
        <v>625</v>
      </c>
      <c r="H664" s="662" t="s">
        <v>769</v>
      </c>
      <c r="I664" s="662" t="s">
        <v>770</v>
      </c>
      <c r="J664" s="662" t="s">
        <v>771</v>
      </c>
      <c r="K664" s="662" t="s">
        <v>772</v>
      </c>
      <c r="L664" s="664">
        <v>56.050000000000026</v>
      </c>
      <c r="M664" s="664">
        <v>1</v>
      </c>
      <c r="N664" s="665">
        <v>56.050000000000026</v>
      </c>
    </row>
    <row r="665" spans="1:14" ht="14.4" customHeight="1" x14ac:dyDescent="0.3">
      <c r="A665" s="660" t="s">
        <v>572</v>
      </c>
      <c r="B665" s="661" t="s">
        <v>573</v>
      </c>
      <c r="C665" s="662" t="s">
        <v>585</v>
      </c>
      <c r="D665" s="663" t="s">
        <v>3247</v>
      </c>
      <c r="E665" s="662" t="s">
        <v>612</v>
      </c>
      <c r="F665" s="663" t="s">
        <v>3252</v>
      </c>
      <c r="G665" s="662" t="s">
        <v>625</v>
      </c>
      <c r="H665" s="662" t="s">
        <v>2462</v>
      </c>
      <c r="I665" s="662" t="s">
        <v>2463</v>
      </c>
      <c r="J665" s="662" t="s">
        <v>2464</v>
      </c>
      <c r="K665" s="662" t="s">
        <v>2465</v>
      </c>
      <c r="L665" s="664">
        <v>113.70399999999999</v>
      </c>
      <c r="M665" s="664">
        <v>5</v>
      </c>
      <c r="N665" s="665">
        <v>568.52</v>
      </c>
    </row>
    <row r="666" spans="1:14" ht="14.4" customHeight="1" x14ac:dyDescent="0.3">
      <c r="A666" s="660" t="s">
        <v>572</v>
      </c>
      <c r="B666" s="661" t="s">
        <v>573</v>
      </c>
      <c r="C666" s="662" t="s">
        <v>585</v>
      </c>
      <c r="D666" s="663" t="s">
        <v>3247</v>
      </c>
      <c r="E666" s="662" t="s">
        <v>612</v>
      </c>
      <c r="F666" s="663" t="s">
        <v>3252</v>
      </c>
      <c r="G666" s="662" t="s">
        <v>625</v>
      </c>
      <c r="H666" s="662" t="s">
        <v>781</v>
      </c>
      <c r="I666" s="662" t="s">
        <v>782</v>
      </c>
      <c r="J666" s="662" t="s">
        <v>783</v>
      </c>
      <c r="K666" s="662" t="s">
        <v>784</v>
      </c>
      <c r="L666" s="664">
        <v>43.869931708329077</v>
      </c>
      <c r="M666" s="664">
        <v>2</v>
      </c>
      <c r="N666" s="665">
        <v>87.739863416658153</v>
      </c>
    </row>
    <row r="667" spans="1:14" ht="14.4" customHeight="1" x14ac:dyDescent="0.3">
      <c r="A667" s="660" t="s">
        <v>572</v>
      </c>
      <c r="B667" s="661" t="s">
        <v>573</v>
      </c>
      <c r="C667" s="662" t="s">
        <v>585</v>
      </c>
      <c r="D667" s="663" t="s">
        <v>3247</v>
      </c>
      <c r="E667" s="662" t="s">
        <v>612</v>
      </c>
      <c r="F667" s="663" t="s">
        <v>3252</v>
      </c>
      <c r="G667" s="662" t="s">
        <v>625</v>
      </c>
      <c r="H667" s="662" t="s">
        <v>789</v>
      </c>
      <c r="I667" s="662" t="s">
        <v>790</v>
      </c>
      <c r="J667" s="662" t="s">
        <v>791</v>
      </c>
      <c r="K667" s="662" t="s">
        <v>792</v>
      </c>
      <c r="L667" s="664">
        <v>331.02634008331614</v>
      </c>
      <c r="M667" s="664">
        <v>5</v>
      </c>
      <c r="N667" s="665">
        <v>1655.1317004165808</v>
      </c>
    </row>
    <row r="668" spans="1:14" ht="14.4" customHeight="1" x14ac:dyDescent="0.3">
      <c r="A668" s="660" t="s">
        <v>572</v>
      </c>
      <c r="B668" s="661" t="s">
        <v>573</v>
      </c>
      <c r="C668" s="662" t="s">
        <v>585</v>
      </c>
      <c r="D668" s="663" t="s">
        <v>3247</v>
      </c>
      <c r="E668" s="662" t="s">
        <v>612</v>
      </c>
      <c r="F668" s="663" t="s">
        <v>3252</v>
      </c>
      <c r="G668" s="662" t="s">
        <v>625</v>
      </c>
      <c r="H668" s="662" t="s">
        <v>804</v>
      </c>
      <c r="I668" s="662" t="s">
        <v>805</v>
      </c>
      <c r="J668" s="662" t="s">
        <v>806</v>
      </c>
      <c r="K668" s="662" t="s">
        <v>807</v>
      </c>
      <c r="L668" s="664">
        <v>318.90754451538527</v>
      </c>
      <c r="M668" s="664">
        <v>19</v>
      </c>
      <c r="N668" s="665">
        <v>6059.2433457923198</v>
      </c>
    </row>
    <row r="669" spans="1:14" ht="14.4" customHeight="1" x14ac:dyDescent="0.3">
      <c r="A669" s="660" t="s">
        <v>572</v>
      </c>
      <c r="B669" s="661" t="s">
        <v>573</v>
      </c>
      <c r="C669" s="662" t="s">
        <v>585</v>
      </c>
      <c r="D669" s="663" t="s">
        <v>3247</v>
      </c>
      <c r="E669" s="662" t="s">
        <v>612</v>
      </c>
      <c r="F669" s="663" t="s">
        <v>3252</v>
      </c>
      <c r="G669" s="662" t="s">
        <v>625</v>
      </c>
      <c r="H669" s="662" t="s">
        <v>808</v>
      </c>
      <c r="I669" s="662" t="s">
        <v>809</v>
      </c>
      <c r="J669" s="662" t="s">
        <v>810</v>
      </c>
      <c r="K669" s="662" t="s">
        <v>811</v>
      </c>
      <c r="L669" s="664">
        <v>8.7826699802320789</v>
      </c>
      <c r="M669" s="664">
        <v>79</v>
      </c>
      <c r="N669" s="665">
        <v>693.83092843833424</v>
      </c>
    </row>
    <row r="670" spans="1:14" ht="14.4" customHeight="1" x14ac:dyDescent="0.3">
      <c r="A670" s="660" t="s">
        <v>572</v>
      </c>
      <c r="B670" s="661" t="s">
        <v>573</v>
      </c>
      <c r="C670" s="662" t="s">
        <v>585</v>
      </c>
      <c r="D670" s="663" t="s">
        <v>3247</v>
      </c>
      <c r="E670" s="662" t="s">
        <v>612</v>
      </c>
      <c r="F670" s="663" t="s">
        <v>3252</v>
      </c>
      <c r="G670" s="662" t="s">
        <v>625</v>
      </c>
      <c r="H670" s="662" t="s">
        <v>2466</v>
      </c>
      <c r="I670" s="662" t="s">
        <v>2467</v>
      </c>
      <c r="J670" s="662" t="s">
        <v>2468</v>
      </c>
      <c r="K670" s="662" t="s">
        <v>2469</v>
      </c>
      <c r="L670" s="664">
        <v>37.279866393294633</v>
      </c>
      <c r="M670" s="664">
        <v>2</v>
      </c>
      <c r="N670" s="665">
        <v>74.559732786589265</v>
      </c>
    </row>
    <row r="671" spans="1:14" ht="14.4" customHeight="1" x14ac:dyDescent="0.3">
      <c r="A671" s="660" t="s">
        <v>572</v>
      </c>
      <c r="B671" s="661" t="s">
        <v>573</v>
      </c>
      <c r="C671" s="662" t="s">
        <v>585</v>
      </c>
      <c r="D671" s="663" t="s">
        <v>3247</v>
      </c>
      <c r="E671" s="662" t="s">
        <v>612</v>
      </c>
      <c r="F671" s="663" t="s">
        <v>3252</v>
      </c>
      <c r="G671" s="662" t="s">
        <v>625</v>
      </c>
      <c r="H671" s="662" t="s">
        <v>816</v>
      </c>
      <c r="I671" s="662" t="s">
        <v>817</v>
      </c>
      <c r="J671" s="662" t="s">
        <v>716</v>
      </c>
      <c r="K671" s="662" t="s">
        <v>818</v>
      </c>
      <c r="L671" s="664">
        <v>21.554201304570103</v>
      </c>
      <c r="M671" s="664">
        <v>18</v>
      </c>
      <c r="N671" s="665">
        <v>387.97562348226188</v>
      </c>
    </row>
    <row r="672" spans="1:14" ht="14.4" customHeight="1" x14ac:dyDescent="0.3">
      <c r="A672" s="660" t="s">
        <v>572</v>
      </c>
      <c r="B672" s="661" t="s">
        <v>573</v>
      </c>
      <c r="C672" s="662" t="s">
        <v>585</v>
      </c>
      <c r="D672" s="663" t="s">
        <v>3247</v>
      </c>
      <c r="E672" s="662" t="s">
        <v>612</v>
      </c>
      <c r="F672" s="663" t="s">
        <v>3252</v>
      </c>
      <c r="G672" s="662" t="s">
        <v>625</v>
      </c>
      <c r="H672" s="662" t="s">
        <v>819</v>
      </c>
      <c r="I672" s="662" t="s">
        <v>820</v>
      </c>
      <c r="J672" s="662" t="s">
        <v>821</v>
      </c>
      <c r="K672" s="662" t="s">
        <v>822</v>
      </c>
      <c r="L672" s="664">
        <v>62.199871621286491</v>
      </c>
      <c r="M672" s="664">
        <v>4</v>
      </c>
      <c r="N672" s="665">
        <v>248.79948648514596</v>
      </c>
    </row>
    <row r="673" spans="1:14" ht="14.4" customHeight="1" x14ac:dyDescent="0.3">
      <c r="A673" s="660" t="s">
        <v>572</v>
      </c>
      <c r="B673" s="661" t="s">
        <v>573</v>
      </c>
      <c r="C673" s="662" t="s">
        <v>585</v>
      </c>
      <c r="D673" s="663" t="s">
        <v>3247</v>
      </c>
      <c r="E673" s="662" t="s">
        <v>612</v>
      </c>
      <c r="F673" s="663" t="s">
        <v>3252</v>
      </c>
      <c r="G673" s="662" t="s">
        <v>625</v>
      </c>
      <c r="H673" s="662" t="s">
        <v>823</v>
      </c>
      <c r="I673" s="662" t="s">
        <v>824</v>
      </c>
      <c r="J673" s="662" t="s">
        <v>825</v>
      </c>
      <c r="K673" s="662" t="s">
        <v>826</v>
      </c>
      <c r="L673" s="664">
        <v>73.725805429491047</v>
      </c>
      <c r="M673" s="664">
        <v>17</v>
      </c>
      <c r="N673" s="665">
        <v>1253.3386923013477</v>
      </c>
    </row>
    <row r="674" spans="1:14" ht="14.4" customHeight="1" x14ac:dyDescent="0.3">
      <c r="A674" s="660" t="s">
        <v>572</v>
      </c>
      <c r="B674" s="661" t="s">
        <v>573</v>
      </c>
      <c r="C674" s="662" t="s">
        <v>585</v>
      </c>
      <c r="D674" s="663" t="s">
        <v>3247</v>
      </c>
      <c r="E674" s="662" t="s">
        <v>612</v>
      </c>
      <c r="F674" s="663" t="s">
        <v>3252</v>
      </c>
      <c r="G674" s="662" t="s">
        <v>625</v>
      </c>
      <c r="H674" s="662" t="s">
        <v>827</v>
      </c>
      <c r="I674" s="662" t="s">
        <v>828</v>
      </c>
      <c r="J674" s="662" t="s">
        <v>829</v>
      </c>
      <c r="K674" s="662" t="s">
        <v>830</v>
      </c>
      <c r="L674" s="664">
        <v>101.10000000000002</v>
      </c>
      <c r="M674" s="664">
        <v>3</v>
      </c>
      <c r="N674" s="665">
        <v>303.30000000000007</v>
      </c>
    </row>
    <row r="675" spans="1:14" ht="14.4" customHeight="1" x14ac:dyDescent="0.3">
      <c r="A675" s="660" t="s">
        <v>572</v>
      </c>
      <c r="B675" s="661" t="s">
        <v>573</v>
      </c>
      <c r="C675" s="662" t="s">
        <v>585</v>
      </c>
      <c r="D675" s="663" t="s">
        <v>3247</v>
      </c>
      <c r="E675" s="662" t="s">
        <v>612</v>
      </c>
      <c r="F675" s="663" t="s">
        <v>3252</v>
      </c>
      <c r="G675" s="662" t="s">
        <v>625</v>
      </c>
      <c r="H675" s="662" t="s">
        <v>831</v>
      </c>
      <c r="I675" s="662" t="s">
        <v>832</v>
      </c>
      <c r="J675" s="662" t="s">
        <v>829</v>
      </c>
      <c r="K675" s="662" t="s">
        <v>833</v>
      </c>
      <c r="L675" s="664">
        <v>151.17916307933416</v>
      </c>
      <c r="M675" s="664">
        <v>20</v>
      </c>
      <c r="N675" s="665">
        <v>3023.583261586683</v>
      </c>
    </row>
    <row r="676" spans="1:14" ht="14.4" customHeight="1" x14ac:dyDescent="0.3">
      <c r="A676" s="660" t="s">
        <v>572</v>
      </c>
      <c r="B676" s="661" t="s">
        <v>573</v>
      </c>
      <c r="C676" s="662" t="s">
        <v>585</v>
      </c>
      <c r="D676" s="663" t="s">
        <v>3247</v>
      </c>
      <c r="E676" s="662" t="s">
        <v>612</v>
      </c>
      <c r="F676" s="663" t="s">
        <v>3252</v>
      </c>
      <c r="G676" s="662" t="s">
        <v>625</v>
      </c>
      <c r="H676" s="662" t="s">
        <v>2470</v>
      </c>
      <c r="I676" s="662" t="s">
        <v>2471</v>
      </c>
      <c r="J676" s="662" t="s">
        <v>2472</v>
      </c>
      <c r="K676" s="662" t="s">
        <v>2473</v>
      </c>
      <c r="L676" s="664">
        <v>100.84199999999996</v>
      </c>
      <c r="M676" s="664">
        <v>5</v>
      </c>
      <c r="N676" s="665">
        <v>504.20999999999975</v>
      </c>
    </row>
    <row r="677" spans="1:14" ht="14.4" customHeight="1" x14ac:dyDescent="0.3">
      <c r="A677" s="660" t="s">
        <v>572</v>
      </c>
      <c r="B677" s="661" t="s">
        <v>573</v>
      </c>
      <c r="C677" s="662" t="s">
        <v>585</v>
      </c>
      <c r="D677" s="663" t="s">
        <v>3247</v>
      </c>
      <c r="E677" s="662" t="s">
        <v>612</v>
      </c>
      <c r="F677" s="663" t="s">
        <v>3252</v>
      </c>
      <c r="G677" s="662" t="s">
        <v>625</v>
      </c>
      <c r="H677" s="662" t="s">
        <v>2474</v>
      </c>
      <c r="I677" s="662" t="s">
        <v>2475</v>
      </c>
      <c r="J677" s="662" t="s">
        <v>2476</v>
      </c>
      <c r="K677" s="662" t="s">
        <v>2477</v>
      </c>
      <c r="L677" s="664">
        <v>64.91932320362902</v>
      </c>
      <c r="M677" s="664">
        <v>6</v>
      </c>
      <c r="N677" s="665">
        <v>389.51593922177415</v>
      </c>
    </row>
    <row r="678" spans="1:14" ht="14.4" customHeight="1" x14ac:dyDescent="0.3">
      <c r="A678" s="660" t="s">
        <v>572</v>
      </c>
      <c r="B678" s="661" t="s">
        <v>573</v>
      </c>
      <c r="C678" s="662" t="s">
        <v>585</v>
      </c>
      <c r="D678" s="663" t="s">
        <v>3247</v>
      </c>
      <c r="E678" s="662" t="s">
        <v>612</v>
      </c>
      <c r="F678" s="663" t="s">
        <v>3252</v>
      </c>
      <c r="G678" s="662" t="s">
        <v>625</v>
      </c>
      <c r="H678" s="662" t="s">
        <v>2478</v>
      </c>
      <c r="I678" s="662" t="s">
        <v>2479</v>
      </c>
      <c r="J678" s="662" t="s">
        <v>2480</v>
      </c>
      <c r="K678" s="662" t="s">
        <v>2481</v>
      </c>
      <c r="L678" s="664">
        <v>81.442081147525997</v>
      </c>
      <c r="M678" s="664">
        <v>5</v>
      </c>
      <c r="N678" s="665">
        <v>407.21040573762997</v>
      </c>
    </row>
    <row r="679" spans="1:14" ht="14.4" customHeight="1" x14ac:dyDescent="0.3">
      <c r="A679" s="660" t="s">
        <v>572</v>
      </c>
      <c r="B679" s="661" t="s">
        <v>573</v>
      </c>
      <c r="C679" s="662" t="s">
        <v>585</v>
      </c>
      <c r="D679" s="663" t="s">
        <v>3247</v>
      </c>
      <c r="E679" s="662" t="s">
        <v>612</v>
      </c>
      <c r="F679" s="663" t="s">
        <v>3252</v>
      </c>
      <c r="G679" s="662" t="s">
        <v>625</v>
      </c>
      <c r="H679" s="662" t="s">
        <v>2482</v>
      </c>
      <c r="I679" s="662" t="s">
        <v>2483</v>
      </c>
      <c r="J679" s="662" t="s">
        <v>2484</v>
      </c>
      <c r="K679" s="662" t="s">
        <v>2485</v>
      </c>
      <c r="L679" s="664">
        <v>93.709242497186736</v>
      </c>
      <c r="M679" s="664">
        <v>3</v>
      </c>
      <c r="N679" s="665">
        <v>281.12772749156022</v>
      </c>
    </row>
    <row r="680" spans="1:14" ht="14.4" customHeight="1" x14ac:dyDescent="0.3">
      <c r="A680" s="660" t="s">
        <v>572</v>
      </c>
      <c r="B680" s="661" t="s">
        <v>573</v>
      </c>
      <c r="C680" s="662" t="s">
        <v>585</v>
      </c>
      <c r="D680" s="663" t="s">
        <v>3247</v>
      </c>
      <c r="E680" s="662" t="s">
        <v>612</v>
      </c>
      <c r="F680" s="663" t="s">
        <v>3252</v>
      </c>
      <c r="G680" s="662" t="s">
        <v>625</v>
      </c>
      <c r="H680" s="662" t="s">
        <v>853</v>
      </c>
      <c r="I680" s="662" t="s">
        <v>854</v>
      </c>
      <c r="J680" s="662" t="s">
        <v>855</v>
      </c>
      <c r="K680" s="662" t="s">
        <v>856</v>
      </c>
      <c r="L680" s="664">
        <v>107.32973139521881</v>
      </c>
      <c r="M680" s="664">
        <v>2</v>
      </c>
      <c r="N680" s="665">
        <v>214.65946279043763</v>
      </c>
    </row>
    <row r="681" spans="1:14" ht="14.4" customHeight="1" x14ac:dyDescent="0.3">
      <c r="A681" s="660" t="s">
        <v>572</v>
      </c>
      <c r="B681" s="661" t="s">
        <v>573</v>
      </c>
      <c r="C681" s="662" t="s">
        <v>585</v>
      </c>
      <c r="D681" s="663" t="s">
        <v>3247</v>
      </c>
      <c r="E681" s="662" t="s">
        <v>612</v>
      </c>
      <c r="F681" s="663" t="s">
        <v>3252</v>
      </c>
      <c r="G681" s="662" t="s">
        <v>625</v>
      </c>
      <c r="H681" s="662" t="s">
        <v>857</v>
      </c>
      <c r="I681" s="662" t="s">
        <v>858</v>
      </c>
      <c r="J681" s="662" t="s">
        <v>859</v>
      </c>
      <c r="K681" s="662" t="s">
        <v>860</v>
      </c>
      <c r="L681" s="664">
        <v>117.62999999999997</v>
      </c>
      <c r="M681" s="664">
        <v>2</v>
      </c>
      <c r="N681" s="665">
        <v>235.25999999999993</v>
      </c>
    </row>
    <row r="682" spans="1:14" ht="14.4" customHeight="1" x14ac:dyDescent="0.3">
      <c r="A682" s="660" t="s">
        <v>572</v>
      </c>
      <c r="B682" s="661" t="s">
        <v>573</v>
      </c>
      <c r="C682" s="662" t="s">
        <v>585</v>
      </c>
      <c r="D682" s="663" t="s">
        <v>3247</v>
      </c>
      <c r="E682" s="662" t="s">
        <v>612</v>
      </c>
      <c r="F682" s="663" t="s">
        <v>3252</v>
      </c>
      <c r="G682" s="662" t="s">
        <v>625</v>
      </c>
      <c r="H682" s="662" t="s">
        <v>861</v>
      </c>
      <c r="I682" s="662" t="s">
        <v>862</v>
      </c>
      <c r="J682" s="662" t="s">
        <v>863</v>
      </c>
      <c r="K682" s="662" t="s">
        <v>864</v>
      </c>
      <c r="L682" s="664">
        <v>71.64969762083274</v>
      </c>
      <c r="M682" s="664">
        <v>9</v>
      </c>
      <c r="N682" s="665">
        <v>644.84727858749466</v>
      </c>
    </row>
    <row r="683" spans="1:14" ht="14.4" customHeight="1" x14ac:dyDescent="0.3">
      <c r="A683" s="660" t="s">
        <v>572</v>
      </c>
      <c r="B683" s="661" t="s">
        <v>573</v>
      </c>
      <c r="C683" s="662" t="s">
        <v>585</v>
      </c>
      <c r="D683" s="663" t="s">
        <v>3247</v>
      </c>
      <c r="E683" s="662" t="s">
        <v>612</v>
      </c>
      <c r="F683" s="663" t="s">
        <v>3252</v>
      </c>
      <c r="G683" s="662" t="s">
        <v>625</v>
      </c>
      <c r="H683" s="662" t="s">
        <v>869</v>
      </c>
      <c r="I683" s="662" t="s">
        <v>870</v>
      </c>
      <c r="J683" s="662" t="s">
        <v>871</v>
      </c>
      <c r="K683" s="662" t="s">
        <v>872</v>
      </c>
      <c r="L683" s="664">
        <v>125.18999999999998</v>
      </c>
      <c r="M683" s="664">
        <v>2</v>
      </c>
      <c r="N683" s="665">
        <v>250.37999999999997</v>
      </c>
    </row>
    <row r="684" spans="1:14" ht="14.4" customHeight="1" x14ac:dyDescent="0.3">
      <c r="A684" s="660" t="s">
        <v>572</v>
      </c>
      <c r="B684" s="661" t="s">
        <v>573</v>
      </c>
      <c r="C684" s="662" t="s">
        <v>585</v>
      </c>
      <c r="D684" s="663" t="s">
        <v>3247</v>
      </c>
      <c r="E684" s="662" t="s">
        <v>612</v>
      </c>
      <c r="F684" s="663" t="s">
        <v>3252</v>
      </c>
      <c r="G684" s="662" t="s">
        <v>625</v>
      </c>
      <c r="H684" s="662" t="s">
        <v>2486</v>
      </c>
      <c r="I684" s="662" t="s">
        <v>2487</v>
      </c>
      <c r="J684" s="662" t="s">
        <v>2488</v>
      </c>
      <c r="K684" s="662" t="s">
        <v>2489</v>
      </c>
      <c r="L684" s="664">
        <v>103.81654279614379</v>
      </c>
      <c r="M684" s="664">
        <v>3</v>
      </c>
      <c r="N684" s="665">
        <v>311.44962838843139</v>
      </c>
    </row>
    <row r="685" spans="1:14" ht="14.4" customHeight="1" x14ac:dyDescent="0.3">
      <c r="A685" s="660" t="s">
        <v>572</v>
      </c>
      <c r="B685" s="661" t="s">
        <v>573</v>
      </c>
      <c r="C685" s="662" t="s">
        <v>585</v>
      </c>
      <c r="D685" s="663" t="s">
        <v>3247</v>
      </c>
      <c r="E685" s="662" t="s">
        <v>612</v>
      </c>
      <c r="F685" s="663" t="s">
        <v>3252</v>
      </c>
      <c r="G685" s="662" t="s">
        <v>625</v>
      </c>
      <c r="H685" s="662" t="s">
        <v>2490</v>
      </c>
      <c r="I685" s="662" t="s">
        <v>2491</v>
      </c>
      <c r="J685" s="662" t="s">
        <v>2492</v>
      </c>
      <c r="K685" s="662" t="s">
        <v>2493</v>
      </c>
      <c r="L685" s="664">
        <v>160.45085205919466</v>
      </c>
      <c r="M685" s="664">
        <v>39</v>
      </c>
      <c r="N685" s="665">
        <v>6257.5832303085917</v>
      </c>
    </row>
    <row r="686" spans="1:14" ht="14.4" customHeight="1" x14ac:dyDescent="0.3">
      <c r="A686" s="660" t="s">
        <v>572</v>
      </c>
      <c r="B686" s="661" t="s">
        <v>573</v>
      </c>
      <c r="C686" s="662" t="s">
        <v>585</v>
      </c>
      <c r="D686" s="663" t="s">
        <v>3247</v>
      </c>
      <c r="E686" s="662" t="s">
        <v>612</v>
      </c>
      <c r="F686" s="663" t="s">
        <v>3252</v>
      </c>
      <c r="G686" s="662" t="s">
        <v>625</v>
      </c>
      <c r="H686" s="662" t="s">
        <v>2494</v>
      </c>
      <c r="I686" s="662" t="s">
        <v>2495</v>
      </c>
      <c r="J686" s="662" t="s">
        <v>2496</v>
      </c>
      <c r="K686" s="662" t="s">
        <v>2497</v>
      </c>
      <c r="L686" s="664">
        <v>124.20005509997108</v>
      </c>
      <c r="M686" s="664">
        <v>1</v>
      </c>
      <c r="N686" s="665">
        <v>124.20005509997108</v>
      </c>
    </row>
    <row r="687" spans="1:14" ht="14.4" customHeight="1" x14ac:dyDescent="0.3">
      <c r="A687" s="660" t="s">
        <v>572</v>
      </c>
      <c r="B687" s="661" t="s">
        <v>573</v>
      </c>
      <c r="C687" s="662" t="s">
        <v>585</v>
      </c>
      <c r="D687" s="663" t="s">
        <v>3247</v>
      </c>
      <c r="E687" s="662" t="s">
        <v>612</v>
      </c>
      <c r="F687" s="663" t="s">
        <v>3252</v>
      </c>
      <c r="G687" s="662" t="s">
        <v>625</v>
      </c>
      <c r="H687" s="662" t="s">
        <v>877</v>
      </c>
      <c r="I687" s="662" t="s">
        <v>878</v>
      </c>
      <c r="J687" s="662" t="s">
        <v>879</v>
      </c>
      <c r="K687" s="662" t="s">
        <v>880</v>
      </c>
      <c r="L687" s="664">
        <v>63.954999999999998</v>
      </c>
      <c r="M687" s="664">
        <v>28</v>
      </c>
      <c r="N687" s="665">
        <v>1790.74</v>
      </c>
    </row>
    <row r="688" spans="1:14" ht="14.4" customHeight="1" x14ac:dyDescent="0.3">
      <c r="A688" s="660" t="s">
        <v>572</v>
      </c>
      <c r="B688" s="661" t="s">
        <v>573</v>
      </c>
      <c r="C688" s="662" t="s">
        <v>585</v>
      </c>
      <c r="D688" s="663" t="s">
        <v>3247</v>
      </c>
      <c r="E688" s="662" t="s">
        <v>612</v>
      </c>
      <c r="F688" s="663" t="s">
        <v>3252</v>
      </c>
      <c r="G688" s="662" t="s">
        <v>625</v>
      </c>
      <c r="H688" s="662" t="s">
        <v>2498</v>
      </c>
      <c r="I688" s="662" t="s">
        <v>2499</v>
      </c>
      <c r="J688" s="662" t="s">
        <v>2500</v>
      </c>
      <c r="K688" s="662" t="s">
        <v>2501</v>
      </c>
      <c r="L688" s="664">
        <v>134.63049490815359</v>
      </c>
      <c r="M688" s="664">
        <v>1</v>
      </c>
      <c r="N688" s="665">
        <v>134.63049490815359</v>
      </c>
    </row>
    <row r="689" spans="1:14" ht="14.4" customHeight="1" x14ac:dyDescent="0.3">
      <c r="A689" s="660" t="s">
        <v>572</v>
      </c>
      <c r="B689" s="661" t="s">
        <v>573</v>
      </c>
      <c r="C689" s="662" t="s">
        <v>585</v>
      </c>
      <c r="D689" s="663" t="s">
        <v>3247</v>
      </c>
      <c r="E689" s="662" t="s">
        <v>612</v>
      </c>
      <c r="F689" s="663" t="s">
        <v>3252</v>
      </c>
      <c r="G689" s="662" t="s">
        <v>625</v>
      </c>
      <c r="H689" s="662" t="s">
        <v>881</v>
      </c>
      <c r="I689" s="662" t="s">
        <v>882</v>
      </c>
      <c r="J689" s="662" t="s">
        <v>883</v>
      </c>
      <c r="K689" s="662" t="s">
        <v>884</v>
      </c>
      <c r="L689" s="664">
        <v>120.11749999999998</v>
      </c>
      <c r="M689" s="664">
        <v>4</v>
      </c>
      <c r="N689" s="665">
        <v>480.46999999999991</v>
      </c>
    </row>
    <row r="690" spans="1:14" ht="14.4" customHeight="1" x14ac:dyDescent="0.3">
      <c r="A690" s="660" t="s">
        <v>572</v>
      </c>
      <c r="B690" s="661" t="s">
        <v>573</v>
      </c>
      <c r="C690" s="662" t="s">
        <v>585</v>
      </c>
      <c r="D690" s="663" t="s">
        <v>3247</v>
      </c>
      <c r="E690" s="662" t="s">
        <v>612</v>
      </c>
      <c r="F690" s="663" t="s">
        <v>3252</v>
      </c>
      <c r="G690" s="662" t="s">
        <v>625</v>
      </c>
      <c r="H690" s="662" t="s">
        <v>885</v>
      </c>
      <c r="I690" s="662" t="s">
        <v>886</v>
      </c>
      <c r="J690" s="662" t="s">
        <v>887</v>
      </c>
      <c r="K690" s="662" t="s">
        <v>888</v>
      </c>
      <c r="L690" s="664">
        <v>124.85287906566518</v>
      </c>
      <c r="M690" s="664">
        <v>46</v>
      </c>
      <c r="N690" s="665">
        <v>5743.2324370205979</v>
      </c>
    </row>
    <row r="691" spans="1:14" ht="14.4" customHeight="1" x14ac:dyDescent="0.3">
      <c r="A691" s="660" t="s">
        <v>572</v>
      </c>
      <c r="B691" s="661" t="s">
        <v>573</v>
      </c>
      <c r="C691" s="662" t="s">
        <v>585</v>
      </c>
      <c r="D691" s="663" t="s">
        <v>3247</v>
      </c>
      <c r="E691" s="662" t="s">
        <v>612</v>
      </c>
      <c r="F691" s="663" t="s">
        <v>3252</v>
      </c>
      <c r="G691" s="662" t="s">
        <v>625</v>
      </c>
      <c r="H691" s="662" t="s">
        <v>889</v>
      </c>
      <c r="I691" s="662" t="s">
        <v>890</v>
      </c>
      <c r="J691" s="662" t="s">
        <v>887</v>
      </c>
      <c r="K691" s="662" t="s">
        <v>891</v>
      </c>
      <c r="L691" s="664">
        <v>138.12640562322795</v>
      </c>
      <c r="M691" s="664">
        <v>36</v>
      </c>
      <c r="N691" s="665">
        <v>4972.5506024362066</v>
      </c>
    </row>
    <row r="692" spans="1:14" ht="14.4" customHeight="1" x14ac:dyDescent="0.3">
      <c r="A692" s="660" t="s">
        <v>572</v>
      </c>
      <c r="B692" s="661" t="s">
        <v>573</v>
      </c>
      <c r="C692" s="662" t="s">
        <v>585</v>
      </c>
      <c r="D692" s="663" t="s">
        <v>3247</v>
      </c>
      <c r="E692" s="662" t="s">
        <v>612</v>
      </c>
      <c r="F692" s="663" t="s">
        <v>3252</v>
      </c>
      <c r="G692" s="662" t="s">
        <v>625</v>
      </c>
      <c r="H692" s="662" t="s">
        <v>892</v>
      </c>
      <c r="I692" s="662" t="s">
        <v>893</v>
      </c>
      <c r="J692" s="662" t="s">
        <v>894</v>
      </c>
      <c r="K692" s="662" t="s">
        <v>895</v>
      </c>
      <c r="L692" s="664">
        <v>67.78</v>
      </c>
      <c r="M692" s="664">
        <v>8</v>
      </c>
      <c r="N692" s="665">
        <v>542.24</v>
      </c>
    </row>
    <row r="693" spans="1:14" ht="14.4" customHeight="1" x14ac:dyDescent="0.3">
      <c r="A693" s="660" t="s">
        <v>572</v>
      </c>
      <c r="B693" s="661" t="s">
        <v>573</v>
      </c>
      <c r="C693" s="662" t="s">
        <v>585</v>
      </c>
      <c r="D693" s="663" t="s">
        <v>3247</v>
      </c>
      <c r="E693" s="662" t="s">
        <v>612</v>
      </c>
      <c r="F693" s="663" t="s">
        <v>3252</v>
      </c>
      <c r="G693" s="662" t="s">
        <v>625</v>
      </c>
      <c r="H693" s="662" t="s">
        <v>2502</v>
      </c>
      <c r="I693" s="662" t="s">
        <v>2502</v>
      </c>
      <c r="J693" s="662" t="s">
        <v>2503</v>
      </c>
      <c r="K693" s="662" t="s">
        <v>2504</v>
      </c>
      <c r="L693" s="664">
        <v>135.41666666666666</v>
      </c>
      <c r="M693" s="664">
        <v>3</v>
      </c>
      <c r="N693" s="665">
        <v>406.24999999999994</v>
      </c>
    </row>
    <row r="694" spans="1:14" ht="14.4" customHeight="1" x14ac:dyDescent="0.3">
      <c r="A694" s="660" t="s">
        <v>572</v>
      </c>
      <c r="B694" s="661" t="s">
        <v>573</v>
      </c>
      <c r="C694" s="662" t="s">
        <v>585</v>
      </c>
      <c r="D694" s="663" t="s">
        <v>3247</v>
      </c>
      <c r="E694" s="662" t="s">
        <v>612</v>
      </c>
      <c r="F694" s="663" t="s">
        <v>3252</v>
      </c>
      <c r="G694" s="662" t="s">
        <v>625</v>
      </c>
      <c r="H694" s="662" t="s">
        <v>896</v>
      </c>
      <c r="I694" s="662" t="s">
        <v>897</v>
      </c>
      <c r="J694" s="662" t="s">
        <v>898</v>
      </c>
      <c r="K694" s="662" t="s">
        <v>899</v>
      </c>
      <c r="L694" s="664">
        <v>42.408095238095235</v>
      </c>
      <c r="M694" s="664">
        <v>21</v>
      </c>
      <c r="N694" s="665">
        <v>890.56999999999994</v>
      </c>
    </row>
    <row r="695" spans="1:14" ht="14.4" customHeight="1" x14ac:dyDescent="0.3">
      <c r="A695" s="660" t="s">
        <v>572</v>
      </c>
      <c r="B695" s="661" t="s">
        <v>573</v>
      </c>
      <c r="C695" s="662" t="s">
        <v>585</v>
      </c>
      <c r="D695" s="663" t="s">
        <v>3247</v>
      </c>
      <c r="E695" s="662" t="s">
        <v>612</v>
      </c>
      <c r="F695" s="663" t="s">
        <v>3252</v>
      </c>
      <c r="G695" s="662" t="s">
        <v>625</v>
      </c>
      <c r="H695" s="662" t="s">
        <v>2505</v>
      </c>
      <c r="I695" s="662" t="s">
        <v>2506</v>
      </c>
      <c r="J695" s="662" t="s">
        <v>2507</v>
      </c>
      <c r="K695" s="662" t="s">
        <v>2508</v>
      </c>
      <c r="L695" s="664">
        <v>38.629977396019058</v>
      </c>
      <c r="M695" s="664">
        <v>1</v>
      </c>
      <c r="N695" s="665">
        <v>38.629977396019058</v>
      </c>
    </row>
    <row r="696" spans="1:14" ht="14.4" customHeight="1" x14ac:dyDescent="0.3">
      <c r="A696" s="660" t="s">
        <v>572</v>
      </c>
      <c r="B696" s="661" t="s">
        <v>573</v>
      </c>
      <c r="C696" s="662" t="s">
        <v>585</v>
      </c>
      <c r="D696" s="663" t="s">
        <v>3247</v>
      </c>
      <c r="E696" s="662" t="s">
        <v>612</v>
      </c>
      <c r="F696" s="663" t="s">
        <v>3252</v>
      </c>
      <c r="G696" s="662" t="s">
        <v>625</v>
      </c>
      <c r="H696" s="662" t="s">
        <v>900</v>
      </c>
      <c r="I696" s="662" t="s">
        <v>901</v>
      </c>
      <c r="J696" s="662" t="s">
        <v>902</v>
      </c>
      <c r="K696" s="662" t="s">
        <v>903</v>
      </c>
      <c r="L696" s="664">
        <v>88.459125582950989</v>
      </c>
      <c r="M696" s="664">
        <v>1</v>
      </c>
      <c r="N696" s="665">
        <v>88.459125582950989</v>
      </c>
    </row>
    <row r="697" spans="1:14" ht="14.4" customHeight="1" x14ac:dyDescent="0.3">
      <c r="A697" s="660" t="s">
        <v>572</v>
      </c>
      <c r="B697" s="661" t="s">
        <v>573</v>
      </c>
      <c r="C697" s="662" t="s">
        <v>585</v>
      </c>
      <c r="D697" s="663" t="s">
        <v>3247</v>
      </c>
      <c r="E697" s="662" t="s">
        <v>612</v>
      </c>
      <c r="F697" s="663" t="s">
        <v>3252</v>
      </c>
      <c r="G697" s="662" t="s">
        <v>625</v>
      </c>
      <c r="H697" s="662" t="s">
        <v>911</v>
      </c>
      <c r="I697" s="662" t="s">
        <v>912</v>
      </c>
      <c r="J697" s="662" t="s">
        <v>909</v>
      </c>
      <c r="K697" s="662" t="s">
        <v>913</v>
      </c>
      <c r="L697" s="664">
        <v>279.87197316905474</v>
      </c>
      <c r="M697" s="664">
        <v>22</v>
      </c>
      <c r="N697" s="665">
        <v>6157.1834097192041</v>
      </c>
    </row>
    <row r="698" spans="1:14" ht="14.4" customHeight="1" x14ac:dyDescent="0.3">
      <c r="A698" s="660" t="s">
        <v>572</v>
      </c>
      <c r="B698" s="661" t="s">
        <v>573</v>
      </c>
      <c r="C698" s="662" t="s">
        <v>585</v>
      </c>
      <c r="D698" s="663" t="s">
        <v>3247</v>
      </c>
      <c r="E698" s="662" t="s">
        <v>612</v>
      </c>
      <c r="F698" s="663" t="s">
        <v>3252</v>
      </c>
      <c r="G698" s="662" t="s">
        <v>625</v>
      </c>
      <c r="H698" s="662" t="s">
        <v>914</v>
      </c>
      <c r="I698" s="662" t="s">
        <v>915</v>
      </c>
      <c r="J698" s="662" t="s">
        <v>916</v>
      </c>
      <c r="K698" s="662" t="s">
        <v>917</v>
      </c>
      <c r="L698" s="664">
        <v>376.04590485565126</v>
      </c>
      <c r="M698" s="664">
        <v>12</v>
      </c>
      <c r="N698" s="665">
        <v>4512.5508582678149</v>
      </c>
    </row>
    <row r="699" spans="1:14" ht="14.4" customHeight="1" x14ac:dyDescent="0.3">
      <c r="A699" s="660" t="s">
        <v>572</v>
      </c>
      <c r="B699" s="661" t="s">
        <v>573</v>
      </c>
      <c r="C699" s="662" t="s">
        <v>585</v>
      </c>
      <c r="D699" s="663" t="s">
        <v>3247</v>
      </c>
      <c r="E699" s="662" t="s">
        <v>612</v>
      </c>
      <c r="F699" s="663" t="s">
        <v>3252</v>
      </c>
      <c r="G699" s="662" t="s">
        <v>625</v>
      </c>
      <c r="H699" s="662" t="s">
        <v>2509</v>
      </c>
      <c r="I699" s="662" t="s">
        <v>2510</v>
      </c>
      <c r="J699" s="662" t="s">
        <v>2511</v>
      </c>
      <c r="K699" s="662" t="s">
        <v>1852</v>
      </c>
      <c r="L699" s="664">
        <v>41.16</v>
      </c>
      <c r="M699" s="664">
        <v>1</v>
      </c>
      <c r="N699" s="665">
        <v>41.16</v>
      </c>
    </row>
    <row r="700" spans="1:14" ht="14.4" customHeight="1" x14ac:dyDescent="0.3">
      <c r="A700" s="660" t="s">
        <v>572</v>
      </c>
      <c r="B700" s="661" t="s">
        <v>573</v>
      </c>
      <c r="C700" s="662" t="s">
        <v>585</v>
      </c>
      <c r="D700" s="663" t="s">
        <v>3247</v>
      </c>
      <c r="E700" s="662" t="s">
        <v>612</v>
      </c>
      <c r="F700" s="663" t="s">
        <v>3252</v>
      </c>
      <c r="G700" s="662" t="s">
        <v>625</v>
      </c>
      <c r="H700" s="662" t="s">
        <v>2512</v>
      </c>
      <c r="I700" s="662" t="s">
        <v>2513</v>
      </c>
      <c r="J700" s="662" t="s">
        <v>2514</v>
      </c>
      <c r="K700" s="662" t="s">
        <v>1839</v>
      </c>
      <c r="L700" s="664">
        <v>51.179970010865432</v>
      </c>
      <c r="M700" s="664">
        <v>1</v>
      </c>
      <c r="N700" s="665">
        <v>51.179970010865432</v>
      </c>
    </row>
    <row r="701" spans="1:14" ht="14.4" customHeight="1" x14ac:dyDescent="0.3">
      <c r="A701" s="660" t="s">
        <v>572</v>
      </c>
      <c r="B701" s="661" t="s">
        <v>573</v>
      </c>
      <c r="C701" s="662" t="s">
        <v>585</v>
      </c>
      <c r="D701" s="663" t="s">
        <v>3247</v>
      </c>
      <c r="E701" s="662" t="s">
        <v>612</v>
      </c>
      <c r="F701" s="663" t="s">
        <v>3252</v>
      </c>
      <c r="G701" s="662" t="s">
        <v>625</v>
      </c>
      <c r="H701" s="662" t="s">
        <v>2515</v>
      </c>
      <c r="I701" s="662" t="s">
        <v>2516</v>
      </c>
      <c r="J701" s="662" t="s">
        <v>2517</v>
      </c>
      <c r="K701" s="662" t="s">
        <v>2518</v>
      </c>
      <c r="L701" s="664">
        <v>53.039865389669501</v>
      </c>
      <c r="M701" s="664">
        <v>3</v>
      </c>
      <c r="N701" s="665">
        <v>159.1195961690085</v>
      </c>
    </row>
    <row r="702" spans="1:14" ht="14.4" customHeight="1" x14ac:dyDescent="0.3">
      <c r="A702" s="660" t="s">
        <v>572</v>
      </c>
      <c r="B702" s="661" t="s">
        <v>573</v>
      </c>
      <c r="C702" s="662" t="s">
        <v>585</v>
      </c>
      <c r="D702" s="663" t="s">
        <v>3247</v>
      </c>
      <c r="E702" s="662" t="s">
        <v>612</v>
      </c>
      <c r="F702" s="663" t="s">
        <v>3252</v>
      </c>
      <c r="G702" s="662" t="s">
        <v>625</v>
      </c>
      <c r="H702" s="662" t="s">
        <v>918</v>
      </c>
      <c r="I702" s="662" t="s">
        <v>919</v>
      </c>
      <c r="J702" s="662" t="s">
        <v>920</v>
      </c>
      <c r="K702" s="662" t="s">
        <v>921</v>
      </c>
      <c r="L702" s="664">
        <v>37.599920998599529</v>
      </c>
      <c r="M702" s="664">
        <v>12</v>
      </c>
      <c r="N702" s="665">
        <v>451.19905198319435</v>
      </c>
    </row>
    <row r="703" spans="1:14" ht="14.4" customHeight="1" x14ac:dyDescent="0.3">
      <c r="A703" s="660" t="s">
        <v>572</v>
      </c>
      <c r="B703" s="661" t="s">
        <v>573</v>
      </c>
      <c r="C703" s="662" t="s">
        <v>585</v>
      </c>
      <c r="D703" s="663" t="s">
        <v>3247</v>
      </c>
      <c r="E703" s="662" t="s">
        <v>612</v>
      </c>
      <c r="F703" s="663" t="s">
        <v>3252</v>
      </c>
      <c r="G703" s="662" t="s">
        <v>625</v>
      </c>
      <c r="H703" s="662" t="s">
        <v>922</v>
      </c>
      <c r="I703" s="662" t="s">
        <v>923</v>
      </c>
      <c r="J703" s="662" t="s">
        <v>924</v>
      </c>
      <c r="K703" s="662" t="s">
        <v>925</v>
      </c>
      <c r="L703" s="664">
        <v>112.57118634740286</v>
      </c>
      <c r="M703" s="664">
        <v>8</v>
      </c>
      <c r="N703" s="665">
        <v>900.56949077922286</v>
      </c>
    </row>
    <row r="704" spans="1:14" ht="14.4" customHeight="1" x14ac:dyDescent="0.3">
      <c r="A704" s="660" t="s">
        <v>572</v>
      </c>
      <c r="B704" s="661" t="s">
        <v>573</v>
      </c>
      <c r="C704" s="662" t="s">
        <v>585</v>
      </c>
      <c r="D704" s="663" t="s">
        <v>3247</v>
      </c>
      <c r="E704" s="662" t="s">
        <v>612</v>
      </c>
      <c r="F704" s="663" t="s">
        <v>3252</v>
      </c>
      <c r="G704" s="662" t="s">
        <v>625</v>
      </c>
      <c r="H704" s="662" t="s">
        <v>2519</v>
      </c>
      <c r="I704" s="662" t="s">
        <v>2520</v>
      </c>
      <c r="J704" s="662" t="s">
        <v>2521</v>
      </c>
      <c r="K704" s="662" t="s">
        <v>2522</v>
      </c>
      <c r="L704" s="664">
        <v>138.33010739833176</v>
      </c>
      <c r="M704" s="664">
        <v>1</v>
      </c>
      <c r="N704" s="665">
        <v>138.33010739833176</v>
      </c>
    </row>
    <row r="705" spans="1:14" ht="14.4" customHeight="1" x14ac:dyDescent="0.3">
      <c r="A705" s="660" t="s">
        <v>572</v>
      </c>
      <c r="B705" s="661" t="s">
        <v>573</v>
      </c>
      <c r="C705" s="662" t="s">
        <v>585</v>
      </c>
      <c r="D705" s="663" t="s">
        <v>3247</v>
      </c>
      <c r="E705" s="662" t="s">
        <v>612</v>
      </c>
      <c r="F705" s="663" t="s">
        <v>3252</v>
      </c>
      <c r="G705" s="662" t="s">
        <v>625</v>
      </c>
      <c r="H705" s="662" t="s">
        <v>929</v>
      </c>
      <c r="I705" s="662" t="s">
        <v>930</v>
      </c>
      <c r="J705" s="662" t="s">
        <v>931</v>
      </c>
      <c r="K705" s="662" t="s">
        <v>932</v>
      </c>
      <c r="L705" s="664">
        <v>9.3731558130112944</v>
      </c>
      <c r="M705" s="664">
        <v>81</v>
      </c>
      <c r="N705" s="665">
        <v>759.22562085391485</v>
      </c>
    </row>
    <row r="706" spans="1:14" ht="14.4" customHeight="1" x14ac:dyDescent="0.3">
      <c r="A706" s="660" t="s">
        <v>572</v>
      </c>
      <c r="B706" s="661" t="s">
        <v>573</v>
      </c>
      <c r="C706" s="662" t="s">
        <v>585</v>
      </c>
      <c r="D706" s="663" t="s">
        <v>3247</v>
      </c>
      <c r="E706" s="662" t="s">
        <v>612</v>
      </c>
      <c r="F706" s="663" t="s">
        <v>3252</v>
      </c>
      <c r="G706" s="662" t="s">
        <v>625</v>
      </c>
      <c r="H706" s="662" t="s">
        <v>933</v>
      </c>
      <c r="I706" s="662" t="s">
        <v>934</v>
      </c>
      <c r="J706" s="662" t="s">
        <v>935</v>
      </c>
      <c r="K706" s="662" t="s">
        <v>936</v>
      </c>
      <c r="L706" s="664">
        <v>54.530001012591747</v>
      </c>
      <c r="M706" s="664">
        <v>2</v>
      </c>
      <c r="N706" s="665">
        <v>109.06000202518349</v>
      </c>
    </row>
    <row r="707" spans="1:14" ht="14.4" customHeight="1" x14ac:dyDescent="0.3">
      <c r="A707" s="660" t="s">
        <v>572</v>
      </c>
      <c r="B707" s="661" t="s">
        <v>573</v>
      </c>
      <c r="C707" s="662" t="s">
        <v>585</v>
      </c>
      <c r="D707" s="663" t="s">
        <v>3247</v>
      </c>
      <c r="E707" s="662" t="s">
        <v>612</v>
      </c>
      <c r="F707" s="663" t="s">
        <v>3252</v>
      </c>
      <c r="G707" s="662" t="s">
        <v>625</v>
      </c>
      <c r="H707" s="662" t="s">
        <v>2523</v>
      </c>
      <c r="I707" s="662" t="s">
        <v>2523</v>
      </c>
      <c r="J707" s="662" t="s">
        <v>2524</v>
      </c>
      <c r="K707" s="662" t="s">
        <v>2525</v>
      </c>
      <c r="L707" s="664">
        <v>316.73000000000013</v>
      </c>
      <c r="M707" s="664">
        <v>3</v>
      </c>
      <c r="N707" s="665">
        <v>950.1900000000004</v>
      </c>
    </row>
    <row r="708" spans="1:14" ht="14.4" customHeight="1" x14ac:dyDescent="0.3">
      <c r="A708" s="660" t="s">
        <v>572</v>
      </c>
      <c r="B708" s="661" t="s">
        <v>573</v>
      </c>
      <c r="C708" s="662" t="s">
        <v>585</v>
      </c>
      <c r="D708" s="663" t="s">
        <v>3247</v>
      </c>
      <c r="E708" s="662" t="s">
        <v>612</v>
      </c>
      <c r="F708" s="663" t="s">
        <v>3252</v>
      </c>
      <c r="G708" s="662" t="s">
        <v>625</v>
      </c>
      <c r="H708" s="662" t="s">
        <v>941</v>
      </c>
      <c r="I708" s="662" t="s">
        <v>942</v>
      </c>
      <c r="J708" s="662" t="s">
        <v>943</v>
      </c>
      <c r="K708" s="662" t="s">
        <v>944</v>
      </c>
      <c r="L708" s="664">
        <v>148.16004173964001</v>
      </c>
      <c r="M708" s="664">
        <v>101</v>
      </c>
      <c r="N708" s="665">
        <v>14964.16421570364</v>
      </c>
    </row>
    <row r="709" spans="1:14" ht="14.4" customHeight="1" x14ac:dyDescent="0.3">
      <c r="A709" s="660" t="s">
        <v>572</v>
      </c>
      <c r="B709" s="661" t="s">
        <v>573</v>
      </c>
      <c r="C709" s="662" t="s">
        <v>585</v>
      </c>
      <c r="D709" s="663" t="s">
        <v>3247</v>
      </c>
      <c r="E709" s="662" t="s">
        <v>612</v>
      </c>
      <c r="F709" s="663" t="s">
        <v>3252</v>
      </c>
      <c r="G709" s="662" t="s">
        <v>625</v>
      </c>
      <c r="H709" s="662" t="s">
        <v>945</v>
      </c>
      <c r="I709" s="662" t="s">
        <v>215</v>
      </c>
      <c r="J709" s="662" t="s">
        <v>946</v>
      </c>
      <c r="K709" s="662"/>
      <c r="L709" s="664">
        <v>97.320408283054121</v>
      </c>
      <c r="M709" s="664">
        <v>20</v>
      </c>
      <c r="N709" s="665">
        <v>1946.4081656610824</v>
      </c>
    </row>
    <row r="710" spans="1:14" ht="14.4" customHeight="1" x14ac:dyDescent="0.3">
      <c r="A710" s="660" t="s">
        <v>572</v>
      </c>
      <c r="B710" s="661" t="s">
        <v>573</v>
      </c>
      <c r="C710" s="662" t="s">
        <v>585</v>
      </c>
      <c r="D710" s="663" t="s">
        <v>3247</v>
      </c>
      <c r="E710" s="662" t="s">
        <v>612</v>
      </c>
      <c r="F710" s="663" t="s">
        <v>3252</v>
      </c>
      <c r="G710" s="662" t="s">
        <v>625</v>
      </c>
      <c r="H710" s="662" t="s">
        <v>947</v>
      </c>
      <c r="I710" s="662" t="s">
        <v>948</v>
      </c>
      <c r="J710" s="662" t="s">
        <v>949</v>
      </c>
      <c r="K710" s="662" t="s">
        <v>950</v>
      </c>
      <c r="L710" s="664">
        <v>249.52416106552661</v>
      </c>
      <c r="M710" s="664">
        <v>6</v>
      </c>
      <c r="N710" s="665">
        <v>1497.1449663931596</v>
      </c>
    </row>
    <row r="711" spans="1:14" ht="14.4" customHeight="1" x14ac:dyDescent="0.3">
      <c r="A711" s="660" t="s">
        <v>572</v>
      </c>
      <c r="B711" s="661" t="s">
        <v>573</v>
      </c>
      <c r="C711" s="662" t="s">
        <v>585</v>
      </c>
      <c r="D711" s="663" t="s">
        <v>3247</v>
      </c>
      <c r="E711" s="662" t="s">
        <v>612</v>
      </c>
      <c r="F711" s="663" t="s">
        <v>3252</v>
      </c>
      <c r="G711" s="662" t="s">
        <v>625</v>
      </c>
      <c r="H711" s="662" t="s">
        <v>953</v>
      </c>
      <c r="I711" s="662" t="s">
        <v>215</v>
      </c>
      <c r="J711" s="662" t="s">
        <v>954</v>
      </c>
      <c r="K711" s="662" t="s">
        <v>955</v>
      </c>
      <c r="L711" s="664">
        <v>40.229768280698515</v>
      </c>
      <c r="M711" s="664">
        <v>1</v>
      </c>
      <c r="N711" s="665">
        <v>40.229768280698515</v>
      </c>
    </row>
    <row r="712" spans="1:14" ht="14.4" customHeight="1" x14ac:dyDescent="0.3">
      <c r="A712" s="660" t="s">
        <v>572</v>
      </c>
      <c r="B712" s="661" t="s">
        <v>573</v>
      </c>
      <c r="C712" s="662" t="s">
        <v>585</v>
      </c>
      <c r="D712" s="663" t="s">
        <v>3247</v>
      </c>
      <c r="E712" s="662" t="s">
        <v>612</v>
      </c>
      <c r="F712" s="663" t="s">
        <v>3252</v>
      </c>
      <c r="G712" s="662" t="s">
        <v>625</v>
      </c>
      <c r="H712" s="662" t="s">
        <v>956</v>
      </c>
      <c r="I712" s="662" t="s">
        <v>215</v>
      </c>
      <c r="J712" s="662" t="s">
        <v>957</v>
      </c>
      <c r="K712" s="662"/>
      <c r="L712" s="664">
        <v>31.883787356447282</v>
      </c>
      <c r="M712" s="664">
        <v>15</v>
      </c>
      <c r="N712" s="665">
        <v>478.25681034670924</v>
      </c>
    </row>
    <row r="713" spans="1:14" ht="14.4" customHeight="1" x14ac:dyDescent="0.3">
      <c r="A713" s="660" t="s">
        <v>572</v>
      </c>
      <c r="B713" s="661" t="s">
        <v>573</v>
      </c>
      <c r="C713" s="662" t="s">
        <v>585</v>
      </c>
      <c r="D713" s="663" t="s">
        <v>3247</v>
      </c>
      <c r="E713" s="662" t="s">
        <v>612</v>
      </c>
      <c r="F713" s="663" t="s">
        <v>3252</v>
      </c>
      <c r="G713" s="662" t="s">
        <v>625</v>
      </c>
      <c r="H713" s="662" t="s">
        <v>2526</v>
      </c>
      <c r="I713" s="662" t="s">
        <v>215</v>
      </c>
      <c r="J713" s="662" t="s">
        <v>2527</v>
      </c>
      <c r="K713" s="662"/>
      <c r="L713" s="664">
        <v>39.08</v>
      </c>
      <c r="M713" s="664">
        <v>2</v>
      </c>
      <c r="N713" s="665">
        <v>78.16</v>
      </c>
    </row>
    <row r="714" spans="1:14" ht="14.4" customHeight="1" x14ac:dyDescent="0.3">
      <c r="A714" s="660" t="s">
        <v>572</v>
      </c>
      <c r="B714" s="661" t="s">
        <v>573</v>
      </c>
      <c r="C714" s="662" t="s">
        <v>585</v>
      </c>
      <c r="D714" s="663" t="s">
        <v>3247</v>
      </c>
      <c r="E714" s="662" t="s">
        <v>612</v>
      </c>
      <c r="F714" s="663" t="s">
        <v>3252</v>
      </c>
      <c r="G714" s="662" t="s">
        <v>625</v>
      </c>
      <c r="H714" s="662" t="s">
        <v>966</v>
      </c>
      <c r="I714" s="662" t="s">
        <v>215</v>
      </c>
      <c r="J714" s="662" t="s">
        <v>967</v>
      </c>
      <c r="K714" s="662"/>
      <c r="L714" s="664">
        <v>21.201642779841464</v>
      </c>
      <c r="M714" s="664">
        <v>12</v>
      </c>
      <c r="N714" s="665">
        <v>254.41971335809757</v>
      </c>
    </row>
    <row r="715" spans="1:14" ht="14.4" customHeight="1" x14ac:dyDescent="0.3">
      <c r="A715" s="660" t="s">
        <v>572</v>
      </c>
      <c r="B715" s="661" t="s">
        <v>573</v>
      </c>
      <c r="C715" s="662" t="s">
        <v>585</v>
      </c>
      <c r="D715" s="663" t="s">
        <v>3247</v>
      </c>
      <c r="E715" s="662" t="s">
        <v>612</v>
      </c>
      <c r="F715" s="663" t="s">
        <v>3252</v>
      </c>
      <c r="G715" s="662" t="s">
        <v>625</v>
      </c>
      <c r="H715" s="662" t="s">
        <v>968</v>
      </c>
      <c r="I715" s="662" t="s">
        <v>969</v>
      </c>
      <c r="J715" s="662" t="s">
        <v>970</v>
      </c>
      <c r="K715" s="662" t="s">
        <v>971</v>
      </c>
      <c r="L715" s="664">
        <v>22.589814961625208</v>
      </c>
      <c r="M715" s="664">
        <v>3</v>
      </c>
      <c r="N715" s="665">
        <v>67.769444884875625</v>
      </c>
    </row>
    <row r="716" spans="1:14" ht="14.4" customHeight="1" x14ac:dyDescent="0.3">
      <c r="A716" s="660" t="s">
        <v>572</v>
      </c>
      <c r="B716" s="661" t="s">
        <v>573</v>
      </c>
      <c r="C716" s="662" t="s">
        <v>585</v>
      </c>
      <c r="D716" s="663" t="s">
        <v>3247</v>
      </c>
      <c r="E716" s="662" t="s">
        <v>612</v>
      </c>
      <c r="F716" s="663" t="s">
        <v>3252</v>
      </c>
      <c r="G716" s="662" t="s">
        <v>625</v>
      </c>
      <c r="H716" s="662" t="s">
        <v>2528</v>
      </c>
      <c r="I716" s="662" t="s">
        <v>2529</v>
      </c>
      <c r="J716" s="662" t="s">
        <v>939</v>
      </c>
      <c r="K716" s="662" t="s">
        <v>2530</v>
      </c>
      <c r="L716" s="664">
        <v>57.504768888400292</v>
      </c>
      <c r="M716" s="664">
        <v>4</v>
      </c>
      <c r="N716" s="665">
        <v>230.01907555360117</v>
      </c>
    </row>
    <row r="717" spans="1:14" ht="14.4" customHeight="1" x14ac:dyDescent="0.3">
      <c r="A717" s="660" t="s">
        <v>572</v>
      </c>
      <c r="B717" s="661" t="s">
        <v>573</v>
      </c>
      <c r="C717" s="662" t="s">
        <v>585</v>
      </c>
      <c r="D717" s="663" t="s">
        <v>3247</v>
      </c>
      <c r="E717" s="662" t="s">
        <v>612</v>
      </c>
      <c r="F717" s="663" t="s">
        <v>3252</v>
      </c>
      <c r="G717" s="662" t="s">
        <v>625</v>
      </c>
      <c r="H717" s="662" t="s">
        <v>2531</v>
      </c>
      <c r="I717" s="662" t="s">
        <v>2532</v>
      </c>
      <c r="J717" s="662" t="s">
        <v>1663</v>
      </c>
      <c r="K717" s="662" t="s">
        <v>1993</v>
      </c>
      <c r="L717" s="664">
        <v>65.539999999999949</v>
      </c>
      <c r="M717" s="664">
        <v>3</v>
      </c>
      <c r="N717" s="665">
        <v>196.61999999999983</v>
      </c>
    </row>
    <row r="718" spans="1:14" ht="14.4" customHeight="1" x14ac:dyDescent="0.3">
      <c r="A718" s="660" t="s">
        <v>572</v>
      </c>
      <c r="B718" s="661" t="s">
        <v>573</v>
      </c>
      <c r="C718" s="662" t="s">
        <v>585</v>
      </c>
      <c r="D718" s="663" t="s">
        <v>3247</v>
      </c>
      <c r="E718" s="662" t="s">
        <v>612</v>
      </c>
      <c r="F718" s="663" t="s">
        <v>3252</v>
      </c>
      <c r="G718" s="662" t="s">
        <v>625</v>
      </c>
      <c r="H718" s="662" t="s">
        <v>976</v>
      </c>
      <c r="I718" s="662" t="s">
        <v>977</v>
      </c>
      <c r="J718" s="662" t="s">
        <v>978</v>
      </c>
      <c r="K718" s="662" t="s">
        <v>979</v>
      </c>
      <c r="L718" s="664">
        <v>115.29181875389204</v>
      </c>
      <c r="M718" s="664">
        <v>11</v>
      </c>
      <c r="N718" s="665">
        <v>1268.2100062928125</v>
      </c>
    </row>
    <row r="719" spans="1:14" ht="14.4" customHeight="1" x14ac:dyDescent="0.3">
      <c r="A719" s="660" t="s">
        <v>572</v>
      </c>
      <c r="B719" s="661" t="s">
        <v>573</v>
      </c>
      <c r="C719" s="662" t="s">
        <v>585</v>
      </c>
      <c r="D719" s="663" t="s">
        <v>3247</v>
      </c>
      <c r="E719" s="662" t="s">
        <v>612</v>
      </c>
      <c r="F719" s="663" t="s">
        <v>3252</v>
      </c>
      <c r="G719" s="662" t="s">
        <v>625</v>
      </c>
      <c r="H719" s="662" t="s">
        <v>988</v>
      </c>
      <c r="I719" s="662" t="s">
        <v>989</v>
      </c>
      <c r="J719" s="662" t="s">
        <v>990</v>
      </c>
      <c r="K719" s="662" t="s">
        <v>991</v>
      </c>
      <c r="L719" s="664">
        <v>118.12249961294087</v>
      </c>
      <c r="M719" s="664">
        <v>12</v>
      </c>
      <c r="N719" s="665">
        <v>1417.4699953552904</v>
      </c>
    </row>
    <row r="720" spans="1:14" ht="14.4" customHeight="1" x14ac:dyDescent="0.3">
      <c r="A720" s="660" t="s">
        <v>572</v>
      </c>
      <c r="B720" s="661" t="s">
        <v>573</v>
      </c>
      <c r="C720" s="662" t="s">
        <v>585</v>
      </c>
      <c r="D720" s="663" t="s">
        <v>3247</v>
      </c>
      <c r="E720" s="662" t="s">
        <v>612</v>
      </c>
      <c r="F720" s="663" t="s">
        <v>3252</v>
      </c>
      <c r="G720" s="662" t="s">
        <v>625</v>
      </c>
      <c r="H720" s="662" t="s">
        <v>992</v>
      </c>
      <c r="I720" s="662" t="s">
        <v>993</v>
      </c>
      <c r="J720" s="662" t="s">
        <v>994</v>
      </c>
      <c r="K720" s="662" t="s">
        <v>995</v>
      </c>
      <c r="L720" s="664">
        <v>40.619999999999997</v>
      </c>
      <c r="M720" s="664">
        <v>6</v>
      </c>
      <c r="N720" s="665">
        <v>243.71999999999997</v>
      </c>
    </row>
    <row r="721" spans="1:14" ht="14.4" customHeight="1" x14ac:dyDescent="0.3">
      <c r="A721" s="660" t="s">
        <v>572</v>
      </c>
      <c r="B721" s="661" t="s">
        <v>573</v>
      </c>
      <c r="C721" s="662" t="s">
        <v>585</v>
      </c>
      <c r="D721" s="663" t="s">
        <v>3247</v>
      </c>
      <c r="E721" s="662" t="s">
        <v>612</v>
      </c>
      <c r="F721" s="663" t="s">
        <v>3252</v>
      </c>
      <c r="G721" s="662" t="s">
        <v>625</v>
      </c>
      <c r="H721" s="662" t="s">
        <v>996</v>
      </c>
      <c r="I721" s="662" t="s">
        <v>997</v>
      </c>
      <c r="J721" s="662" t="s">
        <v>998</v>
      </c>
      <c r="K721" s="662" t="s">
        <v>999</v>
      </c>
      <c r="L721" s="664">
        <v>89.091153818015002</v>
      </c>
      <c r="M721" s="664">
        <v>26</v>
      </c>
      <c r="N721" s="665">
        <v>2316.3699992683901</v>
      </c>
    </row>
    <row r="722" spans="1:14" ht="14.4" customHeight="1" x14ac:dyDescent="0.3">
      <c r="A722" s="660" t="s">
        <v>572</v>
      </c>
      <c r="B722" s="661" t="s">
        <v>573</v>
      </c>
      <c r="C722" s="662" t="s">
        <v>585</v>
      </c>
      <c r="D722" s="663" t="s">
        <v>3247</v>
      </c>
      <c r="E722" s="662" t="s">
        <v>612</v>
      </c>
      <c r="F722" s="663" t="s">
        <v>3252</v>
      </c>
      <c r="G722" s="662" t="s">
        <v>625</v>
      </c>
      <c r="H722" s="662" t="s">
        <v>1000</v>
      </c>
      <c r="I722" s="662" t="s">
        <v>1001</v>
      </c>
      <c r="J722" s="662" t="s">
        <v>998</v>
      </c>
      <c r="K722" s="662" t="s">
        <v>1002</v>
      </c>
      <c r="L722" s="664">
        <v>37.419999999999973</v>
      </c>
      <c r="M722" s="664">
        <v>5</v>
      </c>
      <c r="N722" s="665">
        <v>187.09999999999985</v>
      </c>
    </row>
    <row r="723" spans="1:14" ht="14.4" customHeight="1" x14ac:dyDescent="0.3">
      <c r="A723" s="660" t="s">
        <v>572</v>
      </c>
      <c r="B723" s="661" t="s">
        <v>573</v>
      </c>
      <c r="C723" s="662" t="s">
        <v>585</v>
      </c>
      <c r="D723" s="663" t="s">
        <v>3247</v>
      </c>
      <c r="E723" s="662" t="s">
        <v>612</v>
      </c>
      <c r="F723" s="663" t="s">
        <v>3252</v>
      </c>
      <c r="G723" s="662" t="s">
        <v>625</v>
      </c>
      <c r="H723" s="662" t="s">
        <v>2533</v>
      </c>
      <c r="I723" s="662" t="s">
        <v>2534</v>
      </c>
      <c r="J723" s="662" t="s">
        <v>2535</v>
      </c>
      <c r="K723" s="662" t="s">
        <v>2536</v>
      </c>
      <c r="L723" s="664">
        <v>53.010000000000019</v>
      </c>
      <c r="M723" s="664">
        <v>1</v>
      </c>
      <c r="N723" s="665">
        <v>53.010000000000019</v>
      </c>
    </row>
    <row r="724" spans="1:14" ht="14.4" customHeight="1" x14ac:dyDescent="0.3">
      <c r="A724" s="660" t="s">
        <v>572</v>
      </c>
      <c r="B724" s="661" t="s">
        <v>573</v>
      </c>
      <c r="C724" s="662" t="s">
        <v>585</v>
      </c>
      <c r="D724" s="663" t="s">
        <v>3247</v>
      </c>
      <c r="E724" s="662" t="s">
        <v>612</v>
      </c>
      <c r="F724" s="663" t="s">
        <v>3252</v>
      </c>
      <c r="G724" s="662" t="s">
        <v>625</v>
      </c>
      <c r="H724" s="662" t="s">
        <v>2537</v>
      </c>
      <c r="I724" s="662" t="s">
        <v>2538</v>
      </c>
      <c r="J724" s="662" t="s">
        <v>2539</v>
      </c>
      <c r="K724" s="662" t="s">
        <v>2540</v>
      </c>
      <c r="L724" s="664">
        <v>72.049999999999983</v>
      </c>
      <c r="M724" s="664">
        <v>2</v>
      </c>
      <c r="N724" s="665">
        <v>144.09999999999997</v>
      </c>
    </row>
    <row r="725" spans="1:14" ht="14.4" customHeight="1" x14ac:dyDescent="0.3">
      <c r="A725" s="660" t="s">
        <v>572</v>
      </c>
      <c r="B725" s="661" t="s">
        <v>573</v>
      </c>
      <c r="C725" s="662" t="s">
        <v>585</v>
      </c>
      <c r="D725" s="663" t="s">
        <v>3247</v>
      </c>
      <c r="E725" s="662" t="s">
        <v>612</v>
      </c>
      <c r="F725" s="663" t="s">
        <v>3252</v>
      </c>
      <c r="G725" s="662" t="s">
        <v>625</v>
      </c>
      <c r="H725" s="662" t="s">
        <v>2306</v>
      </c>
      <c r="I725" s="662" t="s">
        <v>2307</v>
      </c>
      <c r="J725" s="662" t="s">
        <v>1021</v>
      </c>
      <c r="K725" s="662" t="s">
        <v>2308</v>
      </c>
      <c r="L725" s="664">
        <v>18.658317662219215</v>
      </c>
      <c r="M725" s="664">
        <v>12</v>
      </c>
      <c r="N725" s="665">
        <v>223.89981194663056</v>
      </c>
    </row>
    <row r="726" spans="1:14" ht="14.4" customHeight="1" x14ac:dyDescent="0.3">
      <c r="A726" s="660" t="s">
        <v>572</v>
      </c>
      <c r="B726" s="661" t="s">
        <v>573</v>
      </c>
      <c r="C726" s="662" t="s">
        <v>585</v>
      </c>
      <c r="D726" s="663" t="s">
        <v>3247</v>
      </c>
      <c r="E726" s="662" t="s">
        <v>612</v>
      </c>
      <c r="F726" s="663" t="s">
        <v>3252</v>
      </c>
      <c r="G726" s="662" t="s">
        <v>625</v>
      </c>
      <c r="H726" s="662" t="s">
        <v>2541</v>
      </c>
      <c r="I726" s="662" t="s">
        <v>2542</v>
      </c>
      <c r="J726" s="662" t="s">
        <v>1013</v>
      </c>
      <c r="K726" s="662" t="s">
        <v>2543</v>
      </c>
      <c r="L726" s="664">
        <v>144.27977540181718</v>
      </c>
      <c r="M726" s="664">
        <v>2</v>
      </c>
      <c r="N726" s="665">
        <v>288.55955080363435</v>
      </c>
    </row>
    <row r="727" spans="1:14" ht="14.4" customHeight="1" x14ac:dyDescent="0.3">
      <c r="A727" s="660" t="s">
        <v>572</v>
      </c>
      <c r="B727" s="661" t="s">
        <v>573</v>
      </c>
      <c r="C727" s="662" t="s">
        <v>585</v>
      </c>
      <c r="D727" s="663" t="s">
        <v>3247</v>
      </c>
      <c r="E727" s="662" t="s">
        <v>612</v>
      </c>
      <c r="F727" s="663" t="s">
        <v>3252</v>
      </c>
      <c r="G727" s="662" t="s">
        <v>625</v>
      </c>
      <c r="H727" s="662" t="s">
        <v>1011</v>
      </c>
      <c r="I727" s="662" t="s">
        <v>1012</v>
      </c>
      <c r="J727" s="662" t="s">
        <v>1013</v>
      </c>
      <c r="K727" s="662" t="s">
        <v>1014</v>
      </c>
      <c r="L727" s="664">
        <v>34.895558611727303</v>
      </c>
      <c r="M727" s="664">
        <v>7</v>
      </c>
      <c r="N727" s="665">
        <v>244.2689102820911</v>
      </c>
    </row>
    <row r="728" spans="1:14" ht="14.4" customHeight="1" x14ac:dyDescent="0.3">
      <c r="A728" s="660" t="s">
        <v>572</v>
      </c>
      <c r="B728" s="661" t="s">
        <v>573</v>
      </c>
      <c r="C728" s="662" t="s">
        <v>585</v>
      </c>
      <c r="D728" s="663" t="s">
        <v>3247</v>
      </c>
      <c r="E728" s="662" t="s">
        <v>612</v>
      </c>
      <c r="F728" s="663" t="s">
        <v>3252</v>
      </c>
      <c r="G728" s="662" t="s">
        <v>625</v>
      </c>
      <c r="H728" s="662" t="s">
        <v>2544</v>
      </c>
      <c r="I728" s="662" t="s">
        <v>2545</v>
      </c>
      <c r="J728" s="662" t="s">
        <v>2546</v>
      </c>
      <c r="K728" s="662" t="s">
        <v>1560</v>
      </c>
      <c r="L728" s="664">
        <v>115.89964690553307</v>
      </c>
      <c r="M728" s="664">
        <v>2</v>
      </c>
      <c r="N728" s="665">
        <v>231.79929381106615</v>
      </c>
    </row>
    <row r="729" spans="1:14" ht="14.4" customHeight="1" x14ac:dyDescent="0.3">
      <c r="A729" s="660" t="s">
        <v>572</v>
      </c>
      <c r="B729" s="661" t="s">
        <v>573</v>
      </c>
      <c r="C729" s="662" t="s">
        <v>585</v>
      </c>
      <c r="D729" s="663" t="s">
        <v>3247</v>
      </c>
      <c r="E729" s="662" t="s">
        <v>612</v>
      </c>
      <c r="F729" s="663" t="s">
        <v>3252</v>
      </c>
      <c r="G729" s="662" t="s">
        <v>625</v>
      </c>
      <c r="H729" s="662" t="s">
        <v>1019</v>
      </c>
      <c r="I729" s="662" t="s">
        <v>1020</v>
      </c>
      <c r="J729" s="662" t="s">
        <v>1021</v>
      </c>
      <c r="K729" s="662" t="s">
        <v>1022</v>
      </c>
      <c r="L729" s="664">
        <v>26.922872017148205</v>
      </c>
      <c r="M729" s="664">
        <v>40</v>
      </c>
      <c r="N729" s="665">
        <v>1076.9148806859282</v>
      </c>
    </row>
    <row r="730" spans="1:14" ht="14.4" customHeight="1" x14ac:dyDescent="0.3">
      <c r="A730" s="660" t="s">
        <v>572</v>
      </c>
      <c r="B730" s="661" t="s">
        <v>573</v>
      </c>
      <c r="C730" s="662" t="s">
        <v>585</v>
      </c>
      <c r="D730" s="663" t="s">
        <v>3247</v>
      </c>
      <c r="E730" s="662" t="s">
        <v>612</v>
      </c>
      <c r="F730" s="663" t="s">
        <v>3252</v>
      </c>
      <c r="G730" s="662" t="s">
        <v>625</v>
      </c>
      <c r="H730" s="662" t="s">
        <v>1023</v>
      </c>
      <c r="I730" s="662" t="s">
        <v>1024</v>
      </c>
      <c r="J730" s="662" t="s">
        <v>1025</v>
      </c>
      <c r="K730" s="662" t="s">
        <v>1026</v>
      </c>
      <c r="L730" s="664">
        <v>40.979516202341841</v>
      </c>
      <c r="M730" s="664">
        <v>1</v>
      </c>
      <c r="N730" s="665">
        <v>40.979516202341841</v>
      </c>
    </row>
    <row r="731" spans="1:14" ht="14.4" customHeight="1" x14ac:dyDescent="0.3">
      <c r="A731" s="660" t="s">
        <v>572</v>
      </c>
      <c r="B731" s="661" t="s">
        <v>573</v>
      </c>
      <c r="C731" s="662" t="s">
        <v>585</v>
      </c>
      <c r="D731" s="663" t="s">
        <v>3247</v>
      </c>
      <c r="E731" s="662" t="s">
        <v>612</v>
      </c>
      <c r="F731" s="663" t="s">
        <v>3252</v>
      </c>
      <c r="G731" s="662" t="s">
        <v>625</v>
      </c>
      <c r="H731" s="662" t="s">
        <v>2547</v>
      </c>
      <c r="I731" s="662" t="s">
        <v>2548</v>
      </c>
      <c r="J731" s="662" t="s">
        <v>2549</v>
      </c>
      <c r="K731" s="662" t="s">
        <v>2550</v>
      </c>
      <c r="L731" s="664">
        <v>208.69050765187896</v>
      </c>
      <c r="M731" s="664">
        <v>2</v>
      </c>
      <c r="N731" s="665">
        <v>417.38101530375792</v>
      </c>
    </row>
    <row r="732" spans="1:14" ht="14.4" customHeight="1" x14ac:dyDescent="0.3">
      <c r="A732" s="660" t="s">
        <v>572</v>
      </c>
      <c r="B732" s="661" t="s">
        <v>573</v>
      </c>
      <c r="C732" s="662" t="s">
        <v>585</v>
      </c>
      <c r="D732" s="663" t="s">
        <v>3247</v>
      </c>
      <c r="E732" s="662" t="s">
        <v>612</v>
      </c>
      <c r="F732" s="663" t="s">
        <v>3252</v>
      </c>
      <c r="G732" s="662" t="s">
        <v>625</v>
      </c>
      <c r="H732" s="662" t="s">
        <v>2551</v>
      </c>
      <c r="I732" s="662" t="s">
        <v>2552</v>
      </c>
      <c r="J732" s="662" t="s">
        <v>2553</v>
      </c>
      <c r="K732" s="662"/>
      <c r="L732" s="664">
        <v>496.25958120403476</v>
      </c>
      <c r="M732" s="664">
        <v>3</v>
      </c>
      <c r="N732" s="665">
        <v>1488.7787436121043</v>
      </c>
    </row>
    <row r="733" spans="1:14" ht="14.4" customHeight="1" x14ac:dyDescent="0.3">
      <c r="A733" s="660" t="s">
        <v>572</v>
      </c>
      <c r="B733" s="661" t="s">
        <v>573</v>
      </c>
      <c r="C733" s="662" t="s">
        <v>585</v>
      </c>
      <c r="D733" s="663" t="s">
        <v>3247</v>
      </c>
      <c r="E733" s="662" t="s">
        <v>612</v>
      </c>
      <c r="F733" s="663" t="s">
        <v>3252</v>
      </c>
      <c r="G733" s="662" t="s">
        <v>625</v>
      </c>
      <c r="H733" s="662" t="s">
        <v>1031</v>
      </c>
      <c r="I733" s="662" t="s">
        <v>215</v>
      </c>
      <c r="J733" s="662" t="s">
        <v>1032</v>
      </c>
      <c r="K733" s="662"/>
      <c r="L733" s="664">
        <v>191.13072560495263</v>
      </c>
      <c r="M733" s="664">
        <v>13</v>
      </c>
      <c r="N733" s="665">
        <v>2484.6994328643841</v>
      </c>
    </row>
    <row r="734" spans="1:14" ht="14.4" customHeight="1" x14ac:dyDescent="0.3">
      <c r="A734" s="660" t="s">
        <v>572</v>
      </c>
      <c r="B734" s="661" t="s">
        <v>573</v>
      </c>
      <c r="C734" s="662" t="s">
        <v>585</v>
      </c>
      <c r="D734" s="663" t="s">
        <v>3247</v>
      </c>
      <c r="E734" s="662" t="s">
        <v>612</v>
      </c>
      <c r="F734" s="663" t="s">
        <v>3252</v>
      </c>
      <c r="G734" s="662" t="s">
        <v>625</v>
      </c>
      <c r="H734" s="662" t="s">
        <v>2554</v>
      </c>
      <c r="I734" s="662" t="s">
        <v>215</v>
      </c>
      <c r="J734" s="662" t="s">
        <v>2555</v>
      </c>
      <c r="K734" s="662"/>
      <c r="L734" s="664">
        <v>85.330143950737849</v>
      </c>
      <c r="M734" s="664">
        <v>3</v>
      </c>
      <c r="N734" s="665">
        <v>255.99043185221353</v>
      </c>
    </row>
    <row r="735" spans="1:14" ht="14.4" customHeight="1" x14ac:dyDescent="0.3">
      <c r="A735" s="660" t="s">
        <v>572</v>
      </c>
      <c r="B735" s="661" t="s">
        <v>573</v>
      </c>
      <c r="C735" s="662" t="s">
        <v>585</v>
      </c>
      <c r="D735" s="663" t="s">
        <v>3247</v>
      </c>
      <c r="E735" s="662" t="s">
        <v>612</v>
      </c>
      <c r="F735" s="663" t="s">
        <v>3252</v>
      </c>
      <c r="G735" s="662" t="s">
        <v>625</v>
      </c>
      <c r="H735" s="662" t="s">
        <v>2556</v>
      </c>
      <c r="I735" s="662" t="s">
        <v>2557</v>
      </c>
      <c r="J735" s="662" t="s">
        <v>2558</v>
      </c>
      <c r="K735" s="662" t="s">
        <v>2559</v>
      </c>
      <c r="L735" s="664">
        <v>60.173999999999999</v>
      </c>
      <c r="M735" s="664">
        <v>5</v>
      </c>
      <c r="N735" s="665">
        <v>300.87</v>
      </c>
    </row>
    <row r="736" spans="1:14" ht="14.4" customHeight="1" x14ac:dyDescent="0.3">
      <c r="A736" s="660" t="s">
        <v>572</v>
      </c>
      <c r="B736" s="661" t="s">
        <v>573</v>
      </c>
      <c r="C736" s="662" t="s">
        <v>585</v>
      </c>
      <c r="D736" s="663" t="s">
        <v>3247</v>
      </c>
      <c r="E736" s="662" t="s">
        <v>612</v>
      </c>
      <c r="F736" s="663" t="s">
        <v>3252</v>
      </c>
      <c r="G736" s="662" t="s">
        <v>625</v>
      </c>
      <c r="H736" s="662" t="s">
        <v>1035</v>
      </c>
      <c r="I736" s="662" t="s">
        <v>1035</v>
      </c>
      <c r="J736" s="662" t="s">
        <v>627</v>
      </c>
      <c r="K736" s="662" t="s">
        <v>1036</v>
      </c>
      <c r="L736" s="664">
        <v>192.5</v>
      </c>
      <c r="M736" s="664">
        <v>2</v>
      </c>
      <c r="N736" s="665">
        <v>385</v>
      </c>
    </row>
    <row r="737" spans="1:14" ht="14.4" customHeight="1" x14ac:dyDescent="0.3">
      <c r="A737" s="660" t="s">
        <v>572</v>
      </c>
      <c r="B737" s="661" t="s">
        <v>573</v>
      </c>
      <c r="C737" s="662" t="s">
        <v>585</v>
      </c>
      <c r="D737" s="663" t="s">
        <v>3247</v>
      </c>
      <c r="E737" s="662" t="s">
        <v>612</v>
      </c>
      <c r="F737" s="663" t="s">
        <v>3252</v>
      </c>
      <c r="G737" s="662" t="s">
        <v>625</v>
      </c>
      <c r="H737" s="662" t="s">
        <v>2560</v>
      </c>
      <c r="I737" s="662" t="s">
        <v>2561</v>
      </c>
      <c r="J737" s="662" t="s">
        <v>672</v>
      </c>
      <c r="K737" s="662" t="s">
        <v>2562</v>
      </c>
      <c r="L737" s="664">
        <v>42.170000000000023</v>
      </c>
      <c r="M737" s="664">
        <v>2</v>
      </c>
      <c r="N737" s="665">
        <v>84.340000000000046</v>
      </c>
    </row>
    <row r="738" spans="1:14" ht="14.4" customHeight="1" x14ac:dyDescent="0.3">
      <c r="A738" s="660" t="s">
        <v>572</v>
      </c>
      <c r="B738" s="661" t="s">
        <v>573</v>
      </c>
      <c r="C738" s="662" t="s">
        <v>585</v>
      </c>
      <c r="D738" s="663" t="s">
        <v>3247</v>
      </c>
      <c r="E738" s="662" t="s">
        <v>612</v>
      </c>
      <c r="F738" s="663" t="s">
        <v>3252</v>
      </c>
      <c r="G738" s="662" t="s">
        <v>625</v>
      </c>
      <c r="H738" s="662" t="s">
        <v>1037</v>
      </c>
      <c r="I738" s="662" t="s">
        <v>1038</v>
      </c>
      <c r="J738" s="662" t="s">
        <v>1039</v>
      </c>
      <c r="K738" s="662" t="s">
        <v>653</v>
      </c>
      <c r="L738" s="664">
        <v>124.49938558549017</v>
      </c>
      <c r="M738" s="664">
        <v>30</v>
      </c>
      <c r="N738" s="665">
        <v>3734.9815675647051</v>
      </c>
    </row>
    <row r="739" spans="1:14" ht="14.4" customHeight="1" x14ac:dyDescent="0.3">
      <c r="A739" s="660" t="s">
        <v>572</v>
      </c>
      <c r="B739" s="661" t="s">
        <v>573</v>
      </c>
      <c r="C739" s="662" t="s">
        <v>585</v>
      </c>
      <c r="D739" s="663" t="s">
        <v>3247</v>
      </c>
      <c r="E739" s="662" t="s">
        <v>612</v>
      </c>
      <c r="F739" s="663" t="s">
        <v>3252</v>
      </c>
      <c r="G739" s="662" t="s">
        <v>625</v>
      </c>
      <c r="H739" s="662" t="s">
        <v>2563</v>
      </c>
      <c r="I739" s="662" t="s">
        <v>2564</v>
      </c>
      <c r="J739" s="662" t="s">
        <v>2565</v>
      </c>
      <c r="K739" s="662" t="s">
        <v>2566</v>
      </c>
      <c r="L739" s="664">
        <v>60.590000000000067</v>
      </c>
      <c r="M739" s="664">
        <v>3</v>
      </c>
      <c r="N739" s="665">
        <v>181.77000000000021</v>
      </c>
    </row>
    <row r="740" spans="1:14" ht="14.4" customHeight="1" x14ac:dyDescent="0.3">
      <c r="A740" s="660" t="s">
        <v>572</v>
      </c>
      <c r="B740" s="661" t="s">
        <v>573</v>
      </c>
      <c r="C740" s="662" t="s">
        <v>585</v>
      </c>
      <c r="D740" s="663" t="s">
        <v>3247</v>
      </c>
      <c r="E740" s="662" t="s">
        <v>612</v>
      </c>
      <c r="F740" s="663" t="s">
        <v>3252</v>
      </c>
      <c r="G740" s="662" t="s">
        <v>625</v>
      </c>
      <c r="H740" s="662" t="s">
        <v>2567</v>
      </c>
      <c r="I740" s="662" t="s">
        <v>2568</v>
      </c>
      <c r="J740" s="662" t="s">
        <v>2569</v>
      </c>
      <c r="K740" s="662" t="s">
        <v>2570</v>
      </c>
      <c r="L740" s="664">
        <v>62.61</v>
      </c>
      <c r="M740" s="664">
        <v>2</v>
      </c>
      <c r="N740" s="665">
        <v>125.22</v>
      </c>
    </row>
    <row r="741" spans="1:14" ht="14.4" customHeight="1" x14ac:dyDescent="0.3">
      <c r="A741" s="660" t="s">
        <v>572</v>
      </c>
      <c r="B741" s="661" t="s">
        <v>573</v>
      </c>
      <c r="C741" s="662" t="s">
        <v>585</v>
      </c>
      <c r="D741" s="663" t="s">
        <v>3247</v>
      </c>
      <c r="E741" s="662" t="s">
        <v>612</v>
      </c>
      <c r="F741" s="663" t="s">
        <v>3252</v>
      </c>
      <c r="G741" s="662" t="s">
        <v>625</v>
      </c>
      <c r="H741" s="662" t="s">
        <v>2571</v>
      </c>
      <c r="I741" s="662" t="s">
        <v>2572</v>
      </c>
      <c r="J741" s="662" t="s">
        <v>2573</v>
      </c>
      <c r="K741" s="662" t="s">
        <v>2574</v>
      </c>
      <c r="L741" s="664">
        <v>67.334961932309312</v>
      </c>
      <c r="M741" s="664">
        <v>2</v>
      </c>
      <c r="N741" s="665">
        <v>134.66992386461862</v>
      </c>
    </row>
    <row r="742" spans="1:14" ht="14.4" customHeight="1" x14ac:dyDescent="0.3">
      <c r="A742" s="660" t="s">
        <v>572</v>
      </c>
      <c r="B742" s="661" t="s">
        <v>573</v>
      </c>
      <c r="C742" s="662" t="s">
        <v>585</v>
      </c>
      <c r="D742" s="663" t="s">
        <v>3247</v>
      </c>
      <c r="E742" s="662" t="s">
        <v>612</v>
      </c>
      <c r="F742" s="663" t="s">
        <v>3252</v>
      </c>
      <c r="G742" s="662" t="s">
        <v>625</v>
      </c>
      <c r="H742" s="662" t="s">
        <v>1055</v>
      </c>
      <c r="I742" s="662" t="s">
        <v>1056</v>
      </c>
      <c r="J742" s="662" t="s">
        <v>1057</v>
      </c>
      <c r="K742" s="662" t="s">
        <v>1058</v>
      </c>
      <c r="L742" s="664">
        <v>1704.5600000000002</v>
      </c>
      <c r="M742" s="664">
        <v>15</v>
      </c>
      <c r="N742" s="665">
        <v>25568.400000000001</v>
      </c>
    </row>
    <row r="743" spans="1:14" ht="14.4" customHeight="1" x14ac:dyDescent="0.3">
      <c r="A743" s="660" t="s">
        <v>572</v>
      </c>
      <c r="B743" s="661" t="s">
        <v>573</v>
      </c>
      <c r="C743" s="662" t="s">
        <v>585</v>
      </c>
      <c r="D743" s="663" t="s">
        <v>3247</v>
      </c>
      <c r="E743" s="662" t="s">
        <v>612</v>
      </c>
      <c r="F743" s="663" t="s">
        <v>3252</v>
      </c>
      <c r="G743" s="662" t="s">
        <v>625</v>
      </c>
      <c r="H743" s="662" t="s">
        <v>1059</v>
      </c>
      <c r="I743" s="662" t="s">
        <v>1060</v>
      </c>
      <c r="J743" s="662" t="s">
        <v>1061</v>
      </c>
      <c r="K743" s="662" t="s">
        <v>1062</v>
      </c>
      <c r="L743" s="664">
        <v>490.47499999999997</v>
      </c>
      <c r="M743" s="664">
        <v>4</v>
      </c>
      <c r="N743" s="665">
        <v>1961.8999999999999</v>
      </c>
    </row>
    <row r="744" spans="1:14" ht="14.4" customHeight="1" x14ac:dyDescent="0.3">
      <c r="A744" s="660" t="s">
        <v>572</v>
      </c>
      <c r="B744" s="661" t="s">
        <v>573</v>
      </c>
      <c r="C744" s="662" t="s">
        <v>585</v>
      </c>
      <c r="D744" s="663" t="s">
        <v>3247</v>
      </c>
      <c r="E744" s="662" t="s">
        <v>612</v>
      </c>
      <c r="F744" s="663" t="s">
        <v>3252</v>
      </c>
      <c r="G744" s="662" t="s">
        <v>625</v>
      </c>
      <c r="H744" s="662" t="s">
        <v>1063</v>
      </c>
      <c r="I744" s="662" t="s">
        <v>1064</v>
      </c>
      <c r="J744" s="662" t="s">
        <v>1065</v>
      </c>
      <c r="K744" s="662" t="s">
        <v>1066</v>
      </c>
      <c r="L744" s="664">
        <v>376.92374999999998</v>
      </c>
      <c r="M744" s="664">
        <v>8</v>
      </c>
      <c r="N744" s="665">
        <v>3015.39</v>
      </c>
    </row>
    <row r="745" spans="1:14" ht="14.4" customHeight="1" x14ac:dyDescent="0.3">
      <c r="A745" s="660" t="s">
        <v>572</v>
      </c>
      <c r="B745" s="661" t="s">
        <v>573</v>
      </c>
      <c r="C745" s="662" t="s">
        <v>585</v>
      </c>
      <c r="D745" s="663" t="s">
        <v>3247</v>
      </c>
      <c r="E745" s="662" t="s">
        <v>612</v>
      </c>
      <c r="F745" s="663" t="s">
        <v>3252</v>
      </c>
      <c r="G745" s="662" t="s">
        <v>625</v>
      </c>
      <c r="H745" s="662" t="s">
        <v>2575</v>
      </c>
      <c r="I745" s="662" t="s">
        <v>2576</v>
      </c>
      <c r="J745" s="662" t="s">
        <v>2577</v>
      </c>
      <c r="K745" s="662" t="s">
        <v>2578</v>
      </c>
      <c r="L745" s="664">
        <v>328.22983333880228</v>
      </c>
      <c r="M745" s="664">
        <v>12</v>
      </c>
      <c r="N745" s="665">
        <v>3938.7580000656276</v>
      </c>
    </row>
    <row r="746" spans="1:14" ht="14.4" customHeight="1" x14ac:dyDescent="0.3">
      <c r="A746" s="660" t="s">
        <v>572</v>
      </c>
      <c r="B746" s="661" t="s">
        <v>573</v>
      </c>
      <c r="C746" s="662" t="s">
        <v>585</v>
      </c>
      <c r="D746" s="663" t="s">
        <v>3247</v>
      </c>
      <c r="E746" s="662" t="s">
        <v>612</v>
      </c>
      <c r="F746" s="663" t="s">
        <v>3252</v>
      </c>
      <c r="G746" s="662" t="s">
        <v>625</v>
      </c>
      <c r="H746" s="662" t="s">
        <v>1076</v>
      </c>
      <c r="I746" s="662" t="s">
        <v>1077</v>
      </c>
      <c r="J746" s="662" t="s">
        <v>1078</v>
      </c>
      <c r="K746" s="662" t="s">
        <v>1079</v>
      </c>
      <c r="L746" s="664">
        <v>56.151194280266445</v>
      </c>
      <c r="M746" s="664">
        <v>3</v>
      </c>
      <c r="N746" s="665">
        <v>168.45358284079933</v>
      </c>
    </row>
    <row r="747" spans="1:14" ht="14.4" customHeight="1" x14ac:dyDescent="0.3">
      <c r="A747" s="660" t="s">
        <v>572</v>
      </c>
      <c r="B747" s="661" t="s">
        <v>573</v>
      </c>
      <c r="C747" s="662" t="s">
        <v>585</v>
      </c>
      <c r="D747" s="663" t="s">
        <v>3247</v>
      </c>
      <c r="E747" s="662" t="s">
        <v>612</v>
      </c>
      <c r="F747" s="663" t="s">
        <v>3252</v>
      </c>
      <c r="G747" s="662" t="s">
        <v>625</v>
      </c>
      <c r="H747" s="662" t="s">
        <v>1080</v>
      </c>
      <c r="I747" s="662" t="s">
        <v>1081</v>
      </c>
      <c r="J747" s="662" t="s">
        <v>1082</v>
      </c>
      <c r="K747" s="662" t="s">
        <v>1083</v>
      </c>
      <c r="L747" s="664">
        <v>97.655693705975807</v>
      </c>
      <c r="M747" s="664">
        <v>11</v>
      </c>
      <c r="N747" s="665">
        <v>1074.2126307657338</v>
      </c>
    </row>
    <row r="748" spans="1:14" ht="14.4" customHeight="1" x14ac:dyDescent="0.3">
      <c r="A748" s="660" t="s">
        <v>572</v>
      </c>
      <c r="B748" s="661" t="s">
        <v>573</v>
      </c>
      <c r="C748" s="662" t="s">
        <v>585</v>
      </c>
      <c r="D748" s="663" t="s">
        <v>3247</v>
      </c>
      <c r="E748" s="662" t="s">
        <v>612</v>
      </c>
      <c r="F748" s="663" t="s">
        <v>3252</v>
      </c>
      <c r="G748" s="662" t="s">
        <v>625</v>
      </c>
      <c r="H748" s="662" t="s">
        <v>2579</v>
      </c>
      <c r="I748" s="662" t="s">
        <v>2580</v>
      </c>
      <c r="J748" s="662" t="s">
        <v>2581</v>
      </c>
      <c r="K748" s="662" t="s">
        <v>2582</v>
      </c>
      <c r="L748" s="664">
        <v>47.180000000000042</v>
      </c>
      <c r="M748" s="664">
        <v>3</v>
      </c>
      <c r="N748" s="665">
        <v>141.54000000000013</v>
      </c>
    </row>
    <row r="749" spans="1:14" ht="14.4" customHeight="1" x14ac:dyDescent="0.3">
      <c r="A749" s="660" t="s">
        <v>572</v>
      </c>
      <c r="B749" s="661" t="s">
        <v>573</v>
      </c>
      <c r="C749" s="662" t="s">
        <v>585</v>
      </c>
      <c r="D749" s="663" t="s">
        <v>3247</v>
      </c>
      <c r="E749" s="662" t="s">
        <v>612</v>
      </c>
      <c r="F749" s="663" t="s">
        <v>3252</v>
      </c>
      <c r="G749" s="662" t="s">
        <v>625</v>
      </c>
      <c r="H749" s="662" t="s">
        <v>2583</v>
      </c>
      <c r="I749" s="662" t="s">
        <v>2584</v>
      </c>
      <c r="J749" s="662" t="s">
        <v>883</v>
      </c>
      <c r="K749" s="662" t="s">
        <v>2585</v>
      </c>
      <c r="L749" s="664">
        <v>74.589397053304452</v>
      </c>
      <c r="M749" s="664">
        <v>2</v>
      </c>
      <c r="N749" s="665">
        <v>149.1787941066089</v>
      </c>
    </row>
    <row r="750" spans="1:14" ht="14.4" customHeight="1" x14ac:dyDescent="0.3">
      <c r="A750" s="660" t="s">
        <v>572</v>
      </c>
      <c r="B750" s="661" t="s">
        <v>573</v>
      </c>
      <c r="C750" s="662" t="s">
        <v>585</v>
      </c>
      <c r="D750" s="663" t="s">
        <v>3247</v>
      </c>
      <c r="E750" s="662" t="s">
        <v>612</v>
      </c>
      <c r="F750" s="663" t="s">
        <v>3252</v>
      </c>
      <c r="G750" s="662" t="s">
        <v>625</v>
      </c>
      <c r="H750" s="662" t="s">
        <v>1088</v>
      </c>
      <c r="I750" s="662" t="s">
        <v>1089</v>
      </c>
      <c r="J750" s="662" t="s">
        <v>1090</v>
      </c>
      <c r="K750" s="662" t="s">
        <v>1091</v>
      </c>
      <c r="L750" s="664">
        <v>62.562727272727258</v>
      </c>
      <c r="M750" s="664">
        <v>11</v>
      </c>
      <c r="N750" s="665">
        <v>688.18999999999983</v>
      </c>
    </row>
    <row r="751" spans="1:14" ht="14.4" customHeight="1" x14ac:dyDescent="0.3">
      <c r="A751" s="660" t="s">
        <v>572</v>
      </c>
      <c r="B751" s="661" t="s">
        <v>573</v>
      </c>
      <c r="C751" s="662" t="s">
        <v>585</v>
      </c>
      <c r="D751" s="663" t="s">
        <v>3247</v>
      </c>
      <c r="E751" s="662" t="s">
        <v>612</v>
      </c>
      <c r="F751" s="663" t="s">
        <v>3252</v>
      </c>
      <c r="G751" s="662" t="s">
        <v>625</v>
      </c>
      <c r="H751" s="662" t="s">
        <v>1104</v>
      </c>
      <c r="I751" s="662" t="s">
        <v>1105</v>
      </c>
      <c r="J751" s="662" t="s">
        <v>1106</v>
      </c>
      <c r="K751" s="662" t="s">
        <v>1107</v>
      </c>
      <c r="L751" s="664">
        <v>14.586041921284453</v>
      </c>
      <c r="M751" s="664">
        <v>50</v>
      </c>
      <c r="N751" s="665">
        <v>729.30209606422261</v>
      </c>
    </row>
    <row r="752" spans="1:14" ht="14.4" customHeight="1" x14ac:dyDescent="0.3">
      <c r="A752" s="660" t="s">
        <v>572</v>
      </c>
      <c r="B752" s="661" t="s">
        <v>573</v>
      </c>
      <c r="C752" s="662" t="s">
        <v>585</v>
      </c>
      <c r="D752" s="663" t="s">
        <v>3247</v>
      </c>
      <c r="E752" s="662" t="s">
        <v>612</v>
      </c>
      <c r="F752" s="663" t="s">
        <v>3252</v>
      </c>
      <c r="G752" s="662" t="s">
        <v>625</v>
      </c>
      <c r="H752" s="662" t="s">
        <v>1108</v>
      </c>
      <c r="I752" s="662" t="s">
        <v>1109</v>
      </c>
      <c r="J752" s="662" t="s">
        <v>1110</v>
      </c>
      <c r="K752" s="662" t="s">
        <v>1111</v>
      </c>
      <c r="L752" s="664">
        <v>9.4145603626473093</v>
      </c>
      <c r="M752" s="664">
        <v>171</v>
      </c>
      <c r="N752" s="665">
        <v>1609.88982201269</v>
      </c>
    </row>
    <row r="753" spans="1:14" ht="14.4" customHeight="1" x14ac:dyDescent="0.3">
      <c r="A753" s="660" t="s">
        <v>572</v>
      </c>
      <c r="B753" s="661" t="s">
        <v>573</v>
      </c>
      <c r="C753" s="662" t="s">
        <v>585</v>
      </c>
      <c r="D753" s="663" t="s">
        <v>3247</v>
      </c>
      <c r="E753" s="662" t="s">
        <v>612</v>
      </c>
      <c r="F753" s="663" t="s">
        <v>3252</v>
      </c>
      <c r="G753" s="662" t="s">
        <v>625</v>
      </c>
      <c r="H753" s="662" t="s">
        <v>2586</v>
      </c>
      <c r="I753" s="662" t="s">
        <v>215</v>
      </c>
      <c r="J753" s="662" t="s">
        <v>2587</v>
      </c>
      <c r="K753" s="662"/>
      <c r="L753" s="664">
        <v>30.589999999999993</v>
      </c>
      <c r="M753" s="664">
        <v>3</v>
      </c>
      <c r="N753" s="665">
        <v>91.769999999999982</v>
      </c>
    </row>
    <row r="754" spans="1:14" ht="14.4" customHeight="1" x14ac:dyDescent="0.3">
      <c r="A754" s="660" t="s">
        <v>572</v>
      </c>
      <c r="B754" s="661" t="s">
        <v>573</v>
      </c>
      <c r="C754" s="662" t="s">
        <v>585</v>
      </c>
      <c r="D754" s="663" t="s">
        <v>3247</v>
      </c>
      <c r="E754" s="662" t="s">
        <v>612</v>
      </c>
      <c r="F754" s="663" t="s">
        <v>3252</v>
      </c>
      <c r="G754" s="662" t="s">
        <v>625</v>
      </c>
      <c r="H754" s="662" t="s">
        <v>1112</v>
      </c>
      <c r="I754" s="662" t="s">
        <v>215</v>
      </c>
      <c r="J754" s="662" t="s">
        <v>1113</v>
      </c>
      <c r="K754" s="662"/>
      <c r="L754" s="664">
        <v>137.8899997381078</v>
      </c>
      <c r="M754" s="664">
        <v>6</v>
      </c>
      <c r="N754" s="665">
        <v>827.33999842864682</v>
      </c>
    </row>
    <row r="755" spans="1:14" ht="14.4" customHeight="1" x14ac:dyDescent="0.3">
      <c r="A755" s="660" t="s">
        <v>572</v>
      </c>
      <c r="B755" s="661" t="s">
        <v>573</v>
      </c>
      <c r="C755" s="662" t="s">
        <v>585</v>
      </c>
      <c r="D755" s="663" t="s">
        <v>3247</v>
      </c>
      <c r="E755" s="662" t="s">
        <v>612</v>
      </c>
      <c r="F755" s="663" t="s">
        <v>3252</v>
      </c>
      <c r="G755" s="662" t="s">
        <v>625</v>
      </c>
      <c r="H755" s="662" t="s">
        <v>1116</v>
      </c>
      <c r="I755" s="662" t="s">
        <v>1117</v>
      </c>
      <c r="J755" s="662" t="s">
        <v>1118</v>
      </c>
      <c r="K755" s="662" t="s">
        <v>1119</v>
      </c>
      <c r="L755" s="664">
        <v>164.94333333333336</v>
      </c>
      <c r="M755" s="664">
        <v>3</v>
      </c>
      <c r="N755" s="665">
        <v>494.8300000000001</v>
      </c>
    </row>
    <row r="756" spans="1:14" ht="14.4" customHeight="1" x14ac:dyDescent="0.3">
      <c r="A756" s="660" t="s">
        <v>572</v>
      </c>
      <c r="B756" s="661" t="s">
        <v>573</v>
      </c>
      <c r="C756" s="662" t="s">
        <v>585</v>
      </c>
      <c r="D756" s="663" t="s">
        <v>3247</v>
      </c>
      <c r="E756" s="662" t="s">
        <v>612</v>
      </c>
      <c r="F756" s="663" t="s">
        <v>3252</v>
      </c>
      <c r="G756" s="662" t="s">
        <v>625</v>
      </c>
      <c r="H756" s="662" t="s">
        <v>2588</v>
      </c>
      <c r="I756" s="662" t="s">
        <v>2589</v>
      </c>
      <c r="J756" s="662" t="s">
        <v>2590</v>
      </c>
      <c r="K756" s="662" t="s">
        <v>2591</v>
      </c>
      <c r="L756" s="664">
        <v>47.609999999999992</v>
      </c>
      <c r="M756" s="664">
        <v>1</v>
      </c>
      <c r="N756" s="665">
        <v>47.609999999999992</v>
      </c>
    </row>
    <row r="757" spans="1:14" ht="14.4" customHeight="1" x14ac:dyDescent="0.3">
      <c r="A757" s="660" t="s">
        <v>572</v>
      </c>
      <c r="B757" s="661" t="s">
        <v>573</v>
      </c>
      <c r="C757" s="662" t="s">
        <v>585</v>
      </c>
      <c r="D757" s="663" t="s">
        <v>3247</v>
      </c>
      <c r="E757" s="662" t="s">
        <v>612</v>
      </c>
      <c r="F757" s="663" t="s">
        <v>3252</v>
      </c>
      <c r="G757" s="662" t="s">
        <v>625</v>
      </c>
      <c r="H757" s="662" t="s">
        <v>2592</v>
      </c>
      <c r="I757" s="662" t="s">
        <v>2593</v>
      </c>
      <c r="J757" s="662" t="s">
        <v>2594</v>
      </c>
      <c r="K757" s="662" t="s">
        <v>2595</v>
      </c>
      <c r="L757" s="664">
        <v>56.489836997809924</v>
      </c>
      <c r="M757" s="664">
        <v>6</v>
      </c>
      <c r="N757" s="665">
        <v>338.93902198685953</v>
      </c>
    </row>
    <row r="758" spans="1:14" ht="14.4" customHeight="1" x14ac:dyDescent="0.3">
      <c r="A758" s="660" t="s">
        <v>572</v>
      </c>
      <c r="B758" s="661" t="s">
        <v>573</v>
      </c>
      <c r="C758" s="662" t="s">
        <v>585</v>
      </c>
      <c r="D758" s="663" t="s">
        <v>3247</v>
      </c>
      <c r="E758" s="662" t="s">
        <v>612</v>
      </c>
      <c r="F758" s="663" t="s">
        <v>3252</v>
      </c>
      <c r="G758" s="662" t="s">
        <v>625</v>
      </c>
      <c r="H758" s="662" t="s">
        <v>1124</v>
      </c>
      <c r="I758" s="662" t="s">
        <v>1125</v>
      </c>
      <c r="J758" s="662" t="s">
        <v>660</v>
      </c>
      <c r="K758" s="662" t="s">
        <v>1126</v>
      </c>
      <c r="L758" s="664">
        <v>49.389999999999986</v>
      </c>
      <c r="M758" s="664">
        <v>3</v>
      </c>
      <c r="N758" s="665">
        <v>148.16999999999996</v>
      </c>
    </row>
    <row r="759" spans="1:14" ht="14.4" customHeight="1" x14ac:dyDescent="0.3">
      <c r="A759" s="660" t="s">
        <v>572</v>
      </c>
      <c r="B759" s="661" t="s">
        <v>573</v>
      </c>
      <c r="C759" s="662" t="s">
        <v>585</v>
      </c>
      <c r="D759" s="663" t="s">
        <v>3247</v>
      </c>
      <c r="E759" s="662" t="s">
        <v>612</v>
      </c>
      <c r="F759" s="663" t="s">
        <v>3252</v>
      </c>
      <c r="G759" s="662" t="s">
        <v>625</v>
      </c>
      <c r="H759" s="662" t="s">
        <v>1133</v>
      </c>
      <c r="I759" s="662" t="s">
        <v>1133</v>
      </c>
      <c r="J759" s="662" t="s">
        <v>633</v>
      </c>
      <c r="K759" s="662" t="s">
        <v>1134</v>
      </c>
      <c r="L759" s="664">
        <v>287.10062625727164</v>
      </c>
      <c r="M759" s="664">
        <v>11</v>
      </c>
      <c r="N759" s="665">
        <v>3158.1068888299878</v>
      </c>
    </row>
    <row r="760" spans="1:14" ht="14.4" customHeight="1" x14ac:dyDescent="0.3">
      <c r="A760" s="660" t="s">
        <v>572</v>
      </c>
      <c r="B760" s="661" t="s">
        <v>573</v>
      </c>
      <c r="C760" s="662" t="s">
        <v>585</v>
      </c>
      <c r="D760" s="663" t="s">
        <v>3247</v>
      </c>
      <c r="E760" s="662" t="s">
        <v>612</v>
      </c>
      <c r="F760" s="663" t="s">
        <v>3252</v>
      </c>
      <c r="G760" s="662" t="s">
        <v>625</v>
      </c>
      <c r="H760" s="662" t="s">
        <v>1135</v>
      </c>
      <c r="I760" s="662" t="s">
        <v>1136</v>
      </c>
      <c r="J760" s="662" t="s">
        <v>1137</v>
      </c>
      <c r="K760" s="662" t="s">
        <v>1138</v>
      </c>
      <c r="L760" s="664">
        <v>71.00894868495557</v>
      </c>
      <c r="M760" s="664">
        <v>5</v>
      </c>
      <c r="N760" s="665">
        <v>355.04474342477783</v>
      </c>
    </row>
    <row r="761" spans="1:14" ht="14.4" customHeight="1" x14ac:dyDescent="0.3">
      <c r="A761" s="660" t="s">
        <v>572</v>
      </c>
      <c r="B761" s="661" t="s">
        <v>573</v>
      </c>
      <c r="C761" s="662" t="s">
        <v>585</v>
      </c>
      <c r="D761" s="663" t="s">
        <v>3247</v>
      </c>
      <c r="E761" s="662" t="s">
        <v>612</v>
      </c>
      <c r="F761" s="663" t="s">
        <v>3252</v>
      </c>
      <c r="G761" s="662" t="s">
        <v>625</v>
      </c>
      <c r="H761" s="662" t="s">
        <v>2596</v>
      </c>
      <c r="I761" s="662" t="s">
        <v>2597</v>
      </c>
      <c r="J761" s="662" t="s">
        <v>1157</v>
      </c>
      <c r="K761" s="662" t="s">
        <v>2598</v>
      </c>
      <c r="L761" s="664">
        <v>61.422849844918183</v>
      </c>
      <c r="M761" s="664">
        <v>29</v>
      </c>
      <c r="N761" s="665">
        <v>1781.2626455026273</v>
      </c>
    </row>
    <row r="762" spans="1:14" ht="14.4" customHeight="1" x14ac:dyDescent="0.3">
      <c r="A762" s="660" t="s">
        <v>572</v>
      </c>
      <c r="B762" s="661" t="s">
        <v>573</v>
      </c>
      <c r="C762" s="662" t="s">
        <v>585</v>
      </c>
      <c r="D762" s="663" t="s">
        <v>3247</v>
      </c>
      <c r="E762" s="662" t="s">
        <v>612</v>
      </c>
      <c r="F762" s="663" t="s">
        <v>3252</v>
      </c>
      <c r="G762" s="662" t="s">
        <v>625</v>
      </c>
      <c r="H762" s="662" t="s">
        <v>2599</v>
      </c>
      <c r="I762" s="662" t="s">
        <v>2600</v>
      </c>
      <c r="J762" s="662" t="s">
        <v>2328</v>
      </c>
      <c r="K762" s="662" t="s">
        <v>2601</v>
      </c>
      <c r="L762" s="664">
        <v>258.84333333333331</v>
      </c>
      <c r="M762" s="664">
        <v>6</v>
      </c>
      <c r="N762" s="665">
        <v>1553.06</v>
      </c>
    </row>
    <row r="763" spans="1:14" ht="14.4" customHeight="1" x14ac:dyDescent="0.3">
      <c r="A763" s="660" t="s">
        <v>572</v>
      </c>
      <c r="B763" s="661" t="s">
        <v>573</v>
      </c>
      <c r="C763" s="662" t="s">
        <v>585</v>
      </c>
      <c r="D763" s="663" t="s">
        <v>3247</v>
      </c>
      <c r="E763" s="662" t="s">
        <v>612</v>
      </c>
      <c r="F763" s="663" t="s">
        <v>3252</v>
      </c>
      <c r="G763" s="662" t="s">
        <v>625</v>
      </c>
      <c r="H763" s="662" t="s">
        <v>1139</v>
      </c>
      <c r="I763" s="662" t="s">
        <v>1140</v>
      </c>
      <c r="J763" s="662" t="s">
        <v>1141</v>
      </c>
      <c r="K763" s="662" t="s">
        <v>1142</v>
      </c>
      <c r="L763" s="664">
        <v>380.21868532603867</v>
      </c>
      <c r="M763" s="664">
        <v>9</v>
      </c>
      <c r="N763" s="665">
        <v>3421.968167934348</v>
      </c>
    </row>
    <row r="764" spans="1:14" ht="14.4" customHeight="1" x14ac:dyDescent="0.3">
      <c r="A764" s="660" t="s">
        <v>572</v>
      </c>
      <c r="B764" s="661" t="s">
        <v>573</v>
      </c>
      <c r="C764" s="662" t="s">
        <v>585</v>
      </c>
      <c r="D764" s="663" t="s">
        <v>3247</v>
      </c>
      <c r="E764" s="662" t="s">
        <v>612</v>
      </c>
      <c r="F764" s="663" t="s">
        <v>3252</v>
      </c>
      <c r="G764" s="662" t="s">
        <v>625</v>
      </c>
      <c r="H764" s="662" t="s">
        <v>1143</v>
      </c>
      <c r="I764" s="662" t="s">
        <v>1144</v>
      </c>
      <c r="J764" s="662" t="s">
        <v>1145</v>
      </c>
      <c r="K764" s="662" t="s">
        <v>1146</v>
      </c>
      <c r="L764" s="664">
        <v>1100.7339557217056</v>
      </c>
      <c r="M764" s="664">
        <v>1</v>
      </c>
      <c r="N764" s="665">
        <v>1100.7339557217056</v>
      </c>
    </row>
    <row r="765" spans="1:14" ht="14.4" customHeight="1" x14ac:dyDescent="0.3">
      <c r="A765" s="660" t="s">
        <v>572</v>
      </c>
      <c r="B765" s="661" t="s">
        <v>573</v>
      </c>
      <c r="C765" s="662" t="s">
        <v>585</v>
      </c>
      <c r="D765" s="663" t="s">
        <v>3247</v>
      </c>
      <c r="E765" s="662" t="s">
        <v>612</v>
      </c>
      <c r="F765" s="663" t="s">
        <v>3252</v>
      </c>
      <c r="G765" s="662" t="s">
        <v>625</v>
      </c>
      <c r="H765" s="662" t="s">
        <v>1151</v>
      </c>
      <c r="I765" s="662" t="s">
        <v>1152</v>
      </c>
      <c r="J765" s="662" t="s">
        <v>1153</v>
      </c>
      <c r="K765" s="662" t="s">
        <v>1154</v>
      </c>
      <c r="L765" s="664">
        <v>19.370334780877926</v>
      </c>
      <c r="M765" s="664">
        <v>51</v>
      </c>
      <c r="N765" s="665">
        <v>987.88707382477412</v>
      </c>
    </row>
    <row r="766" spans="1:14" ht="14.4" customHeight="1" x14ac:dyDescent="0.3">
      <c r="A766" s="660" t="s">
        <v>572</v>
      </c>
      <c r="B766" s="661" t="s">
        <v>573</v>
      </c>
      <c r="C766" s="662" t="s">
        <v>585</v>
      </c>
      <c r="D766" s="663" t="s">
        <v>3247</v>
      </c>
      <c r="E766" s="662" t="s">
        <v>612</v>
      </c>
      <c r="F766" s="663" t="s">
        <v>3252</v>
      </c>
      <c r="G766" s="662" t="s">
        <v>625</v>
      </c>
      <c r="H766" s="662" t="s">
        <v>2602</v>
      </c>
      <c r="I766" s="662" t="s">
        <v>2603</v>
      </c>
      <c r="J766" s="662" t="s">
        <v>2604</v>
      </c>
      <c r="K766" s="662" t="s">
        <v>1043</v>
      </c>
      <c r="L766" s="664">
        <v>50.129749088648452</v>
      </c>
      <c r="M766" s="664">
        <v>2</v>
      </c>
      <c r="N766" s="665">
        <v>100.2594981772969</v>
      </c>
    </row>
    <row r="767" spans="1:14" ht="14.4" customHeight="1" x14ac:dyDescent="0.3">
      <c r="A767" s="660" t="s">
        <v>572</v>
      </c>
      <c r="B767" s="661" t="s">
        <v>573</v>
      </c>
      <c r="C767" s="662" t="s">
        <v>585</v>
      </c>
      <c r="D767" s="663" t="s">
        <v>3247</v>
      </c>
      <c r="E767" s="662" t="s">
        <v>612</v>
      </c>
      <c r="F767" s="663" t="s">
        <v>3252</v>
      </c>
      <c r="G767" s="662" t="s">
        <v>625</v>
      </c>
      <c r="H767" s="662" t="s">
        <v>1159</v>
      </c>
      <c r="I767" s="662" t="s">
        <v>1160</v>
      </c>
      <c r="J767" s="662" t="s">
        <v>1161</v>
      </c>
      <c r="K767" s="662" t="s">
        <v>1162</v>
      </c>
      <c r="L767" s="664">
        <v>122.94499999999998</v>
      </c>
      <c r="M767" s="664">
        <v>6</v>
      </c>
      <c r="N767" s="665">
        <v>737.66999999999985</v>
      </c>
    </row>
    <row r="768" spans="1:14" ht="14.4" customHeight="1" x14ac:dyDescent="0.3">
      <c r="A768" s="660" t="s">
        <v>572</v>
      </c>
      <c r="B768" s="661" t="s">
        <v>573</v>
      </c>
      <c r="C768" s="662" t="s">
        <v>585</v>
      </c>
      <c r="D768" s="663" t="s">
        <v>3247</v>
      </c>
      <c r="E768" s="662" t="s">
        <v>612</v>
      </c>
      <c r="F768" s="663" t="s">
        <v>3252</v>
      </c>
      <c r="G768" s="662" t="s">
        <v>625</v>
      </c>
      <c r="H768" s="662" t="s">
        <v>1171</v>
      </c>
      <c r="I768" s="662" t="s">
        <v>1172</v>
      </c>
      <c r="J768" s="662" t="s">
        <v>1173</v>
      </c>
      <c r="K768" s="662" t="s">
        <v>1174</v>
      </c>
      <c r="L768" s="664">
        <v>53.417675607393917</v>
      </c>
      <c r="M768" s="664">
        <v>18</v>
      </c>
      <c r="N768" s="665">
        <v>961.51816093309048</v>
      </c>
    </row>
    <row r="769" spans="1:14" ht="14.4" customHeight="1" x14ac:dyDescent="0.3">
      <c r="A769" s="660" t="s">
        <v>572</v>
      </c>
      <c r="B769" s="661" t="s">
        <v>573</v>
      </c>
      <c r="C769" s="662" t="s">
        <v>585</v>
      </c>
      <c r="D769" s="663" t="s">
        <v>3247</v>
      </c>
      <c r="E769" s="662" t="s">
        <v>612</v>
      </c>
      <c r="F769" s="663" t="s">
        <v>3252</v>
      </c>
      <c r="G769" s="662" t="s">
        <v>625</v>
      </c>
      <c r="H769" s="662" t="s">
        <v>2605</v>
      </c>
      <c r="I769" s="662" t="s">
        <v>2606</v>
      </c>
      <c r="J769" s="662" t="s">
        <v>2607</v>
      </c>
      <c r="K769" s="662" t="s">
        <v>2608</v>
      </c>
      <c r="L769" s="664">
        <v>56.749430257227814</v>
      </c>
      <c r="M769" s="664">
        <v>5</v>
      </c>
      <c r="N769" s="665">
        <v>283.74715128613906</v>
      </c>
    </row>
    <row r="770" spans="1:14" ht="14.4" customHeight="1" x14ac:dyDescent="0.3">
      <c r="A770" s="660" t="s">
        <v>572</v>
      </c>
      <c r="B770" s="661" t="s">
        <v>573</v>
      </c>
      <c r="C770" s="662" t="s">
        <v>585</v>
      </c>
      <c r="D770" s="663" t="s">
        <v>3247</v>
      </c>
      <c r="E770" s="662" t="s">
        <v>612</v>
      </c>
      <c r="F770" s="663" t="s">
        <v>3252</v>
      </c>
      <c r="G770" s="662" t="s">
        <v>625</v>
      </c>
      <c r="H770" s="662" t="s">
        <v>1177</v>
      </c>
      <c r="I770" s="662" t="s">
        <v>1178</v>
      </c>
      <c r="J770" s="662" t="s">
        <v>680</v>
      </c>
      <c r="K770" s="662" t="s">
        <v>1179</v>
      </c>
      <c r="L770" s="664">
        <v>93.94</v>
      </c>
      <c r="M770" s="664">
        <v>2</v>
      </c>
      <c r="N770" s="665">
        <v>187.88</v>
      </c>
    </row>
    <row r="771" spans="1:14" ht="14.4" customHeight="1" x14ac:dyDescent="0.3">
      <c r="A771" s="660" t="s">
        <v>572</v>
      </c>
      <c r="B771" s="661" t="s">
        <v>573</v>
      </c>
      <c r="C771" s="662" t="s">
        <v>585</v>
      </c>
      <c r="D771" s="663" t="s">
        <v>3247</v>
      </c>
      <c r="E771" s="662" t="s">
        <v>612</v>
      </c>
      <c r="F771" s="663" t="s">
        <v>3252</v>
      </c>
      <c r="G771" s="662" t="s">
        <v>625</v>
      </c>
      <c r="H771" s="662" t="s">
        <v>2609</v>
      </c>
      <c r="I771" s="662" t="s">
        <v>2610</v>
      </c>
      <c r="J771" s="662" t="s">
        <v>2611</v>
      </c>
      <c r="K771" s="662" t="s">
        <v>2612</v>
      </c>
      <c r="L771" s="664">
        <v>40.069960845625829</v>
      </c>
      <c r="M771" s="664">
        <v>6</v>
      </c>
      <c r="N771" s="665">
        <v>240.41976507375497</v>
      </c>
    </row>
    <row r="772" spans="1:14" ht="14.4" customHeight="1" x14ac:dyDescent="0.3">
      <c r="A772" s="660" t="s">
        <v>572</v>
      </c>
      <c r="B772" s="661" t="s">
        <v>573</v>
      </c>
      <c r="C772" s="662" t="s">
        <v>585</v>
      </c>
      <c r="D772" s="663" t="s">
        <v>3247</v>
      </c>
      <c r="E772" s="662" t="s">
        <v>612</v>
      </c>
      <c r="F772" s="663" t="s">
        <v>3252</v>
      </c>
      <c r="G772" s="662" t="s">
        <v>625</v>
      </c>
      <c r="H772" s="662" t="s">
        <v>2613</v>
      </c>
      <c r="I772" s="662" t="s">
        <v>2614</v>
      </c>
      <c r="J772" s="662" t="s">
        <v>2615</v>
      </c>
      <c r="K772" s="662" t="s">
        <v>2616</v>
      </c>
      <c r="L772" s="664">
        <v>1492.8700000000001</v>
      </c>
      <c r="M772" s="664">
        <v>1</v>
      </c>
      <c r="N772" s="665">
        <v>1492.8700000000001</v>
      </c>
    </row>
    <row r="773" spans="1:14" ht="14.4" customHeight="1" x14ac:dyDescent="0.3">
      <c r="A773" s="660" t="s">
        <v>572</v>
      </c>
      <c r="B773" s="661" t="s">
        <v>573</v>
      </c>
      <c r="C773" s="662" t="s">
        <v>585</v>
      </c>
      <c r="D773" s="663" t="s">
        <v>3247</v>
      </c>
      <c r="E773" s="662" t="s">
        <v>612</v>
      </c>
      <c r="F773" s="663" t="s">
        <v>3252</v>
      </c>
      <c r="G773" s="662" t="s">
        <v>625</v>
      </c>
      <c r="H773" s="662" t="s">
        <v>1184</v>
      </c>
      <c r="I773" s="662" t="s">
        <v>1185</v>
      </c>
      <c r="J773" s="662" t="s">
        <v>1186</v>
      </c>
      <c r="K773" s="662" t="s">
        <v>1187</v>
      </c>
      <c r="L773" s="664">
        <v>292.55336435510952</v>
      </c>
      <c r="M773" s="664">
        <v>13</v>
      </c>
      <c r="N773" s="665">
        <v>3803.1937366164238</v>
      </c>
    </row>
    <row r="774" spans="1:14" ht="14.4" customHeight="1" x14ac:dyDescent="0.3">
      <c r="A774" s="660" t="s">
        <v>572</v>
      </c>
      <c r="B774" s="661" t="s">
        <v>573</v>
      </c>
      <c r="C774" s="662" t="s">
        <v>585</v>
      </c>
      <c r="D774" s="663" t="s">
        <v>3247</v>
      </c>
      <c r="E774" s="662" t="s">
        <v>612</v>
      </c>
      <c r="F774" s="663" t="s">
        <v>3252</v>
      </c>
      <c r="G774" s="662" t="s">
        <v>625</v>
      </c>
      <c r="H774" s="662" t="s">
        <v>1188</v>
      </c>
      <c r="I774" s="662" t="s">
        <v>1189</v>
      </c>
      <c r="J774" s="662" t="s">
        <v>1190</v>
      </c>
      <c r="K774" s="662" t="s">
        <v>1191</v>
      </c>
      <c r="L774" s="664">
        <v>103.95213882706159</v>
      </c>
      <c r="M774" s="664">
        <v>61</v>
      </c>
      <c r="N774" s="665">
        <v>6341.0804684507566</v>
      </c>
    </row>
    <row r="775" spans="1:14" ht="14.4" customHeight="1" x14ac:dyDescent="0.3">
      <c r="A775" s="660" t="s">
        <v>572</v>
      </c>
      <c r="B775" s="661" t="s">
        <v>573</v>
      </c>
      <c r="C775" s="662" t="s">
        <v>585</v>
      </c>
      <c r="D775" s="663" t="s">
        <v>3247</v>
      </c>
      <c r="E775" s="662" t="s">
        <v>612</v>
      </c>
      <c r="F775" s="663" t="s">
        <v>3252</v>
      </c>
      <c r="G775" s="662" t="s">
        <v>625</v>
      </c>
      <c r="H775" s="662" t="s">
        <v>2617</v>
      </c>
      <c r="I775" s="662" t="s">
        <v>2618</v>
      </c>
      <c r="J775" s="662" t="s">
        <v>2619</v>
      </c>
      <c r="K775" s="662" t="s">
        <v>2620</v>
      </c>
      <c r="L775" s="664">
        <v>3619.7333333333336</v>
      </c>
      <c r="M775" s="664">
        <v>3</v>
      </c>
      <c r="N775" s="665">
        <v>10859.2</v>
      </c>
    </row>
    <row r="776" spans="1:14" ht="14.4" customHeight="1" x14ac:dyDescent="0.3">
      <c r="A776" s="660" t="s">
        <v>572</v>
      </c>
      <c r="B776" s="661" t="s">
        <v>573</v>
      </c>
      <c r="C776" s="662" t="s">
        <v>585</v>
      </c>
      <c r="D776" s="663" t="s">
        <v>3247</v>
      </c>
      <c r="E776" s="662" t="s">
        <v>612</v>
      </c>
      <c r="F776" s="663" t="s">
        <v>3252</v>
      </c>
      <c r="G776" s="662" t="s">
        <v>625</v>
      </c>
      <c r="H776" s="662" t="s">
        <v>2621</v>
      </c>
      <c r="I776" s="662" t="s">
        <v>2621</v>
      </c>
      <c r="J776" s="662" t="s">
        <v>2622</v>
      </c>
      <c r="K776" s="662" t="s">
        <v>2623</v>
      </c>
      <c r="L776" s="664">
        <v>251.39487814597243</v>
      </c>
      <c r="M776" s="664">
        <v>22</v>
      </c>
      <c r="N776" s="665">
        <v>5530.6873192113935</v>
      </c>
    </row>
    <row r="777" spans="1:14" ht="14.4" customHeight="1" x14ac:dyDescent="0.3">
      <c r="A777" s="660" t="s">
        <v>572</v>
      </c>
      <c r="B777" s="661" t="s">
        <v>573</v>
      </c>
      <c r="C777" s="662" t="s">
        <v>585</v>
      </c>
      <c r="D777" s="663" t="s">
        <v>3247</v>
      </c>
      <c r="E777" s="662" t="s">
        <v>612</v>
      </c>
      <c r="F777" s="663" t="s">
        <v>3252</v>
      </c>
      <c r="G777" s="662" t="s">
        <v>625</v>
      </c>
      <c r="H777" s="662" t="s">
        <v>1192</v>
      </c>
      <c r="I777" s="662" t="s">
        <v>1193</v>
      </c>
      <c r="J777" s="662" t="s">
        <v>1194</v>
      </c>
      <c r="K777" s="662" t="s">
        <v>1195</v>
      </c>
      <c r="L777" s="664">
        <v>800.31200000000001</v>
      </c>
      <c r="M777" s="664">
        <v>5</v>
      </c>
      <c r="N777" s="665">
        <v>4001.56</v>
      </c>
    </row>
    <row r="778" spans="1:14" ht="14.4" customHeight="1" x14ac:dyDescent="0.3">
      <c r="A778" s="660" t="s">
        <v>572</v>
      </c>
      <c r="B778" s="661" t="s">
        <v>573</v>
      </c>
      <c r="C778" s="662" t="s">
        <v>585</v>
      </c>
      <c r="D778" s="663" t="s">
        <v>3247</v>
      </c>
      <c r="E778" s="662" t="s">
        <v>612</v>
      </c>
      <c r="F778" s="663" t="s">
        <v>3252</v>
      </c>
      <c r="G778" s="662" t="s">
        <v>625</v>
      </c>
      <c r="H778" s="662" t="s">
        <v>2624</v>
      </c>
      <c r="I778" s="662" t="s">
        <v>2625</v>
      </c>
      <c r="J778" s="662" t="s">
        <v>2626</v>
      </c>
      <c r="K778" s="662" t="s">
        <v>2627</v>
      </c>
      <c r="L778" s="664">
        <v>901.57</v>
      </c>
      <c r="M778" s="664">
        <v>1</v>
      </c>
      <c r="N778" s="665">
        <v>901.57</v>
      </c>
    </row>
    <row r="779" spans="1:14" ht="14.4" customHeight="1" x14ac:dyDescent="0.3">
      <c r="A779" s="660" t="s">
        <v>572</v>
      </c>
      <c r="B779" s="661" t="s">
        <v>573</v>
      </c>
      <c r="C779" s="662" t="s">
        <v>585</v>
      </c>
      <c r="D779" s="663" t="s">
        <v>3247</v>
      </c>
      <c r="E779" s="662" t="s">
        <v>612</v>
      </c>
      <c r="F779" s="663" t="s">
        <v>3252</v>
      </c>
      <c r="G779" s="662" t="s">
        <v>625</v>
      </c>
      <c r="H779" s="662" t="s">
        <v>2628</v>
      </c>
      <c r="I779" s="662" t="s">
        <v>215</v>
      </c>
      <c r="J779" s="662" t="s">
        <v>2629</v>
      </c>
      <c r="K779" s="662" t="s">
        <v>2630</v>
      </c>
      <c r="L779" s="664">
        <v>73.30940300241808</v>
      </c>
      <c r="M779" s="664">
        <v>1</v>
      </c>
      <c r="N779" s="665">
        <v>73.30940300241808</v>
      </c>
    </row>
    <row r="780" spans="1:14" ht="14.4" customHeight="1" x14ac:dyDescent="0.3">
      <c r="A780" s="660" t="s">
        <v>572</v>
      </c>
      <c r="B780" s="661" t="s">
        <v>573</v>
      </c>
      <c r="C780" s="662" t="s">
        <v>585</v>
      </c>
      <c r="D780" s="663" t="s">
        <v>3247</v>
      </c>
      <c r="E780" s="662" t="s">
        <v>612</v>
      </c>
      <c r="F780" s="663" t="s">
        <v>3252</v>
      </c>
      <c r="G780" s="662" t="s">
        <v>625</v>
      </c>
      <c r="H780" s="662" t="s">
        <v>1211</v>
      </c>
      <c r="I780" s="662" t="s">
        <v>215</v>
      </c>
      <c r="J780" s="662" t="s">
        <v>1212</v>
      </c>
      <c r="K780" s="662"/>
      <c r="L780" s="664">
        <v>52.200002631359531</v>
      </c>
      <c r="M780" s="664">
        <v>3</v>
      </c>
      <c r="N780" s="665">
        <v>156.6000078940786</v>
      </c>
    </row>
    <row r="781" spans="1:14" ht="14.4" customHeight="1" x14ac:dyDescent="0.3">
      <c r="A781" s="660" t="s">
        <v>572</v>
      </c>
      <c r="B781" s="661" t="s">
        <v>573</v>
      </c>
      <c r="C781" s="662" t="s">
        <v>585</v>
      </c>
      <c r="D781" s="663" t="s">
        <v>3247</v>
      </c>
      <c r="E781" s="662" t="s">
        <v>612</v>
      </c>
      <c r="F781" s="663" t="s">
        <v>3252</v>
      </c>
      <c r="G781" s="662" t="s">
        <v>625</v>
      </c>
      <c r="H781" s="662" t="s">
        <v>1219</v>
      </c>
      <c r="I781" s="662" t="s">
        <v>1220</v>
      </c>
      <c r="J781" s="662" t="s">
        <v>1221</v>
      </c>
      <c r="K781" s="662" t="s">
        <v>1222</v>
      </c>
      <c r="L781" s="664">
        <v>65.88</v>
      </c>
      <c r="M781" s="664">
        <v>2</v>
      </c>
      <c r="N781" s="665">
        <v>131.76</v>
      </c>
    </row>
    <row r="782" spans="1:14" ht="14.4" customHeight="1" x14ac:dyDescent="0.3">
      <c r="A782" s="660" t="s">
        <v>572</v>
      </c>
      <c r="B782" s="661" t="s">
        <v>573</v>
      </c>
      <c r="C782" s="662" t="s">
        <v>585</v>
      </c>
      <c r="D782" s="663" t="s">
        <v>3247</v>
      </c>
      <c r="E782" s="662" t="s">
        <v>612</v>
      </c>
      <c r="F782" s="663" t="s">
        <v>3252</v>
      </c>
      <c r="G782" s="662" t="s">
        <v>625</v>
      </c>
      <c r="H782" s="662" t="s">
        <v>1223</v>
      </c>
      <c r="I782" s="662" t="s">
        <v>1224</v>
      </c>
      <c r="J782" s="662" t="s">
        <v>1225</v>
      </c>
      <c r="K782" s="662" t="s">
        <v>1226</v>
      </c>
      <c r="L782" s="664">
        <v>544.12283664005179</v>
      </c>
      <c r="M782" s="664">
        <v>23</v>
      </c>
      <c r="N782" s="665">
        <v>12514.825242721192</v>
      </c>
    </row>
    <row r="783" spans="1:14" ht="14.4" customHeight="1" x14ac:dyDescent="0.3">
      <c r="A783" s="660" t="s">
        <v>572</v>
      </c>
      <c r="B783" s="661" t="s">
        <v>573</v>
      </c>
      <c r="C783" s="662" t="s">
        <v>585</v>
      </c>
      <c r="D783" s="663" t="s">
        <v>3247</v>
      </c>
      <c r="E783" s="662" t="s">
        <v>612</v>
      </c>
      <c r="F783" s="663" t="s">
        <v>3252</v>
      </c>
      <c r="G783" s="662" t="s">
        <v>625</v>
      </c>
      <c r="H783" s="662" t="s">
        <v>2631</v>
      </c>
      <c r="I783" s="662" t="s">
        <v>2632</v>
      </c>
      <c r="J783" s="662" t="s">
        <v>2633</v>
      </c>
      <c r="K783" s="662" t="s">
        <v>2634</v>
      </c>
      <c r="L783" s="664">
        <v>158.48000000000002</v>
      </c>
      <c r="M783" s="664">
        <v>1</v>
      </c>
      <c r="N783" s="665">
        <v>158.48000000000002</v>
      </c>
    </row>
    <row r="784" spans="1:14" ht="14.4" customHeight="1" x14ac:dyDescent="0.3">
      <c r="A784" s="660" t="s">
        <v>572</v>
      </c>
      <c r="B784" s="661" t="s">
        <v>573</v>
      </c>
      <c r="C784" s="662" t="s">
        <v>585</v>
      </c>
      <c r="D784" s="663" t="s">
        <v>3247</v>
      </c>
      <c r="E784" s="662" t="s">
        <v>612</v>
      </c>
      <c r="F784" s="663" t="s">
        <v>3252</v>
      </c>
      <c r="G784" s="662" t="s">
        <v>625</v>
      </c>
      <c r="H784" s="662" t="s">
        <v>2635</v>
      </c>
      <c r="I784" s="662" t="s">
        <v>2636</v>
      </c>
      <c r="J784" s="662" t="s">
        <v>2637</v>
      </c>
      <c r="K784" s="662" t="s">
        <v>2638</v>
      </c>
      <c r="L784" s="664">
        <v>94.59</v>
      </c>
      <c r="M784" s="664">
        <v>2</v>
      </c>
      <c r="N784" s="665">
        <v>189.18</v>
      </c>
    </row>
    <row r="785" spans="1:14" ht="14.4" customHeight="1" x14ac:dyDescent="0.3">
      <c r="A785" s="660" t="s">
        <v>572</v>
      </c>
      <c r="B785" s="661" t="s">
        <v>573</v>
      </c>
      <c r="C785" s="662" t="s">
        <v>585</v>
      </c>
      <c r="D785" s="663" t="s">
        <v>3247</v>
      </c>
      <c r="E785" s="662" t="s">
        <v>612</v>
      </c>
      <c r="F785" s="663" t="s">
        <v>3252</v>
      </c>
      <c r="G785" s="662" t="s">
        <v>625</v>
      </c>
      <c r="H785" s="662" t="s">
        <v>2639</v>
      </c>
      <c r="I785" s="662" t="s">
        <v>2640</v>
      </c>
      <c r="J785" s="662" t="s">
        <v>2641</v>
      </c>
      <c r="K785" s="662" t="s">
        <v>2110</v>
      </c>
      <c r="L785" s="664">
        <v>118.38941258588643</v>
      </c>
      <c r="M785" s="664">
        <v>6</v>
      </c>
      <c r="N785" s="665">
        <v>710.33647551531863</v>
      </c>
    </row>
    <row r="786" spans="1:14" ht="14.4" customHeight="1" x14ac:dyDescent="0.3">
      <c r="A786" s="660" t="s">
        <v>572</v>
      </c>
      <c r="B786" s="661" t="s">
        <v>573</v>
      </c>
      <c r="C786" s="662" t="s">
        <v>585</v>
      </c>
      <c r="D786" s="663" t="s">
        <v>3247</v>
      </c>
      <c r="E786" s="662" t="s">
        <v>612</v>
      </c>
      <c r="F786" s="663" t="s">
        <v>3252</v>
      </c>
      <c r="G786" s="662" t="s">
        <v>625</v>
      </c>
      <c r="H786" s="662" t="s">
        <v>2642</v>
      </c>
      <c r="I786" s="662" t="s">
        <v>2643</v>
      </c>
      <c r="J786" s="662" t="s">
        <v>2644</v>
      </c>
      <c r="K786" s="662" t="s">
        <v>2645</v>
      </c>
      <c r="L786" s="664">
        <v>38.626123546749632</v>
      </c>
      <c r="M786" s="664">
        <v>40</v>
      </c>
      <c r="N786" s="665">
        <v>1545.0449418699852</v>
      </c>
    </row>
    <row r="787" spans="1:14" ht="14.4" customHeight="1" x14ac:dyDescent="0.3">
      <c r="A787" s="660" t="s">
        <v>572</v>
      </c>
      <c r="B787" s="661" t="s">
        <v>573</v>
      </c>
      <c r="C787" s="662" t="s">
        <v>585</v>
      </c>
      <c r="D787" s="663" t="s">
        <v>3247</v>
      </c>
      <c r="E787" s="662" t="s">
        <v>612</v>
      </c>
      <c r="F787" s="663" t="s">
        <v>3252</v>
      </c>
      <c r="G787" s="662" t="s">
        <v>625</v>
      </c>
      <c r="H787" s="662" t="s">
        <v>2646</v>
      </c>
      <c r="I787" s="662" t="s">
        <v>2647</v>
      </c>
      <c r="J787" s="662" t="s">
        <v>1289</v>
      </c>
      <c r="K787" s="662" t="s">
        <v>2648</v>
      </c>
      <c r="L787" s="664">
        <v>77.279370672853219</v>
      </c>
      <c r="M787" s="664">
        <v>2</v>
      </c>
      <c r="N787" s="665">
        <v>154.55874134570644</v>
      </c>
    </row>
    <row r="788" spans="1:14" ht="14.4" customHeight="1" x14ac:dyDescent="0.3">
      <c r="A788" s="660" t="s">
        <v>572</v>
      </c>
      <c r="B788" s="661" t="s">
        <v>573</v>
      </c>
      <c r="C788" s="662" t="s">
        <v>585</v>
      </c>
      <c r="D788" s="663" t="s">
        <v>3247</v>
      </c>
      <c r="E788" s="662" t="s">
        <v>612</v>
      </c>
      <c r="F788" s="663" t="s">
        <v>3252</v>
      </c>
      <c r="G788" s="662" t="s">
        <v>625</v>
      </c>
      <c r="H788" s="662" t="s">
        <v>1239</v>
      </c>
      <c r="I788" s="662" t="s">
        <v>1240</v>
      </c>
      <c r="J788" s="662" t="s">
        <v>1241</v>
      </c>
      <c r="K788" s="662" t="s">
        <v>1242</v>
      </c>
      <c r="L788" s="664">
        <v>52.92</v>
      </c>
      <c r="M788" s="664">
        <v>60</v>
      </c>
      <c r="N788" s="665">
        <v>3175.2000000000003</v>
      </c>
    </row>
    <row r="789" spans="1:14" ht="14.4" customHeight="1" x14ac:dyDescent="0.3">
      <c r="A789" s="660" t="s">
        <v>572</v>
      </c>
      <c r="B789" s="661" t="s">
        <v>573</v>
      </c>
      <c r="C789" s="662" t="s">
        <v>585</v>
      </c>
      <c r="D789" s="663" t="s">
        <v>3247</v>
      </c>
      <c r="E789" s="662" t="s">
        <v>612</v>
      </c>
      <c r="F789" s="663" t="s">
        <v>3252</v>
      </c>
      <c r="G789" s="662" t="s">
        <v>625</v>
      </c>
      <c r="H789" s="662" t="s">
        <v>2649</v>
      </c>
      <c r="I789" s="662" t="s">
        <v>2650</v>
      </c>
      <c r="J789" s="662" t="s">
        <v>2651</v>
      </c>
      <c r="K789" s="662" t="s">
        <v>1356</v>
      </c>
      <c r="L789" s="664">
        <v>78.516666666666666</v>
      </c>
      <c r="M789" s="664">
        <v>3</v>
      </c>
      <c r="N789" s="665">
        <v>235.55</v>
      </c>
    </row>
    <row r="790" spans="1:14" ht="14.4" customHeight="1" x14ac:dyDescent="0.3">
      <c r="A790" s="660" t="s">
        <v>572</v>
      </c>
      <c r="B790" s="661" t="s">
        <v>573</v>
      </c>
      <c r="C790" s="662" t="s">
        <v>585</v>
      </c>
      <c r="D790" s="663" t="s">
        <v>3247</v>
      </c>
      <c r="E790" s="662" t="s">
        <v>612</v>
      </c>
      <c r="F790" s="663" t="s">
        <v>3252</v>
      </c>
      <c r="G790" s="662" t="s">
        <v>625</v>
      </c>
      <c r="H790" s="662" t="s">
        <v>1246</v>
      </c>
      <c r="I790" s="662" t="s">
        <v>1247</v>
      </c>
      <c r="J790" s="662" t="s">
        <v>1248</v>
      </c>
      <c r="K790" s="662" t="s">
        <v>1249</v>
      </c>
      <c r="L790" s="664">
        <v>382.11</v>
      </c>
      <c r="M790" s="664">
        <v>5</v>
      </c>
      <c r="N790" s="665">
        <v>1910.55</v>
      </c>
    </row>
    <row r="791" spans="1:14" ht="14.4" customHeight="1" x14ac:dyDescent="0.3">
      <c r="A791" s="660" t="s">
        <v>572</v>
      </c>
      <c r="B791" s="661" t="s">
        <v>573</v>
      </c>
      <c r="C791" s="662" t="s">
        <v>585</v>
      </c>
      <c r="D791" s="663" t="s">
        <v>3247</v>
      </c>
      <c r="E791" s="662" t="s">
        <v>612</v>
      </c>
      <c r="F791" s="663" t="s">
        <v>3252</v>
      </c>
      <c r="G791" s="662" t="s">
        <v>625</v>
      </c>
      <c r="H791" s="662" t="s">
        <v>1250</v>
      </c>
      <c r="I791" s="662" t="s">
        <v>1251</v>
      </c>
      <c r="J791" s="662" t="s">
        <v>1252</v>
      </c>
      <c r="K791" s="662" t="s">
        <v>1253</v>
      </c>
      <c r="L791" s="664">
        <v>198.31534017832578</v>
      </c>
      <c r="M791" s="664">
        <v>3</v>
      </c>
      <c r="N791" s="665">
        <v>594.94602053497738</v>
      </c>
    </row>
    <row r="792" spans="1:14" ht="14.4" customHeight="1" x14ac:dyDescent="0.3">
      <c r="A792" s="660" t="s">
        <v>572</v>
      </c>
      <c r="B792" s="661" t="s">
        <v>573</v>
      </c>
      <c r="C792" s="662" t="s">
        <v>585</v>
      </c>
      <c r="D792" s="663" t="s">
        <v>3247</v>
      </c>
      <c r="E792" s="662" t="s">
        <v>612</v>
      </c>
      <c r="F792" s="663" t="s">
        <v>3252</v>
      </c>
      <c r="G792" s="662" t="s">
        <v>625</v>
      </c>
      <c r="H792" s="662" t="s">
        <v>1254</v>
      </c>
      <c r="I792" s="662" t="s">
        <v>1255</v>
      </c>
      <c r="J792" s="662" t="s">
        <v>1256</v>
      </c>
      <c r="K792" s="662"/>
      <c r="L792" s="664">
        <v>83.294933968742399</v>
      </c>
      <c r="M792" s="664">
        <v>42</v>
      </c>
      <c r="N792" s="665">
        <v>3498.3872266871808</v>
      </c>
    </row>
    <row r="793" spans="1:14" ht="14.4" customHeight="1" x14ac:dyDescent="0.3">
      <c r="A793" s="660" t="s">
        <v>572</v>
      </c>
      <c r="B793" s="661" t="s">
        <v>573</v>
      </c>
      <c r="C793" s="662" t="s">
        <v>585</v>
      </c>
      <c r="D793" s="663" t="s">
        <v>3247</v>
      </c>
      <c r="E793" s="662" t="s">
        <v>612</v>
      </c>
      <c r="F793" s="663" t="s">
        <v>3252</v>
      </c>
      <c r="G793" s="662" t="s">
        <v>625</v>
      </c>
      <c r="H793" s="662" t="s">
        <v>1257</v>
      </c>
      <c r="I793" s="662" t="s">
        <v>1258</v>
      </c>
      <c r="J793" s="662" t="s">
        <v>1259</v>
      </c>
      <c r="K793" s="662" t="s">
        <v>1222</v>
      </c>
      <c r="L793" s="664">
        <v>89.329678036677507</v>
      </c>
      <c r="M793" s="664">
        <v>2</v>
      </c>
      <c r="N793" s="665">
        <v>178.65935607335501</v>
      </c>
    </row>
    <row r="794" spans="1:14" ht="14.4" customHeight="1" x14ac:dyDescent="0.3">
      <c r="A794" s="660" t="s">
        <v>572</v>
      </c>
      <c r="B794" s="661" t="s">
        <v>573</v>
      </c>
      <c r="C794" s="662" t="s">
        <v>585</v>
      </c>
      <c r="D794" s="663" t="s">
        <v>3247</v>
      </c>
      <c r="E794" s="662" t="s">
        <v>612</v>
      </c>
      <c r="F794" s="663" t="s">
        <v>3252</v>
      </c>
      <c r="G794" s="662" t="s">
        <v>625</v>
      </c>
      <c r="H794" s="662" t="s">
        <v>2652</v>
      </c>
      <c r="I794" s="662" t="s">
        <v>215</v>
      </c>
      <c r="J794" s="662" t="s">
        <v>2653</v>
      </c>
      <c r="K794" s="662"/>
      <c r="L794" s="664">
        <v>260.25985500000002</v>
      </c>
      <c r="M794" s="664">
        <v>1</v>
      </c>
      <c r="N794" s="665">
        <v>260.25985500000002</v>
      </c>
    </row>
    <row r="795" spans="1:14" ht="14.4" customHeight="1" x14ac:dyDescent="0.3">
      <c r="A795" s="660" t="s">
        <v>572</v>
      </c>
      <c r="B795" s="661" t="s">
        <v>573</v>
      </c>
      <c r="C795" s="662" t="s">
        <v>585</v>
      </c>
      <c r="D795" s="663" t="s">
        <v>3247</v>
      </c>
      <c r="E795" s="662" t="s">
        <v>612</v>
      </c>
      <c r="F795" s="663" t="s">
        <v>3252</v>
      </c>
      <c r="G795" s="662" t="s">
        <v>625</v>
      </c>
      <c r="H795" s="662" t="s">
        <v>2654</v>
      </c>
      <c r="I795" s="662" t="s">
        <v>2655</v>
      </c>
      <c r="J795" s="662" t="s">
        <v>2565</v>
      </c>
      <c r="K795" s="662" t="s">
        <v>2656</v>
      </c>
      <c r="L795" s="664">
        <v>44.02</v>
      </c>
      <c r="M795" s="664">
        <v>4</v>
      </c>
      <c r="N795" s="665">
        <v>176.08</v>
      </c>
    </row>
    <row r="796" spans="1:14" ht="14.4" customHeight="1" x14ac:dyDescent="0.3">
      <c r="A796" s="660" t="s">
        <v>572</v>
      </c>
      <c r="B796" s="661" t="s">
        <v>573</v>
      </c>
      <c r="C796" s="662" t="s">
        <v>585</v>
      </c>
      <c r="D796" s="663" t="s">
        <v>3247</v>
      </c>
      <c r="E796" s="662" t="s">
        <v>612</v>
      </c>
      <c r="F796" s="663" t="s">
        <v>3252</v>
      </c>
      <c r="G796" s="662" t="s">
        <v>625</v>
      </c>
      <c r="H796" s="662" t="s">
        <v>1263</v>
      </c>
      <c r="I796" s="662" t="s">
        <v>1264</v>
      </c>
      <c r="J796" s="662" t="s">
        <v>1265</v>
      </c>
      <c r="K796" s="662" t="s">
        <v>1266</v>
      </c>
      <c r="L796" s="664">
        <v>2661.12</v>
      </c>
      <c r="M796" s="664">
        <v>2</v>
      </c>
      <c r="N796" s="665">
        <v>5322.24</v>
      </c>
    </row>
    <row r="797" spans="1:14" ht="14.4" customHeight="1" x14ac:dyDescent="0.3">
      <c r="A797" s="660" t="s">
        <v>572</v>
      </c>
      <c r="B797" s="661" t="s">
        <v>573</v>
      </c>
      <c r="C797" s="662" t="s">
        <v>585</v>
      </c>
      <c r="D797" s="663" t="s">
        <v>3247</v>
      </c>
      <c r="E797" s="662" t="s">
        <v>612</v>
      </c>
      <c r="F797" s="663" t="s">
        <v>3252</v>
      </c>
      <c r="G797" s="662" t="s">
        <v>625</v>
      </c>
      <c r="H797" s="662" t="s">
        <v>2657</v>
      </c>
      <c r="I797" s="662" t="s">
        <v>2658</v>
      </c>
      <c r="J797" s="662" t="s">
        <v>2659</v>
      </c>
      <c r="K797" s="662" t="s">
        <v>2660</v>
      </c>
      <c r="L797" s="664">
        <v>164.2</v>
      </c>
      <c r="M797" s="664">
        <v>1</v>
      </c>
      <c r="N797" s="665">
        <v>164.2</v>
      </c>
    </row>
    <row r="798" spans="1:14" ht="14.4" customHeight="1" x14ac:dyDescent="0.3">
      <c r="A798" s="660" t="s">
        <v>572</v>
      </c>
      <c r="B798" s="661" t="s">
        <v>573</v>
      </c>
      <c r="C798" s="662" t="s">
        <v>585</v>
      </c>
      <c r="D798" s="663" t="s">
        <v>3247</v>
      </c>
      <c r="E798" s="662" t="s">
        <v>612</v>
      </c>
      <c r="F798" s="663" t="s">
        <v>3252</v>
      </c>
      <c r="G798" s="662" t="s">
        <v>625</v>
      </c>
      <c r="H798" s="662" t="s">
        <v>1275</v>
      </c>
      <c r="I798" s="662" t="s">
        <v>1276</v>
      </c>
      <c r="J798" s="662" t="s">
        <v>1277</v>
      </c>
      <c r="K798" s="662" t="s">
        <v>1278</v>
      </c>
      <c r="L798" s="664">
        <v>631.39027728470921</v>
      </c>
      <c r="M798" s="664">
        <v>4.9498000000000015</v>
      </c>
      <c r="N798" s="665">
        <v>3125.2555945038548</v>
      </c>
    </row>
    <row r="799" spans="1:14" ht="14.4" customHeight="1" x14ac:dyDescent="0.3">
      <c r="A799" s="660" t="s">
        <v>572</v>
      </c>
      <c r="B799" s="661" t="s">
        <v>573</v>
      </c>
      <c r="C799" s="662" t="s">
        <v>585</v>
      </c>
      <c r="D799" s="663" t="s">
        <v>3247</v>
      </c>
      <c r="E799" s="662" t="s">
        <v>612</v>
      </c>
      <c r="F799" s="663" t="s">
        <v>3252</v>
      </c>
      <c r="G799" s="662" t="s">
        <v>625</v>
      </c>
      <c r="H799" s="662" t="s">
        <v>1279</v>
      </c>
      <c r="I799" s="662" t="s">
        <v>1280</v>
      </c>
      <c r="J799" s="662" t="s">
        <v>1281</v>
      </c>
      <c r="K799" s="662" t="s">
        <v>1282</v>
      </c>
      <c r="L799" s="664">
        <v>152.86710260058177</v>
      </c>
      <c r="M799" s="664">
        <v>2.4218750000000004</v>
      </c>
      <c r="N799" s="665">
        <v>370.22501411078406</v>
      </c>
    </row>
    <row r="800" spans="1:14" ht="14.4" customHeight="1" x14ac:dyDescent="0.3">
      <c r="A800" s="660" t="s">
        <v>572</v>
      </c>
      <c r="B800" s="661" t="s">
        <v>573</v>
      </c>
      <c r="C800" s="662" t="s">
        <v>585</v>
      </c>
      <c r="D800" s="663" t="s">
        <v>3247</v>
      </c>
      <c r="E800" s="662" t="s">
        <v>612</v>
      </c>
      <c r="F800" s="663" t="s">
        <v>3252</v>
      </c>
      <c r="G800" s="662" t="s">
        <v>625</v>
      </c>
      <c r="H800" s="662" t="s">
        <v>1283</v>
      </c>
      <c r="I800" s="662" t="s">
        <v>1284</v>
      </c>
      <c r="J800" s="662" t="s">
        <v>1285</v>
      </c>
      <c r="K800" s="662" t="s">
        <v>1286</v>
      </c>
      <c r="L800" s="664">
        <v>312.36697915744918</v>
      </c>
      <c r="M800" s="664">
        <v>3</v>
      </c>
      <c r="N800" s="665">
        <v>937.10093747234748</v>
      </c>
    </row>
    <row r="801" spans="1:14" ht="14.4" customHeight="1" x14ac:dyDescent="0.3">
      <c r="A801" s="660" t="s">
        <v>572</v>
      </c>
      <c r="B801" s="661" t="s">
        <v>573</v>
      </c>
      <c r="C801" s="662" t="s">
        <v>585</v>
      </c>
      <c r="D801" s="663" t="s">
        <v>3247</v>
      </c>
      <c r="E801" s="662" t="s">
        <v>612</v>
      </c>
      <c r="F801" s="663" t="s">
        <v>3252</v>
      </c>
      <c r="G801" s="662" t="s">
        <v>625</v>
      </c>
      <c r="H801" s="662" t="s">
        <v>2661</v>
      </c>
      <c r="I801" s="662" t="s">
        <v>2662</v>
      </c>
      <c r="J801" s="662" t="s">
        <v>1082</v>
      </c>
      <c r="K801" s="662" t="s">
        <v>1274</v>
      </c>
      <c r="L801" s="664">
        <v>70.040000000000006</v>
      </c>
      <c r="M801" s="664">
        <v>9</v>
      </c>
      <c r="N801" s="665">
        <v>630.36</v>
      </c>
    </row>
    <row r="802" spans="1:14" ht="14.4" customHeight="1" x14ac:dyDescent="0.3">
      <c r="A802" s="660" t="s">
        <v>572</v>
      </c>
      <c r="B802" s="661" t="s">
        <v>573</v>
      </c>
      <c r="C802" s="662" t="s">
        <v>585</v>
      </c>
      <c r="D802" s="663" t="s">
        <v>3247</v>
      </c>
      <c r="E802" s="662" t="s">
        <v>612</v>
      </c>
      <c r="F802" s="663" t="s">
        <v>3252</v>
      </c>
      <c r="G802" s="662" t="s">
        <v>625</v>
      </c>
      <c r="H802" s="662" t="s">
        <v>2663</v>
      </c>
      <c r="I802" s="662" t="s">
        <v>2664</v>
      </c>
      <c r="J802" s="662" t="s">
        <v>2665</v>
      </c>
      <c r="K802" s="662" t="s">
        <v>2666</v>
      </c>
      <c r="L802" s="664">
        <v>60.164968971825338</v>
      </c>
      <c r="M802" s="664">
        <v>2</v>
      </c>
      <c r="N802" s="665">
        <v>120.32993794365068</v>
      </c>
    </row>
    <row r="803" spans="1:14" ht="14.4" customHeight="1" x14ac:dyDescent="0.3">
      <c r="A803" s="660" t="s">
        <v>572</v>
      </c>
      <c r="B803" s="661" t="s">
        <v>573</v>
      </c>
      <c r="C803" s="662" t="s">
        <v>585</v>
      </c>
      <c r="D803" s="663" t="s">
        <v>3247</v>
      </c>
      <c r="E803" s="662" t="s">
        <v>612</v>
      </c>
      <c r="F803" s="663" t="s">
        <v>3252</v>
      </c>
      <c r="G803" s="662" t="s">
        <v>625</v>
      </c>
      <c r="H803" s="662" t="s">
        <v>1297</v>
      </c>
      <c r="I803" s="662" t="s">
        <v>215</v>
      </c>
      <c r="J803" s="662" t="s">
        <v>1298</v>
      </c>
      <c r="K803" s="662"/>
      <c r="L803" s="664">
        <v>21.559953956768066</v>
      </c>
      <c r="M803" s="664">
        <v>6</v>
      </c>
      <c r="N803" s="665">
        <v>129.35972374060839</v>
      </c>
    </row>
    <row r="804" spans="1:14" ht="14.4" customHeight="1" x14ac:dyDescent="0.3">
      <c r="A804" s="660" t="s">
        <v>572</v>
      </c>
      <c r="B804" s="661" t="s">
        <v>573</v>
      </c>
      <c r="C804" s="662" t="s">
        <v>585</v>
      </c>
      <c r="D804" s="663" t="s">
        <v>3247</v>
      </c>
      <c r="E804" s="662" t="s">
        <v>612</v>
      </c>
      <c r="F804" s="663" t="s">
        <v>3252</v>
      </c>
      <c r="G804" s="662" t="s">
        <v>625</v>
      </c>
      <c r="H804" s="662" t="s">
        <v>2667</v>
      </c>
      <c r="I804" s="662" t="s">
        <v>2668</v>
      </c>
      <c r="J804" s="662" t="s">
        <v>2669</v>
      </c>
      <c r="K804" s="662" t="s">
        <v>2670</v>
      </c>
      <c r="L804" s="664">
        <v>122.64989755729174</v>
      </c>
      <c r="M804" s="664">
        <v>2</v>
      </c>
      <c r="N804" s="665">
        <v>245.29979511458347</v>
      </c>
    </row>
    <row r="805" spans="1:14" ht="14.4" customHeight="1" x14ac:dyDescent="0.3">
      <c r="A805" s="660" t="s">
        <v>572</v>
      </c>
      <c r="B805" s="661" t="s">
        <v>573</v>
      </c>
      <c r="C805" s="662" t="s">
        <v>585</v>
      </c>
      <c r="D805" s="663" t="s">
        <v>3247</v>
      </c>
      <c r="E805" s="662" t="s">
        <v>612</v>
      </c>
      <c r="F805" s="663" t="s">
        <v>3252</v>
      </c>
      <c r="G805" s="662" t="s">
        <v>625</v>
      </c>
      <c r="H805" s="662" t="s">
        <v>1301</v>
      </c>
      <c r="I805" s="662" t="s">
        <v>215</v>
      </c>
      <c r="J805" s="662" t="s">
        <v>1302</v>
      </c>
      <c r="K805" s="662"/>
      <c r="L805" s="664">
        <v>181.1566244540775</v>
      </c>
      <c r="M805" s="664">
        <v>27</v>
      </c>
      <c r="N805" s="665">
        <v>4891.2288602600929</v>
      </c>
    </row>
    <row r="806" spans="1:14" ht="14.4" customHeight="1" x14ac:dyDescent="0.3">
      <c r="A806" s="660" t="s">
        <v>572</v>
      </c>
      <c r="B806" s="661" t="s">
        <v>573</v>
      </c>
      <c r="C806" s="662" t="s">
        <v>585</v>
      </c>
      <c r="D806" s="663" t="s">
        <v>3247</v>
      </c>
      <c r="E806" s="662" t="s">
        <v>612</v>
      </c>
      <c r="F806" s="663" t="s">
        <v>3252</v>
      </c>
      <c r="G806" s="662" t="s">
        <v>625</v>
      </c>
      <c r="H806" s="662" t="s">
        <v>1303</v>
      </c>
      <c r="I806" s="662" t="s">
        <v>215</v>
      </c>
      <c r="J806" s="662" t="s">
        <v>1304</v>
      </c>
      <c r="K806" s="662"/>
      <c r="L806" s="664">
        <v>128.28155274060103</v>
      </c>
      <c r="M806" s="664">
        <v>11</v>
      </c>
      <c r="N806" s="665">
        <v>1411.0970801466115</v>
      </c>
    </row>
    <row r="807" spans="1:14" ht="14.4" customHeight="1" x14ac:dyDescent="0.3">
      <c r="A807" s="660" t="s">
        <v>572</v>
      </c>
      <c r="B807" s="661" t="s">
        <v>573</v>
      </c>
      <c r="C807" s="662" t="s">
        <v>585</v>
      </c>
      <c r="D807" s="663" t="s">
        <v>3247</v>
      </c>
      <c r="E807" s="662" t="s">
        <v>612</v>
      </c>
      <c r="F807" s="663" t="s">
        <v>3252</v>
      </c>
      <c r="G807" s="662" t="s">
        <v>625</v>
      </c>
      <c r="H807" s="662" t="s">
        <v>1305</v>
      </c>
      <c r="I807" s="662" t="s">
        <v>1306</v>
      </c>
      <c r="J807" s="662" t="s">
        <v>1307</v>
      </c>
      <c r="K807" s="662" t="s">
        <v>1308</v>
      </c>
      <c r="L807" s="664">
        <v>50.789640745986539</v>
      </c>
      <c r="M807" s="664">
        <v>3</v>
      </c>
      <c r="N807" s="665">
        <v>152.36892223795962</v>
      </c>
    </row>
    <row r="808" spans="1:14" ht="14.4" customHeight="1" x14ac:dyDescent="0.3">
      <c r="A808" s="660" t="s">
        <v>572</v>
      </c>
      <c r="B808" s="661" t="s">
        <v>573</v>
      </c>
      <c r="C808" s="662" t="s">
        <v>585</v>
      </c>
      <c r="D808" s="663" t="s">
        <v>3247</v>
      </c>
      <c r="E808" s="662" t="s">
        <v>612</v>
      </c>
      <c r="F808" s="663" t="s">
        <v>3252</v>
      </c>
      <c r="G808" s="662" t="s">
        <v>625</v>
      </c>
      <c r="H808" s="662" t="s">
        <v>1321</v>
      </c>
      <c r="I808" s="662" t="s">
        <v>1322</v>
      </c>
      <c r="J808" s="662" t="s">
        <v>1323</v>
      </c>
      <c r="K808" s="662" t="s">
        <v>1324</v>
      </c>
      <c r="L808" s="664">
        <v>509.23503049374654</v>
      </c>
      <c r="M808" s="664">
        <v>2</v>
      </c>
      <c r="N808" s="665">
        <v>1018.4700609874931</v>
      </c>
    </row>
    <row r="809" spans="1:14" ht="14.4" customHeight="1" x14ac:dyDescent="0.3">
      <c r="A809" s="660" t="s">
        <v>572</v>
      </c>
      <c r="B809" s="661" t="s">
        <v>573</v>
      </c>
      <c r="C809" s="662" t="s">
        <v>585</v>
      </c>
      <c r="D809" s="663" t="s">
        <v>3247</v>
      </c>
      <c r="E809" s="662" t="s">
        <v>612</v>
      </c>
      <c r="F809" s="663" t="s">
        <v>3252</v>
      </c>
      <c r="G809" s="662" t="s">
        <v>625</v>
      </c>
      <c r="H809" s="662" t="s">
        <v>2671</v>
      </c>
      <c r="I809" s="662" t="s">
        <v>215</v>
      </c>
      <c r="J809" s="662" t="s">
        <v>2672</v>
      </c>
      <c r="K809" s="662"/>
      <c r="L809" s="664">
        <v>123.25976918510696</v>
      </c>
      <c r="M809" s="664">
        <v>5</v>
      </c>
      <c r="N809" s="665">
        <v>616.29884592553481</v>
      </c>
    </row>
    <row r="810" spans="1:14" ht="14.4" customHeight="1" x14ac:dyDescent="0.3">
      <c r="A810" s="660" t="s">
        <v>572</v>
      </c>
      <c r="B810" s="661" t="s">
        <v>573</v>
      </c>
      <c r="C810" s="662" t="s">
        <v>585</v>
      </c>
      <c r="D810" s="663" t="s">
        <v>3247</v>
      </c>
      <c r="E810" s="662" t="s">
        <v>612</v>
      </c>
      <c r="F810" s="663" t="s">
        <v>3252</v>
      </c>
      <c r="G810" s="662" t="s">
        <v>625</v>
      </c>
      <c r="H810" s="662" t="s">
        <v>2673</v>
      </c>
      <c r="I810" s="662" t="s">
        <v>215</v>
      </c>
      <c r="J810" s="662" t="s">
        <v>2674</v>
      </c>
      <c r="K810" s="662"/>
      <c r="L810" s="664">
        <v>127.99895153112115</v>
      </c>
      <c r="M810" s="664">
        <v>1</v>
      </c>
      <c r="N810" s="665">
        <v>127.99895153112115</v>
      </c>
    </row>
    <row r="811" spans="1:14" ht="14.4" customHeight="1" x14ac:dyDescent="0.3">
      <c r="A811" s="660" t="s">
        <v>572</v>
      </c>
      <c r="B811" s="661" t="s">
        <v>573</v>
      </c>
      <c r="C811" s="662" t="s">
        <v>585</v>
      </c>
      <c r="D811" s="663" t="s">
        <v>3247</v>
      </c>
      <c r="E811" s="662" t="s">
        <v>612</v>
      </c>
      <c r="F811" s="663" t="s">
        <v>3252</v>
      </c>
      <c r="G811" s="662" t="s">
        <v>625</v>
      </c>
      <c r="H811" s="662" t="s">
        <v>1340</v>
      </c>
      <c r="I811" s="662" t="s">
        <v>215</v>
      </c>
      <c r="J811" s="662" t="s">
        <v>1341</v>
      </c>
      <c r="K811" s="662"/>
      <c r="L811" s="664">
        <v>885.16131996187858</v>
      </c>
      <c r="M811" s="664">
        <v>2</v>
      </c>
      <c r="N811" s="665">
        <v>1770.3226399237572</v>
      </c>
    </row>
    <row r="812" spans="1:14" ht="14.4" customHeight="1" x14ac:dyDescent="0.3">
      <c r="A812" s="660" t="s">
        <v>572</v>
      </c>
      <c r="B812" s="661" t="s">
        <v>573</v>
      </c>
      <c r="C812" s="662" t="s">
        <v>585</v>
      </c>
      <c r="D812" s="663" t="s">
        <v>3247</v>
      </c>
      <c r="E812" s="662" t="s">
        <v>612</v>
      </c>
      <c r="F812" s="663" t="s">
        <v>3252</v>
      </c>
      <c r="G812" s="662" t="s">
        <v>625</v>
      </c>
      <c r="H812" s="662" t="s">
        <v>2675</v>
      </c>
      <c r="I812" s="662" t="s">
        <v>215</v>
      </c>
      <c r="J812" s="662" t="s">
        <v>2676</v>
      </c>
      <c r="K812" s="662"/>
      <c r="L812" s="664">
        <v>26.219999999999995</v>
      </c>
      <c r="M812" s="664">
        <v>2</v>
      </c>
      <c r="N812" s="665">
        <v>52.439999999999991</v>
      </c>
    </row>
    <row r="813" spans="1:14" ht="14.4" customHeight="1" x14ac:dyDescent="0.3">
      <c r="A813" s="660" t="s">
        <v>572</v>
      </c>
      <c r="B813" s="661" t="s">
        <v>573</v>
      </c>
      <c r="C813" s="662" t="s">
        <v>585</v>
      </c>
      <c r="D813" s="663" t="s">
        <v>3247</v>
      </c>
      <c r="E813" s="662" t="s">
        <v>612</v>
      </c>
      <c r="F813" s="663" t="s">
        <v>3252</v>
      </c>
      <c r="G813" s="662" t="s">
        <v>625</v>
      </c>
      <c r="H813" s="662" t="s">
        <v>1342</v>
      </c>
      <c r="I813" s="662" t="s">
        <v>1343</v>
      </c>
      <c r="J813" s="662" t="s">
        <v>1344</v>
      </c>
      <c r="K813" s="662" t="s">
        <v>1345</v>
      </c>
      <c r="L813" s="664">
        <v>54.519999927434711</v>
      </c>
      <c r="M813" s="664">
        <v>9</v>
      </c>
      <c r="N813" s="665">
        <v>490.67999934691238</v>
      </c>
    </row>
    <row r="814" spans="1:14" ht="14.4" customHeight="1" x14ac:dyDescent="0.3">
      <c r="A814" s="660" t="s">
        <v>572</v>
      </c>
      <c r="B814" s="661" t="s">
        <v>573</v>
      </c>
      <c r="C814" s="662" t="s">
        <v>585</v>
      </c>
      <c r="D814" s="663" t="s">
        <v>3247</v>
      </c>
      <c r="E814" s="662" t="s">
        <v>612</v>
      </c>
      <c r="F814" s="663" t="s">
        <v>3252</v>
      </c>
      <c r="G814" s="662" t="s">
        <v>625</v>
      </c>
      <c r="H814" s="662" t="s">
        <v>2677</v>
      </c>
      <c r="I814" s="662" t="s">
        <v>2678</v>
      </c>
      <c r="J814" s="662" t="s">
        <v>2679</v>
      </c>
      <c r="K814" s="662" t="s">
        <v>1242</v>
      </c>
      <c r="L814" s="664">
        <v>104.31316666666665</v>
      </c>
      <c r="M814" s="664">
        <v>60</v>
      </c>
      <c r="N814" s="665">
        <v>6258.7899999999991</v>
      </c>
    </row>
    <row r="815" spans="1:14" ht="14.4" customHeight="1" x14ac:dyDescent="0.3">
      <c r="A815" s="660" t="s">
        <v>572</v>
      </c>
      <c r="B815" s="661" t="s">
        <v>573</v>
      </c>
      <c r="C815" s="662" t="s">
        <v>585</v>
      </c>
      <c r="D815" s="663" t="s">
        <v>3247</v>
      </c>
      <c r="E815" s="662" t="s">
        <v>612</v>
      </c>
      <c r="F815" s="663" t="s">
        <v>3252</v>
      </c>
      <c r="G815" s="662" t="s">
        <v>625</v>
      </c>
      <c r="H815" s="662" t="s">
        <v>2680</v>
      </c>
      <c r="I815" s="662" t="s">
        <v>2681</v>
      </c>
      <c r="J815" s="662" t="s">
        <v>2682</v>
      </c>
      <c r="K815" s="662" t="s">
        <v>2683</v>
      </c>
      <c r="L815" s="664">
        <v>156.31657581586103</v>
      </c>
      <c r="M815" s="664">
        <v>3</v>
      </c>
      <c r="N815" s="665">
        <v>468.94972744758309</v>
      </c>
    </row>
    <row r="816" spans="1:14" ht="14.4" customHeight="1" x14ac:dyDescent="0.3">
      <c r="A816" s="660" t="s">
        <v>572</v>
      </c>
      <c r="B816" s="661" t="s">
        <v>573</v>
      </c>
      <c r="C816" s="662" t="s">
        <v>585</v>
      </c>
      <c r="D816" s="663" t="s">
        <v>3247</v>
      </c>
      <c r="E816" s="662" t="s">
        <v>612</v>
      </c>
      <c r="F816" s="663" t="s">
        <v>3252</v>
      </c>
      <c r="G816" s="662" t="s">
        <v>625</v>
      </c>
      <c r="H816" s="662" t="s">
        <v>1353</v>
      </c>
      <c r="I816" s="662" t="s">
        <v>1354</v>
      </c>
      <c r="J816" s="662" t="s">
        <v>1355</v>
      </c>
      <c r="K816" s="662" t="s">
        <v>1356</v>
      </c>
      <c r="L816" s="664">
        <v>87.355000000000018</v>
      </c>
      <c r="M816" s="664">
        <v>8</v>
      </c>
      <c r="N816" s="665">
        <v>698.84000000000015</v>
      </c>
    </row>
    <row r="817" spans="1:14" ht="14.4" customHeight="1" x14ac:dyDescent="0.3">
      <c r="A817" s="660" t="s">
        <v>572</v>
      </c>
      <c r="B817" s="661" t="s">
        <v>573</v>
      </c>
      <c r="C817" s="662" t="s">
        <v>585</v>
      </c>
      <c r="D817" s="663" t="s">
        <v>3247</v>
      </c>
      <c r="E817" s="662" t="s">
        <v>612</v>
      </c>
      <c r="F817" s="663" t="s">
        <v>3252</v>
      </c>
      <c r="G817" s="662" t="s">
        <v>625</v>
      </c>
      <c r="H817" s="662" t="s">
        <v>1357</v>
      </c>
      <c r="I817" s="662" t="s">
        <v>1358</v>
      </c>
      <c r="J817" s="662" t="s">
        <v>1359</v>
      </c>
      <c r="K817" s="662" t="s">
        <v>1360</v>
      </c>
      <c r="L817" s="664">
        <v>325.15964928629427</v>
      </c>
      <c r="M817" s="664">
        <v>3</v>
      </c>
      <c r="N817" s="665">
        <v>975.47894785888275</v>
      </c>
    </row>
    <row r="818" spans="1:14" ht="14.4" customHeight="1" x14ac:dyDescent="0.3">
      <c r="A818" s="660" t="s">
        <v>572</v>
      </c>
      <c r="B818" s="661" t="s">
        <v>573</v>
      </c>
      <c r="C818" s="662" t="s">
        <v>585</v>
      </c>
      <c r="D818" s="663" t="s">
        <v>3247</v>
      </c>
      <c r="E818" s="662" t="s">
        <v>612</v>
      </c>
      <c r="F818" s="663" t="s">
        <v>3252</v>
      </c>
      <c r="G818" s="662" t="s">
        <v>625</v>
      </c>
      <c r="H818" s="662" t="s">
        <v>2684</v>
      </c>
      <c r="I818" s="662" t="s">
        <v>2685</v>
      </c>
      <c r="J818" s="662" t="s">
        <v>2686</v>
      </c>
      <c r="K818" s="662" t="s">
        <v>2687</v>
      </c>
      <c r="L818" s="664">
        <v>32.225328959009111</v>
      </c>
      <c r="M818" s="664">
        <v>26</v>
      </c>
      <c r="N818" s="665">
        <v>837.85855293423697</v>
      </c>
    </row>
    <row r="819" spans="1:14" ht="14.4" customHeight="1" x14ac:dyDescent="0.3">
      <c r="A819" s="660" t="s">
        <v>572</v>
      </c>
      <c r="B819" s="661" t="s">
        <v>573</v>
      </c>
      <c r="C819" s="662" t="s">
        <v>585</v>
      </c>
      <c r="D819" s="663" t="s">
        <v>3247</v>
      </c>
      <c r="E819" s="662" t="s">
        <v>612</v>
      </c>
      <c r="F819" s="663" t="s">
        <v>3252</v>
      </c>
      <c r="G819" s="662" t="s">
        <v>625</v>
      </c>
      <c r="H819" s="662" t="s">
        <v>2688</v>
      </c>
      <c r="I819" s="662" t="s">
        <v>2689</v>
      </c>
      <c r="J819" s="662" t="s">
        <v>2690</v>
      </c>
      <c r="K819" s="662" t="s">
        <v>2691</v>
      </c>
      <c r="L819" s="664">
        <v>1780.4303002847064</v>
      </c>
      <c r="M819" s="664">
        <v>6</v>
      </c>
      <c r="N819" s="665">
        <v>10682.581801708238</v>
      </c>
    </row>
    <row r="820" spans="1:14" ht="14.4" customHeight="1" x14ac:dyDescent="0.3">
      <c r="A820" s="660" t="s">
        <v>572</v>
      </c>
      <c r="B820" s="661" t="s">
        <v>573</v>
      </c>
      <c r="C820" s="662" t="s">
        <v>585</v>
      </c>
      <c r="D820" s="663" t="s">
        <v>3247</v>
      </c>
      <c r="E820" s="662" t="s">
        <v>612</v>
      </c>
      <c r="F820" s="663" t="s">
        <v>3252</v>
      </c>
      <c r="G820" s="662" t="s">
        <v>625</v>
      </c>
      <c r="H820" s="662" t="s">
        <v>1368</v>
      </c>
      <c r="I820" s="662" t="s">
        <v>1369</v>
      </c>
      <c r="J820" s="662" t="s">
        <v>1370</v>
      </c>
      <c r="K820" s="662" t="s">
        <v>1371</v>
      </c>
      <c r="L820" s="664">
        <v>28.621795171738277</v>
      </c>
      <c r="M820" s="664">
        <v>22</v>
      </c>
      <c r="N820" s="665">
        <v>629.67949377824209</v>
      </c>
    </row>
    <row r="821" spans="1:14" ht="14.4" customHeight="1" x14ac:dyDescent="0.3">
      <c r="A821" s="660" t="s">
        <v>572</v>
      </c>
      <c r="B821" s="661" t="s">
        <v>573</v>
      </c>
      <c r="C821" s="662" t="s">
        <v>585</v>
      </c>
      <c r="D821" s="663" t="s">
        <v>3247</v>
      </c>
      <c r="E821" s="662" t="s">
        <v>612</v>
      </c>
      <c r="F821" s="663" t="s">
        <v>3252</v>
      </c>
      <c r="G821" s="662" t="s">
        <v>625</v>
      </c>
      <c r="H821" s="662" t="s">
        <v>1376</v>
      </c>
      <c r="I821" s="662" t="s">
        <v>1377</v>
      </c>
      <c r="J821" s="662" t="s">
        <v>1378</v>
      </c>
      <c r="K821" s="662" t="s">
        <v>1014</v>
      </c>
      <c r="L821" s="664">
        <v>74.140016193815029</v>
      </c>
      <c r="M821" s="664">
        <v>3</v>
      </c>
      <c r="N821" s="665">
        <v>222.42004858144509</v>
      </c>
    </row>
    <row r="822" spans="1:14" ht="14.4" customHeight="1" x14ac:dyDescent="0.3">
      <c r="A822" s="660" t="s">
        <v>572</v>
      </c>
      <c r="B822" s="661" t="s">
        <v>573</v>
      </c>
      <c r="C822" s="662" t="s">
        <v>585</v>
      </c>
      <c r="D822" s="663" t="s">
        <v>3247</v>
      </c>
      <c r="E822" s="662" t="s">
        <v>612</v>
      </c>
      <c r="F822" s="663" t="s">
        <v>3252</v>
      </c>
      <c r="G822" s="662" t="s">
        <v>625</v>
      </c>
      <c r="H822" s="662" t="s">
        <v>2692</v>
      </c>
      <c r="I822" s="662" t="s">
        <v>215</v>
      </c>
      <c r="J822" s="662" t="s">
        <v>2693</v>
      </c>
      <c r="K822" s="662"/>
      <c r="L822" s="664">
        <v>78.760000000000005</v>
      </c>
      <c r="M822" s="664">
        <v>1</v>
      </c>
      <c r="N822" s="665">
        <v>78.760000000000005</v>
      </c>
    </row>
    <row r="823" spans="1:14" ht="14.4" customHeight="1" x14ac:dyDescent="0.3">
      <c r="A823" s="660" t="s">
        <v>572</v>
      </c>
      <c r="B823" s="661" t="s">
        <v>573</v>
      </c>
      <c r="C823" s="662" t="s">
        <v>585</v>
      </c>
      <c r="D823" s="663" t="s">
        <v>3247</v>
      </c>
      <c r="E823" s="662" t="s">
        <v>612</v>
      </c>
      <c r="F823" s="663" t="s">
        <v>3252</v>
      </c>
      <c r="G823" s="662" t="s">
        <v>625</v>
      </c>
      <c r="H823" s="662" t="s">
        <v>2694</v>
      </c>
      <c r="I823" s="662" t="s">
        <v>2695</v>
      </c>
      <c r="J823" s="662" t="s">
        <v>2696</v>
      </c>
      <c r="K823" s="662" t="s">
        <v>2697</v>
      </c>
      <c r="L823" s="664">
        <v>59.032986233741958</v>
      </c>
      <c r="M823" s="664">
        <v>3</v>
      </c>
      <c r="N823" s="665">
        <v>177.09895870122588</v>
      </c>
    </row>
    <row r="824" spans="1:14" ht="14.4" customHeight="1" x14ac:dyDescent="0.3">
      <c r="A824" s="660" t="s">
        <v>572</v>
      </c>
      <c r="B824" s="661" t="s">
        <v>573</v>
      </c>
      <c r="C824" s="662" t="s">
        <v>585</v>
      </c>
      <c r="D824" s="663" t="s">
        <v>3247</v>
      </c>
      <c r="E824" s="662" t="s">
        <v>612</v>
      </c>
      <c r="F824" s="663" t="s">
        <v>3252</v>
      </c>
      <c r="G824" s="662" t="s">
        <v>625</v>
      </c>
      <c r="H824" s="662" t="s">
        <v>1379</v>
      </c>
      <c r="I824" s="662" t="s">
        <v>1380</v>
      </c>
      <c r="J824" s="662" t="s">
        <v>1381</v>
      </c>
      <c r="K824" s="662" t="s">
        <v>1382</v>
      </c>
      <c r="L824" s="664">
        <v>46.527856246899056</v>
      </c>
      <c r="M824" s="664">
        <v>93</v>
      </c>
      <c r="N824" s="665">
        <v>4327.0906309616121</v>
      </c>
    </row>
    <row r="825" spans="1:14" ht="14.4" customHeight="1" x14ac:dyDescent="0.3">
      <c r="A825" s="660" t="s">
        <v>572</v>
      </c>
      <c r="B825" s="661" t="s">
        <v>573</v>
      </c>
      <c r="C825" s="662" t="s">
        <v>585</v>
      </c>
      <c r="D825" s="663" t="s">
        <v>3247</v>
      </c>
      <c r="E825" s="662" t="s">
        <v>612</v>
      </c>
      <c r="F825" s="663" t="s">
        <v>3252</v>
      </c>
      <c r="G825" s="662" t="s">
        <v>625</v>
      </c>
      <c r="H825" s="662" t="s">
        <v>2698</v>
      </c>
      <c r="I825" s="662" t="s">
        <v>215</v>
      </c>
      <c r="J825" s="662" t="s">
        <v>2699</v>
      </c>
      <c r="K825" s="662" t="s">
        <v>2700</v>
      </c>
      <c r="L825" s="664">
        <v>104.89940792380987</v>
      </c>
      <c r="M825" s="664">
        <v>1</v>
      </c>
      <c r="N825" s="665">
        <v>104.89940792380987</v>
      </c>
    </row>
    <row r="826" spans="1:14" ht="14.4" customHeight="1" x14ac:dyDescent="0.3">
      <c r="A826" s="660" t="s">
        <v>572</v>
      </c>
      <c r="B826" s="661" t="s">
        <v>573</v>
      </c>
      <c r="C826" s="662" t="s">
        <v>585</v>
      </c>
      <c r="D826" s="663" t="s">
        <v>3247</v>
      </c>
      <c r="E826" s="662" t="s">
        <v>612</v>
      </c>
      <c r="F826" s="663" t="s">
        <v>3252</v>
      </c>
      <c r="G826" s="662" t="s">
        <v>625</v>
      </c>
      <c r="H826" s="662" t="s">
        <v>2701</v>
      </c>
      <c r="I826" s="662" t="s">
        <v>2702</v>
      </c>
      <c r="J826" s="662" t="s">
        <v>2703</v>
      </c>
      <c r="K826" s="662" t="s">
        <v>2704</v>
      </c>
      <c r="L826" s="664">
        <v>79.22</v>
      </c>
      <c r="M826" s="664">
        <v>3</v>
      </c>
      <c r="N826" s="665">
        <v>237.66</v>
      </c>
    </row>
    <row r="827" spans="1:14" ht="14.4" customHeight="1" x14ac:dyDescent="0.3">
      <c r="A827" s="660" t="s">
        <v>572</v>
      </c>
      <c r="B827" s="661" t="s">
        <v>573</v>
      </c>
      <c r="C827" s="662" t="s">
        <v>585</v>
      </c>
      <c r="D827" s="663" t="s">
        <v>3247</v>
      </c>
      <c r="E827" s="662" t="s">
        <v>612</v>
      </c>
      <c r="F827" s="663" t="s">
        <v>3252</v>
      </c>
      <c r="G827" s="662" t="s">
        <v>625</v>
      </c>
      <c r="H827" s="662" t="s">
        <v>2705</v>
      </c>
      <c r="I827" s="662" t="s">
        <v>2706</v>
      </c>
      <c r="J827" s="662" t="s">
        <v>2707</v>
      </c>
      <c r="K827" s="662" t="s">
        <v>2708</v>
      </c>
      <c r="L827" s="664">
        <v>805.45000000000016</v>
      </c>
      <c r="M827" s="664">
        <v>3</v>
      </c>
      <c r="N827" s="665">
        <v>2416.3500000000004</v>
      </c>
    </row>
    <row r="828" spans="1:14" ht="14.4" customHeight="1" x14ac:dyDescent="0.3">
      <c r="A828" s="660" t="s">
        <v>572</v>
      </c>
      <c r="B828" s="661" t="s">
        <v>573</v>
      </c>
      <c r="C828" s="662" t="s">
        <v>585</v>
      </c>
      <c r="D828" s="663" t="s">
        <v>3247</v>
      </c>
      <c r="E828" s="662" t="s">
        <v>612</v>
      </c>
      <c r="F828" s="663" t="s">
        <v>3252</v>
      </c>
      <c r="G828" s="662" t="s">
        <v>625</v>
      </c>
      <c r="H828" s="662" t="s">
        <v>1391</v>
      </c>
      <c r="I828" s="662" t="s">
        <v>1391</v>
      </c>
      <c r="J828" s="662" t="s">
        <v>1392</v>
      </c>
      <c r="K828" s="662" t="s">
        <v>1393</v>
      </c>
      <c r="L828" s="664">
        <v>772.1812788495688</v>
      </c>
      <c r="M828" s="664">
        <v>70</v>
      </c>
      <c r="N828" s="665">
        <v>54052.689519469815</v>
      </c>
    </row>
    <row r="829" spans="1:14" ht="14.4" customHeight="1" x14ac:dyDescent="0.3">
      <c r="A829" s="660" t="s">
        <v>572</v>
      </c>
      <c r="B829" s="661" t="s">
        <v>573</v>
      </c>
      <c r="C829" s="662" t="s">
        <v>585</v>
      </c>
      <c r="D829" s="663" t="s">
        <v>3247</v>
      </c>
      <c r="E829" s="662" t="s">
        <v>612</v>
      </c>
      <c r="F829" s="663" t="s">
        <v>3252</v>
      </c>
      <c r="G829" s="662" t="s">
        <v>625</v>
      </c>
      <c r="H829" s="662" t="s">
        <v>2709</v>
      </c>
      <c r="I829" s="662" t="s">
        <v>215</v>
      </c>
      <c r="J829" s="662" t="s">
        <v>2710</v>
      </c>
      <c r="K829" s="662"/>
      <c r="L829" s="664">
        <v>164.56891372695407</v>
      </c>
      <c r="M829" s="664">
        <v>1</v>
      </c>
      <c r="N829" s="665">
        <v>164.56891372695407</v>
      </c>
    </row>
    <row r="830" spans="1:14" ht="14.4" customHeight="1" x14ac:dyDescent="0.3">
      <c r="A830" s="660" t="s">
        <v>572</v>
      </c>
      <c r="B830" s="661" t="s">
        <v>573</v>
      </c>
      <c r="C830" s="662" t="s">
        <v>585</v>
      </c>
      <c r="D830" s="663" t="s">
        <v>3247</v>
      </c>
      <c r="E830" s="662" t="s">
        <v>612</v>
      </c>
      <c r="F830" s="663" t="s">
        <v>3252</v>
      </c>
      <c r="G830" s="662" t="s">
        <v>625</v>
      </c>
      <c r="H830" s="662" t="s">
        <v>1398</v>
      </c>
      <c r="I830" s="662" t="s">
        <v>1399</v>
      </c>
      <c r="J830" s="662" t="s">
        <v>1400</v>
      </c>
      <c r="K830" s="662" t="s">
        <v>1401</v>
      </c>
      <c r="L830" s="664">
        <v>84.545999999999992</v>
      </c>
      <c r="M830" s="664">
        <v>1</v>
      </c>
      <c r="N830" s="665">
        <v>84.545999999999992</v>
      </c>
    </row>
    <row r="831" spans="1:14" ht="14.4" customHeight="1" x14ac:dyDescent="0.3">
      <c r="A831" s="660" t="s">
        <v>572</v>
      </c>
      <c r="B831" s="661" t="s">
        <v>573</v>
      </c>
      <c r="C831" s="662" t="s">
        <v>585</v>
      </c>
      <c r="D831" s="663" t="s">
        <v>3247</v>
      </c>
      <c r="E831" s="662" t="s">
        <v>612</v>
      </c>
      <c r="F831" s="663" t="s">
        <v>3252</v>
      </c>
      <c r="G831" s="662" t="s">
        <v>625</v>
      </c>
      <c r="H831" s="662" t="s">
        <v>1408</v>
      </c>
      <c r="I831" s="662" t="s">
        <v>1409</v>
      </c>
      <c r="J831" s="662" t="s">
        <v>1410</v>
      </c>
      <c r="K831" s="662" t="s">
        <v>1411</v>
      </c>
      <c r="L831" s="664">
        <v>74.266666666666666</v>
      </c>
      <c r="M831" s="664">
        <v>3</v>
      </c>
      <c r="N831" s="665">
        <v>222.8</v>
      </c>
    </row>
    <row r="832" spans="1:14" ht="14.4" customHeight="1" x14ac:dyDescent="0.3">
      <c r="A832" s="660" t="s">
        <v>572</v>
      </c>
      <c r="B832" s="661" t="s">
        <v>573</v>
      </c>
      <c r="C832" s="662" t="s">
        <v>585</v>
      </c>
      <c r="D832" s="663" t="s">
        <v>3247</v>
      </c>
      <c r="E832" s="662" t="s">
        <v>612</v>
      </c>
      <c r="F832" s="663" t="s">
        <v>3252</v>
      </c>
      <c r="G832" s="662" t="s">
        <v>625</v>
      </c>
      <c r="H832" s="662" t="s">
        <v>1412</v>
      </c>
      <c r="I832" s="662" t="s">
        <v>215</v>
      </c>
      <c r="J832" s="662" t="s">
        <v>1413</v>
      </c>
      <c r="K832" s="662"/>
      <c r="L832" s="664">
        <v>37.543331897616298</v>
      </c>
      <c r="M832" s="664">
        <v>3</v>
      </c>
      <c r="N832" s="665">
        <v>112.62999569284889</v>
      </c>
    </row>
    <row r="833" spans="1:14" ht="14.4" customHeight="1" x14ac:dyDescent="0.3">
      <c r="A833" s="660" t="s">
        <v>572</v>
      </c>
      <c r="B833" s="661" t="s">
        <v>573</v>
      </c>
      <c r="C833" s="662" t="s">
        <v>585</v>
      </c>
      <c r="D833" s="663" t="s">
        <v>3247</v>
      </c>
      <c r="E833" s="662" t="s">
        <v>612</v>
      </c>
      <c r="F833" s="663" t="s">
        <v>3252</v>
      </c>
      <c r="G833" s="662" t="s">
        <v>625</v>
      </c>
      <c r="H833" s="662" t="s">
        <v>2711</v>
      </c>
      <c r="I833" s="662" t="s">
        <v>215</v>
      </c>
      <c r="J833" s="662" t="s">
        <v>2712</v>
      </c>
      <c r="K833" s="662"/>
      <c r="L833" s="664">
        <v>53.502007596951188</v>
      </c>
      <c r="M833" s="664">
        <v>1</v>
      </c>
      <c r="N833" s="665">
        <v>53.502007596951188</v>
      </c>
    </row>
    <row r="834" spans="1:14" ht="14.4" customHeight="1" x14ac:dyDescent="0.3">
      <c r="A834" s="660" t="s">
        <v>572</v>
      </c>
      <c r="B834" s="661" t="s">
        <v>573</v>
      </c>
      <c r="C834" s="662" t="s">
        <v>585</v>
      </c>
      <c r="D834" s="663" t="s">
        <v>3247</v>
      </c>
      <c r="E834" s="662" t="s">
        <v>612</v>
      </c>
      <c r="F834" s="663" t="s">
        <v>3252</v>
      </c>
      <c r="G834" s="662" t="s">
        <v>625</v>
      </c>
      <c r="H834" s="662" t="s">
        <v>2713</v>
      </c>
      <c r="I834" s="662" t="s">
        <v>2714</v>
      </c>
      <c r="J834" s="662" t="s">
        <v>2715</v>
      </c>
      <c r="K834" s="662" t="s">
        <v>1222</v>
      </c>
      <c r="L834" s="664">
        <v>77.95</v>
      </c>
      <c r="M834" s="664">
        <v>1</v>
      </c>
      <c r="N834" s="665">
        <v>77.95</v>
      </c>
    </row>
    <row r="835" spans="1:14" ht="14.4" customHeight="1" x14ac:dyDescent="0.3">
      <c r="A835" s="660" t="s">
        <v>572</v>
      </c>
      <c r="B835" s="661" t="s">
        <v>573</v>
      </c>
      <c r="C835" s="662" t="s">
        <v>585</v>
      </c>
      <c r="D835" s="663" t="s">
        <v>3247</v>
      </c>
      <c r="E835" s="662" t="s">
        <v>612</v>
      </c>
      <c r="F835" s="663" t="s">
        <v>3252</v>
      </c>
      <c r="G835" s="662" t="s">
        <v>625</v>
      </c>
      <c r="H835" s="662" t="s">
        <v>1414</v>
      </c>
      <c r="I835" s="662" t="s">
        <v>1415</v>
      </c>
      <c r="J835" s="662" t="s">
        <v>1416</v>
      </c>
      <c r="K835" s="662" t="s">
        <v>1417</v>
      </c>
      <c r="L835" s="664">
        <v>49.679999999999986</v>
      </c>
      <c r="M835" s="664">
        <v>6</v>
      </c>
      <c r="N835" s="665">
        <v>298.07999999999993</v>
      </c>
    </row>
    <row r="836" spans="1:14" ht="14.4" customHeight="1" x14ac:dyDescent="0.3">
      <c r="A836" s="660" t="s">
        <v>572</v>
      </c>
      <c r="B836" s="661" t="s">
        <v>573</v>
      </c>
      <c r="C836" s="662" t="s">
        <v>585</v>
      </c>
      <c r="D836" s="663" t="s">
        <v>3247</v>
      </c>
      <c r="E836" s="662" t="s">
        <v>612</v>
      </c>
      <c r="F836" s="663" t="s">
        <v>3252</v>
      </c>
      <c r="G836" s="662" t="s">
        <v>625</v>
      </c>
      <c r="H836" s="662" t="s">
        <v>2716</v>
      </c>
      <c r="I836" s="662" t="s">
        <v>2717</v>
      </c>
      <c r="J836" s="662" t="s">
        <v>2718</v>
      </c>
      <c r="K836" s="662" t="s">
        <v>2719</v>
      </c>
      <c r="L836" s="664">
        <v>110.91955169025695</v>
      </c>
      <c r="M836" s="664">
        <v>2</v>
      </c>
      <c r="N836" s="665">
        <v>221.8391033805139</v>
      </c>
    </row>
    <row r="837" spans="1:14" ht="14.4" customHeight="1" x14ac:dyDescent="0.3">
      <c r="A837" s="660" t="s">
        <v>572</v>
      </c>
      <c r="B837" s="661" t="s">
        <v>573</v>
      </c>
      <c r="C837" s="662" t="s">
        <v>585</v>
      </c>
      <c r="D837" s="663" t="s">
        <v>3247</v>
      </c>
      <c r="E837" s="662" t="s">
        <v>612</v>
      </c>
      <c r="F837" s="663" t="s">
        <v>3252</v>
      </c>
      <c r="G837" s="662" t="s">
        <v>625</v>
      </c>
      <c r="H837" s="662" t="s">
        <v>2720</v>
      </c>
      <c r="I837" s="662" t="s">
        <v>2721</v>
      </c>
      <c r="J837" s="662" t="s">
        <v>2722</v>
      </c>
      <c r="K837" s="662" t="s">
        <v>2723</v>
      </c>
      <c r="L837" s="664">
        <v>82.91</v>
      </c>
      <c r="M837" s="664">
        <v>1</v>
      </c>
      <c r="N837" s="665">
        <v>82.91</v>
      </c>
    </row>
    <row r="838" spans="1:14" ht="14.4" customHeight="1" x14ac:dyDescent="0.3">
      <c r="A838" s="660" t="s">
        <v>572</v>
      </c>
      <c r="B838" s="661" t="s">
        <v>573</v>
      </c>
      <c r="C838" s="662" t="s">
        <v>585</v>
      </c>
      <c r="D838" s="663" t="s">
        <v>3247</v>
      </c>
      <c r="E838" s="662" t="s">
        <v>612</v>
      </c>
      <c r="F838" s="663" t="s">
        <v>3252</v>
      </c>
      <c r="G838" s="662" t="s">
        <v>625</v>
      </c>
      <c r="H838" s="662" t="s">
        <v>1418</v>
      </c>
      <c r="I838" s="662" t="s">
        <v>215</v>
      </c>
      <c r="J838" s="662" t="s">
        <v>1419</v>
      </c>
      <c r="K838" s="662"/>
      <c r="L838" s="664">
        <v>421.04999744146045</v>
      </c>
      <c r="M838" s="664">
        <v>4</v>
      </c>
      <c r="N838" s="665">
        <v>1684.1999897658418</v>
      </c>
    </row>
    <row r="839" spans="1:14" ht="14.4" customHeight="1" x14ac:dyDescent="0.3">
      <c r="A839" s="660" t="s">
        <v>572</v>
      </c>
      <c r="B839" s="661" t="s">
        <v>573</v>
      </c>
      <c r="C839" s="662" t="s">
        <v>585</v>
      </c>
      <c r="D839" s="663" t="s">
        <v>3247</v>
      </c>
      <c r="E839" s="662" t="s">
        <v>612</v>
      </c>
      <c r="F839" s="663" t="s">
        <v>3252</v>
      </c>
      <c r="G839" s="662" t="s">
        <v>625</v>
      </c>
      <c r="H839" s="662" t="s">
        <v>2724</v>
      </c>
      <c r="I839" s="662" t="s">
        <v>215</v>
      </c>
      <c r="J839" s="662" t="s">
        <v>2725</v>
      </c>
      <c r="K839" s="662"/>
      <c r="L839" s="664">
        <v>26.20999999999999</v>
      </c>
      <c r="M839" s="664">
        <v>3</v>
      </c>
      <c r="N839" s="665">
        <v>78.629999999999967</v>
      </c>
    </row>
    <row r="840" spans="1:14" ht="14.4" customHeight="1" x14ac:dyDescent="0.3">
      <c r="A840" s="660" t="s">
        <v>572</v>
      </c>
      <c r="B840" s="661" t="s">
        <v>573</v>
      </c>
      <c r="C840" s="662" t="s">
        <v>585</v>
      </c>
      <c r="D840" s="663" t="s">
        <v>3247</v>
      </c>
      <c r="E840" s="662" t="s">
        <v>612</v>
      </c>
      <c r="F840" s="663" t="s">
        <v>3252</v>
      </c>
      <c r="G840" s="662" t="s">
        <v>625</v>
      </c>
      <c r="H840" s="662" t="s">
        <v>2726</v>
      </c>
      <c r="I840" s="662" t="s">
        <v>2727</v>
      </c>
      <c r="J840" s="662" t="s">
        <v>2728</v>
      </c>
      <c r="K840" s="662"/>
      <c r="L840" s="664">
        <v>79.90007765062559</v>
      </c>
      <c r="M840" s="664">
        <v>6</v>
      </c>
      <c r="N840" s="665">
        <v>479.40046590375357</v>
      </c>
    </row>
    <row r="841" spans="1:14" ht="14.4" customHeight="1" x14ac:dyDescent="0.3">
      <c r="A841" s="660" t="s">
        <v>572</v>
      </c>
      <c r="B841" s="661" t="s">
        <v>573</v>
      </c>
      <c r="C841" s="662" t="s">
        <v>585</v>
      </c>
      <c r="D841" s="663" t="s">
        <v>3247</v>
      </c>
      <c r="E841" s="662" t="s">
        <v>612</v>
      </c>
      <c r="F841" s="663" t="s">
        <v>3252</v>
      </c>
      <c r="G841" s="662" t="s">
        <v>625</v>
      </c>
      <c r="H841" s="662" t="s">
        <v>2729</v>
      </c>
      <c r="I841" s="662" t="s">
        <v>2730</v>
      </c>
      <c r="J841" s="662" t="s">
        <v>2731</v>
      </c>
      <c r="K841" s="662" t="s">
        <v>2732</v>
      </c>
      <c r="L841" s="664">
        <v>128.83499999999995</v>
      </c>
      <c r="M841" s="664">
        <v>6</v>
      </c>
      <c r="N841" s="665">
        <v>773.00999999999976</v>
      </c>
    </row>
    <row r="842" spans="1:14" ht="14.4" customHeight="1" x14ac:dyDescent="0.3">
      <c r="A842" s="660" t="s">
        <v>572</v>
      </c>
      <c r="B842" s="661" t="s">
        <v>573</v>
      </c>
      <c r="C842" s="662" t="s">
        <v>585</v>
      </c>
      <c r="D842" s="663" t="s">
        <v>3247</v>
      </c>
      <c r="E842" s="662" t="s">
        <v>612</v>
      </c>
      <c r="F842" s="663" t="s">
        <v>3252</v>
      </c>
      <c r="G842" s="662" t="s">
        <v>625</v>
      </c>
      <c r="H842" s="662" t="s">
        <v>1430</v>
      </c>
      <c r="I842" s="662" t="s">
        <v>1431</v>
      </c>
      <c r="J842" s="662" t="s">
        <v>1428</v>
      </c>
      <c r="K842" s="662" t="s">
        <v>1432</v>
      </c>
      <c r="L842" s="664">
        <v>364.02016370915806</v>
      </c>
      <c r="M842" s="664">
        <v>11</v>
      </c>
      <c r="N842" s="665">
        <v>4004.2218008007385</v>
      </c>
    </row>
    <row r="843" spans="1:14" ht="14.4" customHeight="1" x14ac:dyDescent="0.3">
      <c r="A843" s="660" t="s">
        <v>572</v>
      </c>
      <c r="B843" s="661" t="s">
        <v>573</v>
      </c>
      <c r="C843" s="662" t="s">
        <v>585</v>
      </c>
      <c r="D843" s="663" t="s">
        <v>3247</v>
      </c>
      <c r="E843" s="662" t="s">
        <v>612</v>
      </c>
      <c r="F843" s="663" t="s">
        <v>3252</v>
      </c>
      <c r="G843" s="662" t="s">
        <v>625</v>
      </c>
      <c r="H843" s="662" t="s">
        <v>1433</v>
      </c>
      <c r="I843" s="662" t="s">
        <v>1434</v>
      </c>
      <c r="J843" s="662" t="s">
        <v>1435</v>
      </c>
      <c r="K843" s="662" t="s">
        <v>1436</v>
      </c>
      <c r="L843" s="664">
        <v>173.56</v>
      </c>
      <c r="M843" s="664">
        <v>2</v>
      </c>
      <c r="N843" s="665">
        <v>347.12</v>
      </c>
    </row>
    <row r="844" spans="1:14" ht="14.4" customHeight="1" x14ac:dyDescent="0.3">
      <c r="A844" s="660" t="s">
        <v>572</v>
      </c>
      <c r="B844" s="661" t="s">
        <v>573</v>
      </c>
      <c r="C844" s="662" t="s">
        <v>585</v>
      </c>
      <c r="D844" s="663" t="s">
        <v>3247</v>
      </c>
      <c r="E844" s="662" t="s">
        <v>612</v>
      </c>
      <c r="F844" s="663" t="s">
        <v>3252</v>
      </c>
      <c r="G844" s="662" t="s">
        <v>625</v>
      </c>
      <c r="H844" s="662" t="s">
        <v>1441</v>
      </c>
      <c r="I844" s="662" t="s">
        <v>1442</v>
      </c>
      <c r="J844" s="662" t="s">
        <v>1443</v>
      </c>
      <c r="K844" s="662" t="s">
        <v>1444</v>
      </c>
      <c r="L844" s="664">
        <v>81.390643328944435</v>
      </c>
      <c r="M844" s="664">
        <v>78.936981300000014</v>
      </c>
      <c r="N844" s="665">
        <v>6424.7316904518575</v>
      </c>
    </row>
    <row r="845" spans="1:14" ht="14.4" customHeight="1" x14ac:dyDescent="0.3">
      <c r="A845" s="660" t="s">
        <v>572</v>
      </c>
      <c r="B845" s="661" t="s">
        <v>573</v>
      </c>
      <c r="C845" s="662" t="s">
        <v>585</v>
      </c>
      <c r="D845" s="663" t="s">
        <v>3247</v>
      </c>
      <c r="E845" s="662" t="s">
        <v>612</v>
      </c>
      <c r="F845" s="663" t="s">
        <v>3252</v>
      </c>
      <c r="G845" s="662" t="s">
        <v>625</v>
      </c>
      <c r="H845" s="662" t="s">
        <v>1445</v>
      </c>
      <c r="I845" s="662" t="s">
        <v>1446</v>
      </c>
      <c r="J845" s="662" t="s">
        <v>1447</v>
      </c>
      <c r="K845" s="662" t="s">
        <v>1448</v>
      </c>
      <c r="L845" s="664">
        <v>209.33887208109351</v>
      </c>
      <c r="M845" s="664">
        <v>7.8659999999999997</v>
      </c>
      <c r="N845" s="665">
        <v>1646.6595677898815</v>
      </c>
    </row>
    <row r="846" spans="1:14" ht="14.4" customHeight="1" x14ac:dyDescent="0.3">
      <c r="A846" s="660" t="s">
        <v>572</v>
      </c>
      <c r="B846" s="661" t="s">
        <v>573</v>
      </c>
      <c r="C846" s="662" t="s">
        <v>585</v>
      </c>
      <c r="D846" s="663" t="s">
        <v>3247</v>
      </c>
      <c r="E846" s="662" t="s">
        <v>612</v>
      </c>
      <c r="F846" s="663" t="s">
        <v>3252</v>
      </c>
      <c r="G846" s="662" t="s">
        <v>625</v>
      </c>
      <c r="H846" s="662" t="s">
        <v>1449</v>
      </c>
      <c r="I846" s="662" t="s">
        <v>1450</v>
      </c>
      <c r="J846" s="662" t="s">
        <v>1447</v>
      </c>
      <c r="K846" s="662" t="s">
        <v>1451</v>
      </c>
      <c r="L846" s="664">
        <v>224.95993152896722</v>
      </c>
      <c r="M846" s="664">
        <v>1.571</v>
      </c>
      <c r="N846" s="665">
        <v>353.4120524320075</v>
      </c>
    </row>
    <row r="847" spans="1:14" ht="14.4" customHeight="1" x14ac:dyDescent="0.3">
      <c r="A847" s="660" t="s">
        <v>572</v>
      </c>
      <c r="B847" s="661" t="s">
        <v>573</v>
      </c>
      <c r="C847" s="662" t="s">
        <v>585</v>
      </c>
      <c r="D847" s="663" t="s">
        <v>3247</v>
      </c>
      <c r="E847" s="662" t="s">
        <v>612</v>
      </c>
      <c r="F847" s="663" t="s">
        <v>3252</v>
      </c>
      <c r="G847" s="662" t="s">
        <v>625</v>
      </c>
      <c r="H847" s="662" t="s">
        <v>1452</v>
      </c>
      <c r="I847" s="662" t="s">
        <v>1453</v>
      </c>
      <c r="J847" s="662" t="s">
        <v>1454</v>
      </c>
      <c r="K847" s="662" t="s">
        <v>1455</v>
      </c>
      <c r="L847" s="664">
        <v>93.780319904885232</v>
      </c>
      <c r="M847" s="664">
        <v>18</v>
      </c>
      <c r="N847" s="665">
        <v>1688.0457582879342</v>
      </c>
    </row>
    <row r="848" spans="1:14" ht="14.4" customHeight="1" x14ac:dyDescent="0.3">
      <c r="A848" s="660" t="s">
        <v>572</v>
      </c>
      <c r="B848" s="661" t="s">
        <v>573</v>
      </c>
      <c r="C848" s="662" t="s">
        <v>585</v>
      </c>
      <c r="D848" s="663" t="s">
        <v>3247</v>
      </c>
      <c r="E848" s="662" t="s">
        <v>612</v>
      </c>
      <c r="F848" s="663" t="s">
        <v>3252</v>
      </c>
      <c r="G848" s="662" t="s">
        <v>625</v>
      </c>
      <c r="H848" s="662" t="s">
        <v>1466</v>
      </c>
      <c r="I848" s="662" t="s">
        <v>1466</v>
      </c>
      <c r="J848" s="662" t="s">
        <v>1467</v>
      </c>
      <c r="K848" s="662" t="s">
        <v>1468</v>
      </c>
      <c r="L848" s="664">
        <v>359.76102336963339</v>
      </c>
      <c r="M848" s="664">
        <v>9</v>
      </c>
      <c r="N848" s="665">
        <v>3237.8492103267004</v>
      </c>
    </row>
    <row r="849" spans="1:14" ht="14.4" customHeight="1" x14ac:dyDescent="0.3">
      <c r="A849" s="660" t="s">
        <v>572</v>
      </c>
      <c r="B849" s="661" t="s">
        <v>573</v>
      </c>
      <c r="C849" s="662" t="s">
        <v>585</v>
      </c>
      <c r="D849" s="663" t="s">
        <v>3247</v>
      </c>
      <c r="E849" s="662" t="s">
        <v>612</v>
      </c>
      <c r="F849" s="663" t="s">
        <v>3252</v>
      </c>
      <c r="G849" s="662" t="s">
        <v>625</v>
      </c>
      <c r="H849" s="662" t="s">
        <v>1469</v>
      </c>
      <c r="I849" s="662" t="s">
        <v>1469</v>
      </c>
      <c r="J849" s="662" t="s">
        <v>1467</v>
      </c>
      <c r="K849" s="662" t="s">
        <v>1470</v>
      </c>
      <c r="L849" s="664">
        <v>1419.8236077714434</v>
      </c>
      <c r="M849" s="664">
        <v>1.042</v>
      </c>
      <c r="N849" s="665">
        <v>1479.456199297844</v>
      </c>
    </row>
    <row r="850" spans="1:14" ht="14.4" customHeight="1" x14ac:dyDescent="0.3">
      <c r="A850" s="660" t="s">
        <v>572</v>
      </c>
      <c r="B850" s="661" t="s">
        <v>573</v>
      </c>
      <c r="C850" s="662" t="s">
        <v>585</v>
      </c>
      <c r="D850" s="663" t="s">
        <v>3247</v>
      </c>
      <c r="E850" s="662" t="s">
        <v>612</v>
      </c>
      <c r="F850" s="663" t="s">
        <v>3252</v>
      </c>
      <c r="G850" s="662" t="s">
        <v>625</v>
      </c>
      <c r="H850" s="662" t="s">
        <v>1474</v>
      </c>
      <c r="I850" s="662" t="s">
        <v>1474</v>
      </c>
      <c r="J850" s="662" t="s">
        <v>1475</v>
      </c>
      <c r="K850" s="662" t="s">
        <v>1476</v>
      </c>
      <c r="L850" s="664">
        <v>203.21506049264093</v>
      </c>
      <c r="M850" s="664">
        <v>56.6434669</v>
      </c>
      <c r="N850" s="665">
        <v>11510.805552596405</v>
      </c>
    </row>
    <row r="851" spans="1:14" ht="14.4" customHeight="1" x14ac:dyDescent="0.3">
      <c r="A851" s="660" t="s">
        <v>572</v>
      </c>
      <c r="B851" s="661" t="s">
        <v>573</v>
      </c>
      <c r="C851" s="662" t="s">
        <v>585</v>
      </c>
      <c r="D851" s="663" t="s">
        <v>3247</v>
      </c>
      <c r="E851" s="662" t="s">
        <v>612</v>
      </c>
      <c r="F851" s="663" t="s">
        <v>3252</v>
      </c>
      <c r="G851" s="662" t="s">
        <v>625</v>
      </c>
      <c r="H851" s="662" t="s">
        <v>2733</v>
      </c>
      <c r="I851" s="662" t="s">
        <v>1478</v>
      </c>
      <c r="J851" s="662" t="s">
        <v>2734</v>
      </c>
      <c r="K851" s="662" t="s">
        <v>2363</v>
      </c>
      <c r="L851" s="664">
        <v>44413.599999999999</v>
      </c>
      <c r="M851" s="664">
        <v>1</v>
      </c>
      <c r="N851" s="665">
        <v>44413.599999999999</v>
      </c>
    </row>
    <row r="852" spans="1:14" ht="14.4" customHeight="1" x14ac:dyDescent="0.3">
      <c r="A852" s="660" t="s">
        <v>572</v>
      </c>
      <c r="B852" s="661" t="s">
        <v>573</v>
      </c>
      <c r="C852" s="662" t="s">
        <v>585</v>
      </c>
      <c r="D852" s="663" t="s">
        <v>3247</v>
      </c>
      <c r="E852" s="662" t="s">
        <v>612</v>
      </c>
      <c r="F852" s="663" t="s">
        <v>3252</v>
      </c>
      <c r="G852" s="662" t="s">
        <v>625</v>
      </c>
      <c r="H852" s="662" t="s">
        <v>1477</v>
      </c>
      <c r="I852" s="662" t="s">
        <v>1478</v>
      </c>
      <c r="J852" s="662" t="s">
        <v>1479</v>
      </c>
      <c r="K852" s="662" t="s">
        <v>1480</v>
      </c>
      <c r="L852" s="664">
        <v>355.90369066249343</v>
      </c>
      <c r="M852" s="664">
        <v>108</v>
      </c>
      <c r="N852" s="665">
        <v>38437.598591549293</v>
      </c>
    </row>
    <row r="853" spans="1:14" ht="14.4" customHeight="1" x14ac:dyDescent="0.3">
      <c r="A853" s="660" t="s">
        <v>572</v>
      </c>
      <c r="B853" s="661" t="s">
        <v>573</v>
      </c>
      <c r="C853" s="662" t="s">
        <v>585</v>
      </c>
      <c r="D853" s="663" t="s">
        <v>3247</v>
      </c>
      <c r="E853" s="662" t="s">
        <v>612</v>
      </c>
      <c r="F853" s="663" t="s">
        <v>3252</v>
      </c>
      <c r="G853" s="662" t="s">
        <v>625</v>
      </c>
      <c r="H853" s="662" t="s">
        <v>1481</v>
      </c>
      <c r="I853" s="662" t="s">
        <v>1482</v>
      </c>
      <c r="J853" s="662" t="s">
        <v>1483</v>
      </c>
      <c r="K853" s="662" t="s">
        <v>1473</v>
      </c>
      <c r="L853" s="664">
        <v>110.99980165175688</v>
      </c>
      <c r="M853" s="664">
        <v>12.500000000000002</v>
      </c>
      <c r="N853" s="665">
        <v>1387.4975206469612</v>
      </c>
    </row>
    <row r="854" spans="1:14" ht="14.4" customHeight="1" x14ac:dyDescent="0.3">
      <c r="A854" s="660" t="s">
        <v>572</v>
      </c>
      <c r="B854" s="661" t="s">
        <v>573</v>
      </c>
      <c r="C854" s="662" t="s">
        <v>585</v>
      </c>
      <c r="D854" s="663" t="s">
        <v>3247</v>
      </c>
      <c r="E854" s="662" t="s">
        <v>612</v>
      </c>
      <c r="F854" s="663" t="s">
        <v>3252</v>
      </c>
      <c r="G854" s="662" t="s">
        <v>625</v>
      </c>
      <c r="H854" s="662" t="s">
        <v>2735</v>
      </c>
      <c r="I854" s="662" t="s">
        <v>215</v>
      </c>
      <c r="J854" s="662" t="s">
        <v>2736</v>
      </c>
      <c r="K854" s="662"/>
      <c r="L854" s="664">
        <v>101.276</v>
      </c>
      <c r="M854" s="664">
        <v>5</v>
      </c>
      <c r="N854" s="665">
        <v>506.38</v>
      </c>
    </row>
    <row r="855" spans="1:14" ht="14.4" customHeight="1" x14ac:dyDescent="0.3">
      <c r="A855" s="660" t="s">
        <v>572</v>
      </c>
      <c r="B855" s="661" t="s">
        <v>573</v>
      </c>
      <c r="C855" s="662" t="s">
        <v>585</v>
      </c>
      <c r="D855" s="663" t="s">
        <v>3247</v>
      </c>
      <c r="E855" s="662" t="s">
        <v>612</v>
      </c>
      <c r="F855" s="663" t="s">
        <v>3252</v>
      </c>
      <c r="G855" s="662" t="s">
        <v>625</v>
      </c>
      <c r="H855" s="662" t="s">
        <v>1484</v>
      </c>
      <c r="I855" s="662" t="s">
        <v>1485</v>
      </c>
      <c r="J855" s="662" t="s">
        <v>1486</v>
      </c>
      <c r="K855" s="662" t="s">
        <v>1487</v>
      </c>
      <c r="L855" s="664">
        <v>100.63262161170103</v>
      </c>
      <c r="M855" s="664">
        <v>12.890107499999999</v>
      </c>
      <c r="N855" s="665">
        <v>1297.1653105816495</v>
      </c>
    </row>
    <row r="856" spans="1:14" ht="14.4" customHeight="1" x14ac:dyDescent="0.3">
      <c r="A856" s="660" t="s">
        <v>572</v>
      </c>
      <c r="B856" s="661" t="s">
        <v>573</v>
      </c>
      <c r="C856" s="662" t="s">
        <v>585</v>
      </c>
      <c r="D856" s="663" t="s">
        <v>3247</v>
      </c>
      <c r="E856" s="662" t="s">
        <v>612</v>
      </c>
      <c r="F856" s="663" t="s">
        <v>3252</v>
      </c>
      <c r="G856" s="662" t="s">
        <v>625</v>
      </c>
      <c r="H856" s="662" t="s">
        <v>2737</v>
      </c>
      <c r="I856" s="662" t="s">
        <v>2738</v>
      </c>
      <c r="J856" s="662" t="s">
        <v>2739</v>
      </c>
      <c r="K856" s="662"/>
      <c r="L856" s="664">
        <v>165.97542790106036</v>
      </c>
      <c r="M856" s="664">
        <v>7</v>
      </c>
      <c r="N856" s="665">
        <v>1161.8279953074225</v>
      </c>
    </row>
    <row r="857" spans="1:14" ht="14.4" customHeight="1" x14ac:dyDescent="0.3">
      <c r="A857" s="660" t="s">
        <v>572</v>
      </c>
      <c r="B857" s="661" t="s">
        <v>573</v>
      </c>
      <c r="C857" s="662" t="s">
        <v>585</v>
      </c>
      <c r="D857" s="663" t="s">
        <v>3247</v>
      </c>
      <c r="E857" s="662" t="s">
        <v>612</v>
      </c>
      <c r="F857" s="663" t="s">
        <v>3252</v>
      </c>
      <c r="G857" s="662" t="s">
        <v>625</v>
      </c>
      <c r="H857" s="662" t="s">
        <v>2740</v>
      </c>
      <c r="I857" s="662" t="s">
        <v>215</v>
      </c>
      <c r="J857" s="662" t="s">
        <v>2741</v>
      </c>
      <c r="K857" s="662"/>
      <c r="L857" s="664">
        <v>187.99371106325464</v>
      </c>
      <c r="M857" s="664">
        <v>4</v>
      </c>
      <c r="N857" s="665">
        <v>751.97484425301855</v>
      </c>
    </row>
    <row r="858" spans="1:14" ht="14.4" customHeight="1" x14ac:dyDescent="0.3">
      <c r="A858" s="660" t="s">
        <v>572</v>
      </c>
      <c r="B858" s="661" t="s">
        <v>573</v>
      </c>
      <c r="C858" s="662" t="s">
        <v>585</v>
      </c>
      <c r="D858" s="663" t="s">
        <v>3247</v>
      </c>
      <c r="E858" s="662" t="s">
        <v>612</v>
      </c>
      <c r="F858" s="663" t="s">
        <v>3252</v>
      </c>
      <c r="G858" s="662" t="s">
        <v>625</v>
      </c>
      <c r="H858" s="662" t="s">
        <v>2742</v>
      </c>
      <c r="I858" s="662" t="s">
        <v>2743</v>
      </c>
      <c r="J858" s="662" t="s">
        <v>2744</v>
      </c>
      <c r="K858" s="662" t="s">
        <v>2745</v>
      </c>
      <c r="L858" s="664">
        <v>148.43470105801973</v>
      </c>
      <c r="M858" s="664">
        <v>4</v>
      </c>
      <c r="N858" s="665">
        <v>593.73880423207891</v>
      </c>
    </row>
    <row r="859" spans="1:14" ht="14.4" customHeight="1" x14ac:dyDescent="0.3">
      <c r="A859" s="660" t="s">
        <v>572</v>
      </c>
      <c r="B859" s="661" t="s">
        <v>573</v>
      </c>
      <c r="C859" s="662" t="s">
        <v>585</v>
      </c>
      <c r="D859" s="663" t="s">
        <v>3247</v>
      </c>
      <c r="E859" s="662" t="s">
        <v>612</v>
      </c>
      <c r="F859" s="663" t="s">
        <v>3252</v>
      </c>
      <c r="G859" s="662" t="s">
        <v>625</v>
      </c>
      <c r="H859" s="662" t="s">
        <v>2746</v>
      </c>
      <c r="I859" s="662" t="s">
        <v>2747</v>
      </c>
      <c r="J859" s="662" t="s">
        <v>2748</v>
      </c>
      <c r="K859" s="662" t="s">
        <v>2749</v>
      </c>
      <c r="L859" s="664">
        <v>196.15999999999994</v>
      </c>
      <c r="M859" s="664">
        <v>0.8</v>
      </c>
      <c r="N859" s="665">
        <v>156.92799999999997</v>
      </c>
    </row>
    <row r="860" spans="1:14" ht="14.4" customHeight="1" x14ac:dyDescent="0.3">
      <c r="A860" s="660" t="s">
        <v>572</v>
      </c>
      <c r="B860" s="661" t="s">
        <v>573</v>
      </c>
      <c r="C860" s="662" t="s">
        <v>585</v>
      </c>
      <c r="D860" s="663" t="s">
        <v>3247</v>
      </c>
      <c r="E860" s="662" t="s">
        <v>612</v>
      </c>
      <c r="F860" s="663" t="s">
        <v>3252</v>
      </c>
      <c r="G860" s="662" t="s">
        <v>625</v>
      </c>
      <c r="H860" s="662" t="s">
        <v>1497</v>
      </c>
      <c r="I860" s="662" t="s">
        <v>1498</v>
      </c>
      <c r="J860" s="662" t="s">
        <v>1499</v>
      </c>
      <c r="K860" s="662" t="s">
        <v>1500</v>
      </c>
      <c r="L860" s="664">
        <v>29.889999999999986</v>
      </c>
      <c r="M860" s="664">
        <v>3</v>
      </c>
      <c r="N860" s="665">
        <v>89.669999999999959</v>
      </c>
    </row>
    <row r="861" spans="1:14" ht="14.4" customHeight="1" x14ac:dyDescent="0.3">
      <c r="A861" s="660" t="s">
        <v>572</v>
      </c>
      <c r="B861" s="661" t="s">
        <v>573</v>
      </c>
      <c r="C861" s="662" t="s">
        <v>585</v>
      </c>
      <c r="D861" s="663" t="s">
        <v>3247</v>
      </c>
      <c r="E861" s="662" t="s">
        <v>612</v>
      </c>
      <c r="F861" s="663" t="s">
        <v>3252</v>
      </c>
      <c r="G861" s="662" t="s">
        <v>625</v>
      </c>
      <c r="H861" s="662" t="s">
        <v>2750</v>
      </c>
      <c r="I861" s="662" t="s">
        <v>215</v>
      </c>
      <c r="J861" s="662" t="s">
        <v>2751</v>
      </c>
      <c r="K861" s="662"/>
      <c r="L861" s="664">
        <v>262.35000000000002</v>
      </c>
      <c r="M861" s="664">
        <v>4</v>
      </c>
      <c r="N861" s="665">
        <v>1049.4000000000001</v>
      </c>
    </row>
    <row r="862" spans="1:14" ht="14.4" customHeight="1" x14ac:dyDescent="0.3">
      <c r="A862" s="660" t="s">
        <v>572</v>
      </c>
      <c r="B862" s="661" t="s">
        <v>573</v>
      </c>
      <c r="C862" s="662" t="s">
        <v>585</v>
      </c>
      <c r="D862" s="663" t="s">
        <v>3247</v>
      </c>
      <c r="E862" s="662" t="s">
        <v>612</v>
      </c>
      <c r="F862" s="663" t="s">
        <v>3252</v>
      </c>
      <c r="G862" s="662" t="s">
        <v>625</v>
      </c>
      <c r="H862" s="662" t="s">
        <v>2752</v>
      </c>
      <c r="I862" s="662" t="s">
        <v>215</v>
      </c>
      <c r="J862" s="662" t="s">
        <v>2753</v>
      </c>
      <c r="K862" s="662"/>
      <c r="L862" s="664">
        <v>256.51935925803105</v>
      </c>
      <c r="M862" s="664">
        <v>3</v>
      </c>
      <c r="N862" s="665">
        <v>769.55807777409314</v>
      </c>
    </row>
    <row r="863" spans="1:14" ht="14.4" customHeight="1" x14ac:dyDescent="0.3">
      <c r="A863" s="660" t="s">
        <v>572</v>
      </c>
      <c r="B863" s="661" t="s">
        <v>573</v>
      </c>
      <c r="C863" s="662" t="s">
        <v>585</v>
      </c>
      <c r="D863" s="663" t="s">
        <v>3247</v>
      </c>
      <c r="E863" s="662" t="s">
        <v>612</v>
      </c>
      <c r="F863" s="663" t="s">
        <v>3252</v>
      </c>
      <c r="G863" s="662" t="s">
        <v>625</v>
      </c>
      <c r="H863" s="662" t="s">
        <v>2754</v>
      </c>
      <c r="I863" s="662" t="s">
        <v>2755</v>
      </c>
      <c r="J863" s="662" t="s">
        <v>2615</v>
      </c>
      <c r="K863" s="662" t="s">
        <v>2756</v>
      </c>
      <c r="L863" s="664">
        <v>4426.4787097537665</v>
      </c>
      <c r="M863" s="664">
        <v>1</v>
      </c>
      <c r="N863" s="665">
        <v>4426.4787097537665</v>
      </c>
    </row>
    <row r="864" spans="1:14" ht="14.4" customHeight="1" x14ac:dyDescent="0.3">
      <c r="A864" s="660" t="s">
        <v>572</v>
      </c>
      <c r="B864" s="661" t="s">
        <v>573</v>
      </c>
      <c r="C864" s="662" t="s">
        <v>585</v>
      </c>
      <c r="D864" s="663" t="s">
        <v>3247</v>
      </c>
      <c r="E864" s="662" t="s">
        <v>612</v>
      </c>
      <c r="F864" s="663" t="s">
        <v>3252</v>
      </c>
      <c r="G864" s="662" t="s">
        <v>625</v>
      </c>
      <c r="H864" s="662" t="s">
        <v>2757</v>
      </c>
      <c r="I864" s="662" t="s">
        <v>2757</v>
      </c>
      <c r="J864" s="662" t="s">
        <v>2758</v>
      </c>
      <c r="K864" s="662" t="s">
        <v>2759</v>
      </c>
      <c r="L864" s="664">
        <v>727.46</v>
      </c>
      <c r="M864" s="664">
        <v>1</v>
      </c>
      <c r="N864" s="665">
        <v>727.46</v>
      </c>
    </row>
    <row r="865" spans="1:14" ht="14.4" customHeight="1" x14ac:dyDescent="0.3">
      <c r="A865" s="660" t="s">
        <v>572</v>
      </c>
      <c r="B865" s="661" t="s">
        <v>573</v>
      </c>
      <c r="C865" s="662" t="s">
        <v>585</v>
      </c>
      <c r="D865" s="663" t="s">
        <v>3247</v>
      </c>
      <c r="E865" s="662" t="s">
        <v>612</v>
      </c>
      <c r="F865" s="663" t="s">
        <v>3252</v>
      </c>
      <c r="G865" s="662" t="s">
        <v>625</v>
      </c>
      <c r="H865" s="662" t="s">
        <v>1526</v>
      </c>
      <c r="I865" s="662" t="s">
        <v>1526</v>
      </c>
      <c r="J865" s="662" t="s">
        <v>1527</v>
      </c>
      <c r="K865" s="662" t="s">
        <v>1528</v>
      </c>
      <c r="L865" s="664">
        <v>993.66666666666663</v>
      </c>
      <c r="M865" s="664">
        <v>24</v>
      </c>
      <c r="N865" s="665">
        <v>23848</v>
      </c>
    </row>
    <row r="866" spans="1:14" ht="14.4" customHeight="1" x14ac:dyDescent="0.3">
      <c r="A866" s="660" t="s">
        <v>572</v>
      </c>
      <c r="B866" s="661" t="s">
        <v>573</v>
      </c>
      <c r="C866" s="662" t="s">
        <v>585</v>
      </c>
      <c r="D866" s="663" t="s">
        <v>3247</v>
      </c>
      <c r="E866" s="662" t="s">
        <v>612</v>
      </c>
      <c r="F866" s="663" t="s">
        <v>3252</v>
      </c>
      <c r="G866" s="662" t="s">
        <v>625</v>
      </c>
      <c r="H866" s="662" t="s">
        <v>1544</v>
      </c>
      <c r="I866" s="662" t="s">
        <v>1544</v>
      </c>
      <c r="J866" s="662" t="s">
        <v>1545</v>
      </c>
      <c r="K866" s="662" t="s">
        <v>1528</v>
      </c>
      <c r="L866" s="664">
        <v>1011.2662339926609</v>
      </c>
      <c r="M866" s="664">
        <v>30</v>
      </c>
      <c r="N866" s="665">
        <v>30337.987019779826</v>
      </c>
    </row>
    <row r="867" spans="1:14" ht="14.4" customHeight="1" x14ac:dyDescent="0.3">
      <c r="A867" s="660" t="s">
        <v>572</v>
      </c>
      <c r="B867" s="661" t="s">
        <v>573</v>
      </c>
      <c r="C867" s="662" t="s">
        <v>585</v>
      </c>
      <c r="D867" s="663" t="s">
        <v>3247</v>
      </c>
      <c r="E867" s="662" t="s">
        <v>612</v>
      </c>
      <c r="F867" s="663" t="s">
        <v>3252</v>
      </c>
      <c r="G867" s="662" t="s">
        <v>625</v>
      </c>
      <c r="H867" s="662" t="s">
        <v>2760</v>
      </c>
      <c r="I867" s="662" t="s">
        <v>215</v>
      </c>
      <c r="J867" s="662" t="s">
        <v>2761</v>
      </c>
      <c r="K867" s="662"/>
      <c r="L867" s="664">
        <v>28.039987377084845</v>
      </c>
      <c r="M867" s="664">
        <v>6</v>
      </c>
      <c r="N867" s="665">
        <v>168.23992426250908</v>
      </c>
    </row>
    <row r="868" spans="1:14" ht="14.4" customHeight="1" x14ac:dyDescent="0.3">
      <c r="A868" s="660" t="s">
        <v>572</v>
      </c>
      <c r="B868" s="661" t="s">
        <v>573</v>
      </c>
      <c r="C868" s="662" t="s">
        <v>585</v>
      </c>
      <c r="D868" s="663" t="s">
        <v>3247</v>
      </c>
      <c r="E868" s="662" t="s">
        <v>612</v>
      </c>
      <c r="F868" s="663" t="s">
        <v>3252</v>
      </c>
      <c r="G868" s="662" t="s">
        <v>625</v>
      </c>
      <c r="H868" s="662" t="s">
        <v>1550</v>
      </c>
      <c r="I868" s="662" t="s">
        <v>1550</v>
      </c>
      <c r="J868" s="662" t="s">
        <v>1551</v>
      </c>
      <c r="K868" s="662" t="s">
        <v>1552</v>
      </c>
      <c r="L868" s="664">
        <v>428.77941826489877</v>
      </c>
      <c r="M868" s="664">
        <v>1</v>
      </c>
      <c r="N868" s="665">
        <v>428.77941826489877</v>
      </c>
    </row>
    <row r="869" spans="1:14" ht="14.4" customHeight="1" x14ac:dyDescent="0.3">
      <c r="A869" s="660" t="s">
        <v>572</v>
      </c>
      <c r="B869" s="661" t="s">
        <v>573</v>
      </c>
      <c r="C869" s="662" t="s">
        <v>585</v>
      </c>
      <c r="D869" s="663" t="s">
        <v>3247</v>
      </c>
      <c r="E869" s="662" t="s">
        <v>612</v>
      </c>
      <c r="F869" s="663" t="s">
        <v>3252</v>
      </c>
      <c r="G869" s="662" t="s">
        <v>625</v>
      </c>
      <c r="H869" s="662" t="s">
        <v>1561</v>
      </c>
      <c r="I869" s="662" t="s">
        <v>215</v>
      </c>
      <c r="J869" s="662" t="s">
        <v>1562</v>
      </c>
      <c r="K869" s="662" t="s">
        <v>1563</v>
      </c>
      <c r="L869" s="664">
        <v>20.669959591856138</v>
      </c>
      <c r="M869" s="664">
        <v>6</v>
      </c>
      <c r="N869" s="665">
        <v>124.01975755113683</v>
      </c>
    </row>
    <row r="870" spans="1:14" ht="14.4" customHeight="1" x14ac:dyDescent="0.3">
      <c r="A870" s="660" t="s">
        <v>572</v>
      </c>
      <c r="B870" s="661" t="s">
        <v>573</v>
      </c>
      <c r="C870" s="662" t="s">
        <v>585</v>
      </c>
      <c r="D870" s="663" t="s">
        <v>3247</v>
      </c>
      <c r="E870" s="662" t="s">
        <v>612</v>
      </c>
      <c r="F870" s="663" t="s">
        <v>3252</v>
      </c>
      <c r="G870" s="662" t="s">
        <v>625</v>
      </c>
      <c r="H870" s="662" t="s">
        <v>2762</v>
      </c>
      <c r="I870" s="662" t="s">
        <v>2763</v>
      </c>
      <c r="J870" s="662" t="s">
        <v>2764</v>
      </c>
      <c r="K870" s="662" t="s">
        <v>1010</v>
      </c>
      <c r="L870" s="664">
        <v>71.09333333333332</v>
      </c>
      <c r="M870" s="664">
        <v>3</v>
      </c>
      <c r="N870" s="665">
        <v>213.27999999999997</v>
      </c>
    </row>
    <row r="871" spans="1:14" ht="14.4" customHeight="1" x14ac:dyDescent="0.3">
      <c r="A871" s="660" t="s">
        <v>572</v>
      </c>
      <c r="B871" s="661" t="s">
        <v>573</v>
      </c>
      <c r="C871" s="662" t="s">
        <v>585</v>
      </c>
      <c r="D871" s="663" t="s">
        <v>3247</v>
      </c>
      <c r="E871" s="662" t="s">
        <v>612</v>
      </c>
      <c r="F871" s="663" t="s">
        <v>3252</v>
      </c>
      <c r="G871" s="662" t="s">
        <v>625</v>
      </c>
      <c r="H871" s="662" t="s">
        <v>2765</v>
      </c>
      <c r="I871" s="662" t="s">
        <v>2765</v>
      </c>
      <c r="J871" s="662" t="s">
        <v>2766</v>
      </c>
      <c r="K871" s="662" t="s">
        <v>2767</v>
      </c>
      <c r="L871" s="664">
        <v>962.68</v>
      </c>
      <c r="M871" s="664">
        <v>1</v>
      </c>
      <c r="N871" s="665">
        <v>962.68</v>
      </c>
    </row>
    <row r="872" spans="1:14" ht="14.4" customHeight="1" x14ac:dyDescent="0.3">
      <c r="A872" s="660" t="s">
        <v>572</v>
      </c>
      <c r="B872" s="661" t="s">
        <v>573</v>
      </c>
      <c r="C872" s="662" t="s">
        <v>585</v>
      </c>
      <c r="D872" s="663" t="s">
        <v>3247</v>
      </c>
      <c r="E872" s="662" t="s">
        <v>612</v>
      </c>
      <c r="F872" s="663" t="s">
        <v>3252</v>
      </c>
      <c r="G872" s="662" t="s">
        <v>625</v>
      </c>
      <c r="H872" s="662" t="s">
        <v>2768</v>
      </c>
      <c r="I872" s="662" t="s">
        <v>2768</v>
      </c>
      <c r="J872" s="662" t="s">
        <v>2769</v>
      </c>
      <c r="K872" s="662" t="s">
        <v>2770</v>
      </c>
      <c r="L872" s="664">
        <v>1108.7655972503646</v>
      </c>
      <c r="M872" s="664">
        <v>15.1825688</v>
      </c>
      <c r="N872" s="665">
        <v>16833.909963326751</v>
      </c>
    </row>
    <row r="873" spans="1:14" ht="14.4" customHeight="1" x14ac:dyDescent="0.3">
      <c r="A873" s="660" t="s">
        <v>572</v>
      </c>
      <c r="B873" s="661" t="s">
        <v>573</v>
      </c>
      <c r="C873" s="662" t="s">
        <v>585</v>
      </c>
      <c r="D873" s="663" t="s">
        <v>3247</v>
      </c>
      <c r="E873" s="662" t="s">
        <v>612</v>
      </c>
      <c r="F873" s="663" t="s">
        <v>3252</v>
      </c>
      <c r="G873" s="662" t="s">
        <v>625</v>
      </c>
      <c r="H873" s="662" t="s">
        <v>1567</v>
      </c>
      <c r="I873" s="662" t="s">
        <v>215</v>
      </c>
      <c r="J873" s="662" t="s">
        <v>1568</v>
      </c>
      <c r="K873" s="662" t="s">
        <v>1569</v>
      </c>
      <c r="L873" s="664">
        <v>29.869970612927556</v>
      </c>
      <c r="M873" s="664">
        <v>5</v>
      </c>
      <c r="N873" s="665">
        <v>149.34985306463778</v>
      </c>
    </row>
    <row r="874" spans="1:14" ht="14.4" customHeight="1" x14ac:dyDescent="0.3">
      <c r="A874" s="660" t="s">
        <v>572</v>
      </c>
      <c r="B874" s="661" t="s">
        <v>573</v>
      </c>
      <c r="C874" s="662" t="s">
        <v>585</v>
      </c>
      <c r="D874" s="663" t="s">
        <v>3247</v>
      </c>
      <c r="E874" s="662" t="s">
        <v>612</v>
      </c>
      <c r="F874" s="663" t="s">
        <v>3252</v>
      </c>
      <c r="G874" s="662" t="s">
        <v>625</v>
      </c>
      <c r="H874" s="662" t="s">
        <v>1570</v>
      </c>
      <c r="I874" s="662" t="s">
        <v>215</v>
      </c>
      <c r="J874" s="662" t="s">
        <v>1571</v>
      </c>
      <c r="K874" s="662" t="s">
        <v>1572</v>
      </c>
      <c r="L874" s="664">
        <v>6706.9444812922584</v>
      </c>
      <c r="M874" s="664">
        <v>152</v>
      </c>
      <c r="N874" s="665">
        <v>1019455.5611564233</v>
      </c>
    </row>
    <row r="875" spans="1:14" ht="14.4" customHeight="1" x14ac:dyDescent="0.3">
      <c r="A875" s="660" t="s">
        <v>572</v>
      </c>
      <c r="B875" s="661" t="s">
        <v>573</v>
      </c>
      <c r="C875" s="662" t="s">
        <v>585</v>
      </c>
      <c r="D875" s="663" t="s">
        <v>3247</v>
      </c>
      <c r="E875" s="662" t="s">
        <v>612</v>
      </c>
      <c r="F875" s="663" t="s">
        <v>3252</v>
      </c>
      <c r="G875" s="662" t="s">
        <v>625</v>
      </c>
      <c r="H875" s="662" t="s">
        <v>2771</v>
      </c>
      <c r="I875" s="662" t="s">
        <v>2772</v>
      </c>
      <c r="J875" s="662" t="s">
        <v>2773</v>
      </c>
      <c r="K875" s="662" t="s">
        <v>2774</v>
      </c>
      <c r="L875" s="664">
        <v>35.65</v>
      </c>
      <c r="M875" s="664">
        <v>3</v>
      </c>
      <c r="N875" s="665">
        <v>106.94999999999999</v>
      </c>
    </row>
    <row r="876" spans="1:14" ht="14.4" customHeight="1" x14ac:dyDescent="0.3">
      <c r="A876" s="660" t="s">
        <v>572</v>
      </c>
      <c r="B876" s="661" t="s">
        <v>573</v>
      </c>
      <c r="C876" s="662" t="s">
        <v>585</v>
      </c>
      <c r="D876" s="663" t="s">
        <v>3247</v>
      </c>
      <c r="E876" s="662" t="s">
        <v>612</v>
      </c>
      <c r="F876" s="663" t="s">
        <v>3252</v>
      </c>
      <c r="G876" s="662" t="s">
        <v>625</v>
      </c>
      <c r="H876" s="662" t="s">
        <v>2775</v>
      </c>
      <c r="I876" s="662" t="s">
        <v>2776</v>
      </c>
      <c r="J876" s="662" t="s">
        <v>1727</v>
      </c>
      <c r="K876" s="662" t="s">
        <v>1728</v>
      </c>
      <c r="L876" s="664">
        <v>988.62</v>
      </c>
      <c r="M876" s="664">
        <v>4</v>
      </c>
      <c r="N876" s="665">
        <v>3954.48</v>
      </c>
    </row>
    <row r="877" spans="1:14" ht="14.4" customHeight="1" x14ac:dyDescent="0.3">
      <c r="A877" s="660" t="s">
        <v>572</v>
      </c>
      <c r="B877" s="661" t="s">
        <v>573</v>
      </c>
      <c r="C877" s="662" t="s">
        <v>585</v>
      </c>
      <c r="D877" s="663" t="s">
        <v>3247</v>
      </c>
      <c r="E877" s="662" t="s">
        <v>612</v>
      </c>
      <c r="F877" s="663" t="s">
        <v>3252</v>
      </c>
      <c r="G877" s="662" t="s">
        <v>625</v>
      </c>
      <c r="H877" s="662" t="s">
        <v>1580</v>
      </c>
      <c r="I877" s="662" t="s">
        <v>215</v>
      </c>
      <c r="J877" s="662" t="s">
        <v>1581</v>
      </c>
      <c r="K877" s="662"/>
      <c r="L877" s="664">
        <v>29.609968797953769</v>
      </c>
      <c r="M877" s="664">
        <v>5</v>
      </c>
      <c r="N877" s="665">
        <v>148.04984398976885</v>
      </c>
    </row>
    <row r="878" spans="1:14" ht="14.4" customHeight="1" x14ac:dyDescent="0.3">
      <c r="A878" s="660" t="s">
        <v>572</v>
      </c>
      <c r="B878" s="661" t="s">
        <v>573</v>
      </c>
      <c r="C878" s="662" t="s">
        <v>585</v>
      </c>
      <c r="D878" s="663" t="s">
        <v>3247</v>
      </c>
      <c r="E878" s="662" t="s">
        <v>612</v>
      </c>
      <c r="F878" s="663" t="s">
        <v>3252</v>
      </c>
      <c r="G878" s="662" t="s">
        <v>625</v>
      </c>
      <c r="H878" s="662" t="s">
        <v>1582</v>
      </c>
      <c r="I878" s="662" t="s">
        <v>1478</v>
      </c>
      <c r="J878" s="662" t="s">
        <v>1583</v>
      </c>
      <c r="K878" s="662" t="s">
        <v>1584</v>
      </c>
      <c r="L878" s="664">
        <v>4455.1464980920146</v>
      </c>
      <c r="M878" s="664">
        <v>12.999993199999984</v>
      </c>
      <c r="N878" s="665">
        <v>57916.874180199935</v>
      </c>
    </row>
    <row r="879" spans="1:14" ht="14.4" customHeight="1" x14ac:dyDescent="0.3">
      <c r="A879" s="660" t="s">
        <v>572</v>
      </c>
      <c r="B879" s="661" t="s">
        <v>573</v>
      </c>
      <c r="C879" s="662" t="s">
        <v>585</v>
      </c>
      <c r="D879" s="663" t="s">
        <v>3247</v>
      </c>
      <c r="E879" s="662" t="s">
        <v>612</v>
      </c>
      <c r="F879" s="663" t="s">
        <v>3252</v>
      </c>
      <c r="G879" s="662" t="s">
        <v>625</v>
      </c>
      <c r="H879" s="662" t="s">
        <v>2777</v>
      </c>
      <c r="I879" s="662" t="s">
        <v>215</v>
      </c>
      <c r="J879" s="662" t="s">
        <v>2778</v>
      </c>
      <c r="K879" s="662"/>
      <c r="L879" s="664">
        <v>26.360000000000007</v>
      </c>
      <c r="M879" s="664">
        <v>1</v>
      </c>
      <c r="N879" s="665">
        <v>26.360000000000007</v>
      </c>
    </row>
    <row r="880" spans="1:14" ht="14.4" customHeight="1" x14ac:dyDescent="0.3">
      <c r="A880" s="660" t="s">
        <v>572</v>
      </c>
      <c r="B880" s="661" t="s">
        <v>573</v>
      </c>
      <c r="C880" s="662" t="s">
        <v>585</v>
      </c>
      <c r="D880" s="663" t="s">
        <v>3247</v>
      </c>
      <c r="E880" s="662" t="s">
        <v>612</v>
      </c>
      <c r="F880" s="663" t="s">
        <v>3252</v>
      </c>
      <c r="G880" s="662" t="s">
        <v>625</v>
      </c>
      <c r="H880" s="662" t="s">
        <v>2779</v>
      </c>
      <c r="I880" s="662" t="s">
        <v>215</v>
      </c>
      <c r="J880" s="662" t="s">
        <v>2780</v>
      </c>
      <c r="K880" s="662"/>
      <c r="L880" s="664">
        <v>36.57</v>
      </c>
      <c r="M880" s="664">
        <v>1</v>
      </c>
      <c r="N880" s="665">
        <v>36.57</v>
      </c>
    </row>
    <row r="881" spans="1:14" ht="14.4" customHeight="1" x14ac:dyDescent="0.3">
      <c r="A881" s="660" t="s">
        <v>572</v>
      </c>
      <c r="B881" s="661" t="s">
        <v>573</v>
      </c>
      <c r="C881" s="662" t="s">
        <v>585</v>
      </c>
      <c r="D881" s="663" t="s">
        <v>3247</v>
      </c>
      <c r="E881" s="662" t="s">
        <v>612</v>
      </c>
      <c r="F881" s="663" t="s">
        <v>3252</v>
      </c>
      <c r="G881" s="662" t="s">
        <v>625</v>
      </c>
      <c r="H881" s="662" t="s">
        <v>2781</v>
      </c>
      <c r="I881" s="662" t="s">
        <v>215</v>
      </c>
      <c r="J881" s="662" t="s">
        <v>2782</v>
      </c>
      <c r="K881" s="662"/>
      <c r="L881" s="664">
        <v>38.030000000000015</v>
      </c>
      <c r="M881" s="664">
        <v>1</v>
      </c>
      <c r="N881" s="665">
        <v>38.030000000000015</v>
      </c>
    </row>
    <row r="882" spans="1:14" ht="14.4" customHeight="1" x14ac:dyDescent="0.3">
      <c r="A882" s="660" t="s">
        <v>572</v>
      </c>
      <c r="B882" s="661" t="s">
        <v>573</v>
      </c>
      <c r="C882" s="662" t="s">
        <v>585</v>
      </c>
      <c r="D882" s="663" t="s">
        <v>3247</v>
      </c>
      <c r="E882" s="662" t="s">
        <v>612</v>
      </c>
      <c r="F882" s="663" t="s">
        <v>3252</v>
      </c>
      <c r="G882" s="662" t="s">
        <v>625</v>
      </c>
      <c r="H882" s="662" t="s">
        <v>2783</v>
      </c>
      <c r="I882" s="662" t="s">
        <v>2783</v>
      </c>
      <c r="J882" s="662" t="s">
        <v>2784</v>
      </c>
      <c r="K882" s="662" t="s">
        <v>2785</v>
      </c>
      <c r="L882" s="664">
        <v>59591.114798738068</v>
      </c>
      <c r="M882" s="664">
        <v>4.4376249999999997</v>
      </c>
      <c r="N882" s="665">
        <v>264443.02080875001</v>
      </c>
    </row>
    <row r="883" spans="1:14" ht="14.4" customHeight="1" x14ac:dyDescent="0.3">
      <c r="A883" s="660" t="s">
        <v>572</v>
      </c>
      <c r="B883" s="661" t="s">
        <v>573</v>
      </c>
      <c r="C883" s="662" t="s">
        <v>585</v>
      </c>
      <c r="D883" s="663" t="s">
        <v>3247</v>
      </c>
      <c r="E883" s="662" t="s">
        <v>612</v>
      </c>
      <c r="F883" s="663" t="s">
        <v>3252</v>
      </c>
      <c r="G883" s="662" t="s">
        <v>625</v>
      </c>
      <c r="H883" s="662" t="s">
        <v>2786</v>
      </c>
      <c r="I883" s="662" t="s">
        <v>2787</v>
      </c>
      <c r="J883" s="662" t="s">
        <v>2788</v>
      </c>
      <c r="K883" s="662" t="s">
        <v>2789</v>
      </c>
      <c r="L883" s="664">
        <v>4676.6800000000012</v>
      </c>
      <c r="M883" s="664">
        <v>4</v>
      </c>
      <c r="N883" s="665">
        <v>18706.720000000005</v>
      </c>
    </row>
    <row r="884" spans="1:14" ht="14.4" customHeight="1" x14ac:dyDescent="0.3">
      <c r="A884" s="660" t="s">
        <v>572</v>
      </c>
      <c r="B884" s="661" t="s">
        <v>573</v>
      </c>
      <c r="C884" s="662" t="s">
        <v>585</v>
      </c>
      <c r="D884" s="663" t="s">
        <v>3247</v>
      </c>
      <c r="E884" s="662" t="s">
        <v>612</v>
      </c>
      <c r="F884" s="663" t="s">
        <v>3252</v>
      </c>
      <c r="G884" s="662" t="s">
        <v>625</v>
      </c>
      <c r="H884" s="662" t="s">
        <v>2790</v>
      </c>
      <c r="I884" s="662" t="s">
        <v>215</v>
      </c>
      <c r="J884" s="662" t="s">
        <v>2791</v>
      </c>
      <c r="K884" s="662" t="s">
        <v>2792</v>
      </c>
      <c r="L884" s="664">
        <v>422.63</v>
      </c>
      <c r="M884" s="664">
        <v>1</v>
      </c>
      <c r="N884" s="665">
        <v>422.63</v>
      </c>
    </row>
    <row r="885" spans="1:14" ht="14.4" customHeight="1" x14ac:dyDescent="0.3">
      <c r="A885" s="660" t="s">
        <v>572</v>
      </c>
      <c r="B885" s="661" t="s">
        <v>573</v>
      </c>
      <c r="C885" s="662" t="s">
        <v>585</v>
      </c>
      <c r="D885" s="663" t="s">
        <v>3247</v>
      </c>
      <c r="E885" s="662" t="s">
        <v>612</v>
      </c>
      <c r="F885" s="663" t="s">
        <v>3252</v>
      </c>
      <c r="G885" s="662" t="s">
        <v>625</v>
      </c>
      <c r="H885" s="662" t="s">
        <v>1596</v>
      </c>
      <c r="I885" s="662" t="s">
        <v>215</v>
      </c>
      <c r="J885" s="662" t="s">
        <v>1597</v>
      </c>
      <c r="K885" s="662"/>
      <c r="L885" s="664">
        <v>38.029767694232198</v>
      </c>
      <c r="M885" s="664">
        <v>2</v>
      </c>
      <c r="N885" s="665">
        <v>76.059535388464397</v>
      </c>
    </row>
    <row r="886" spans="1:14" ht="14.4" customHeight="1" x14ac:dyDescent="0.3">
      <c r="A886" s="660" t="s">
        <v>572</v>
      </c>
      <c r="B886" s="661" t="s">
        <v>573</v>
      </c>
      <c r="C886" s="662" t="s">
        <v>585</v>
      </c>
      <c r="D886" s="663" t="s">
        <v>3247</v>
      </c>
      <c r="E886" s="662" t="s">
        <v>612</v>
      </c>
      <c r="F886" s="663" t="s">
        <v>3252</v>
      </c>
      <c r="G886" s="662" t="s">
        <v>625</v>
      </c>
      <c r="H886" s="662" t="s">
        <v>1598</v>
      </c>
      <c r="I886" s="662" t="s">
        <v>215</v>
      </c>
      <c r="J886" s="662" t="s">
        <v>1599</v>
      </c>
      <c r="K886" s="662"/>
      <c r="L886" s="664">
        <v>37.7598838471161</v>
      </c>
      <c r="M886" s="664">
        <v>4</v>
      </c>
      <c r="N886" s="665">
        <v>151.0395353884644</v>
      </c>
    </row>
    <row r="887" spans="1:14" ht="14.4" customHeight="1" x14ac:dyDescent="0.3">
      <c r="A887" s="660" t="s">
        <v>572</v>
      </c>
      <c r="B887" s="661" t="s">
        <v>573</v>
      </c>
      <c r="C887" s="662" t="s">
        <v>585</v>
      </c>
      <c r="D887" s="663" t="s">
        <v>3247</v>
      </c>
      <c r="E887" s="662" t="s">
        <v>612</v>
      </c>
      <c r="F887" s="663" t="s">
        <v>3252</v>
      </c>
      <c r="G887" s="662" t="s">
        <v>625</v>
      </c>
      <c r="H887" s="662" t="s">
        <v>2364</v>
      </c>
      <c r="I887" s="662" t="s">
        <v>2365</v>
      </c>
      <c r="J887" s="662" t="s">
        <v>2366</v>
      </c>
      <c r="K887" s="662" t="s">
        <v>2367</v>
      </c>
      <c r="L887" s="664">
        <v>42579.162499999999</v>
      </c>
      <c r="M887" s="664">
        <v>4</v>
      </c>
      <c r="N887" s="665">
        <v>170316.65</v>
      </c>
    </row>
    <row r="888" spans="1:14" ht="14.4" customHeight="1" x14ac:dyDescent="0.3">
      <c r="A888" s="660" t="s">
        <v>572</v>
      </c>
      <c r="B888" s="661" t="s">
        <v>573</v>
      </c>
      <c r="C888" s="662" t="s">
        <v>585</v>
      </c>
      <c r="D888" s="663" t="s">
        <v>3247</v>
      </c>
      <c r="E888" s="662" t="s">
        <v>612</v>
      </c>
      <c r="F888" s="663" t="s">
        <v>3252</v>
      </c>
      <c r="G888" s="662" t="s">
        <v>625</v>
      </c>
      <c r="H888" s="662" t="s">
        <v>2793</v>
      </c>
      <c r="I888" s="662" t="s">
        <v>215</v>
      </c>
      <c r="J888" s="662" t="s">
        <v>2794</v>
      </c>
      <c r="K888" s="662"/>
      <c r="L888" s="664">
        <v>39.61969843808059</v>
      </c>
      <c r="M888" s="664">
        <v>3</v>
      </c>
      <c r="N888" s="665">
        <v>118.85909531424177</v>
      </c>
    </row>
    <row r="889" spans="1:14" ht="14.4" customHeight="1" x14ac:dyDescent="0.3">
      <c r="A889" s="660" t="s">
        <v>572</v>
      </c>
      <c r="B889" s="661" t="s">
        <v>573</v>
      </c>
      <c r="C889" s="662" t="s">
        <v>585</v>
      </c>
      <c r="D889" s="663" t="s">
        <v>3247</v>
      </c>
      <c r="E889" s="662" t="s">
        <v>612</v>
      </c>
      <c r="F889" s="663" t="s">
        <v>3252</v>
      </c>
      <c r="G889" s="662" t="s">
        <v>625</v>
      </c>
      <c r="H889" s="662" t="s">
        <v>2795</v>
      </c>
      <c r="I889" s="662" t="s">
        <v>2727</v>
      </c>
      <c r="J889" s="662" t="s">
        <v>2796</v>
      </c>
      <c r="K889" s="662" t="s">
        <v>2797</v>
      </c>
      <c r="L889" s="664">
        <v>40.788626190476194</v>
      </c>
      <c r="M889" s="664">
        <v>1</v>
      </c>
      <c r="N889" s="665">
        <v>40.788626190476194</v>
      </c>
    </row>
    <row r="890" spans="1:14" ht="14.4" customHeight="1" x14ac:dyDescent="0.3">
      <c r="A890" s="660" t="s">
        <v>572</v>
      </c>
      <c r="B890" s="661" t="s">
        <v>573</v>
      </c>
      <c r="C890" s="662" t="s">
        <v>585</v>
      </c>
      <c r="D890" s="663" t="s">
        <v>3247</v>
      </c>
      <c r="E890" s="662" t="s">
        <v>612</v>
      </c>
      <c r="F890" s="663" t="s">
        <v>3252</v>
      </c>
      <c r="G890" s="662" t="s">
        <v>625</v>
      </c>
      <c r="H890" s="662" t="s">
        <v>1605</v>
      </c>
      <c r="I890" s="662" t="s">
        <v>1605</v>
      </c>
      <c r="J890" s="662" t="s">
        <v>1606</v>
      </c>
      <c r="K890" s="662" t="s">
        <v>1607</v>
      </c>
      <c r="L890" s="664">
        <v>20.645333333333326</v>
      </c>
      <c r="M890" s="664">
        <v>15</v>
      </c>
      <c r="N890" s="665">
        <v>309.67999999999989</v>
      </c>
    </row>
    <row r="891" spans="1:14" ht="14.4" customHeight="1" x14ac:dyDescent="0.3">
      <c r="A891" s="660" t="s">
        <v>572</v>
      </c>
      <c r="B891" s="661" t="s">
        <v>573</v>
      </c>
      <c r="C891" s="662" t="s">
        <v>585</v>
      </c>
      <c r="D891" s="663" t="s">
        <v>3247</v>
      </c>
      <c r="E891" s="662" t="s">
        <v>612</v>
      </c>
      <c r="F891" s="663" t="s">
        <v>3252</v>
      </c>
      <c r="G891" s="662" t="s">
        <v>625</v>
      </c>
      <c r="H891" s="662" t="s">
        <v>2798</v>
      </c>
      <c r="I891" s="662" t="s">
        <v>2799</v>
      </c>
      <c r="J891" s="662" t="s">
        <v>2800</v>
      </c>
      <c r="K891" s="662" t="s">
        <v>2801</v>
      </c>
      <c r="L891" s="664">
        <v>71.42</v>
      </c>
      <c r="M891" s="664">
        <v>1</v>
      </c>
      <c r="N891" s="665">
        <v>71.42</v>
      </c>
    </row>
    <row r="892" spans="1:14" ht="14.4" customHeight="1" x14ac:dyDescent="0.3">
      <c r="A892" s="660" t="s">
        <v>572</v>
      </c>
      <c r="B892" s="661" t="s">
        <v>573</v>
      </c>
      <c r="C892" s="662" t="s">
        <v>585</v>
      </c>
      <c r="D892" s="663" t="s">
        <v>3247</v>
      </c>
      <c r="E892" s="662" t="s">
        <v>612</v>
      </c>
      <c r="F892" s="663" t="s">
        <v>3252</v>
      </c>
      <c r="G892" s="662" t="s">
        <v>625</v>
      </c>
      <c r="H892" s="662" t="s">
        <v>1620</v>
      </c>
      <c r="I892" s="662" t="s">
        <v>215</v>
      </c>
      <c r="J892" s="662" t="s">
        <v>1621</v>
      </c>
      <c r="K892" s="662"/>
      <c r="L892" s="664">
        <v>38.029999999999994</v>
      </c>
      <c r="M892" s="664">
        <v>1</v>
      </c>
      <c r="N892" s="665">
        <v>38.029999999999994</v>
      </c>
    </row>
    <row r="893" spans="1:14" ht="14.4" customHeight="1" x14ac:dyDescent="0.3">
      <c r="A893" s="660" t="s">
        <v>572</v>
      </c>
      <c r="B893" s="661" t="s">
        <v>573</v>
      </c>
      <c r="C893" s="662" t="s">
        <v>585</v>
      </c>
      <c r="D893" s="663" t="s">
        <v>3247</v>
      </c>
      <c r="E893" s="662" t="s">
        <v>612</v>
      </c>
      <c r="F893" s="663" t="s">
        <v>3252</v>
      </c>
      <c r="G893" s="662" t="s">
        <v>625</v>
      </c>
      <c r="H893" s="662" t="s">
        <v>2802</v>
      </c>
      <c r="I893" s="662" t="s">
        <v>215</v>
      </c>
      <c r="J893" s="662" t="s">
        <v>2803</v>
      </c>
      <c r="K893" s="662" t="s">
        <v>2804</v>
      </c>
      <c r="L893" s="664">
        <v>30.26</v>
      </c>
      <c r="M893" s="664">
        <v>6</v>
      </c>
      <c r="N893" s="665">
        <v>181.56</v>
      </c>
    </row>
    <row r="894" spans="1:14" ht="14.4" customHeight="1" x14ac:dyDescent="0.3">
      <c r="A894" s="660" t="s">
        <v>572</v>
      </c>
      <c r="B894" s="661" t="s">
        <v>573</v>
      </c>
      <c r="C894" s="662" t="s">
        <v>585</v>
      </c>
      <c r="D894" s="663" t="s">
        <v>3247</v>
      </c>
      <c r="E894" s="662" t="s">
        <v>612</v>
      </c>
      <c r="F894" s="663" t="s">
        <v>3252</v>
      </c>
      <c r="G894" s="662" t="s">
        <v>625</v>
      </c>
      <c r="H894" s="662" t="s">
        <v>2805</v>
      </c>
      <c r="I894" s="662" t="s">
        <v>2805</v>
      </c>
      <c r="J894" s="662" t="s">
        <v>855</v>
      </c>
      <c r="K894" s="662" t="s">
        <v>2806</v>
      </c>
      <c r="L894" s="664">
        <v>180.74999871375897</v>
      </c>
      <c r="M894" s="664">
        <v>1</v>
      </c>
      <c r="N894" s="665">
        <v>180.74999871375897</v>
      </c>
    </row>
    <row r="895" spans="1:14" ht="14.4" customHeight="1" x14ac:dyDescent="0.3">
      <c r="A895" s="660" t="s">
        <v>572</v>
      </c>
      <c r="B895" s="661" t="s">
        <v>573</v>
      </c>
      <c r="C895" s="662" t="s">
        <v>585</v>
      </c>
      <c r="D895" s="663" t="s">
        <v>3247</v>
      </c>
      <c r="E895" s="662" t="s">
        <v>612</v>
      </c>
      <c r="F895" s="663" t="s">
        <v>3252</v>
      </c>
      <c r="G895" s="662" t="s">
        <v>625</v>
      </c>
      <c r="H895" s="662" t="s">
        <v>2807</v>
      </c>
      <c r="I895" s="662" t="s">
        <v>2808</v>
      </c>
      <c r="J895" s="662" t="s">
        <v>2809</v>
      </c>
      <c r="K895" s="662" t="s">
        <v>925</v>
      </c>
      <c r="L895" s="664">
        <v>137.1994778609876</v>
      </c>
      <c r="M895" s="664">
        <v>4</v>
      </c>
      <c r="N895" s="665">
        <v>548.7979114439504</v>
      </c>
    </row>
    <row r="896" spans="1:14" ht="14.4" customHeight="1" x14ac:dyDescent="0.3">
      <c r="A896" s="660" t="s">
        <v>572</v>
      </c>
      <c r="B896" s="661" t="s">
        <v>573</v>
      </c>
      <c r="C896" s="662" t="s">
        <v>585</v>
      </c>
      <c r="D896" s="663" t="s">
        <v>3247</v>
      </c>
      <c r="E896" s="662" t="s">
        <v>612</v>
      </c>
      <c r="F896" s="663" t="s">
        <v>3252</v>
      </c>
      <c r="G896" s="662" t="s">
        <v>625</v>
      </c>
      <c r="H896" s="662" t="s">
        <v>1628</v>
      </c>
      <c r="I896" s="662" t="s">
        <v>1629</v>
      </c>
      <c r="J896" s="662" t="s">
        <v>1630</v>
      </c>
      <c r="K896" s="662" t="s">
        <v>1631</v>
      </c>
      <c r="L896" s="664">
        <v>175.55833333333331</v>
      </c>
      <c r="M896" s="664">
        <v>3</v>
      </c>
      <c r="N896" s="665">
        <v>526.67499999999995</v>
      </c>
    </row>
    <row r="897" spans="1:14" ht="14.4" customHeight="1" x14ac:dyDescent="0.3">
      <c r="A897" s="660" t="s">
        <v>572</v>
      </c>
      <c r="B897" s="661" t="s">
        <v>573</v>
      </c>
      <c r="C897" s="662" t="s">
        <v>585</v>
      </c>
      <c r="D897" s="663" t="s">
        <v>3247</v>
      </c>
      <c r="E897" s="662" t="s">
        <v>612</v>
      </c>
      <c r="F897" s="663" t="s">
        <v>3252</v>
      </c>
      <c r="G897" s="662" t="s">
        <v>625</v>
      </c>
      <c r="H897" s="662" t="s">
        <v>2810</v>
      </c>
      <c r="I897" s="662" t="s">
        <v>215</v>
      </c>
      <c r="J897" s="662" t="s">
        <v>2811</v>
      </c>
      <c r="K897" s="662"/>
      <c r="L897" s="664">
        <v>283.03999999999996</v>
      </c>
      <c r="M897" s="664">
        <v>3</v>
      </c>
      <c r="N897" s="665">
        <v>849.11999999999989</v>
      </c>
    </row>
    <row r="898" spans="1:14" ht="14.4" customHeight="1" x14ac:dyDescent="0.3">
      <c r="A898" s="660" t="s">
        <v>572</v>
      </c>
      <c r="B898" s="661" t="s">
        <v>573</v>
      </c>
      <c r="C898" s="662" t="s">
        <v>585</v>
      </c>
      <c r="D898" s="663" t="s">
        <v>3247</v>
      </c>
      <c r="E898" s="662" t="s">
        <v>612</v>
      </c>
      <c r="F898" s="663" t="s">
        <v>3252</v>
      </c>
      <c r="G898" s="662" t="s">
        <v>625</v>
      </c>
      <c r="H898" s="662" t="s">
        <v>1632</v>
      </c>
      <c r="I898" s="662" t="s">
        <v>1632</v>
      </c>
      <c r="J898" s="662" t="s">
        <v>1633</v>
      </c>
      <c r="K898" s="662" t="s">
        <v>1083</v>
      </c>
      <c r="L898" s="664">
        <v>96.131369773558873</v>
      </c>
      <c r="M898" s="664">
        <v>17</v>
      </c>
      <c r="N898" s="665">
        <v>1634.2332861505008</v>
      </c>
    </row>
    <row r="899" spans="1:14" ht="14.4" customHeight="1" x14ac:dyDescent="0.3">
      <c r="A899" s="660" t="s">
        <v>572</v>
      </c>
      <c r="B899" s="661" t="s">
        <v>573</v>
      </c>
      <c r="C899" s="662" t="s">
        <v>585</v>
      </c>
      <c r="D899" s="663" t="s">
        <v>3247</v>
      </c>
      <c r="E899" s="662" t="s">
        <v>612</v>
      </c>
      <c r="F899" s="663" t="s">
        <v>3252</v>
      </c>
      <c r="G899" s="662" t="s">
        <v>625</v>
      </c>
      <c r="H899" s="662" t="s">
        <v>1634</v>
      </c>
      <c r="I899" s="662" t="s">
        <v>1634</v>
      </c>
      <c r="J899" s="662" t="s">
        <v>1475</v>
      </c>
      <c r="K899" s="662" t="s">
        <v>1635</v>
      </c>
      <c r="L899" s="664">
        <v>199.49595695600698</v>
      </c>
      <c r="M899" s="664">
        <v>37.14470020000001</v>
      </c>
      <c r="N899" s="665">
        <v>7410.2175122429862</v>
      </c>
    </row>
    <row r="900" spans="1:14" ht="14.4" customHeight="1" x14ac:dyDescent="0.3">
      <c r="A900" s="660" t="s">
        <v>572</v>
      </c>
      <c r="B900" s="661" t="s">
        <v>573</v>
      </c>
      <c r="C900" s="662" t="s">
        <v>585</v>
      </c>
      <c r="D900" s="663" t="s">
        <v>3247</v>
      </c>
      <c r="E900" s="662" t="s">
        <v>612</v>
      </c>
      <c r="F900" s="663" t="s">
        <v>3252</v>
      </c>
      <c r="G900" s="662" t="s">
        <v>625</v>
      </c>
      <c r="H900" s="662" t="s">
        <v>1636</v>
      </c>
      <c r="I900" s="662" t="s">
        <v>1636</v>
      </c>
      <c r="J900" s="662" t="s">
        <v>1475</v>
      </c>
      <c r="K900" s="662" t="s">
        <v>1637</v>
      </c>
      <c r="L900" s="664">
        <v>310.53334649581979</v>
      </c>
      <c r="M900" s="664">
        <v>156.57943399999999</v>
      </c>
      <c r="N900" s="665">
        <v>48623.135632441343</v>
      </c>
    </row>
    <row r="901" spans="1:14" ht="14.4" customHeight="1" x14ac:dyDescent="0.3">
      <c r="A901" s="660" t="s">
        <v>572</v>
      </c>
      <c r="B901" s="661" t="s">
        <v>573</v>
      </c>
      <c r="C901" s="662" t="s">
        <v>585</v>
      </c>
      <c r="D901" s="663" t="s">
        <v>3247</v>
      </c>
      <c r="E901" s="662" t="s">
        <v>612</v>
      </c>
      <c r="F901" s="663" t="s">
        <v>3252</v>
      </c>
      <c r="G901" s="662" t="s">
        <v>625</v>
      </c>
      <c r="H901" s="662" t="s">
        <v>1640</v>
      </c>
      <c r="I901" s="662" t="s">
        <v>1478</v>
      </c>
      <c r="J901" s="662" t="s">
        <v>1641</v>
      </c>
      <c r="K901" s="662" t="s">
        <v>1642</v>
      </c>
      <c r="L901" s="664">
        <v>8287.607</v>
      </c>
      <c r="M901" s="664">
        <v>23</v>
      </c>
      <c r="N901" s="665">
        <v>190614.96099999998</v>
      </c>
    </row>
    <row r="902" spans="1:14" ht="14.4" customHeight="1" x14ac:dyDescent="0.3">
      <c r="A902" s="660" t="s">
        <v>572</v>
      </c>
      <c r="B902" s="661" t="s">
        <v>573</v>
      </c>
      <c r="C902" s="662" t="s">
        <v>585</v>
      </c>
      <c r="D902" s="663" t="s">
        <v>3247</v>
      </c>
      <c r="E902" s="662" t="s">
        <v>612</v>
      </c>
      <c r="F902" s="663" t="s">
        <v>3252</v>
      </c>
      <c r="G902" s="662" t="s">
        <v>625</v>
      </c>
      <c r="H902" s="662" t="s">
        <v>2812</v>
      </c>
      <c r="I902" s="662" t="s">
        <v>2812</v>
      </c>
      <c r="J902" s="662" t="s">
        <v>676</v>
      </c>
      <c r="K902" s="662" t="s">
        <v>2813</v>
      </c>
      <c r="L902" s="664">
        <v>58.320100000000004</v>
      </c>
      <c r="M902" s="664">
        <v>10</v>
      </c>
      <c r="N902" s="665">
        <v>583.20100000000002</v>
      </c>
    </row>
    <row r="903" spans="1:14" ht="14.4" customHeight="1" x14ac:dyDescent="0.3">
      <c r="A903" s="660" t="s">
        <v>572</v>
      </c>
      <c r="B903" s="661" t="s">
        <v>573</v>
      </c>
      <c r="C903" s="662" t="s">
        <v>585</v>
      </c>
      <c r="D903" s="663" t="s">
        <v>3247</v>
      </c>
      <c r="E903" s="662" t="s">
        <v>612</v>
      </c>
      <c r="F903" s="663" t="s">
        <v>3252</v>
      </c>
      <c r="G903" s="662" t="s">
        <v>625</v>
      </c>
      <c r="H903" s="662" t="s">
        <v>1643</v>
      </c>
      <c r="I903" s="662" t="s">
        <v>215</v>
      </c>
      <c r="J903" s="662" t="s">
        <v>1644</v>
      </c>
      <c r="K903" s="662"/>
      <c r="L903" s="664">
        <v>37.389077027133773</v>
      </c>
      <c r="M903" s="664">
        <v>1</v>
      </c>
      <c r="N903" s="665">
        <v>37.389077027133773</v>
      </c>
    </row>
    <row r="904" spans="1:14" ht="14.4" customHeight="1" x14ac:dyDescent="0.3">
      <c r="A904" s="660" t="s">
        <v>572</v>
      </c>
      <c r="B904" s="661" t="s">
        <v>573</v>
      </c>
      <c r="C904" s="662" t="s">
        <v>585</v>
      </c>
      <c r="D904" s="663" t="s">
        <v>3247</v>
      </c>
      <c r="E904" s="662" t="s">
        <v>612</v>
      </c>
      <c r="F904" s="663" t="s">
        <v>3252</v>
      </c>
      <c r="G904" s="662" t="s">
        <v>625</v>
      </c>
      <c r="H904" s="662" t="s">
        <v>2814</v>
      </c>
      <c r="I904" s="662" t="s">
        <v>215</v>
      </c>
      <c r="J904" s="662" t="s">
        <v>2815</v>
      </c>
      <c r="K904" s="662"/>
      <c r="L904" s="664">
        <v>28.519999999999992</v>
      </c>
      <c r="M904" s="664">
        <v>3</v>
      </c>
      <c r="N904" s="665">
        <v>85.559999999999974</v>
      </c>
    </row>
    <row r="905" spans="1:14" ht="14.4" customHeight="1" x14ac:dyDescent="0.3">
      <c r="A905" s="660" t="s">
        <v>572</v>
      </c>
      <c r="B905" s="661" t="s">
        <v>573</v>
      </c>
      <c r="C905" s="662" t="s">
        <v>585</v>
      </c>
      <c r="D905" s="663" t="s">
        <v>3247</v>
      </c>
      <c r="E905" s="662" t="s">
        <v>612</v>
      </c>
      <c r="F905" s="663" t="s">
        <v>3252</v>
      </c>
      <c r="G905" s="662" t="s">
        <v>625</v>
      </c>
      <c r="H905" s="662" t="s">
        <v>1645</v>
      </c>
      <c r="I905" s="662" t="s">
        <v>1645</v>
      </c>
      <c r="J905" s="662" t="s">
        <v>1646</v>
      </c>
      <c r="K905" s="662" t="s">
        <v>1647</v>
      </c>
      <c r="L905" s="664">
        <v>4284.7157974742295</v>
      </c>
      <c r="M905" s="664">
        <v>77</v>
      </c>
      <c r="N905" s="665">
        <v>329923.1164055157</v>
      </c>
    </row>
    <row r="906" spans="1:14" ht="14.4" customHeight="1" x14ac:dyDescent="0.3">
      <c r="A906" s="660" t="s">
        <v>572</v>
      </c>
      <c r="B906" s="661" t="s">
        <v>573</v>
      </c>
      <c r="C906" s="662" t="s">
        <v>585</v>
      </c>
      <c r="D906" s="663" t="s">
        <v>3247</v>
      </c>
      <c r="E906" s="662" t="s">
        <v>612</v>
      </c>
      <c r="F906" s="663" t="s">
        <v>3252</v>
      </c>
      <c r="G906" s="662" t="s">
        <v>625</v>
      </c>
      <c r="H906" s="662" t="s">
        <v>1648</v>
      </c>
      <c r="I906" s="662" t="s">
        <v>215</v>
      </c>
      <c r="J906" s="662" t="s">
        <v>1649</v>
      </c>
      <c r="K906" s="662"/>
      <c r="L906" s="664">
        <v>37.200000000000003</v>
      </c>
      <c r="M906" s="664">
        <v>5</v>
      </c>
      <c r="N906" s="665">
        <v>186</v>
      </c>
    </row>
    <row r="907" spans="1:14" ht="14.4" customHeight="1" x14ac:dyDescent="0.3">
      <c r="A907" s="660" t="s">
        <v>572</v>
      </c>
      <c r="B907" s="661" t="s">
        <v>573</v>
      </c>
      <c r="C907" s="662" t="s">
        <v>585</v>
      </c>
      <c r="D907" s="663" t="s">
        <v>3247</v>
      </c>
      <c r="E907" s="662" t="s">
        <v>612</v>
      </c>
      <c r="F907" s="663" t="s">
        <v>3252</v>
      </c>
      <c r="G907" s="662" t="s">
        <v>625</v>
      </c>
      <c r="H907" s="662" t="s">
        <v>2816</v>
      </c>
      <c r="I907" s="662" t="s">
        <v>215</v>
      </c>
      <c r="J907" s="662" t="s">
        <v>2817</v>
      </c>
      <c r="K907" s="662"/>
      <c r="L907" s="664">
        <v>37.448547374071403</v>
      </c>
      <c r="M907" s="664">
        <v>16</v>
      </c>
      <c r="N907" s="665">
        <v>599.17675798514244</v>
      </c>
    </row>
    <row r="908" spans="1:14" ht="14.4" customHeight="1" x14ac:dyDescent="0.3">
      <c r="A908" s="660" t="s">
        <v>572</v>
      </c>
      <c r="B908" s="661" t="s">
        <v>573</v>
      </c>
      <c r="C908" s="662" t="s">
        <v>585</v>
      </c>
      <c r="D908" s="663" t="s">
        <v>3247</v>
      </c>
      <c r="E908" s="662" t="s">
        <v>612</v>
      </c>
      <c r="F908" s="663" t="s">
        <v>3252</v>
      </c>
      <c r="G908" s="662" t="s">
        <v>625</v>
      </c>
      <c r="H908" s="662" t="s">
        <v>1652</v>
      </c>
      <c r="I908" s="662" t="s">
        <v>1652</v>
      </c>
      <c r="J908" s="662" t="s">
        <v>728</v>
      </c>
      <c r="K908" s="662" t="s">
        <v>1653</v>
      </c>
      <c r="L908" s="664">
        <v>537.71999999999991</v>
      </c>
      <c r="M908" s="664">
        <v>2</v>
      </c>
      <c r="N908" s="665">
        <v>1075.4399999999998</v>
      </c>
    </row>
    <row r="909" spans="1:14" ht="14.4" customHeight="1" x14ac:dyDescent="0.3">
      <c r="A909" s="660" t="s">
        <v>572</v>
      </c>
      <c r="B909" s="661" t="s">
        <v>573</v>
      </c>
      <c r="C909" s="662" t="s">
        <v>585</v>
      </c>
      <c r="D909" s="663" t="s">
        <v>3247</v>
      </c>
      <c r="E909" s="662" t="s">
        <v>612</v>
      </c>
      <c r="F909" s="663" t="s">
        <v>3252</v>
      </c>
      <c r="G909" s="662" t="s">
        <v>625</v>
      </c>
      <c r="H909" s="662" t="s">
        <v>2818</v>
      </c>
      <c r="I909" s="662" t="s">
        <v>215</v>
      </c>
      <c r="J909" s="662" t="s">
        <v>2819</v>
      </c>
      <c r="K909" s="662"/>
      <c r="L909" s="664">
        <v>41.659642704462925</v>
      </c>
      <c r="M909" s="664">
        <v>2</v>
      </c>
      <c r="N909" s="665">
        <v>83.31928540892585</v>
      </c>
    </row>
    <row r="910" spans="1:14" ht="14.4" customHeight="1" x14ac:dyDescent="0.3">
      <c r="A910" s="660" t="s">
        <v>572</v>
      </c>
      <c r="B910" s="661" t="s">
        <v>573</v>
      </c>
      <c r="C910" s="662" t="s">
        <v>585</v>
      </c>
      <c r="D910" s="663" t="s">
        <v>3247</v>
      </c>
      <c r="E910" s="662" t="s">
        <v>612</v>
      </c>
      <c r="F910" s="663" t="s">
        <v>3252</v>
      </c>
      <c r="G910" s="662" t="s">
        <v>625</v>
      </c>
      <c r="H910" s="662" t="s">
        <v>2820</v>
      </c>
      <c r="I910" s="662" t="s">
        <v>215</v>
      </c>
      <c r="J910" s="662" t="s">
        <v>2821</v>
      </c>
      <c r="K910" s="662"/>
      <c r="L910" s="664">
        <v>41.66</v>
      </c>
      <c r="M910" s="664">
        <v>1</v>
      </c>
      <c r="N910" s="665">
        <v>41.66</v>
      </c>
    </row>
    <row r="911" spans="1:14" ht="14.4" customHeight="1" x14ac:dyDescent="0.3">
      <c r="A911" s="660" t="s">
        <v>572</v>
      </c>
      <c r="B911" s="661" t="s">
        <v>573</v>
      </c>
      <c r="C911" s="662" t="s">
        <v>585</v>
      </c>
      <c r="D911" s="663" t="s">
        <v>3247</v>
      </c>
      <c r="E911" s="662" t="s">
        <v>612</v>
      </c>
      <c r="F911" s="663" t="s">
        <v>3252</v>
      </c>
      <c r="G911" s="662" t="s">
        <v>625</v>
      </c>
      <c r="H911" s="662" t="s">
        <v>1659</v>
      </c>
      <c r="I911" s="662" t="s">
        <v>215</v>
      </c>
      <c r="J911" s="662" t="s">
        <v>1660</v>
      </c>
      <c r="K911" s="662" t="s">
        <v>1661</v>
      </c>
      <c r="L911" s="664">
        <v>67.953409157800422</v>
      </c>
      <c r="M911" s="664">
        <v>4</v>
      </c>
      <c r="N911" s="665">
        <v>271.81363663120169</v>
      </c>
    </row>
    <row r="912" spans="1:14" ht="14.4" customHeight="1" x14ac:dyDescent="0.3">
      <c r="A912" s="660" t="s">
        <v>572</v>
      </c>
      <c r="B912" s="661" t="s">
        <v>573</v>
      </c>
      <c r="C912" s="662" t="s">
        <v>585</v>
      </c>
      <c r="D912" s="663" t="s">
        <v>3247</v>
      </c>
      <c r="E912" s="662" t="s">
        <v>612</v>
      </c>
      <c r="F912" s="663" t="s">
        <v>3252</v>
      </c>
      <c r="G912" s="662" t="s">
        <v>625</v>
      </c>
      <c r="H912" s="662" t="s">
        <v>2822</v>
      </c>
      <c r="I912" s="662" t="s">
        <v>2823</v>
      </c>
      <c r="J912" s="662" t="s">
        <v>2824</v>
      </c>
      <c r="K912" s="662" t="s">
        <v>2825</v>
      </c>
      <c r="L912" s="664">
        <v>133.55005924799627</v>
      </c>
      <c r="M912" s="664">
        <v>1</v>
      </c>
      <c r="N912" s="665">
        <v>133.55005924799627</v>
      </c>
    </row>
    <row r="913" spans="1:14" ht="14.4" customHeight="1" x14ac:dyDescent="0.3">
      <c r="A913" s="660" t="s">
        <v>572</v>
      </c>
      <c r="B913" s="661" t="s">
        <v>573</v>
      </c>
      <c r="C913" s="662" t="s">
        <v>585</v>
      </c>
      <c r="D913" s="663" t="s">
        <v>3247</v>
      </c>
      <c r="E913" s="662" t="s">
        <v>612</v>
      </c>
      <c r="F913" s="663" t="s">
        <v>3252</v>
      </c>
      <c r="G913" s="662" t="s">
        <v>625</v>
      </c>
      <c r="H913" s="662" t="s">
        <v>1665</v>
      </c>
      <c r="I913" s="662" t="s">
        <v>1665</v>
      </c>
      <c r="J913" s="662" t="s">
        <v>1666</v>
      </c>
      <c r="K913" s="662" t="s">
        <v>1667</v>
      </c>
      <c r="L913" s="664">
        <v>35.200000000000003</v>
      </c>
      <c r="M913" s="664">
        <v>3</v>
      </c>
      <c r="N913" s="665">
        <v>105.60000000000001</v>
      </c>
    </row>
    <row r="914" spans="1:14" ht="14.4" customHeight="1" x14ac:dyDescent="0.3">
      <c r="A914" s="660" t="s">
        <v>572</v>
      </c>
      <c r="B914" s="661" t="s">
        <v>573</v>
      </c>
      <c r="C914" s="662" t="s">
        <v>585</v>
      </c>
      <c r="D914" s="663" t="s">
        <v>3247</v>
      </c>
      <c r="E914" s="662" t="s">
        <v>612</v>
      </c>
      <c r="F914" s="663" t="s">
        <v>3252</v>
      </c>
      <c r="G914" s="662" t="s">
        <v>625</v>
      </c>
      <c r="H914" s="662" t="s">
        <v>2826</v>
      </c>
      <c r="I914" s="662" t="s">
        <v>2827</v>
      </c>
      <c r="J914" s="662" t="s">
        <v>2828</v>
      </c>
      <c r="K914" s="662" t="s">
        <v>2829</v>
      </c>
      <c r="L914" s="664">
        <v>65.689999999999984</v>
      </c>
      <c r="M914" s="664">
        <v>1</v>
      </c>
      <c r="N914" s="665">
        <v>65.689999999999984</v>
      </c>
    </row>
    <row r="915" spans="1:14" ht="14.4" customHeight="1" x14ac:dyDescent="0.3">
      <c r="A915" s="660" t="s">
        <v>572</v>
      </c>
      <c r="B915" s="661" t="s">
        <v>573</v>
      </c>
      <c r="C915" s="662" t="s">
        <v>585</v>
      </c>
      <c r="D915" s="663" t="s">
        <v>3247</v>
      </c>
      <c r="E915" s="662" t="s">
        <v>612</v>
      </c>
      <c r="F915" s="663" t="s">
        <v>3252</v>
      </c>
      <c r="G915" s="662" t="s">
        <v>625</v>
      </c>
      <c r="H915" s="662" t="s">
        <v>2830</v>
      </c>
      <c r="I915" s="662" t="s">
        <v>215</v>
      </c>
      <c r="J915" s="662" t="s">
        <v>2831</v>
      </c>
      <c r="K915" s="662"/>
      <c r="L915" s="664">
        <v>38.61</v>
      </c>
      <c r="M915" s="664">
        <v>1</v>
      </c>
      <c r="N915" s="665">
        <v>38.61</v>
      </c>
    </row>
    <row r="916" spans="1:14" ht="14.4" customHeight="1" x14ac:dyDescent="0.3">
      <c r="A916" s="660" t="s">
        <v>572</v>
      </c>
      <c r="B916" s="661" t="s">
        <v>573</v>
      </c>
      <c r="C916" s="662" t="s">
        <v>585</v>
      </c>
      <c r="D916" s="663" t="s">
        <v>3247</v>
      </c>
      <c r="E916" s="662" t="s">
        <v>612</v>
      </c>
      <c r="F916" s="663" t="s">
        <v>3252</v>
      </c>
      <c r="G916" s="662" t="s">
        <v>625</v>
      </c>
      <c r="H916" s="662" t="s">
        <v>1668</v>
      </c>
      <c r="I916" s="662" t="s">
        <v>1668</v>
      </c>
      <c r="J916" s="662" t="s">
        <v>1666</v>
      </c>
      <c r="K916" s="662" t="s">
        <v>1669</v>
      </c>
      <c r="L916" s="664">
        <v>110.00007410768274</v>
      </c>
      <c r="M916" s="664">
        <v>6</v>
      </c>
      <c r="N916" s="665">
        <v>660.00044464609641</v>
      </c>
    </row>
    <row r="917" spans="1:14" ht="14.4" customHeight="1" x14ac:dyDescent="0.3">
      <c r="A917" s="660" t="s">
        <v>572</v>
      </c>
      <c r="B917" s="661" t="s">
        <v>573</v>
      </c>
      <c r="C917" s="662" t="s">
        <v>585</v>
      </c>
      <c r="D917" s="663" t="s">
        <v>3247</v>
      </c>
      <c r="E917" s="662" t="s">
        <v>612</v>
      </c>
      <c r="F917" s="663" t="s">
        <v>3252</v>
      </c>
      <c r="G917" s="662" t="s">
        <v>625</v>
      </c>
      <c r="H917" s="662" t="s">
        <v>2832</v>
      </c>
      <c r="I917" s="662" t="s">
        <v>215</v>
      </c>
      <c r="J917" s="662" t="s">
        <v>2833</v>
      </c>
      <c r="K917" s="662"/>
      <c r="L917" s="664">
        <v>36.570000000000014</v>
      </c>
      <c r="M917" s="664">
        <v>1</v>
      </c>
      <c r="N917" s="665">
        <v>36.570000000000014</v>
      </c>
    </row>
    <row r="918" spans="1:14" ht="14.4" customHeight="1" x14ac:dyDescent="0.3">
      <c r="A918" s="660" t="s">
        <v>572</v>
      </c>
      <c r="B918" s="661" t="s">
        <v>573</v>
      </c>
      <c r="C918" s="662" t="s">
        <v>585</v>
      </c>
      <c r="D918" s="663" t="s">
        <v>3247</v>
      </c>
      <c r="E918" s="662" t="s">
        <v>612</v>
      </c>
      <c r="F918" s="663" t="s">
        <v>3252</v>
      </c>
      <c r="G918" s="662" t="s">
        <v>625</v>
      </c>
      <c r="H918" s="662" t="s">
        <v>2834</v>
      </c>
      <c r="I918" s="662" t="s">
        <v>215</v>
      </c>
      <c r="J918" s="662" t="s">
        <v>2835</v>
      </c>
      <c r="K918" s="662"/>
      <c r="L918" s="664">
        <v>37.389077027133773</v>
      </c>
      <c r="M918" s="664">
        <v>1</v>
      </c>
      <c r="N918" s="665">
        <v>37.389077027133773</v>
      </c>
    </row>
    <row r="919" spans="1:14" ht="14.4" customHeight="1" x14ac:dyDescent="0.3">
      <c r="A919" s="660" t="s">
        <v>572</v>
      </c>
      <c r="B919" s="661" t="s">
        <v>573</v>
      </c>
      <c r="C919" s="662" t="s">
        <v>585</v>
      </c>
      <c r="D919" s="663" t="s">
        <v>3247</v>
      </c>
      <c r="E919" s="662" t="s">
        <v>612</v>
      </c>
      <c r="F919" s="663" t="s">
        <v>3252</v>
      </c>
      <c r="G919" s="662" t="s">
        <v>625</v>
      </c>
      <c r="H919" s="662" t="s">
        <v>2836</v>
      </c>
      <c r="I919" s="662" t="s">
        <v>215</v>
      </c>
      <c r="J919" s="662" t="s">
        <v>2837</v>
      </c>
      <c r="K919" s="662"/>
      <c r="L919" s="664">
        <v>2329.0866666666666</v>
      </c>
      <c r="M919" s="664">
        <v>3</v>
      </c>
      <c r="N919" s="665">
        <v>6987.26</v>
      </c>
    </row>
    <row r="920" spans="1:14" ht="14.4" customHeight="1" x14ac:dyDescent="0.3">
      <c r="A920" s="660" t="s">
        <v>572</v>
      </c>
      <c r="B920" s="661" t="s">
        <v>573</v>
      </c>
      <c r="C920" s="662" t="s">
        <v>585</v>
      </c>
      <c r="D920" s="663" t="s">
        <v>3247</v>
      </c>
      <c r="E920" s="662" t="s">
        <v>612</v>
      </c>
      <c r="F920" s="663" t="s">
        <v>3252</v>
      </c>
      <c r="G920" s="662" t="s">
        <v>625</v>
      </c>
      <c r="H920" s="662" t="s">
        <v>1679</v>
      </c>
      <c r="I920" s="662" t="s">
        <v>1679</v>
      </c>
      <c r="J920" s="662" t="s">
        <v>1680</v>
      </c>
      <c r="K920" s="662" t="s">
        <v>1681</v>
      </c>
      <c r="L920" s="664">
        <v>163.33757614310301</v>
      </c>
      <c r="M920" s="664">
        <v>11.866</v>
      </c>
      <c r="N920" s="665">
        <v>1938.1636785140602</v>
      </c>
    </row>
    <row r="921" spans="1:14" ht="14.4" customHeight="1" x14ac:dyDescent="0.3">
      <c r="A921" s="660" t="s">
        <v>572</v>
      </c>
      <c r="B921" s="661" t="s">
        <v>573</v>
      </c>
      <c r="C921" s="662" t="s">
        <v>585</v>
      </c>
      <c r="D921" s="663" t="s">
        <v>3247</v>
      </c>
      <c r="E921" s="662" t="s">
        <v>612</v>
      </c>
      <c r="F921" s="663" t="s">
        <v>3252</v>
      </c>
      <c r="G921" s="662" t="s">
        <v>625</v>
      </c>
      <c r="H921" s="662" t="s">
        <v>1682</v>
      </c>
      <c r="I921" s="662" t="s">
        <v>1683</v>
      </c>
      <c r="J921" s="662" t="s">
        <v>1680</v>
      </c>
      <c r="K921" s="662" t="s">
        <v>1684</v>
      </c>
      <c r="L921" s="664">
        <v>112.94850572708047</v>
      </c>
      <c r="M921" s="664">
        <v>4.2309108000000002</v>
      </c>
      <c r="N921" s="665">
        <v>477.87505272456667</v>
      </c>
    </row>
    <row r="922" spans="1:14" ht="14.4" customHeight="1" x14ac:dyDescent="0.3">
      <c r="A922" s="660" t="s">
        <v>572</v>
      </c>
      <c r="B922" s="661" t="s">
        <v>573</v>
      </c>
      <c r="C922" s="662" t="s">
        <v>585</v>
      </c>
      <c r="D922" s="663" t="s">
        <v>3247</v>
      </c>
      <c r="E922" s="662" t="s">
        <v>612</v>
      </c>
      <c r="F922" s="663" t="s">
        <v>3252</v>
      </c>
      <c r="G922" s="662" t="s">
        <v>625</v>
      </c>
      <c r="H922" s="662" t="s">
        <v>1685</v>
      </c>
      <c r="I922" s="662" t="s">
        <v>1686</v>
      </c>
      <c r="J922" s="662" t="s">
        <v>1680</v>
      </c>
      <c r="K922" s="662" t="s">
        <v>1687</v>
      </c>
      <c r="L922" s="664">
        <v>360.85503579320567</v>
      </c>
      <c r="M922" s="664">
        <v>10.9198468</v>
      </c>
      <c r="N922" s="665">
        <v>3940.4817078703227</v>
      </c>
    </row>
    <row r="923" spans="1:14" ht="14.4" customHeight="1" x14ac:dyDescent="0.3">
      <c r="A923" s="660" t="s">
        <v>572</v>
      </c>
      <c r="B923" s="661" t="s">
        <v>573</v>
      </c>
      <c r="C923" s="662" t="s">
        <v>585</v>
      </c>
      <c r="D923" s="663" t="s">
        <v>3247</v>
      </c>
      <c r="E923" s="662" t="s">
        <v>612</v>
      </c>
      <c r="F923" s="663" t="s">
        <v>3252</v>
      </c>
      <c r="G923" s="662" t="s">
        <v>625</v>
      </c>
      <c r="H923" s="662" t="s">
        <v>1688</v>
      </c>
      <c r="I923" s="662" t="s">
        <v>1688</v>
      </c>
      <c r="J923" s="662" t="s">
        <v>1689</v>
      </c>
      <c r="K923" s="662" t="s">
        <v>1690</v>
      </c>
      <c r="L923" s="664">
        <v>84.729366988326518</v>
      </c>
      <c r="M923" s="664">
        <v>5</v>
      </c>
      <c r="N923" s="665">
        <v>423.64683494163262</v>
      </c>
    </row>
    <row r="924" spans="1:14" ht="14.4" customHeight="1" x14ac:dyDescent="0.3">
      <c r="A924" s="660" t="s">
        <v>572</v>
      </c>
      <c r="B924" s="661" t="s">
        <v>573</v>
      </c>
      <c r="C924" s="662" t="s">
        <v>585</v>
      </c>
      <c r="D924" s="663" t="s">
        <v>3247</v>
      </c>
      <c r="E924" s="662" t="s">
        <v>612</v>
      </c>
      <c r="F924" s="663" t="s">
        <v>3252</v>
      </c>
      <c r="G924" s="662" t="s">
        <v>625</v>
      </c>
      <c r="H924" s="662" t="s">
        <v>2838</v>
      </c>
      <c r="I924" s="662" t="s">
        <v>2839</v>
      </c>
      <c r="J924" s="662" t="s">
        <v>1483</v>
      </c>
      <c r="K924" s="662" t="s">
        <v>2840</v>
      </c>
      <c r="L924" s="664">
        <v>248.0616337065573</v>
      </c>
      <c r="M924" s="664">
        <v>10.002000000000002</v>
      </c>
      <c r="N924" s="665">
        <v>2481.1124603329868</v>
      </c>
    </row>
    <row r="925" spans="1:14" ht="14.4" customHeight="1" x14ac:dyDescent="0.3">
      <c r="A925" s="660" t="s">
        <v>572</v>
      </c>
      <c r="B925" s="661" t="s">
        <v>573</v>
      </c>
      <c r="C925" s="662" t="s">
        <v>585</v>
      </c>
      <c r="D925" s="663" t="s">
        <v>3247</v>
      </c>
      <c r="E925" s="662" t="s">
        <v>612</v>
      </c>
      <c r="F925" s="663" t="s">
        <v>3252</v>
      </c>
      <c r="G925" s="662" t="s">
        <v>625</v>
      </c>
      <c r="H925" s="662" t="s">
        <v>2841</v>
      </c>
      <c r="I925" s="662" t="s">
        <v>215</v>
      </c>
      <c r="J925" s="662" t="s">
        <v>2842</v>
      </c>
      <c r="K925" s="662"/>
      <c r="L925" s="664">
        <v>24.379702150164661</v>
      </c>
      <c r="M925" s="664">
        <v>3</v>
      </c>
      <c r="N925" s="665">
        <v>73.139106450493983</v>
      </c>
    </row>
    <row r="926" spans="1:14" ht="14.4" customHeight="1" x14ac:dyDescent="0.3">
      <c r="A926" s="660" t="s">
        <v>572</v>
      </c>
      <c r="B926" s="661" t="s">
        <v>573</v>
      </c>
      <c r="C926" s="662" t="s">
        <v>585</v>
      </c>
      <c r="D926" s="663" t="s">
        <v>3247</v>
      </c>
      <c r="E926" s="662" t="s">
        <v>612</v>
      </c>
      <c r="F926" s="663" t="s">
        <v>3252</v>
      </c>
      <c r="G926" s="662" t="s">
        <v>625</v>
      </c>
      <c r="H926" s="662" t="s">
        <v>1697</v>
      </c>
      <c r="I926" s="662" t="s">
        <v>215</v>
      </c>
      <c r="J926" s="662" t="s">
        <v>1698</v>
      </c>
      <c r="K926" s="662"/>
      <c r="L926" s="664">
        <v>36.569999999999993</v>
      </c>
      <c r="M926" s="664">
        <v>1</v>
      </c>
      <c r="N926" s="665">
        <v>36.569999999999993</v>
      </c>
    </row>
    <row r="927" spans="1:14" ht="14.4" customHeight="1" x14ac:dyDescent="0.3">
      <c r="A927" s="660" t="s">
        <v>572</v>
      </c>
      <c r="B927" s="661" t="s">
        <v>573</v>
      </c>
      <c r="C927" s="662" t="s">
        <v>585</v>
      </c>
      <c r="D927" s="663" t="s">
        <v>3247</v>
      </c>
      <c r="E927" s="662" t="s">
        <v>612</v>
      </c>
      <c r="F927" s="663" t="s">
        <v>3252</v>
      </c>
      <c r="G927" s="662" t="s">
        <v>625</v>
      </c>
      <c r="H927" s="662" t="s">
        <v>1699</v>
      </c>
      <c r="I927" s="662" t="s">
        <v>215</v>
      </c>
      <c r="J927" s="662" t="s">
        <v>1700</v>
      </c>
      <c r="K927" s="662"/>
      <c r="L927" s="664">
        <v>37.389077027133773</v>
      </c>
      <c r="M927" s="664">
        <v>1</v>
      </c>
      <c r="N927" s="665">
        <v>37.389077027133773</v>
      </c>
    </row>
    <row r="928" spans="1:14" ht="14.4" customHeight="1" x14ac:dyDescent="0.3">
      <c r="A928" s="660" t="s">
        <v>572</v>
      </c>
      <c r="B928" s="661" t="s">
        <v>573</v>
      </c>
      <c r="C928" s="662" t="s">
        <v>585</v>
      </c>
      <c r="D928" s="663" t="s">
        <v>3247</v>
      </c>
      <c r="E928" s="662" t="s">
        <v>612</v>
      </c>
      <c r="F928" s="663" t="s">
        <v>3252</v>
      </c>
      <c r="G928" s="662" t="s">
        <v>625</v>
      </c>
      <c r="H928" s="662" t="s">
        <v>2843</v>
      </c>
      <c r="I928" s="662" t="s">
        <v>215</v>
      </c>
      <c r="J928" s="662" t="s">
        <v>2844</v>
      </c>
      <c r="K928" s="662"/>
      <c r="L928" s="664">
        <v>52.20000000000001</v>
      </c>
      <c r="M928" s="664">
        <v>3</v>
      </c>
      <c r="N928" s="665">
        <v>156.60000000000002</v>
      </c>
    </row>
    <row r="929" spans="1:14" ht="14.4" customHeight="1" x14ac:dyDescent="0.3">
      <c r="A929" s="660" t="s">
        <v>572</v>
      </c>
      <c r="B929" s="661" t="s">
        <v>573</v>
      </c>
      <c r="C929" s="662" t="s">
        <v>585</v>
      </c>
      <c r="D929" s="663" t="s">
        <v>3247</v>
      </c>
      <c r="E929" s="662" t="s">
        <v>612</v>
      </c>
      <c r="F929" s="663" t="s">
        <v>3252</v>
      </c>
      <c r="G929" s="662" t="s">
        <v>625</v>
      </c>
      <c r="H929" s="662" t="s">
        <v>1701</v>
      </c>
      <c r="I929" s="662" t="s">
        <v>215</v>
      </c>
      <c r="J929" s="662" t="s">
        <v>1702</v>
      </c>
      <c r="K929" s="662"/>
      <c r="L929" s="664">
        <v>84.614499858944001</v>
      </c>
      <c r="M929" s="664">
        <v>4</v>
      </c>
      <c r="N929" s="665">
        <v>338.457999435776</v>
      </c>
    </row>
    <row r="930" spans="1:14" ht="14.4" customHeight="1" x14ac:dyDescent="0.3">
      <c r="A930" s="660" t="s">
        <v>572</v>
      </c>
      <c r="B930" s="661" t="s">
        <v>573</v>
      </c>
      <c r="C930" s="662" t="s">
        <v>585</v>
      </c>
      <c r="D930" s="663" t="s">
        <v>3247</v>
      </c>
      <c r="E930" s="662" t="s">
        <v>612</v>
      </c>
      <c r="F930" s="663" t="s">
        <v>3252</v>
      </c>
      <c r="G930" s="662" t="s">
        <v>625</v>
      </c>
      <c r="H930" s="662" t="s">
        <v>2845</v>
      </c>
      <c r="I930" s="662" t="s">
        <v>215</v>
      </c>
      <c r="J930" s="662" t="s">
        <v>2846</v>
      </c>
      <c r="K930" s="662"/>
      <c r="L930" s="664">
        <v>1186.3179183810364</v>
      </c>
      <c r="M930" s="664">
        <v>2</v>
      </c>
      <c r="N930" s="665">
        <v>2372.6358367620728</v>
      </c>
    </row>
    <row r="931" spans="1:14" ht="14.4" customHeight="1" x14ac:dyDescent="0.3">
      <c r="A931" s="660" t="s">
        <v>572</v>
      </c>
      <c r="B931" s="661" t="s">
        <v>573</v>
      </c>
      <c r="C931" s="662" t="s">
        <v>585</v>
      </c>
      <c r="D931" s="663" t="s">
        <v>3247</v>
      </c>
      <c r="E931" s="662" t="s">
        <v>612</v>
      </c>
      <c r="F931" s="663" t="s">
        <v>3252</v>
      </c>
      <c r="G931" s="662" t="s">
        <v>625</v>
      </c>
      <c r="H931" s="662" t="s">
        <v>2847</v>
      </c>
      <c r="I931" s="662" t="s">
        <v>215</v>
      </c>
      <c r="J931" s="662" t="s">
        <v>2848</v>
      </c>
      <c r="K931" s="662"/>
      <c r="L931" s="664">
        <v>34.818703115220671</v>
      </c>
      <c r="M931" s="664">
        <v>8</v>
      </c>
      <c r="N931" s="665">
        <v>278.54962492176537</v>
      </c>
    </row>
    <row r="932" spans="1:14" ht="14.4" customHeight="1" x14ac:dyDescent="0.3">
      <c r="A932" s="660" t="s">
        <v>572</v>
      </c>
      <c r="B932" s="661" t="s">
        <v>573</v>
      </c>
      <c r="C932" s="662" t="s">
        <v>585</v>
      </c>
      <c r="D932" s="663" t="s">
        <v>3247</v>
      </c>
      <c r="E932" s="662" t="s">
        <v>612</v>
      </c>
      <c r="F932" s="663" t="s">
        <v>3252</v>
      </c>
      <c r="G932" s="662" t="s">
        <v>625</v>
      </c>
      <c r="H932" s="662" t="s">
        <v>2849</v>
      </c>
      <c r="I932" s="662" t="s">
        <v>2849</v>
      </c>
      <c r="J932" s="662" t="s">
        <v>2850</v>
      </c>
      <c r="K932" s="662" t="s">
        <v>2851</v>
      </c>
      <c r="L932" s="664">
        <v>170.15396128039737</v>
      </c>
      <c r="M932" s="664">
        <v>4</v>
      </c>
      <c r="N932" s="665">
        <v>680.61584512158947</v>
      </c>
    </row>
    <row r="933" spans="1:14" ht="14.4" customHeight="1" x14ac:dyDescent="0.3">
      <c r="A933" s="660" t="s">
        <v>572</v>
      </c>
      <c r="B933" s="661" t="s">
        <v>573</v>
      </c>
      <c r="C933" s="662" t="s">
        <v>585</v>
      </c>
      <c r="D933" s="663" t="s">
        <v>3247</v>
      </c>
      <c r="E933" s="662" t="s">
        <v>612</v>
      </c>
      <c r="F933" s="663" t="s">
        <v>3252</v>
      </c>
      <c r="G933" s="662" t="s">
        <v>625</v>
      </c>
      <c r="H933" s="662" t="s">
        <v>1710</v>
      </c>
      <c r="I933" s="662" t="s">
        <v>215</v>
      </c>
      <c r="J933" s="662" t="s">
        <v>1711</v>
      </c>
      <c r="K933" s="662"/>
      <c r="L933" s="664">
        <v>42.059486154057659</v>
      </c>
      <c r="M933" s="664">
        <v>1</v>
      </c>
      <c r="N933" s="665">
        <v>42.059486154057659</v>
      </c>
    </row>
    <row r="934" spans="1:14" ht="14.4" customHeight="1" x14ac:dyDescent="0.3">
      <c r="A934" s="660" t="s">
        <v>572</v>
      </c>
      <c r="B934" s="661" t="s">
        <v>573</v>
      </c>
      <c r="C934" s="662" t="s">
        <v>585</v>
      </c>
      <c r="D934" s="663" t="s">
        <v>3247</v>
      </c>
      <c r="E934" s="662" t="s">
        <v>612</v>
      </c>
      <c r="F934" s="663" t="s">
        <v>3252</v>
      </c>
      <c r="G934" s="662" t="s">
        <v>625</v>
      </c>
      <c r="H934" s="662" t="s">
        <v>1716</v>
      </c>
      <c r="I934" s="662" t="s">
        <v>215</v>
      </c>
      <c r="J934" s="662" t="s">
        <v>1717</v>
      </c>
      <c r="K934" s="662"/>
      <c r="L934" s="664">
        <v>137.88999095790228</v>
      </c>
      <c r="M934" s="664">
        <v>7</v>
      </c>
      <c r="N934" s="665">
        <v>965.22993670531605</v>
      </c>
    </row>
    <row r="935" spans="1:14" ht="14.4" customHeight="1" x14ac:dyDescent="0.3">
      <c r="A935" s="660" t="s">
        <v>572</v>
      </c>
      <c r="B935" s="661" t="s">
        <v>573</v>
      </c>
      <c r="C935" s="662" t="s">
        <v>585</v>
      </c>
      <c r="D935" s="663" t="s">
        <v>3247</v>
      </c>
      <c r="E935" s="662" t="s">
        <v>612</v>
      </c>
      <c r="F935" s="663" t="s">
        <v>3252</v>
      </c>
      <c r="G935" s="662" t="s">
        <v>625</v>
      </c>
      <c r="H935" s="662" t="s">
        <v>1718</v>
      </c>
      <c r="I935" s="662" t="s">
        <v>215</v>
      </c>
      <c r="J935" s="662" t="s">
        <v>1719</v>
      </c>
      <c r="K935" s="662" t="s">
        <v>1720</v>
      </c>
      <c r="L935" s="664">
        <v>206.98866666666672</v>
      </c>
      <c r="M935" s="664">
        <v>6</v>
      </c>
      <c r="N935" s="665">
        <v>1241.9320000000002</v>
      </c>
    </row>
    <row r="936" spans="1:14" ht="14.4" customHeight="1" x14ac:dyDescent="0.3">
      <c r="A936" s="660" t="s">
        <v>572</v>
      </c>
      <c r="B936" s="661" t="s">
        <v>573</v>
      </c>
      <c r="C936" s="662" t="s">
        <v>585</v>
      </c>
      <c r="D936" s="663" t="s">
        <v>3247</v>
      </c>
      <c r="E936" s="662" t="s">
        <v>612</v>
      </c>
      <c r="F936" s="663" t="s">
        <v>3252</v>
      </c>
      <c r="G936" s="662" t="s">
        <v>625</v>
      </c>
      <c r="H936" s="662" t="s">
        <v>2852</v>
      </c>
      <c r="I936" s="662" t="s">
        <v>2852</v>
      </c>
      <c r="J936" s="662" t="s">
        <v>2853</v>
      </c>
      <c r="K936" s="662" t="s">
        <v>2854</v>
      </c>
      <c r="L936" s="664">
        <v>59.08</v>
      </c>
      <c r="M936" s="664">
        <v>1</v>
      </c>
      <c r="N936" s="665">
        <v>59.08</v>
      </c>
    </row>
    <row r="937" spans="1:14" ht="14.4" customHeight="1" x14ac:dyDescent="0.3">
      <c r="A937" s="660" t="s">
        <v>572</v>
      </c>
      <c r="B937" s="661" t="s">
        <v>573</v>
      </c>
      <c r="C937" s="662" t="s">
        <v>585</v>
      </c>
      <c r="D937" s="663" t="s">
        <v>3247</v>
      </c>
      <c r="E937" s="662" t="s">
        <v>612</v>
      </c>
      <c r="F937" s="663" t="s">
        <v>3252</v>
      </c>
      <c r="G937" s="662" t="s">
        <v>625</v>
      </c>
      <c r="H937" s="662" t="s">
        <v>2855</v>
      </c>
      <c r="I937" s="662" t="s">
        <v>215</v>
      </c>
      <c r="J937" s="662" t="s">
        <v>2856</v>
      </c>
      <c r="K937" s="662"/>
      <c r="L937" s="664">
        <v>41.66</v>
      </c>
      <c r="M937" s="664">
        <v>1</v>
      </c>
      <c r="N937" s="665">
        <v>41.66</v>
      </c>
    </row>
    <row r="938" spans="1:14" ht="14.4" customHeight="1" x14ac:dyDescent="0.3">
      <c r="A938" s="660" t="s">
        <v>572</v>
      </c>
      <c r="B938" s="661" t="s">
        <v>573</v>
      </c>
      <c r="C938" s="662" t="s">
        <v>585</v>
      </c>
      <c r="D938" s="663" t="s">
        <v>3247</v>
      </c>
      <c r="E938" s="662" t="s">
        <v>612</v>
      </c>
      <c r="F938" s="663" t="s">
        <v>3252</v>
      </c>
      <c r="G938" s="662" t="s">
        <v>625</v>
      </c>
      <c r="H938" s="662" t="s">
        <v>2857</v>
      </c>
      <c r="I938" s="662" t="s">
        <v>215</v>
      </c>
      <c r="J938" s="662" t="s">
        <v>2858</v>
      </c>
      <c r="K938" s="662"/>
      <c r="L938" s="664">
        <v>41.66</v>
      </c>
      <c r="M938" s="664">
        <v>1</v>
      </c>
      <c r="N938" s="665">
        <v>41.66</v>
      </c>
    </row>
    <row r="939" spans="1:14" ht="14.4" customHeight="1" x14ac:dyDescent="0.3">
      <c r="A939" s="660" t="s">
        <v>572</v>
      </c>
      <c r="B939" s="661" t="s">
        <v>573</v>
      </c>
      <c r="C939" s="662" t="s">
        <v>585</v>
      </c>
      <c r="D939" s="663" t="s">
        <v>3247</v>
      </c>
      <c r="E939" s="662" t="s">
        <v>612</v>
      </c>
      <c r="F939" s="663" t="s">
        <v>3252</v>
      </c>
      <c r="G939" s="662" t="s">
        <v>625</v>
      </c>
      <c r="H939" s="662" t="s">
        <v>1726</v>
      </c>
      <c r="I939" s="662" t="s">
        <v>1726</v>
      </c>
      <c r="J939" s="662" t="s">
        <v>1727</v>
      </c>
      <c r="K939" s="662" t="s">
        <v>1728</v>
      </c>
      <c r="L939" s="664">
        <v>959.45285714285706</v>
      </c>
      <c r="M939" s="664">
        <v>7</v>
      </c>
      <c r="N939" s="665">
        <v>6716.1699999999992</v>
      </c>
    </row>
    <row r="940" spans="1:14" ht="14.4" customHeight="1" x14ac:dyDescent="0.3">
      <c r="A940" s="660" t="s">
        <v>572</v>
      </c>
      <c r="B940" s="661" t="s">
        <v>573</v>
      </c>
      <c r="C940" s="662" t="s">
        <v>585</v>
      </c>
      <c r="D940" s="663" t="s">
        <v>3247</v>
      </c>
      <c r="E940" s="662" t="s">
        <v>612</v>
      </c>
      <c r="F940" s="663" t="s">
        <v>3252</v>
      </c>
      <c r="G940" s="662" t="s">
        <v>625</v>
      </c>
      <c r="H940" s="662" t="s">
        <v>1740</v>
      </c>
      <c r="I940" s="662" t="s">
        <v>215</v>
      </c>
      <c r="J940" s="662" t="s">
        <v>1741</v>
      </c>
      <c r="K940" s="662"/>
      <c r="L940" s="664">
        <v>316.74918928916549</v>
      </c>
      <c r="M940" s="664">
        <v>6</v>
      </c>
      <c r="N940" s="665">
        <v>1900.4951357349928</v>
      </c>
    </row>
    <row r="941" spans="1:14" ht="14.4" customHeight="1" x14ac:dyDescent="0.3">
      <c r="A941" s="660" t="s">
        <v>572</v>
      </c>
      <c r="B941" s="661" t="s">
        <v>573</v>
      </c>
      <c r="C941" s="662" t="s">
        <v>585</v>
      </c>
      <c r="D941" s="663" t="s">
        <v>3247</v>
      </c>
      <c r="E941" s="662" t="s">
        <v>612</v>
      </c>
      <c r="F941" s="663" t="s">
        <v>3252</v>
      </c>
      <c r="G941" s="662" t="s">
        <v>625</v>
      </c>
      <c r="H941" s="662" t="s">
        <v>1742</v>
      </c>
      <c r="I941" s="662" t="s">
        <v>215</v>
      </c>
      <c r="J941" s="662" t="s">
        <v>1743</v>
      </c>
      <c r="K941" s="662"/>
      <c r="L941" s="664">
        <v>315.35841204968881</v>
      </c>
      <c r="M941" s="664">
        <v>8</v>
      </c>
      <c r="N941" s="665">
        <v>2522.8672963975105</v>
      </c>
    </row>
    <row r="942" spans="1:14" ht="14.4" customHeight="1" x14ac:dyDescent="0.3">
      <c r="A942" s="660" t="s">
        <v>572</v>
      </c>
      <c r="B942" s="661" t="s">
        <v>573</v>
      </c>
      <c r="C942" s="662" t="s">
        <v>585</v>
      </c>
      <c r="D942" s="663" t="s">
        <v>3247</v>
      </c>
      <c r="E942" s="662" t="s">
        <v>612</v>
      </c>
      <c r="F942" s="663" t="s">
        <v>3252</v>
      </c>
      <c r="G942" s="662" t="s">
        <v>625</v>
      </c>
      <c r="H942" s="662" t="s">
        <v>2859</v>
      </c>
      <c r="I942" s="662" t="s">
        <v>2859</v>
      </c>
      <c r="J942" s="662" t="s">
        <v>2860</v>
      </c>
      <c r="K942" s="662" t="s">
        <v>1938</v>
      </c>
      <c r="L942" s="664">
        <v>192.42000885019269</v>
      </c>
      <c r="M942" s="664">
        <v>2</v>
      </c>
      <c r="N942" s="665">
        <v>384.84001770038537</v>
      </c>
    </row>
    <row r="943" spans="1:14" ht="14.4" customHeight="1" x14ac:dyDescent="0.3">
      <c r="A943" s="660" t="s">
        <v>572</v>
      </c>
      <c r="B943" s="661" t="s">
        <v>573</v>
      </c>
      <c r="C943" s="662" t="s">
        <v>585</v>
      </c>
      <c r="D943" s="663" t="s">
        <v>3247</v>
      </c>
      <c r="E943" s="662" t="s">
        <v>612</v>
      </c>
      <c r="F943" s="663" t="s">
        <v>3252</v>
      </c>
      <c r="G943" s="662" t="s">
        <v>625</v>
      </c>
      <c r="H943" s="662" t="s">
        <v>2861</v>
      </c>
      <c r="I943" s="662" t="s">
        <v>215</v>
      </c>
      <c r="J943" s="662" t="s">
        <v>2862</v>
      </c>
      <c r="K943" s="662"/>
      <c r="L943" s="664">
        <v>38.030000000000015</v>
      </c>
      <c r="M943" s="664">
        <v>1</v>
      </c>
      <c r="N943" s="665">
        <v>38.030000000000015</v>
      </c>
    </row>
    <row r="944" spans="1:14" ht="14.4" customHeight="1" x14ac:dyDescent="0.3">
      <c r="A944" s="660" t="s">
        <v>572</v>
      </c>
      <c r="B944" s="661" t="s">
        <v>573</v>
      </c>
      <c r="C944" s="662" t="s">
        <v>585</v>
      </c>
      <c r="D944" s="663" t="s">
        <v>3247</v>
      </c>
      <c r="E944" s="662" t="s">
        <v>612</v>
      </c>
      <c r="F944" s="663" t="s">
        <v>3252</v>
      </c>
      <c r="G944" s="662" t="s">
        <v>625</v>
      </c>
      <c r="H944" s="662" t="s">
        <v>2863</v>
      </c>
      <c r="I944" s="662" t="s">
        <v>215</v>
      </c>
      <c r="J944" s="662" t="s">
        <v>2864</v>
      </c>
      <c r="K944" s="662"/>
      <c r="L944" s="664">
        <v>28.956998892638065</v>
      </c>
      <c r="M944" s="664">
        <v>6</v>
      </c>
      <c r="N944" s="665">
        <v>173.74199335582838</v>
      </c>
    </row>
    <row r="945" spans="1:14" ht="14.4" customHeight="1" x14ac:dyDescent="0.3">
      <c r="A945" s="660" t="s">
        <v>572</v>
      </c>
      <c r="B945" s="661" t="s">
        <v>573</v>
      </c>
      <c r="C945" s="662" t="s">
        <v>585</v>
      </c>
      <c r="D945" s="663" t="s">
        <v>3247</v>
      </c>
      <c r="E945" s="662" t="s">
        <v>612</v>
      </c>
      <c r="F945" s="663" t="s">
        <v>3252</v>
      </c>
      <c r="G945" s="662" t="s">
        <v>625</v>
      </c>
      <c r="H945" s="662" t="s">
        <v>2865</v>
      </c>
      <c r="I945" s="662" t="s">
        <v>215</v>
      </c>
      <c r="J945" s="662" t="s">
        <v>2866</v>
      </c>
      <c r="K945" s="662"/>
      <c r="L945" s="664">
        <v>46.329882418992987</v>
      </c>
      <c r="M945" s="664">
        <v>2</v>
      </c>
      <c r="N945" s="665">
        <v>92.659764837985975</v>
      </c>
    </row>
    <row r="946" spans="1:14" ht="14.4" customHeight="1" x14ac:dyDescent="0.3">
      <c r="A946" s="660" t="s">
        <v>572</v>
      </c>
      <c r="B946" s="661" t="s">
        <v>573</v>
      </c>
      <c r="C946" s="662" t="s">
        <v>585</v>
      </c>
      <c r="D946" s="663" t="s">
        <v>3247</v>
      </c>
      <c r="E946" s="662" t="s">
        <v>612</v>
      </c>
      <c r="F946" s="663" t="s">
        <v>3252</v>
      </c>
      <c r="G946" s="662" t="s">
        <v>625</v>
      </c>
      <c r="H946" s="662" t="s">
        <v>1744</v>
      </c>
      <c r="I946" s="662" t="s">
        <v>215</v>
      </c>
      <c r="J946" s="662" t="s">
        <v>1745</v>
      </c>
      <c r="K946" s="662" t="s">
        <v>1746</v>
      </c>
      <c r="L946" s="664">
        <v>83.768283645144251</v>
      </c>
      <c r="M946" s="664">
        <v>4</v>
      </c>
      <c r="N946" s="665">
        <v>335.073134580577</v>
      </c>
    </row>
    <row r="947" spans="1:14" ht="14.4" customHeight="1" x14ac:dyDescent="0.3">
      <c r="A947" s="660" t="s">
        <v>572</v>
      </c>
      <c r="B947" s="661" t="s">
        <v>573</v>
      </c>
      <c r="C947" s="662" t="s">
        <v>585</v>
      </c>
      <c r="D947" s="663" t="s">
        <v>3247</v>
      </c>
      <c r="E947" s="662" t="s">
        <v>612</v>
      </c>
      <c r="F947" s="663" t="s">
        <v>3252</v>
      </c>
      <c r="G947" s="662" t="s">
        <v>1755</v>
      </c>
      <c r="H947" s="662" t="s">
        <v>1756</v>
      </c>
      <c r="I947" s="662" t="s">
        <v>1757</v>
      </c>
      <c r="J947" s="662" t="s">
        <v>1758</v>
      </c>
      <c r="K947" s="662" t="s">
        <v>1759</v>
      </c>
      <c r="L947" s="664">
        <v>158.43900118996388</v>
      </c>
      <c r="M947" s="664">
        <v>14</v>
      </c>
      <c r="N947" s="665">
        <v>2218.1460166594943</v>
      </c>
    </row>
    <row r="948" spans="1:14" ht="14.4" customHeight="1" x14ac:dyDescent="0.3">
      <c r="A948" s="660" t="s">
        <v>572</v>
      </c>
      <c r="B948" s="661" t="s">
        <v>573</v>
      </c>
      <c r="C948" s="662" t="s">
        <v>585</v>
      </c>
      <c r="D948" s="663" t="s">
        <v>3247</v>
      </c>
      <c r="E948" s="662" t="s">
        <v>612</v>
      </c>
      <c r="F948" s="663" t="s">
        <v>3252</v>
      </c>
      <c r="G948" s="662" t="s">
        <v>1755</v>
      </c>
      <c r="H948" s="662" t="s">
        <v>1760</v>
      </c>
      <c r="I948" s="662" t="s">
        <v>1761</v>
      </c>
      <c r="J948" s="662" t="s">
        <v>1762</v>
      </c>
      <c r="K948" s="662" t="s">
        <v>1763</v>
      </c>
      <c r="L948" s="664">
        <v>34.782745342534156</v>
      </c>
      <c r="M948" s="664">
        <v>170</v>
      </c>
      <c r="N948" s="665">
        <v>5913.0667082308064</v>
      </c>
    </row>
    <row r="949" spans="1:14" ht="14.4" customHeight="1" x14ac:dyDescent="0.3">
      <c r="A949" s="660" t="s">
        <v>572</v>
      </c>
      <c r="B949" s="661" t="s">
        <v>573</v>
      </c>
      <c r="C949" s="662" t="s">
        <v>585</v>
      </c>
      <c r="D949" s="663" t="s">
        <v>3247</v>
      </c>
      <c r="E949" s="662" t="s">
        <v>612</v>
      </c>
      <c r="F949" s="663" t="s">
        <v>3252</v>
      </c>
      <c r="G949" s="662" t="s">
        <v>1755</v>
      </c>
      <c r="H949" s="662" t="s">
        <v>2867</v>
      </c>
      <c r="I949" s="662" t="s">
        <v>2868</v>
      </c>
      <c r="J949" s="662" t="s">
        <v>2869</v>
      </c>
      <c r="K949" s="662" t="s">
        <v>2870</v>
      </c>
      <c r="L949" s="664">
        <v>105.12926771651631</v>
      </c>
      <c r="M949" s="664">
        <v>6</v>
      </c>
      <c r="N949" s="665">
        <v>630.77560629909783</v>
      </c>
    </row>
    <row r="950" spans="1:14" ht="14.4" customHeight="1" x14ac:dyDescent="0.3">
      <c r="A950" s="660" t="s">
        <v>572</v>
      </c>
      <c r="B950" s="661" t="s">
        <v>573</v>
      </c>
      <c r="C950" s="662" t="s">
        <v>585</v>
      </c>
      <c r="D950" s="663" t="s">
        <v>3247</v>
      </c>
      <c r="E950" s="662" t="s">
        <v>612</v>
      </c>
      <c r="F950" s="663" t="s">
        <v>3252</v>
      </c>
      <c r="G950" s="662" t="s">
        <v>1755</v>
      </c>
      <c r="H950" s="662" t="s">
        <v>1768</v>
      </c>
      <c r="I950" s="662" t="s">
        <v>1769</v>
      </c>
      <c r="J950" s="662" t="s">
        <v>1770</v>
      </c>
      <c r="K950" s="662" t="s">
        <v>1771</v>
      </c>
      <c r="L950" s="664">
        <v>117.7000021856235</v>
      </c>
      <c r="M950" s="664">
        <v>1</v>
      </c>
      <c r="N950" s="665">
        <v>117.7000021856235</v>
      </c>
    </row>
    <row r="951" spans="1:14" ht="14.4" customHeight="1" x14ac:dyDescent="0.3">
      <c r="A951" s="660" t="s">
        <v>572</v>
      </c>
      <c r="B951" s="661" t="s">
        <v>573</v>
      </c>
      <c r="C951" s="662" t="s">
        <v>585</v>
      </c>
      <c r="D951" s="663" t="s">
        <v>3247</v>
      </c>
      <c r="E951" s="662" t="s">
        <v>612</v>
      </c>
      <c r="F951" s="663" t="s">
        <v>3252</v>
      </c>
      <c r="G951" s="662" t="s">
        <v>1755</v>
      </c>
      <c r="H951" s="662" t="s">
        <v>2871</v>
      </c>
      <c r="I951" s="662" t="s">
        <v>2872</v>
      </c>
      <c r="J951" s="662" t="s">
        <v>1952</v>
      </c>
      <c r="K951" s="662" t="s">
        <v>2873</v>
      </c>
      <c r="L951" s="664">
        <v>198.74937036878464</v>
      </c>
      <c r="M951" s="664">
        <v>4</v>
      </c>
      <c r="N951" s="665">
        <v>794.99748147513856</v>
      </c>
    </row>
    <row r="952" spans="1:14" ht="14.4" customHeight="1" x14ac:dyDescent="0.3">
      <c r="A952" s="660" t="s">
        <v>572</v>
      </c>
      <c r="B952" s="661" t="s">
        <v>573</v>
      </c>
      <c r="C952" s="662" t="s">
        <v>585</v>
      </c>
      <c r="D952" s="663" t="s">
        <v>3247</v>
      </c>
      <c r="E952" s="662" t="s">
        <v>612</v>
      </c>
      <c r="F952" s="663" t="s">
        <v>3252</v>
      </c>
      <c r="G952" s="662" t="s">
        <v>1755</v>
      </c>
      <c r="H952" s="662" t="s">
        <v>1779</v>
      </c>
      <c r="I952" s="662" t="s">
        <v>1780</v>
      </c>
      <c r="J952" s="662" t="s">
        <v>1781</v>
      </c>
      <c r="K952" s="662" t="s">
        <v>1782</v>
      </c>
      <c r="L952" s="664">
        <v>630.66048387096771</v>
      </c>
      <c r="M952" s="664">
        <v>31</v>
      </c>
      <c r="N952" s="665">
        <v>19550.474999999999</v>
      </c>
    </row>
    <row r="953" spans="1:14" ht="14.4" customHeight="1" x14ac:dyDescent="0.3">
      <c r="A953" s="660" t="s">
        <v>572</v>
      </c>
      <c r="B953" s="661" t="s">
        <v>573</v>
      </c>
      <c r="C953" s="662" t="s">
        <v>585</v>
      </c>
      <c r="D953" s="663" t="s">
        <v>3247</v>
      </c>
      <c r="E953" s="662" t="s">
        <v>612</v>
      </c>
      <c r="F953" s="663" t="s">
        <v>3252</v>
      </c>
      <c r="G953" s="662" t="s">
        <v>1755</v>
      </c>
      <c r="H953" s="662" t="s">
        <v>1783</v>
      </c>
      <c r="I953" s="662" t="s">
        <v>1784</v>
      </c>
      <c r="J953" s="662" t="s">
        <v>1781</v>
      </c>
      <c r="K953" s="662" t="s">
        <v>1785</v>
      </c>
      <c r="L953" s="664">
        <v>721.19999999999993</v>
      </c>
      <c r="M953" s="664">
        <v>12</v>
      </c>
      <c r="N953" s="665">
        <v>8654.4</v>
      </c>
    </row>
    <row r="954" spans="1:14" ht="14.4" customHeight="1" x14ac:dyDescent="0.3">
      <c r="A954" s="660" t="s">
        <v>572</v>
      </c>
      <c r="B954" s="661" t="s">
        <v>573</v>
      </c>
      <c r="C954" s="662" t="s">
        <v>585</v>
      </c>
      <c r="D954" s="663" t="s">
        <v>3247</v>
      </c>
      <c r="E954" s="662" t="s">
        <v>612</v>
      </c>
      <c r="F954" s="663" t="s">
        <v>3252</v>
      </c>
      <c r="G954" s="662" t="s">
        <v>1755</v>
      </c>
      <c r="H954" s="662" t="s">
        <v>1789</v>
      </c>
      <c r="I954" s="662" t="s">
        <v>1790</v>
      </c>
      <c r="J954" s="662" t="s">
        <v>1791</v>
      </c>
      <c r="K954" s="662" t="s">
        <v>1792</v>
      </c>
      <c r="L954" s="664">
        <v>38.74619312948483</v>
      </c>
      <c r="M954" s="664">
        <v>19</v>
      </c>
      <c r="N954" s="665">
        <v>736.17766946021175</v>
      </c>
    </row>
    <row r="955" spans="1:14" ht="14.4" customHeight="1" x14ac:dyDescent="0.3">
      <c r="A955" s="660" t="s">
        <v>572</v>
      </c>
      <c r="B955" s="661" t="s">
        <v>573</v>
      </c>
      <c r="C955" s="662" t="s">
        <v>585</v>
      </c>
      <c r="D955" s="663" t="s">
        <v>3247</v>
      </c>
      <c r="E955" s="662" t="s">
        <v>612</v>
      </c>
      <c r="F955" s="663" t="s">
        <v>3252</v>
      </c>
      <c r="G955" s="662" t="s">
        <v>1755</v>
      </c>
      <c r="H955" s="662" t="s">
        <v>1793</v>
      </c>
      <c r="I955" s="662" t="s">
        <v>1794</v>
      </c>
      <c r="J955" s="662" t="s">
        <v>1795</v>
      </c>
      <c r="K955" s="662" t="s">
        <v>1796</v>
      </c>
      <c r="L955" s="664">
        <v>58.767499999999998</v>
      </c>
      <c r="M955" s="664">
        <v>4</v>
      </c>
      <c r="N955" s="665">
        <v>235.07</v>
      </c>
    </row>
    <row r="956" spans="1:14" ht="14.4" customHeight="1" x14ac:dyDescent="0.3">
      <c r="A956" s="660" t="s">
        <v>572</v>
      </c>
      <c r="B956" s="661" t="s">
        <v>573</v>
      </c>
      <c r="C956" s="662" t="s">
        <v>585</v>
      </c>
      <c r="D956" s="663" t="s">
        <v>3247</v>
      </c>
      <c r="E956" s="662" t="s">
        <v>612</v>
      </c>
      <c r="F956" s="663" t="s">
        <v>3252</v>
      </c>
      <c r="G956" s="662" t="s">
        <v>1755</v>
      </c>
      <c r="H956" s="662" t="s">
        <v>1797</v>
      </c>
      <c r="I956" s="662" t="s">
        <v>1798</v>
      </c>
      <c r="J956" s="662" t="s">
        <v>1799</v>
      </c>
      <c r="K956" s="662" t="s">
        <v>1800</v>
      </c>
      <c r="L956" s="664">
        <v>56.281061478198616</v>
      </c>
      <c r="M956" s="664">
        <v>17</v>
      </c>
      <c r="N956" s="665">
        <v>956.77804512937644</v>
      </c>
    </row>
    <row r="957" spans="1:14" ht="14.4" customHeight="1" x14ac:dyDescent="0.3">
      <c r="A957" s="660" t="s">
        <v>572</v>
      </c>
      <c r="B957" s="661" t="s">
        <v>573</v>
      </c>
      <c r="C957" s="662" t="s">
        <v>585</v>
      </c>
      <c r="D957" s="663" t="s">
        <v>3247</v>
      </c>
      <c r="E957" s="662" t="s">
        <v>612</v>
      </c>
      <c r="F957" s="663" t="s">
        <v>3252</v>
      </c>
      <c r="G957" s="662" t="s">
        <v>1755</v>
      </c>
      <c r="H957" s="662" t="s">
        <v>1805</v>
      </c>
      <c r="I957" s="662" t="s">
        <v>1806</v>
      </c>
      <c r="J957" s="662" t="s">
        <v>1807</v>
      </c>
      <c r="K957" s="662" t="s">
        <v>1808</v>
      </c>
      <c r="L957" s="664">
        <v>112.7296892987586</v>
      </c>
      <c r="M957" s="664">
        <v>3</v>
      </c>
      <c r="N957" s="665">
        <v>338.18906789627579</v>
      </c>
    </row>
    <row r="958" spans="1:14" ht="14.4" customHeight="1" x14ac:dyDescent="0.3">
      <c r="A958" s="660" t="s">
        <v>572</v>
      </c>
      <c r="B958" s="661" t="s">
        <v>573</v>
      </c>
      <c r="C958" s="662" t="s">
        <v>585</v>
      </c>
      <c r="D958" s="663" t="s">
        <v>3247</v>
      </c>
      <c r="E958" s="662" t="s">
        <v>612</v>
      </c>
      <c r="F958" s="663" t="s">
        <v>3252</v>
      </c>
      <c r="G958" s="662" t="s">
        <v>1755</v>
      </c>
      <c r="H958" s="662" t="s">
        <v>1809</v>
      </c>
      <c r="I958" s="662" t="s">
        <v>1810</v>
      </c>
      <c r="J958" s="662" t="s">
        <v>1811</v>
      </c>
      <c r="K958" s="662" t="s">
        <v>1812</v>
      </c>
      <c r="L958" s="664">
        <v>59.323333333333331</v>
      </c>
      <c r="M958" s="664">
        <v>3</v>
      </c>
      <c r="N958" s="665">
        <v>177.97</v>
      </c>
    </row>
    <row r="959" spans="1:14" ht="14.4" customHeight="1" x14ac:dyDescent="0.3">
      <c r="A959" s="660" t="s">
        <v>572</v>
      </c>
      <c r="B959" s="661" t="s">
        <v>573</v>
      </c>
      <c r="C959" s="662" t="s">
        <v>585</v>
      </c>
      <c r="D959" s="663" t="s">
        <v>3247</v>
      </c>
      <c r="E959" s="662" t="s">
        <v>612</v>
      </c>
      <c r="F959" s="663" t="s">
        <v>3252</v>
      </c>
      <c r="G959" s="662" t="s">
        <v>1755</v>
      </c>
      <c r="H959" s="662" t="s">
        <v>1813</v>
      </c>
      <c r="I959" s="662" t="s">
        <v>1814</v>
      </c>
      <c r="J959" s="662" t="s">
        <v>1815</v>
      </c>
      <c r="K959" s="662" t="s">
        <v>1816</v>
      </c>
      <c r="L959" s="664">
        <v>45.409919983618856</v>
      </c>
      <c r="M959" s="664">
        <v>9</v>
      </c>
      <c r="N959" s="665">
        <v>408.68927985256971</v>
      </c>
    </row>
    <row r="960" spans="1:14" ht="14.4" customHeight="1" x14ac:dyDescent="0.3">
      <c r="A960" s="660" t="s">
        <v>572</v>
      </c>
      <c r="B960" s="661" t="s">
        <v>573</v>
      </c>
      <c r="C960" s="662" t="s">
        <v>585</v>
      </c>
      <c r="D960" s="663" t="s">
        <v>3247</v>
      </c>
      <c r="E960" s="662" t="s">
        <v>612</v>
      </c>
      <c r="F960" s="663" t="s">
        <v>3252</v>
      </c>
      <c r="G960" s="662" t="s">
        <v>1755</v>
      </c>
      <c r="H960" s="662" t="s">
        <v>2874</v>
      </c>
      <c r="I960" s="662" t="s">
        <v>2875</v>
      </c>
      <c r="J960" s="662" t="s">
        <v>2876</v>
      </c>
      <c r="K960" s="662" t="s">
        <v>1916</v>
      </c>
      <c r="L960" s="664">
        <v>52.649999650541687</v>
      </c>
      <c r="M960" s="664">
        <v>2</v>
      </c>
      <c r="N960" s="665">
        <v>105.29999930108337</v>
      </c>
    </row>
    <row r="961" spans="1:14" ht="14.4" customHeight="1" x14ac:dyDescent="0.3">
      <c r="A961" s="660" t="s">
        <v>572</v>
      </c>
      <c r="B961" s="661" t="s">
        <v>573</v>
      </c>
      <c r="C961" s="662" t="s">
        <v>585</v>
      </c>
      <c r="D961" s="663" t="s">
        <v>3247</v>
      </c>
      <c r="E961" s="662" t="s">
        <v>612</v>
      </c>
      <c r="F961" s="663" t="s">
        <v>3252</v>
      </c>
      <c r="G961" s="662" t="s">
        <v>1755</v>
      </c>
      <c r="H961" s="662" t="s">
        <v>1817</v>
      </c>
      <c r="I961" s="662" t="s">
        <v>1818</v>
      </c>
      <c r="J961" s="662" t="s">
        <v>1819</v>
      </c>
      <c r="K961" s="662" t="s">
        <v>1820</v>
      </c>
      <c r="L961" s="664">
        <v>77.516666666666666</v>
      </c>
      <c r="M961" s="664">
        <v>6</v>
      </c>
      <c r="N961" s="665">
        <v>465.1</v>
      </c>
    </row>
    <row r="962" spans="1:14" ht="14.4" customHeight="1" x14ac:dyDescent="0.3">
      <c r="A962" s="660" t="s">
        <v>572</v>
      </c>
      <c r="B962" s="661" t="s">
        <v>573</v>
      </c>
      <c r="C962" s="662" t="s">
        <v>585</v>
      </c>
      <c r="D962" s="663" t="s">
        <v>3247</v>
      </c>
      <c r="E962" s="662" t="s">
        <v>612</v>
      </c>
      <c r="F962" s="663" t="s">
        <v>3252</v>
      </c>
      <c r="G962" s="662" t="s">
        <v>1755</v>
      </c>
      <c r="H962" s="662" t="s">
        <v>2877</v>
      </c>
      <c r="I962" s="662" t="s">
        <v>2878</v>
      </c>
      <c r="J962" s="662" t="s">
        <v>2879</v>
      </c>
      <c r="K962" s="662" t="s">
        <v>2880</v>
      </c>
      <c r="L962" s="664">
        <v>3299.9940281240374</v>
      </c>
      <c r="M962" s="664">
        <v>9</v>
      </c>
      <c r="N962" s="665">
        <v>29699.946253116337</v>
      </c>
    </row>
    <row r="963" spans="1:14" ht="14.4" customHeight="1" x14ac:dyDescent="0.3">
      <c r="A963" s="660" t="s">
        <v>572</v>
      </c>
      <c r="B963" s="661" t="s">
        <v>573</v>
      </c>
      <c r="C963" s="662" t="s">
        <v>585</v>
      </c>
      <c r="D963" s="663" t="s">
        <v>3247</v>
      </c>
      <c r="E963" s="662" t="s">
        <v>612</v>
      </c>
      <c r="F963" s="663" t="s">
        <v>3252</v>
      </c>
      <c r="G963" s="662" t="s">
        <v>1755</v>
      </c>
      <c r="H963" s="662" t="s">
        <v>1825</v>
      </c>
      <c r="I963" s="662" t="s">
        <v>1826</v>
      </c>
      <c r="J963" s="662" t="s">
        <v>1827</v>
      </c>
      <c r="K963" s="662" t="s">
        <v>1828</v>
      </c>
      <c r="L963" s="664">
        <v>36.259603642994485</v>
      </c>
      <c r="M963" s="664">
        <v>2</v>
      </c>
      <c r="N963" s="665">
        <v>72.519207285988969</v>
      </c>
    </row>
    <row r="964" spans="1:14" ht="14.4" customHeight="1" x14ac:dyDescent="0.3">
      <c r="A964" s="660" t="s">
        <v>572</v>
      </c>
      <c r="B964" s="661" t="s">
        <v>573</v>
      </c>
      <c r="C964" s="662" t="s">
        <v>585</v>
      </c>
      <c r="D964" s="663" t="s">
        <v>3247</v>
      </c>
      <c r="E964" s="662" t="s">
        <v>612</v>
      </c>
      <c r="F964" s="663" t="s">
        <v>3252</v>
      </c>
      <c r="G964" s="662" t="s">
        <v>1755</v>
      </c>
      <c r="H964" s="662" t="s">
        <v>1833</v>
      </c>
      <c r="I964" s="662" t="s">
        <v>1834</v>
      </c>
      <c r="J964" s="662" t="s">
        <v>1835</v>
      </c>
      <c r="K964" s="662" t="s">
        <v>1836</v>
      </c>
      <c r="L964" s="664">
        <v>118.62402571329926</v>
      </c>
      <c r="M964" s="664">
        <v>10</v>
      </c>
      <c r="N964" s="665">
        <v>1186.2402571329926</v>
      </c>
    </row>
    <row r="965" spans="1:14" ht="14.4" customHeight="1" x14ac:dyDescent="0.3">
      <c r="A965" s="660" t="s">
        <v>572</v>
      </c>
      <c r="B965" s="661" t="s">
        <v>573</v>
      </c>
      <c r="C965" s="662" t="s">
        <v>585</v>
      </c>
      <c r="D965" s="663" t="s">
        <v>3247</v>
      </c>
      <c r="E965" s="662" t="s">
        <v>612</v>
      </c>
      <c r="F965" s="663" t="s">
        <v>3252</v>
      </c>
      <c r="G965" s="662" t="s">
        <v>1755</v>
      </c>
      <c r="H965" s="662" t="s">
        <v>2881</v>
      </c>
      <c r="I965" s="662" t="s">
        <v>2882</v>
      </c>
      <c r="J965" s="662" t="s">
        <v>2883</v>
      </c>
      <c r="K965" s="662" t="s">
        <v>2884</v>
      </c>
      <c r="L965" s="664">
        <v>1136.1199999999999</v>
      </c>
      <c r="M965" s="664">
        <v>1</v>
      </c>
      <c r="N965" s="665">
        <v>1136.1199999999999</v>
      </c>
    </row>
    <row r="966" spans="1:14" ht="14.4" customHeight="1" x14ac:dyDescent="0.3">
      <c r="A966" s="660" t="s">
        <v>572</v>
      </c>
      <c r="B966" s="661" t="s">
        <v>573</v>
      </c>
      <c r="C966" s="662" t="s">
        <v>585</v>
      </c>
      <c r="D966" s="663" t="s">
        <v>3247</v>
      </c>
      <c r="E966" s="662" t="s">
        <v>612</v>
      </c>
      <c r="F966" s="663" t="s">
        <v>3252</v>
      </c>
      <c r="G966" s="662" t="s">
        <v>1755</v>
      </c>
      <c r="H966" s="662" t="s">
        <v>2885</v>
      </c>
      <c r="I966" s="662" t="s">
        <v>2886</v>
      </c>
      <c r="J966" s="662" t="s">
        <v>2883</v>
      </c>
      <c r="K966" s="662" t="s">
        <v>2887</v>
      </c>
      <c r="L966" s="664">
        <v>1541.5399890301962</v>
      </c>
      <c r="M966" s="664">
        <v>2</v>
      </c>
      <c r="N966" s="665">
        <v>3083.0799780603925</v>
      </c>
    </row>
    <row r="967" spans="1:14" ht="14.4" customHeight="1" x14ac:dyDescent="0.3">
      <c r="A967" s="660" t="s">
        <v>572</v>
      </c>
      <c r="B967" s="661" t="s">
        <v>573</v>
      </c>
      <c r="C967" s="662" t="s">
        <v>585</v>
      </c>
      <c r="D967" s="663" t="s">
        <v>3247</v>
      </c>
      <c r="E967" s="662" t="s">
        <v>612</v>
      </c>
      <c r="F967" s="663" t="s">
        <v>3252</v>
      </c>
      <c r="G967" s="662" t="s">
        <v>1755</v>
      </c>
      <c r="H967" s="662" t="s">
        <v>1846</v>
      </c>
      <c r="I967" s="662" t="s">
        <v>1847</v>
      </c>
      <c r="J967" s="662" t="s">
        <v>1848</v>
      </c>
      <c r="K967" s="662" t="s">
        <v>1849</v>
      </c>
      <c r="L967" s="664">
        <v>323.11</v>
      </c>
      <c r="M967" s="664">
        <v>2</v>
      </c>
      <c r="N967" s="665">
        <v>646.22</v>
      </c>
    </row>
    <row r="968" spans="1:14" ht="14.4" customHeight="1" x14ac:dyDescent="0.3">
      <c r="A968" s="660" t="s">
        <v>572</v>
      </c>
      <c r="B968" s="661" t="s">
        <v>573</v>
      </c>
      <c r="C968" s="662" t="s">
        <v>585</v>
      </c>
      <c r="D968" s="663" t="s">
        <v>3247</v>
      </c>
      <c r="E968" s="662" t="s">
        <v>612</v>
      </c>
      <c r="F968" s="663" t="s">
        <v>3252</v>
      </c>
      <c r="G968" s="662" t="s">
        <v>1755</v>
      </c>
      <c r="H968" s="662" t="s">
        <v>1853</v>
      </c>
      <c r="I968" s="662" t="s">
        <v>1854</v>
      </c>
      <c r="J968" s="662" t="s">
        <v>1855</v>
      </c>
      <c r="K968" s="662" t="s">
        <v>1856</v>
      </c>
      <c r="L968" s="664">
        <v>47.09</v>
      </c>
      <c r="M968" s="664">
        <v>4</v>
      </c>
      <c r="N968" s="665">
        <v>188.36</v>
      </c>
    </row>
    <row r="969" spans="1:14" ht="14.4" customHeight="1" x14ac:dyDescent="0.3">
      <c r="A969" s="660" t="s">
        <v>572</v>
      </c>
      <c r="B969" s="661" t="s">
        <v>573</v>
      </c>
      <c r="C969" s="662" t="s">
        <v>585</v>
      </c>
      <c r="D969" s="663" t="s">
        <v>3247</v>
      </c>
      <c r="E969" s="662" t="s">
        <v>612</v>
      </c>
      <c r="F969" s="663" t="s">
        <v>3252</v>
      </c>
      <c r="G969" s="662" t="s">
        <v>1755</v>
      </c>
      <c r="H969" s="662" t="s">
        <v>2888</v>
      </c>
      <c r="I969" s="662" t="s">
        <v>2889</v>
      </c>
      <c r="J969" s="662" t="s">
        <v>2890</v>
      </c>
      <c r="K969" s="662" t="s">
        <v>1839</v>
      </c>
      <c r="L969" s="664">
        <v>46.919999999999995</v>
      </c>
      <c r="M969" s="664">
        <v>1</v>
      </c>
      <c r="N969" s="665">
        <v>46.919999999999995</v>
      </c>
    </row>
    <row r="970" spans="1:14" ht="14.4" customHeight="1" x14ac:dyDescent="0.3">
      <c r="A970" s="660" t="s">
        <v>572</v>
      </c>
      <c r="B970" s="661" t="s">
        <v>573</v>
      </c>
      <c r="C970" s="662" t="s">
        <v>585</v>
      </c>
      <c r="D970" s="663" t="s">
        <v>3247</v>
      </c>
      <c r="E970" s="662" t="s">
        <v>612</v>
      </c>
      <c r="F970" s="663" t="s">
        <v>3252</v>
      </c>
      <c r="G970" s="662" t="s">
        <v>1755</v>
      </c>
      <c r="H970" s="662" t="s">
        <v>2891</v>
      </c>
      <c r="I970" s="662" t="s">
        <v>2892</v>
      </c>
      <c r="J970" s="662" t="s">
        <v>2893</v>
      </c>
      <c r="K970" s="662" t="s">
        <v>2894</v>
      </c>
      <c r="L970" s="664">
        <v>317.02999999999992</v>
      </c>
      <c r="M970" s="664">
        <v>1</v>
      </c>
      <c r="N970" s="665">
        <v>317.02999999999992</v>
      </c>
    </row>
    <row r="971" spans="1:14" ht="14.4" customHeight="1" x14ac:dyDescent="0.3">
      <c r="A971" s="660" t="s">
        <v>572</v>
      </c>
      <c r="B971" s="661" t="s">
        <v>573</v>
      </c>
      <c r="C971" s="662" t="s">
        <v>585</v>
      </c>
      <c r="D971" s="663" t="s">
        <v>3247</v>
      </c>
      <c r="E971" s="662" t="s">
        <v>612</v>
      </c>
      <c r="F971" s="663" t="s">
        <v>3252</v>
      </c>
      <c r="G971" s="662" t="s">
        <v>1755</v>
      </c>
      <c r="H971" s="662" t="s">
        <v>1865</v>
      </c>
      <c r="I971" s="662" t="s">
        <v>1866</v>
      </c>
      <c r="J971" s="662" t="s">
        <v>1867</v>
      </c>
      <c r="K971" s="662" t="s">
        <v>1816</v>
      </c>
      <c r="L971" s="664">
        <v>86.589985106671833</v>
      </c>
      <c r="M971" s="664">
        <v>4</v>
      </c>
      <c r="N971" s="665">
        <v>346.35994042668733</v>
      </c>
    </row>
    <row r="972" spans="1:14" ht="14.4" customHeight="1" x14ac:dyDescent="0.3">
      <c r="A972" s="660" t="s">
        <v>572</v>
      </c>
      <c r="B972" s="661" t="s">
        <v>573</v>
      </c>
      <c r="C972" s="662" t="s">
        <v>585</v>
      </c>
      <c r="D972" s="663" t="s">
        <v>3247</v>
      </c>
      <c r="E972" s="662" t="s">
        <v>612</v>
      </c>
      <c r="F972" s="663" t="s">
        <v>3252</v>
      </c>
      <c r="G972" s="662" t="s">
        <v>1755</v>
      </c>
      <c r="H972" s="662" t="s">
        <v>2895</v>
      </c>
      <c r="I972" s="662" t="s">
        <v>2896</v>
      </c>
      <c r="J972" s="662" t="s">
        <v>2897</v>
      </c>
      <c r="K972" s="662" t="s">
        <v>1852</v>
      </c>
      <c r="L972" s="664">
        <v>94.420000000000016</v>
      </c>
      <c r="M972" s="664">
        <v>2</v>
      </c>
      <c r="N972" s="665">
        <v>188.84000000000003</v>
      </c>
    </row>
    <row r="973" spans="1:14" ht="14.4" customHeight="1" x14ac:dyDescent="0.3">
      <c r="A973" s="660" t="s">
        <v>572</v>
      </c>
      <c r="B973" s="661" t="s">
        <v>573</v>
      </c>
      <c r="C973" s="662" t="s">
        <v>585</v>
      </c>
      <c r="D973" s="663" t="s">
        <v>3247</v>
      </c>
      <c r="E973" s="662" t="s">
        <v>612</v>
      </c>
      <c r="F973" s="663" t="s">
        <v>3252</v>
      </c>
      <c r="G973" s="662" t="s">
        <v>1755</v>
      </c>
      <c r="H973" s="662" t="s">
        <v>2898</v>
      </c>
      <c r="I973" s="662" t="s">
        <v>2899</v>
      </c>
      <c r="J973" s="662" t="s">
        <v>1937</v>
      </c>
      <c r="K973" s="662" t="s">
        <v>1816</v>
      </c>
      <c r="L973" s="664">
        <v>85.209144532482512</v>
      </c>
      <c r="M973" s="664">
        <v>2</v>
      </c>
      <c r="N973" s="665">
        <v>170.41828906496502</v>
      </c>
    </row>
    <row r="974" spans="1:14" ht="14.4" customHeight="1" x14ac:dyDescent="0.3">
      <c r="A974" s="660" t="s">
        <v>572</v>
      </c>
      <c r="B974" s="661" t="s">
        <v>573</v>
      </c>
      <c r="C974" s="662" t="s">
        <v>585</v>
      </c>
      <c r="D974" s="663" t="s">
        <v>3247</v>
      </c>
      <c r="E974" s="662" t="s">
        <v>612</v>
      </c>
      <c r="F974" s="663" t="s">
        <v>3252</v>
      </c>
      <c r="G974" s="662" t="s">
        <v>1755</v>
      </c>
      <c r="H974" s="662" t="s">
        <v>2900</v>
      </c>
      <c r="I974" s="662" t="s">
        <v>2901</v>
      </c>
      <c r="J974" s="662" t="s">
        <v>2902</v>
      </c>
      <c r="K974" s="662" t="s">
        <v>1852</v>
      </c>
      <c r="L974" s="664">
        <v>78.67995396113848</v>
      </c>
      <c r="M974" s="664">
        <v>2</v>
      </c>
      <c r="N974" s="665">
        <v>157.35990792227696</v>
      </c>
    </row>
    <row r="975" spans="1:14" ht="14.4" customHeight="1" x14ac:dyDescent="0.3">
      <c r="A975" s="660" t="s">
        <v>572</v>
      </c>
      <c r="B975" s="661" t="s">
        <v>573</v>
      </c>
      <c r="C975" s="662" t="s">
        <v>585</v>
      </c>
      <c r="D975" s="663" t="s">
        <v>3247</v>
      </c>
      <c r="E975" s="662" t="s">
        <v>612</v>
      </c>
      <c r="F975" s="663" t="s">
        <v>3252</v>
      </c>
      <c r="G975" s="662" t="s">
        <v>1755</v>
      </c>
      <c r="H975" s="662" t="s">
        <v>2903</v>
      </c>
      <c r="I975" s="662" t="s">
        <v>2904</v>
      </c>
      <c r="J975" s="662" t="s">
        <v>1766</v>
      </c>
      <c r="K975" s="662" t="s">
        <v>2905</v>
      </c>
      <c r="L975" s="664">
        <v>129.58000000000001</v>
      </c>
      <c r="M975" s="664">
        <v>5</v>
      </c>
      <c r="N975" s="665">
        <v>647.90000000000009</v>
      </c>
    </row>
    <row r="976" spans="1:14" ht="14.4" customHeight="1" x14ac:dyDescent="0.3">
      <c r="A976" s="660" t="s">
        <v>572</v>
      </c>
      <c r="B976" s="661" t="s">
        <v>573</v>
      </c>
      <c r="C976" s="662" t="s">
        <v>585</v>
      </c>
      <c r="D976" s="663" t="s">
        <v>3247</v>
      </c>
      <c r="E976" s="662" t="s">
        <v>612</v>
      </c>
      <c r="F976" s="663" t="s">
        <v>3252</v>
      </c>
      <c r="G976" s="662" t="s">
        <v>1755</v>
      </c>
      <c r="H976" s="662" t="s">
        <v>2906</v>
      </c>
      <c r="I976" s="662" t="s">
        <v>2907</v>
      </c>
      <c r="J976" s="662" t="s">
        <v>2908</v>
      </c>
      <c r="K976" s="662" t="s">
        <v>2909</v>
      </c>
      <c r="L976" s="664">
        <v>29.25983146639917</v>
      </c>
      <c r="M976" s="664">
        <v>1</v>
      </c>
      <c r="N976" s="665">
        <v>29.25983146639917</v>
      </c>
    </row>
    <row r="977" spans="1:14" ht="14.4" customHeight="1" x14ac:dyDescent="0.3">
      <c r="A977" s="660" t="s">
        <v>572</v>
      </c>
      <c r="B977" s="661" t="s">
        <v>573</v>
      </c>
      <c r="C977" s="662" t="s">
        <v>585</v>
      </c>
      <c r="D977" s="663" t="s">
        <v>3247</v>
      </c>
      <c r="E977" s="662" t="s">
        <v>612</v>
      </c>
      <c r="F977" s="663" t="s">
        <v>3252</v>
      </c>
      <c r="G977" s="662" t="s">
        <v>1755</v>
      </c>
      <c r="H977" s="662" t="s">
        <v>2910</v>
      </c>
      <c r="I977" s="662" t="s">
        <v>2911</v>
      </c>
      <c r="J977" s="662" t="s">
        <v>2912</v>
      </c>
      <c r="K977" s="662" t="s">
        <v>1030</v>
      </c>
      <c r="L977" s="664">
        <v>191.82999999999998</v>
      </c>
      <c r="M977" s="664">
        <v>1</v>
      </c>
      <c r="N977" s="665">
        <v>191.82999999999998</v>
      </c>
    </row>
    <row r="978" spans="1:14" ht="14.4" customHeight="1" x14ac:dyDescent="0.3">
      <c r="A978" s="660" t="s">
        <v>572</v>
      </c>
      <c r="B978" s="661" t="s">
        <v>573</v>
      </c>
      <c r="C978" s="662" t="s">
        <v>585</v>
      </c>
      <c r="D978" s="663" t="s">
        <v>3247</v>
      </c>
      <c r="E978" s="662" t="s">
        <v>612</v>
      </c>
      <c r="F978" s="663" t="s">
        <v>3252</v>
      </c>
      <c r="G978" s="662" t="s">
        <v>1755</v>
      </c>
      <c r="H978" s="662" t="s">
        <v>2913</v>
      </c>
      <c r="I978" s="662" t="s">
        <v>2914</v>
      </c>
      <c r="J978" s="662" t="s">
        <v>2915</v>
      </c>
      <c r="K978" s="662" t="s">
        <v>2916</v>
      </c>
      <c r="L978" s="664">
        <v>50.56</v>
      </c>
      <c r="M978" s="664">
        <v>1</v>
      </c>
      <c r="N978" s="665">
        <v>50.56</v>
      </c>
    </row>
    <row r="979" spans="1:14" ht="14.4" customHeight="1" x14ac:dyDescent="0.3">
      <c r="A979" s="660" t="s">
        <v>572</v>
      </c>
      <c r="B979" s="661" t="s">
        <v>573</v>
      </c>
      <c r="C979" s="662" t="s">
        <v>585</v>
      </c>
      <c r="D979" s="663" t="s">
        <v>3247</v>
      </c>
      <c r="E979" s="662" t="s">
        <v>612</v>
      </c>
      <c r="F979" s="663" t="s">
        <v>3252</v>
      </c>
      <c r="G979" s="662" t="s">
        <v>1755</v>
      </c>
      <c r="H979" s="662" t="s">
        <v>2917</v>
      </c>
      <c r="I979" s="662" t="s">
        <v>2918</v>
      </c>
      <c r="J979" s="662" t="s">
        <v>2869</v>
      </c>
      <c r="K979" s="662" t="s">
        <v>2919</v>
      </c>
      <c r="L979" s="664">
        <v>58.740000000000023</v>
      </c>
      <c r="M979" s="664">
        <v>2</v>
      </c>
      <c r="N979" s="665">
        <v>117.48000000000005</v>
      </c>
    </row>
    <row r="980" spans="1:14" ht="14.4" customHeight="1" x14ac:dyDescent="0.3">
      <c r="A980" s="660" t="s">
        <v>572</v>
      </c>
      <c r="B980" s="661" t="s">
        <v>573</v>
      </c>
      <c r="C980" s="662" t="s">
        <v>585</v>
      </c>
      <c r="D980" s="663" t="s">
        <v>3247</v>
      </c>
      <c r="E980" s="662" t="s">
        <v>612</v>
      </c>
      <c r="F980" s="663" t="s">
        <v>3252</v>
      </c>
      <c r="G980" s="662" t="s">
        <v>1755</v>
      </c>
      <c r="H980" s="662" t="s">
        <v>1876</v>
      </c>
      <c r="I980" s="662" t="s">
        <v>1877</v>
      </c>
      <c r="J980" s="662" t="s">
        <v>1878</v>
      </c>
      <c r="K980" s="662" t="s">
        <v>1879</v>
      </c>
      <c r="L980" s="664">
        <v>49.459965920155689</v>
      </c>
      <c r="M980" s="664">
        <v>8</v>
      </c>
      <c r="N980" s="665">
        <v>395.67972736124551</v>
      </c>
    </row>
    <row r="981" spans="1:14" ht="14.4" customHeight="1" x14ac:dyDescent="0.3">
      <c r="A981" s="660" t="s">
        <v>572</v>
      </c>
      <c r="B981" s="661" t="s">
        <v>573</v>
      </c>
      <c r="C981" s="662" t="s">
        <v>585</v>
      </c>
      <c r="D981" s="663" t="s">
        <v>3247</v>
      </c>
      <c r="E981" s="662" t="s">
        <v>612</v>
      </c>
      <c r="F981" s="663" t="s">
        <v>3252</v>
      </c>
      <c r="G981" s="662" t="s">
        <v>1755</v>
      </c>
      <c r="H981" s="662" t="s">
        <v>2920</v>
      </c>
      <c r="I981" s="662" t="s">
        <v>2921</v>
      </c>
      <c r="J981" s="662" t="s">
        <v>2922</v>
      </c>
      <c r="K981" s="662" t="s">
        <v>2332</v>
      </c>
      <c r="L981" s="664">
        <v>478.10416276642144</v>
      </c>
      <c r="M981" s="664">
        <v>5</v>
      </c>
      <c r="N981" s="665">
        <v>2390.5208138321073</v>
      </c>
    </row>
    <row r="982" spans="1:14" ht="14.4" customHeight="1" x14ac:dyDescent="0.3">
      <c r="A982" s="660" t="s">
        <v>572</v>
      </c>
      <c r="B982" s="661" t="s">
        <v>573</v>
      </c>
      <c r="C982" s="662" t="s">
        <v>585</v>
      </c>
      <c r="D982" s="663" t="s">
        <v>3247</v>
      </c>
      <c r="E982" s="662" t="s">
        <v>612</v>
      </c>
      <c r="F982" s="663" t="s">
        <v>3252</v>
      </c>
      <c r="G982" s="662" t="s">
        <v>1755</v>
      </c>
      <c r="H982" s="662" t="s">
        <v>2923</v>
      </c>
      <c r="I982" s="662" t="s">
        <v>2924</v>
      </c>
      <c r="J982" s="662" t="s">
        <v>2925</v>
      </c>
      <c r="K982" s="662" t="s">
        <v>2926</v>
      </c>
      <c r="L982" s="664">
        <v>1493.46</v>
      </c>
      <c r="M982" s="664">
        <v>3</v>
      </c>
      <c r="N982" s="665">
        <v>4480.38</v>
      </c>
    </row>
    <row r="983" spans="1:14" ht="14.4" customHeight="1" x14ac:dyDescent="0.3">
      <c r="A983" s="660" t="s">
        <v>572</v>
      </c>
      <c r="B983" s="661" t="s">
        <v>573</v>
      </c>
      <c r="C983" s="662" t="s">
        <v>585</v>
      </c>
      <c r="D983" s="663" t="s">
        <v>3247</v>
      </c>
      <c r="E983" s="662" t="s">
        <v>612</v>
      </c>
      <c r="F983" s="663" t="s">
        <v>3252</v>
      </c>
      <c r="G983" s="662" t="s">
        <v>1755</v>
      </c>
      <c r="H983" s="662" t="s">
        <v>1884</v>
      </c>
      <c r="I983" s="662" t="s">
        <v>1885</v>
      </c>
      <c r="J983" s="662" t="s">
        <v>1886</v>
      </c>
      <c r="K983" s="662" t="s">
        <v>1887</v>
      </c>
      <c r="L983" s="664">
        <v>47.879708262932247</v>
      </c>
      <c r="M983" s="664">
        <v>1</v>
      </c>
      <c r="N983" s="665">
        <v>47.879708262932247</v>
      </c>
    </row>
    <row r="984" spans="1:14" ht="14.4" customHeight="1" x14ac:dyDescent="0.3">
      <c r="A984" s="660" t="s">
        <v>572</v>
      </c>
      <c r="B984" s="661" t="s">
        <v>573</v>
      </c>
      <c r="C984" s="662" t="s">
        <v>585</v>
      </c>
      <c r="D984" s="663" t="s">
        <v>3247</v>
      </c>
      <c r="E984" s="662" t="s">
        <v>612</v>
      </c>
      <c r="F984" s="663" t="s">
        <v>3252</v>
      </c>
      <c r="G984" s="662" t="s">
        <v>1755</v>
      </c>
      <c r="H984" s="662" t="s">
        <v>1888</v>
      </c>
      <c r="I984" s="662" t="s">
        <v>1889</v>
      </c>
      <c r="J984" s="662" t="s">
        <v>1807</v>
      </c>
      <c r="K984" s="662" t="s">
        <v>1890</v>
      </c>
      <c r="L984" s="664">
        <v>73.884149740946881</v>
      </c>
      <c r="M984" s="664">
        <v>23</v>
      </c>
      <c r="N984" s="665">
        <v>1699.3354440417781</v>
      </c>
    </row>
    <row r="985" spans="1:14" ht="14.4" customHeight="1" x14ac:dyDescent="0.3">
      <c r="A985" s="660" t="s">
        <v>572</v>
      </c>
      <c r="B985" s="661" t="s">
        <v>573</v>
      </c>
      <c r="C985" s="662" t="s">
        <v>585</v>
      </c>
      <c r="D985" s="663" t="s">
        <v>3247</v>
      </c>
      <c r="E985" s="662" t="s">
        <v>612</v>
      </c>
      <c r="F985" s="663" t="s">
        <v>3252</v>
      </c>
      <c r="G985" s="662" t="s">
        <v>1755</v>
      </c>
      <c r="H985" s="662" t="s">
        <v>2927</v>
      </c>
      <c r="I985" s="662" t="s">
        <v>2928</v>
      </c>
      <c r="J985" s="662" t="s">
        <v>1770</v>
      </c>
      <c r="K985" s="662" t="s">
        <v>2929</v>
      </c>
      <c r="L985" s="664">
        <v>377.15032298084532</v>
      </c>
      <c r="M985" s="664">
        <v>1</v>
      </c>
      <c r="N985" s="665">
        <v>377.15032298084532</v>
      </c>
    </row>
    <row r="986" spans="1:14" ht="14.4" customHeight="1" x14ac:dyDescent="0.3">
      <c r="A986" s="660" t="s">
        <v>572</v>
      </c>
      <c r="B986" s="661" t="s">
        <v>573</v>
      </c>
      <c r="C986" s="662" t="s">
        <v>585</v>
      </c>
      <c r="D986" s="663" t="s">
        <v>3247</v>
      </c>
      <c r="E986" s="662" t="s">
        <v>612</v>
      </c>
      <c r="F986" s="663" t="s">
        <v>3252</v>
      </c>
      <c r="G986" s="662" t="s">
        <v>1755</v>
      </c>
      <c r="H986" s="662" t="s">
        <v>1891</v>
      </c>
      <c r="I986" s="662" t="s">
        <v>1892</v>
      </c>
      <c r="J986" s="662" t="s">
        <v>1893</v>
      </c>
      <c r="K986" s="662" t="s">
        <v>1894</v>
      </c>
      <c r="L986" s="664">
        <v>67.857076902368036</v>
      </c>
      <c r="M986" s="664">
        <v>1180</v>
      </c>
      <c r="N986" s="665">
        <v>80071.350744794283</v>
      </c>
    </row>
    <row r="987" spans="1:14" ht="14.4" customHeight="1" x14ac:dyDescent="0.3">
      <c r="A987" s="660" t="s">
        <v>572</v>
      </c>
      <c r="B987" s="661" t="s">
        <v>573</v>
      </c>
      <c r="C987" s="662" t="s">
        <v>585</v>
      </c>
      <c r="D987" s="663" t="s">
        <v>3247</v>
      </c>
      <c r="E987" s="662" t="s">
        <v>612</v>
      </c>
      <c r="F987" s="663" t="s">
        <v>3252</v>
      </c>
      <c r="G987" s="662" t="s">
        <v>1755</v>
      </c>
      <c r="H987" s="662" t="s">
        <v>2930</v>
      </c>
      <c r="I987" s="662" t="s">
        <v>2930</v>
      </c>
      <c r="J987" s="662" t="s">
        <v>2931</v>
      </c>
      <c r="K987" s="662" t="s">
        <v>2932</v>
      </c>
      <c r="L987" s="664">
        <v>107.72</v>
      </c>
      <c r="M987" s="664">
        <v>1</v>
      </c>
      <c r="N987" s="665">
        <v>107.72</v>
      </c>
    </row>
    <row r="988" spans="1:14" ht="14.4" customHeight="1" x14ac:dyDescent="0.3">
      <c r="A988" s="660" t="s">
        <v>572</v>
      </c>
      <c r="B988" s="661" t="s">
        <v>573</v>
      </c>
      <c r="C988" s="662" t="s">
        <v>585</v>
      </c>
      <c r="D988" s="663" t="s">
        <v>3247</v>
      </c>
      <c r="E988" s="662" t="s">
        <v>612</v>
      </c>
      <c r="F988" s="663" t="s">
        <v>3252</v>
      </c>
      <c r="G988" s="662" t="s">
        <v>1755</v>
      </c>
      <c r="H988" s="662" t="s">
        <v>1899</v>
      </c>
      <c r="I988" s="662" t="s">
        <v>1900</v>
      </c>
      <c r="J988" s="662" t="s">
        <v>1901</v>
      </c>
      <c r="K988" s="662" t="s">
        <v>1902</v>
      </c>
      <c r="L988" s="664">
        <v>64.608652870809323</v>
      </c>
      <c r="M988" s="664">
        <v>1</v>
      </c>
      <c r="N988" s="665">
        <v>64.608652870809323</v>
      </c>
    </row>
    <row r="989" spans="1:14" ht="14.4" customHeight="1" x14ac:dyDescent="0.3">
      <c r="A989" s="660" t="s">
        <v>572</v>
      </c>
      <c r="B989" s="661" t="s">
        <v>573</v>
      </c>
      <c r="C989" s="662" t="s">
        <v>585</v>
      </c>
      <c r="D989" s="663" t="s">
        <v>3247</v>
      </c>
      <c r="E989" s="662" t="s">
        <v>612</v>
      </c>
      <c r="F989" s="663" t="s">
        <v>3252</v>
      </c>
      <c r="G989" s="662" t="s">
        <v>1755</v>
      </c>
      <c r="H989" s="662" t="s">
        <v>2933</v>
      </c>
      <c r="I989" s="662" t="s">
        <v>2933</v>
      </c>
      <c r="J989" s="662" t="s">
        <v>2934</v>
      </c>
      <c r="K989" s="662" t="s">
        <v>2935</v>
      </c>
      <c r="L989" s="664">
        <v>666.63000000000011</v>
      </c>
      <c r="M989" s="664">
        <v>2</v>
      </c>
      <c r="N989" s="665">
        <v>1333.2600000000002</v>
      </c>
    </row>
    <row r="990" spans="1:14" ht="14.4" customHeight="1" x14ac:dyDescent="0.3">
      <c r="A990" s="660" t="s">
        <v>572</v>
      </c>
      <c r="B990" s="661" t="s">
        <v>573</v>
      </c>
      <c r="C990" s="662" t="s">
        <v>585</v>
      </c>
      <c r="D990" s="663" t="s">
        <v>3247</v>
      </c>
      <c r="E990" s="662" t="s">
        <v>612</v>
      </c>
      <c r="F990" s="663" t="s">
        <v>3252</v>
      </c>
      <c r="G990" s="662" t="s">
        <v>1755</v>
      </c>
      <c r="H990" s="662" t="s">
        <v>2936</v>
      </c>
      <c r="I990" s="662" t="s">
        <v>2937</v>
      </c>
      <c r="J990" s="662" t="s">
        <v>2938</v>
      </c>
      <c r="K990" s="662" t="s">
        <v>2939</v>
      </c>
      <c r="L990" s="664">
        <v>145.05000000000001</v>
      </c>
      <c r="M990" s="664">
        <v>2</v>
      </c>
      <c r="N990" s="665">
        <v>290.10000000000002</v>
      </c>
    </row>
    <row r="991" spans="1:14" ht="14.4" customHeight="1" x14ac:dyDescent="0.3">
      <c r="A991" s="660" t="s">
        <v>572</v>
      </c>
      <c r="B991" s="661" t="s">
        <v>573</v>
      </c>
      <c r="C991" s="662" t="s">
        <v>585</v>
      </c>
      <c r="D991" s="663" t="s">
        <v>3247</v>
      </c>
      <c r="E991" s="662" t="s">
        <v>612</v>
      </c>
      <c r="F991" s="663" t="s">
        <v>3252</v>
      </c>
      <c r="G991" s="662" t="s">
        <v>1755</v>
      </c>
      <c r="H991" s="662" t="s">
        <v>1907</v>
      </c>
      <c r="I991" s="662" t="s">
        <v>1908</v>
      </c>
      <c r="J991" s="662" t="s">
        <v>1909</v>
      </c>
      <c r="K991" s="662" t="s">
        <v>1852</v>
      </c>
      <c r="L991" s="664">
        <v>115.5</v>
      </c>
      <c r="M991" s="664">
        <v>3</v>
      </c>
      <c r="N991" s="665">
        <v>346.5</v>
      </c>
    </row>
    <row r="992" spans="1:14" ht="14.4" customHeight="1" x14ac:dyDescent="0.3">
      <c r="A992" s="660" t="s">
        <v>572</v>
      </c>
      <c r="B992" s="661" t="s">
        <v>573</v>
      </c>
      <c r="C992" s="662" t="s">
        <v>585</v>
      </c>
      <c r="D992" s="663" t="s">
        <v>3247</v>
      </c>
      <c r="E992" s="662" t="s">
        <v>612</v>
      </c>
      <c r="F992" s="663" t="s">
        <v>3252</v>
      </c>
      <c r="G992" s="662" t="s">
        <v>1755</v>
      </c>
      <c r="H992" s="662" t="s">
        <v>1910</v>
      </c>
      <c r="I992" s="662" t="s">
        <v>1911</v>
      </c>
      <c r="J992" s="662" t="s">
        <v>1912</v>
      </c>
      <c r="K992" s="662" t="s">
        <v>1852</v>
      </c>
      <c r="L992" s="664">
        <v>153.94999999999999</v>
      </c>
      <c r="M992" s="664">
        <v>3</v>
      </c>
      <c r="N992" s="665">
        <v>461.84999999999997</v>
      </c>
    </row>
    <row r="993" spans="1:14" ht="14.4" customHeight="1" x14ac:dyDescent="0.3">
      <c r="A993" s="660" t="s">
        <v>572</v>
      </c>
      <c r="B993" s="661" t="s">
        <v>573</v>
      </c>
      <c r="C993" s="662" t="s">
        <v>585</v>
      </c>
      <c r="D993" s="663" t="s">
        <v>3247</v>
      </c>
      <c r="E993" s="662" t="s">
        <v>612</v>
      </c>
      <c r="F993" s="663" t="s">
        <v>3252</v>
      </c>
      <c r="G993" s="662" t="s">
        <v>1755</v>
      </c>
      <c r="H993" s="662" t="s">
        <v>1917</v>
      </c>
      <c r="I993" s="662" t="s">
        <v>1918</v>
      </c>
      <c r="J993" s="662" t="s">
        <v>1758</v>
      </c>
      <c r="K993" s="662" t="s">
        <v>1919</v>
      </c>
      <c r="L993" s="664">
        <v>258.69922637753064</v>
      </c>
      <c r="M993" s="664">
        <v>5</v>
      </c>
      <c r="N993" s="665">
        <v>1293.4961318876531</v>
      </c>
    </row>
    <row r="994" spans="1:14" ht="14.4" customHeight="1" x14ac:dyDescent="0.3">
      <c r="A994" s="660" t="s">
        <v>572</v>
      </c>
      <c r="B994" s="661" t="s">
        <v>573</v>
      </c>
      <c r="C994" s="662" t="s">
        <v>585</v>
      </c>
      <c r="D994" s="663" t="s">
        <v>3247</v>
      </c>
      <c r="E994" s="662" t="s">
        <v>612</v>
      </c>
      <c r="F994" s="663" t="s">
        <v>3252</v>
      </c>
      <c r="G994" s="662" t="s">
        <v>1755</v>
      </c>
      <c r="H994" s="662" t="s">
        <v>2940</v>
      </c>
      <c r="I994" s="662" t="s">
        <v>2941</v>
      </c>
      <c r="J994" s="662" t="s">
        <v>2942</v>
      </c>
      <c r="K994" s="662" t="s">
        <v>2926</v>
      </c>
      <c r="L994" s="664">
        <v>813.86742419849793</v>
      </c>
      <c r="M994" s="664">
        <v>2</v>
      </c>
      <c r="N994" s="665">
        <v>1627.7348483969959</v>
      </c>
    </row>
    <row r="995" spans="1:14" ht="14.4" customHeight="1" x14ac:dyDescent="0.3">
      <c r="A995" s="660" t="s">
        <v>572</v>
      </c>
      <c r="B995" s="661" t="s">
        <v>573</v>
      </c>
      <c r="C995" s="662" t="s">
        <v>585</v>
      </c>
      <c r="D995" s="663" t="s">
        <v>3247</v>
      </c>
      <c r="E995" s="662" t="s">
        <v>612</v>
      </c>
      <c r="F995" s="663" t="s">
        <v>3252</v>
      </c>
      <c r="G995" s="662" t="s">
        <v>1755</v>
      </c>
      <c r="H995" s="662" t="s">
        <v>1923</v>
      </c>
      <c r="I995" s="662" t="s">
        <v>1924</v>
      </c>
      <c r="J995" s="662" t="s">
        <v>1781</v>
      </c>
      <c r="K995" s="662" t="s">
        <v>1925</v>
      </c>
      <c r="L995" s="664">
        <v>303.7528067932646</v>
      </c>
      <c r="M995" s="664">
        <v>12</v>
      </c>
      <c r="N995" s="665">
        <v>3645.0336815191754</v>
      </c>
    </row>
    <row r="996" spans="1:14" ht="14.4" customHeight="1" x14ac:dyDescent="0.3">
      <c r="A996" s="660" t="s">
        <v>572</v>
      </c>
      <c r="B996" s="661" t="s">
        <v>573</v>
      </c>
      <c r="C996" s="662" t="s">
        <v>585</v>
      </c>
      <c r="D996" s="663" t="s">
        <v>3247</v>
      </c>
      <c r="E996" s="662" t="s">
        <v>612</v>
      </c>
      <c r="F996" s="663" t="s">
        <v>3252</v>
      </c>
      <c r="G996" s="662" t="s">
        <v>1755</v>
      </c>
      <c r="H996" s="662" t="s">
        <v>1926</v>
      </c>
      <c r="I996" s="662" t="s">
        <v>1927</v>
      </c>
      <c r="J996" s="662" t="s">
        <v>1781</v>
      </c>
      <c r="K996" s="662" t="s">
        <v>1928</v>
      </c>
      <c r="L996" s="664">
        <v>408.94989351157261</v>
      </c>
      <c r="M996" s="664">
        <v>33</v>
      </c>
      <c r="N996" s="665">
        <v>13495.346485881897</v>
      </c>
    </row>
    <row r="997" spans="1:14" ht="14.4" customHeight="1" x14ac:dyDescent="0.3">
      <c r="A997" s="660" t="s">
        <v>572</v>
      </c>
      <c r="B997" s="661" t="s">
        <v>573</v>
      </c>
      <c r="C997" s="662" t="s">
        <v>585</v>
      </c>
      <c r="D997" s="663" t="s">
        <v>3247</v>
      </c>
      <c r="E997" s="662" t="s">
        <v>612</v>
      </c>
      <c r="F997" s="663" t="s">
        <v>3252</v>
      </c>
      <c r="G997" s="662" t="s">
        <v>1755</v>
      </c>
      <c r="H997" s="662" t="s">
        <v>1939</v>
      </c>
      <c r="I997" s="662" t="s">
        <v>1940</v>
      </c>
      <c r="J997" s="662" t="s">
        <v>1941</v>
      </c>
      <c r="K997" s="662" t="s">
        <v>1942</v>
      </c>
      <c r="L997" s="664">
        <v>364.12056604615123</v>
      </c>
      <c r="M997" s="664">
        <v>79</v>
      </c>
      <c r="N997" s="665">
        <v>28765.524717645945</v>
      </c>
    </row>
    <row r="998" spans="1:14" ht="14.4" customHeight="1" x14ac:dyDescent="0.3">
      <c r="A998" s="660" t="s">
        <v>572</v>
      </c>
      <c r="B998" s="661" t="s">
        <v>573</v>
      </c>
      <c r="C998" s="662" t="s">
        <v>585</v>
      </c>
      <c r="D998" s="663" t="s">
        <v>3247</v>
      </c>
      <c r="E998" s="662" t="s">
        <v>612</v>
      </c>
      <c r="F998" s="663" t="s">
        <v>3252</v>
      </c>
      <c r="G998" s="662" t="s">
        <v>1755</v>
      </c>
      <c r="H998" s="662" t="s">
        <v>2943</v>
      </c>
      <c r="I998" s="662" t="s">
        <v>2944</v>
      </c>
      <c r="J998" s="662" t="s">
        <v>2945</v>
      </c>
      <c r="K998" s="662" t="s">
        <v>2946</v>
      </c>
      <c r="L998" s="664">
        <v>0</v>
      </c>
      <c r="M998" s="664">
        <v>0</v>
      </c>
      <c r="N998" s="665">
        <v>0</v>
      </c>
    </row>
    <row r="999" spans="1:14" ht="14.4" customHeight="1" x14ac:dyDescent="0.3">
      <c r="A999" s="660" t="s">
        <v>572</v>
      </c>
      <c r="B999" s="661" t="s">
        <v>573</v>
      </c>
      <c r="C999" s="662" t="s">
        <v>585</v>
      </c>
      <c r="D999" s="663" t="s">
        <v>3247</v>
      </c>
      <c r="E999" s="662" t="s">
        <v>612</v>
      </c>
      <c r="F999" s="663" t="s">
        <v>3252</v>
      </c>
      <c r="G999" s="662" t="s">
        <v>1755</v>
      </c>
      <c r="H999" s="662" t="s">
        <v>2947</v>
      </c>
      <c r="I999" s="662" t="s">
        <v>2948</v>
      </c>
      <c r="J999" s="662" t="s">
        <v>2912</v>
      </c>
      <c r="K999" s="662" t="s">
        <v>1072</v>
      </c>
      <c r="L999" s="664">
        <v>578.23000000000025</v>
      </c>
      <c r="M999" s="664">
        <v>1</v>
      </c>
      <c r="N999" s="665">
        <v>578.23000000000025</v>
      </c>
    </row>
    <row r="1000" spans="1:14" ht="14.4" customHeight="1" x14ac:dyDescent="0.3">
      <c r="A1000" s="660" t="s">
        <v>572</v>
      </c>
      <c r="B1000" s="661" t="s">
        <v>573</v>
      </c>
      <c r="C1000" s="662" t="s">
        <v>585</v>
      </c>
      <c r="D1000" s="663" t="s">
        <v>3247</v>
      </c>
      <c r="E1000" s="662" t="s">
        <v>612</v>
      </c>
      <c r="F1000" s="663" t="s">
        <v>3252</v>
      </c>
      <c r="G1000" s="662" t="s">
        <v>1755</v>
      </c>
      <c r="H1000" s="662" t="s">
        <v>1950</v>
      </c>
      <c r="I1000" s="662" t="s">
        <v>1951</v>
      </c>
      <c r="J1000" s="662" t="s">
        <v>1952</v>
      </c>
      <c r="K1000" s="662" t="s">
        <v>1953</v>
      </c>
      <c r="L1000" s="664">
        <v>100.87428571428572</v>
      </c>
      <c r="M1000" s="664">
        <v>7</v>
      </c>
      <c r="N1000" s="665">
        <v>706.12</v>
      </c>
    </row>
    <row r="1001" spans="1:14" ht="14.4" customHeight="1" x14ac:dyDescent="0.3">
      <c r="A1001" s="660" t="s">
        <v>572</v>
      </c>
      <c r="B1001" s="661" t="s">
        <v>573</v>
      </c>
      <c r="C1001" s="662" t="s">
        <v>585</v>
      </c>
      <c r="D1001" s="663" t="s">
        <v>3247</v>
      </c>
      <c r="E1001" s="662" t="s">
        <v>612</v>
      </c>
      <c r="F1001" s="663" t="s">
        <v>3252</v>
      </c>
      <c r="G1001" s="662" t="s">
        <v>1755</v>
      </c>
      <c r="H1001" s="662" t="s">
        <v>2949</v>
      </c>
      <c r="I1001" s="662" t="s">
        <v>2950</v>
      </c>
      <c r="J1001" s="662" t="s">
        <v>2951</v>
      </c>
      <c r="K1001" s="662" t="s">
        <v>2952</v>
      </c>
      <c r="L1001" s="664">
        <v>96.739999999999966</v>
      </c>
      <c r="M1001" s="664">
        <v>1</v>
      </c>
      <c r="N1001" s="665">
        <v>96.739999999999966</v>
      </c>
    </row>
    <row r="1002" spans="1:14" ht="14.4" customHeight="1" x14ac:dyDescent="0.3">
      <c r="A1002" s="660" t="s">
        <v>572</v>
      </c>
      <c r="B1002" s="661" t="s">
        <v>573</v>
      </c>
      <c r="C1002" s="662" t="s">
        <v>585</v>
      </c>
      <c r="D1002" s="663" t="s">
        <v>3247</v>
      </c>
      <c r="E1002" s="662" t="s">
        <v>612</v>
      </c>
      <c r="F1002" s="663" t="s">
        <v>3252</v>
      </c>
      <c r="G1002" s="662" t="s">
        <v>1755</v>
      </c>
      <c r="H1002" s="662" t="s">
        <v>2953</v>
      </c>
      <c r="I1002" s="662" t="s">
        <v>2954</v>
      </c>
      <c r="J1002" s="662" t="s">
        <v>2955</v>
      </c>
      <c r="K1002" s="662" t="s">
        <v>2956</v>
      </c>
      <c r="L1002" s="664">
        <v>524.65880125597903</v>
      </c>
      <c r="M1002" s="664">
        <v>1</v>
      </c>
      <c r="N1002" s="665">
        <v>524.65880125597903</v>
      </c>
    </row>
    <row r="1003" spans="1:14" ht="14.4" customHeight="1" x14ac:dyDescent="0.3">
      <c r="A1003" s="660" t="s">
        <v>572</v>
      </c>
      <c r="B1003" s="661" t="s">
        <v>573</v>
      </c>
      <c r="C1003" s="662" t="s">
        <v>585</v>
      </c>
      <c r="D1003" s="663" t="s">
        <v>3247</v>
      </c>
      <c r="E1003" s="662" t="s">
        <v>612</v>
      </c>
      <c r="F1003" s="663" t="s">
        <v>3252</v>
      </c>
      <c r="G1003" s="662" t="s">
        <v>1755</v>
      </c>
      <c r="H1003" s="662" t="s">
        <v>2957</v>
      </c>
      <c r="I1003" s="662" t="s">
        <v>2958</v>
      </c>
      <c r="J1003" s="662" t="s">
        <v>2428</v>
      </c>
      <c r="K1003" s="662" t="s">
        <v>2959</v>
      </c>
      <c r="L1003" s="664">
        <v>303.88919560048225</v>
      </c>
      <c r="M1003" s="664">
        <v>2</v>
      </c>
      <c r="N1003" s="665">
        <v>607.77839120096451</v>
      </c>
    </row>
    <row r="1004" spans="1:14" ht="14.4" customHeight="1" x14ac:dyDescent="0.3">
      <c r="A1004" s="660" t="s">
        <v>572</v>
      </c>
      <c r="B1004" s="661" t="s">
        <v>573</v>
      </c>
      <c r="C1004" s="662" t="s">
        <v>585</v>
      </c>
      <c r="D1004" s="663" t="s">
        <v>3247</v>
      </c>
      <c r="E1004" s="662" t="s">
        <v>612</v>
      </c>
      <c r="F1004" s="663" t="s">
        <v>3252</v>
      </c>
      <c r="G1004" s="662" t="s">
        <v>1755</v>
      </c>
      <c r="H1004" s="662" t="s">
        <v>2960</v>
      </c>
      <c r="I1004" s="662" t="s">
        <v>2961</v>
      </c>
      <c r="J1004" s="662" t="s">
        <v>2962</v>
      </c>
      <c r="K1004" s="662" t="s">
        <v>2963</v>
      </c>
      <c r="L1004" s="664">
        <v>79.640000000000015</v>
      </c>
      <c r="M1004" s="664">
        <v>1</v>
      </c>
      <c r="N1004" s="665">
        <v>79.640000000000015</v>
      </c>
    </row>
    <row r="1005" spans="1:14" ht="14.4" customHeight="1" x14ac:dyDescent="0.3">
      <c r="A1005" s="660" t="s">
        <v>572</v>
      </c>
      <c r="B1005" s="661" t="s">
        <v>573</v>
      </c>
      <c r="C1005" s="662" t="s">
        <v>585</v>
      </c>
      <c r="D1005" s="663" t="s">
        <v>3247</v>
      </c>
      <c r="E1005" s="662" t="s">
        <v>612</v>
      </c>
      <c r="F1005" s="663" t="s">
        <v>3252</v>
      </c>
      <c r="G1005" s="662" t="s">
        <v>1755</v>
      </c>
      <c r="H1005" s="662" t="s">
        <v>2964</v>
      </c>
      <c r="I1005" s="662" t="s">
        <v>2965</v>
      </c>
      <c r="J1005" s="662" t="s">
        <v>2966</v>
      </c>
      <c r="K1005" s="662" t="s">
        <v>2967</v>
      </c>
      <c r="L1005" s="664">
        <v>394.13</v>
      </c>
      <c r="M1005" s="664">
        <v>1</v>
      </c>
      <c r="N1005" s="665">
        <v>394.13</v>
      </c>
    </row>
    <row r="1006" spans="1:14" ht="14.4" customHeight="1" x14ac:dyDescent="0.3">
      <c r="A1006" s="660" t="s">
        <v>572</v>
      </c>
      <c r="B1006" s="661" t="s">
        <v>573</v>
      </c>
      <c r="C1006" s="662" t="s">
        <v>585</v>
      </c>
      <c r="D1006" s="663" t="s">
        <v>3247</v>
      </c>
      <c r="E1006" s="662" t="s">
        <v>612</v>
      </c>
      <c r="F1006" s="663" t="s">
        <v>3252</v>
      </c>
      <c r="G1006" s="662" t="s">
        <v>1755</v>
      </c>
      <c r="H1006" s="662" t="s">
        <v>1962</v>
      </c>
      <c r="I1006" s="662" t="s">
        <v>1963</v>
      </c>
      <c r="J1006" s="662" t="s">
        <v>1964</v>
      </c>
      <c r="K1006" s="662" t="s">
        <v>1965</v>
      </c>
      <c r="L1006" s="664">
        <v>505.77000175233258</v>
      </c>
      <c r="M1006" s="664">
        <v>4</v>
      </c>
      <c r="N1006" s="665">
        <v>2023.0800070093303</v>
      </c>
    </row>
    <row r="1007" spans="1:14" ht="14.4" customHeight="1" x14ac:dyDescent="0.3">
      <c r="A1007" s="660" t="s">
        <v>572</v>
      </c>
      <c r="B1007" s="661" t="s">
        <v>573</v>
      </c>
      <c r="C1007" s="662" t="s">
        <v>585</v>
      </c>
      <c r="D1007" s="663" t="s">
        <v>3247</v>
      </c>
      <c r="E1007" s="662" t="s">
        <v>612</v>
      </c>
      <c r="F1007" s="663" t="s">
        <v>3252</v>
      </c>
      <c r="G1007" s="662" t="s">
        <v>1755</v>
      </c>
      <c r="H1007" s="662" t="s">
        <v>2968</v>
      </c>
      <c r="I1007" s="662" t="s">
        <v>2969</v>
      </c>
      <c r="J1007" s="662" t="s">
        <v>2970</v>
      </c>
      <c r="K1007" s="662" t="s">
        <v>2971</v>
      </c>
      <c r="L1007" s="664">
        <v>1055.0700000000006</v>
      </c>
      <c r="M1007" s="664">
        <v>2</v>
      </c>
      <c r="N1007" s="665">
        <v>2110.1400000000012</v>
      </c>
    </row>
    <row r="1008" spans="1:14" ht="14.4" customHeight="1" x14ac:dyDescent="0.3">
      <c r="A1008" s="660" t="s">
        <v>572</v>
      </c>
      <c r="B1008" s="661" t="s">
        <v>573</v>
      </c>
      <c r="C1008" s="662" t="s">
        <v>585</v>
      </c>
      <c r="D1008" s="663" t="s">
        <v>3247</v>
      </c>
      <c r="E1008" s="662" t="s">
        <v>612</v>
      </c>
      <c r="F1008" s="663" t="s">
        <v>3252</v>
      </c>
      <c r="G1008" s="662" t="s">
        <v>1755</v>
      </c>
      <c r="H1008" s="662" t="s">
        <v>1966</v>
      </c>
      <c r="I1008" s="662" t="s">
        <v>1967</v>
      </c>
      <c r="J1008" s="662" t="s">
        <v>1968</v>
      </c>
      <c r="K1008" s="662" t="s">
        <v>1969</v>
      </c>
      <c r="L1008" s="664">
        <v>1023.4119607970597</v>
      </c>
      <c r="M1008" s="664">
        <v>19</v>
      </c>
      <c r="N1008" s="665">
        <v>19444.827255144133</v>
      </c>
    </row>
    <row r="1009" spans="1:14" ht="14.4" customHeight="1" x14ac:dyDescent="0.3">
      <c r="A1009" s="660" t="s">
        <v>572</v>
      </c>
      <c r="B1009" s="661" t="s">
        <v>573</v>
      </c>
      <c r="C1009" s="662" t="s">
        <v>585</v>
      </c>
      <c r="D1009" s="663" t="s">
        <v>3247</v>
      </c>
      <c r="E1009" s="662" t="s">
        <v>612</v>
      </c>
      <c r="F1009" s="663" t="s">
        <v>3252</v>
      </c>
      <c r="G1009" s="662" t="s">
        <v>1755</v>
      </c>
      <c r="H1009" s="662" t="s">
        <v>2972</v>
      </c>
      <c r="I1009" s="662" t="s">
        <v>2973</v>
      </c>
      <c r="J1009" s="662" t="s">
        <v>2974</v>
      </c>
      <c r="K1009" s="662" t="s">
        <v>2975</v>
      </c>
      <c r="L1009" s="664">
        <v>1812.3879094336678</v>
      </c>
      <c r="M1009" s="664">
        <v>57</v>
      </c>
      <c r="N1009" s="665">
        <v>103306.11083771907</v>
      </c>
    </row>
    <row r="1010" spans="1:14" ht="14.4" customHeight="1" x14ac:dyDescent="0.3">
      <c r="A1010" s="660" t="s">
        <v>572</v>
      </c>
      <c r="B1010" s="661" t="s">
        <v>573</v>
      </c>
      <c r="C1010" s="662" t="s">
        <v>585</v>
      </c>
      <c r="D1010" s="663" t="s">
        <v>3247</v>
      </c>
      <c r="E1010" s="662" t="s">
        <v>612</v>
      </c>
      <c r="F1010" s="663" t="s">
        <v>3252</v>
      </c>
      <c r="G1010" s="662" t="s">
        <v>1755</v>
      </c>
      <c r="H1010" s="662" t="s">
        <v>1980</v>
      </c>
      <c r="I1010" s="662" t="s">
        <v>1981</v>
      </c>
      <c r="J1010" s="662" t="s">
        <v>1982</v>
      </c>
      <c r="K1010" s="662" t="s">
        <v>1983</v>
      </c>
      <c r="L1010" s="664">
        <v>393.15</v>
      </c>
      <c r="M1010" s="664">
        <v>1</v>
      </c>
      <c r="N1010" s="665">
        <v>393.15</v>
      </c>
    </row>
    <row r="1011" spans="1:14" ht="14.4" customHeight="1" x14ac:dyDescent="0.3">
      <c r="A1011" s="660" t="s">
        <v>572</v>
      </c>
      <c r="B1011" s="661" t="s">
        <v>573</v>
      </c>
      <c r="C1011" s="662" t="s">
        <v>585</v>
      </c>
      <c r="D1011" s="663" t="s">
        <v>3247</v>
      </c>
      <c r="E1011" s="662" t="s">
        <v>612</v>
      </c>
      <c r="F1011" s="663" t="s">
        <v>3252</v>
      </c>
      <c r="G1011" s="662" t="s">
        <v>1755</v>
      </c>
      <c r="H1011" s="662" t="s">
        <v>2976</v>
      </c>
      <c r="I1011" s="662" t="s">
        <v>2976</v>
      </c>
      <c r="J1011" s="662" t="s">
        <v>2977</v>
      </c>
      <c r="K1011" s="662" t="s">
        <v>2978</v>
      </c>
      <c r="L1011" s="664">
        <v>47.630000000000017</v>
      </c>
      <c r="M1011" s="664">
        <v>1</v>
      </c>
      <c r="N1011" s="665">
        <v>47.630000000000017</v>
      </c>
    </row>
    <row r="1012" spans="1:14" ht="14.4" customHeight="1" x14ac:dyDescent="0.3">
      <c r="A1012" s="660" t="s">
        <v>572</v>
      </c>
      <c r="B1012" s="661" t="s">
        <v>573</v>
      </c>
      <c r="C1012" s="662" t="s">
        <v>585</v>
      </c>
      <c r="D1012" s="663" t="s">
        <v>3247</v>
      </c>
      <c r="E1012" s="662" t="s">
        <v>612</v>
      </c>
      <c r="F1012" s="663" t="s">
        <v>3252</v>
      </c>
      <c r="G1012" s="662" t="s">
        <v>1755</v>
      </c>
      <c r="H1012" s="662" t="s">
        <v>1984</v>
      </c>
      <c r="I1012" s="662" t="s">
        <v>1984</v>
      </c>
      <c r="J1012" s="662" t="s">
        <v>1985</v>
      </c>
      <c r="K1012" s="662" t="s">
        <v>1986</v>
      </c>
      <c r="L1012" s="664">
        <v>92.04264890129808</v>
      </c>
      <c r="M1012" s="664">
        <v>3</v>
      </c>
      <c r="N1012" s="665">
        <v>276.12794670389422</v>
      </c>
    </row>
    <row r="1013" spans="1:14" ht="14.4" customHeight="1" x14ac:dyDescent="0.3">
      <c r="A1013" s="660" t="s">
        <v>572</v>
      </c>
      <c r="B1013" s="661" t="s">
        <v>573</v>
      </c>
      <c r="C1013" s="662" t="s">
        <v>585</v>
      </c>
      <c r="D1013" s="663" t="s">
        <v>3247</v>
      </c>
      <c r="E1013" s="662" t="s">
        <v>612</v>
      </c>
      <c r="F1013" s="663" t="s">
        <v>3252</v>
      </c>
      <c r="G1013" s="662" t="s">
        <v>1755</v>
      </c>
      <c r="H1013" s="662" t="s">
        <v>2979</v>
      </c>
      <c r="I1013" s="662" t="s">
        <v>2980</v>
      </c>
      <c r="J1013" s="662" t="s">
        <v>2981</v>
      </c>
      <c r="K1013" s="662" t="s">
        <v>2982</v>
      </c>
      <c r="L1013" s="664">
        <v>25.64</v>
      </c>
      <c r="M1013" s="664">
        <v>1</v>
      </c>
      <c r="N1013" s="665">
        <v>25.64</v>
      </c>
    </row>
    <row r="1014" spans="1:14" ht="14.4" customHeight="1" x14ac:dyDescent="0.3">
      <c r="A1014" s="660" t="s">
        <v>572</v>
      </c>
      <c r="B1014" s="661" t="s">
        <v>573</v>
      </c>
      <c r="C1014" s="662" t="s">
        <v>585</v>
      </c>
      <c r="D1014" s="663" t="s">
        <v>3247</v>
      </c>
      <c r="E1014" s="662" t="s">
        <v>612</v>
      </c>
      <c r="F1014" s="663" t="s">
        <v>3252</v>
      </c>
      <c r="G1014" s="662" t="s">
        <v>1755</v>
      </c>
      <c r="H1014" s="662" t="s">
        <v>1987</v>
      </c>
      <c r="I1014" s="662" t="s">
        <v>1987</v>
      </c>
      <c r="J1014" s="662" t="s">
        <v>1988</v>
      </c>
      <c r="K1014" s="662" t="s">
        <v>1989</v>
      </c>
      <c r="L1014" s="664">
        <v>78.989999999999995</v>
      </c>
      <c r="M1014" s="664">
        <v>1</v>
      </c>
      <c r="N1014" s="665">
        <v>78.989999999999995</v>
      </c>
    </row>
    <row r="1015" spans="1:14" ht="14.4" customHeight="1" x14ac:dyDescent="0.3">
      <c r="A1015" s="660" t="s">
        <v>572</v>
      </c>
      <c r="B1015" s="661" t="s">
        <v>573</v>
      </c>
      <c r="C1015" s="662" t="s">
        <v>585</v>
      </c>
      <c r="D1015" s="663" t="s">
        <v>3247</v>
      </c>
      <c r="E1015" s="662" t="s">
        <v>612</v>
      </c>
      <c r="F1015" s="663" t="s">
        <v>3252</v>
      </c>
      <c r="G1015" s="662" t="s">
        <v>1755</v>
      </c>
      <c r="H1015" s="662" t="s">
        <v>2983</v>
      </c>
      <c r="I1015" s="662" t="s">
        <v>2983</v>
      </c>
      <c r="J1015" s="662" t="s">
        <v>2984</v>
      </c>
      <c r="K1015" s="662" t="s">
        <v>1852</v>
      </c>
      <c r="L1015" s="664">
        <v>73.060000168753149</v>
      </c>
      <c r="M1015" s="664">
        <v>3</v>
      </c>
      <c r="N1015" s="665">
        <v>219.18000050625943</v>
      </c>
    </row>
    <row r="1016" spans="1:14" ht="14.4" customHeight="1" x14ac:dyDescent="0.3">
      <c r="A1016" s="660" t="s">
        <v>572</v>
      </c>
      <c r="B1016" s="661" t="s">
        <v>573</v>
      </c>
      <c r="C1016" s="662" t="s">
        <v>585</v>
      </c>
      <c r="D1016" s="663" t="s">
        <v>3247</v>
      </c>
      <c r="E1016" s="662" t="s">
        <v>1997</v>
      </c>
      <c r="F1016" s="663" t="s">
        <v>3253</v>
      </c>
      <c r="G1016" s="662" t="s">
        <v>625</v>
      </c>
      <c r="H1016" s="662" t="s">
        <v>2985</v>
      </c>
      <c r="I1016" s="662" t="s">
        <v>2986</v>
      </c>
      <c r="J1016" s="662" t="s">
        <v>2987</v>
      </c>
      <c r="K1016" s="662" t="s">
        <v>2001</v>
      </c>
      <c r="L1016" s="664">
        <v>2266</v>
      </c>
      <c r="M1016" s="664">
        <v>16</v>
      </c>
      <c r="N1016" s="665">
        <v>36256</v>
      </c>
    </row>
    <row r="1017" spans="1:14" ht="14.4" customHeight="1" x14ac:dyDescent="0.3">
      <c r="A1017" s="660" t="s">
        <v>572</v>
      </c>
      <c r="B1017" s="661" t="s">
        <v>573</v>
      </c>
      <c r="C1017" s="662" t="s">
        <v>585</v>
      </c>
      <c r="D1017" s="663" t="s">
        <v>3247</v>
      </c>
      <c r="E1017" s="662" t="s">
        <v>1997</v>
      </c>
      <c r="F1017" s="663" t="s">
        <v>3253</v>
      </c>
      <c r="G1017" s="662" t="s">
        <v>625</v>
      </c>
      <c r="H1017" s="662" t="s">
        <v>2002</v>
      </c>
      <c r="I1017" s="662" t="s">
        <v>2003</v>
      </c>
      <c r="J1017" s="662" t="s">
        <v>2004</v>
      </c>
      <c r="K1017" s="662" t="s">
        <v>2005</v>
      </c>
      <c r="L1017" s="664">
        <v>3928.788124010824</v>
      </c>
      <c r="M1017" s="664">
        <v>24</v>
      </c>
      <c r="N1017" s="665">
        <v>94290.914976259781</v>
      </c>
    </row>
    <row r="1018" spans="1:14" ht="14.4" customHeight="1" x14ac:dyDescent="0.3">
      <c r="A1018" s="660" t="s">
        <v>572</v>
      </c>
      <c r="B1018" s="661" t="s">
        <v>573</v>
      </c>
      <c r="C1018" s="662" t="s">
        <v>585</v>
      </c>
      <c r="D1018" s="663" t="s">
        <v>3247</v>
      </c>
      <c r="E1018" s="662" t="s">
        <v>1997</v>
      </c>
      <c r="F1018" s="663" t="s">
        <v>3253</v>
      </c>
      <c r="G1018" s="662" t="s">
        <v>625</v>
      </c>
      <c r="H1018" s="662" t="s">
        <v>2006</v>
      </c>
      <c r="I1018" s="662" t="s">
        <v>2007</v>
      </c>
      <c r="J1018" s="662" t="s">
        <v>2008</v>
      </c>
      <c r="K1018" s="662" t="s">
        <v>2009</v>
      </c>
      <c r="L1018" s="664">
        <v>2296.58</v>
      </c>
      <c r="M1018" s="664">
        <v>2</v>
      </c>
      <c r="N1018" s="665">
        <v>4593.16</v>
      </c>
    </row>
    <row r="1019" spans="1:14" ht="14.4" customHeight="1" x14ac:dyDescent="0.3">
      <c r="A1019" s="660" t="s">
        <v>572</v>
      </c>
      <c r="B1019" s="661" t="s">
        <v>573</v>
      </c>
      <c r="C1019" s="662" t="s">
        <v>585</v>
      </c>
      <c r="D1019" s="663" t="s">
        <v>3247</v>
      </c>
      <c r="E1019" s="662" t="s">
        <v>1997</v>
      </c>
      <c r="F1019" s="663" t="s">
        <v>3253</v>
      </c>
      <c r="G1019" s="662" t="s">
        <v>625</v>
      </c>
      <c r="H1019" s="662" t="s">
        <v>2988</v>
      </c>
      <c r="I1019" s="662" t="s">
        <v>2988</v>
      </c>
      <c r="J1019" s="662" t="s">
        <v>2989</v>
      </c>
      <c r="K1019" s="662" t="s">
        <v>2990</v>
      </c>
      <c r="L1019" s="664">
        <v>3681.0099999999998</v>
      </c>
      <c r="M1019" s="664">
        <v>6</v>
      </c>
      <c r="N1019" s="665">
        <v>22086.059999999998</v>
      </c>
    </row>
    <row r="1020" spans="1:14" ht="14.4" customHeight="1" x14ac:dyDescent="0.3">
      <c r="A1020" s="660" t="s">
        <v>572</v>
      </c>
      <c r="B1020" s="661" t="s">
        <v>573</v>
      </c>
      <c r="C1020" s="662" t="s">
        <v>585</v>
      </c>
      <c r="D1020" s="663" t="s">
        <v>3247</v>
      </c>
      <c r="E1020" s="662" t="s">
        <v>1997</v>
      </c>
      <c r="F1020" s="663" t="s">
        <v>3253</v>
      </c>
      <c r="G1020" s="662" t="s">
        <v>625</v>
      </c>
      <c r="H1020" s="662" t="s">
        <v>2991</v>
      </c>
      <c r="I1020" s="662" t="s">
        <v>2992</v>
      </c>
      <c r="J1020" s="662" t="s">
        <v>2993</v>
      </c>
      <c r="K1020" s="662" t="s">
        <v>2990</v>
      </c>
      <c r="L1020" s="664">
        <v>1680.58</v>
      </c>
      <c r="M1020" s="664">
        <v>8</v>
      </c>
      <c r="N1020" s="665">
        <v>13444.64</v>
      </c>
    </row>
    <row r="1021" spans="1:14" ht="14.4" customHeight="1" x14ac:dyDescent="0.3">
      <c r="A1021" s="660" t="s">
        <v>572</v>
      </c>
      <c r="B1021" s="661" t="s">
        <v>573</v>
      </c>
      <c r="C1021" s="662" t="s">
        <v>585</v>
      </c>
      <c r="D1021" s="663" t="s">
        <v>3247</v>
      </c>
      <c r="E1021" s="662" t="s">
        <v>1997</v>
      </c>
      <c r="F1021" s="663" t="s">
        <v>3253</v>
      </c>
      <c r="G1021" s="662" t="s">
        <v>625</v>
      </c>
      <c r="H1021" s="662" t="s">
        <v>2010</v>
      </c>
      <c r="I1021" s="662" t="s">
        <v>2011</v>
      </c>
      <c r="J1021" s="662" t="s">
        <v>2012</v>
      </c>
      <c r="K1021" s="662" t="s">
        <v>2001</v>
      </c>
      <c r="L1021" s="664">
        <v>2596</v>
      </c>
      <c r="M1021" s="664">
        <v>5</v>
      </c>
      <c r="N1021" s="665">
        <v>12980</v>
      </c>
    </row>
    <row r="1022" spans="1:14" ht="14.4" customHeight="1" x14ac:dyDescent="0.3">
      <c r="A1022" s="660" t="s">
        <v>572</v>
      </c>
      <c r="B1022" s="661" t="s">
        <v>573</v>
      </c>
      <c r="C1022" s="662" t="s">
        <v>585</v>
      </c>
      <c r="D1022" s="663" t="s">
        <v>3247</v>
      </c>
      <c r="E1022" s="662" t="s">
        <v>1997</v>
      </c>
      <c r="F1022" s="663" t="s">
        <v>3253</v>
      </c>
      <c r="G1022" s="662" t="s">
        <v>625</v>
      </c>
      <c r="H1022" s="662" t="s">
        <v>2994</v>
      </c>
      <c r="I1022" s="662" t="s">
        <v>2995</v>
      </c>
      <c r="J1022" s="662" t="s">
        <v>2996</v>
      </c>
      <c r="K1022" s="662" t="s">
        <v>2997</v>
      </c>
      <c r="L1022" s="664">
        <v>2221.34</v>
      </c>
      <c r="M1022" s="664">
        <v>1</v>
      </c>
      <c r="N1022" s="665">
        <v>2221.34</v>
      </c>
    </row>
    <row r="1023" spans="1:14" ht="14.4" customHeight="1" x14ac:dyDescent="0.3">
      <c r="A1023" s="660" t="s">
        <v>572</v>
      </c>
      <c r="B1023" s="661" t="s">
        <v>573</v>
      </c>
      <c r="C1023" s="662" t="s">
        <v>585</v>
      </c>
      <c r="D1023" s="663" t="s">
        <v>3247</v>
      </c>
      <c r="E1023" s="662" t="s">
        <v>1997</v>
      </c>
      <c r="F1023" s="663" t="s">
        <v>3253</v>
      </c>
      <c r="G1023" s="662" t="s">
        <v>625</v>
      </c>
      <c r="H1023" s="662" t="s">
        <v>2998</v>
      </c>
      <c r="I1023" s="662" t="s">
        <v>2999</v>
      </c>
      <c r="J1023" s="662" t="s">
        <v>3000</v>
      </c>
      <c r="K1023" s="662" t="s">
        <v>3001</v>
      </c>
      <c r="L1023" s="664">
        <v>1010.82</v>
      </c>
      <c r="M1023" s="664">
        <v>8</v>
      </c>
      <c r="N1023" s="665">
        <v>8086.56</v>
      </c>
    </row>
    <row r="1024" spans="1:14" ht="14.4" customHeight="1" x14ac:dyDescent="0.3">
      <c r="A1024" s="660" t="s">
        <v>572</v>
      </c>
      <c r="B1024" s="661" t="s">
        <v>573</v>
      </c>
      <c r="C1024" s="662" t="s">
        <v>585</v>
      </c>
      <c r="D1024" s="663" t="s">
        <v>3247</v>
      </c>
      <c r="E1024" s="662" t="s">
        <v>1997</v>
      </c>
      <c r="F1024" s="663" t="s">
        <v>3253</v>
      </c>
      <c r="G1024" s="662" t="s">
        <v>1755</v>
      </c>
      <c r="H1024" s="662" t="s">
        <v>2027</v>
      </c>
      <c r="I1024" s="662" t="s">
        <v>2027</v>
      </c>
      <c r="J1024" s="662" t="s">
        <v>2028</v>
      </c>
      <c r="K1024" s="662" t="s">
        <v>2022</v>
      </c>
      <c r="L1024" s="664">
        <v>135.36000101856496</v>
      </c>
      <c r="M1024" s="664">
        <v>2</v>
      </c>
      <c r="N1024" s="665">
        <v>270.72000203712992</v>
      </c>
    </row>
    <row r="1025" spans="1:14" ht="14.4" customHeight="1" x14ac:dyDescent="0.3">
      <c r="A1025" s="660" t="s">
        <v>572</v>
      </c>
      <c r="B1025" s="661" t="s">
        <v>573</v>
      </c>
      <c r="C1025" s="662" t="s">
        <v>585</v>
      </c>
      <c r="D1025" s="663" t="s">
        <v>3247</v>
      </c>
      <c r="E1025" s="662" t="s">
        <v>1997</v>
      </c>
      <c r="F1025" s="663" t="s">
        <v>3253</v>
      </c>
      <c r="G1025" s="662" t="s">
        <v>1755</v>
      </c>
      <c r="H1025" s="662" t="s">
        <v>2033</v>
      </c>
      <c r="I1025" s="662" t="s">
        <v>2033</v>
      </c>
      <c r="J1025" s="662" t="s">
        <v>2034</v>
      </c>
      <c r="K1025" s="662" t="s">
        <v>2035</v>
      </c>
      <c r="L1025" s="664">
        <v>116.25000487689935</v>
      </c>
      <c r="M1025" s="664">
        <v>4</v>
      </c>
      <c r="N1025" s="665">
        <v>465.00001950759741</v>
      </c>
    </row>
    <row r="1026" spans="1:14" ht="14.4" customHeight="1" x14ac:dyDescent="0.3">
      <c r="A1026" s="660" t="s">
        <v>572</v>
      </c>
      <c r="B1026" s="661" t="s">
        <v>573</v>
      </c>
      <c r="C1026" s="662" t="s">
        <v>585</v>
      </c>
      <c r="D1026" s="663" t="s">
        <v>3247</v>
      </c>
      <c r="E1026" s="662" t="s">
        <v>1997</v>
      </c>
      <c r="F1026" s="663" t="s">
        <v>3253</v>
      </c>
      <c r="G1026" s="662" t="s">
        <v>1755</v>
      </c>
      <c r="H1026" s="662" t="s">
        <v>2036</v>
      </c>
      <c r="I1026" s="662" t="s">
        <v>2036</v>
      </c>
      <c r="J1026" s="662" t="s">
        <v>2037</v>
      </c>
      <c r="K1026" s="662" t="s">
        <v>2035</v>
      </c>
      <c r="L1026" s="664">
        <v>116.25</v>
      </c>
      <c r="M1026" s="664">
        <v>3</v>
      </c>
      <c r="N1026" s="665">
        <v>348.75</v>
      </c>
    </row>
    <row r="1027" spans="1:14" ht="14.4" customHeight="1" x14ac:dyDescent="0.3">
      <c r="A1027" s="660" t="s">
        <v>572</v>
      </c>
      <c r="B1027" s="661" t="s">
        <v>573</v>
      </c>
      <c r="C1027" s="662" t="s">
        <v>585</v>
      </c>
      <c r="D1027" s="663" t="s">
        <v>3247</v>
      </c>
      <c r="E1027" s="662" t="s">
        <v>1997</v>
      </c>
      <c r="F1027" s="663" t="s">
        <v>3253</v>
      </c>
      <c r="G1027" s="662" t="s">
        <v>1755</v>
      </c>
      <c r="H1027" s="662" t="s">
        <v>2038</v>
      </c>
      <c r="I1027" s="662" t="s">
        <v>2039</v>
      </c>
      <c r="J1027" s="662" t="s">
        <v>2040</v>
      </c>
      <c r="K1027" s="662" t="s">
        <v>2041</v>
      </c>
      <c r="L1027" s="664">
        <v>116.24999999999997</v>
      </c>
      <c r="M1027" s="664">
        <v>1</v>
      </c>
      <c r="N1027" s="665">
        <v>116.24999999999997</v>
      </c>
    </row>
    <row r="1028" spans="1:14" ht="14.4" customHeight="1" x14ac:dyDescent="0.3">
      <c r="A1028" s="660" t="s">
        <v>572</v>
      </c>
      <c r="B1028" s="661" t="s">
        <v>573</v>
      </c>
      <c r="C1028" s="662" t="s">
        <v>585</v>
      </c>
      <c r="D1028" s="663" t="s">
        <v>3247</v>
      </c>
      <c r="E1028" s="662" t="s">
        <v>1997</v>
      </c>
      <c r="F1028" s="663" t="s">
        <v>3253</v>
      </c>
      <c r="G1028" s="662" t="s">
        <v>1755</v>
      </c>
      <c r="H1028" s="662" t="s">
        <v>3002</v>
      </c>
      <c r="I1028" s="662" t="s">
        <v>3003</v>
      </c>
      <c r="J1028" s="662" t="s">
        <v>3004</v>
      </c>
      <c r="K1028" s="662" t="s">
        <v>2022</v>
      </c>
      <c r="L1028" s="664">
        <v>123.20999953197857</v>
      </c>
      <c r="M1028" s="664">
        <v>1</v>
      </c>
      <c r="N1028" s="665">
        <v>123.20999953197857</v>
      </c>
    </row>
    <row r="1029" spans="1:14" ht="14.4" customHeight="1" x14ac:dyDescent="0.3">
      <c r="A1029" s="660" t="s">
        <v>572</v>
      </c>
      <c r="B1029" s="661" t="s">
        <v>573</v>
      </c>
      <c r="C1029" s="662" t="s">
        <v>585</v>
      </c>
      <c r="D1029" s="663" t="s">
        <v>3247</v>
      </c>
      <c r="E1029" s="662" t="s">
        <v>1997</v>
      </c>
      <c r="F1029" s="663" t="s">
        <v>3253</v>
      </c>
      <c r="G1029" s="662" t="s">
        <v>1755</v>
      </c>
      <c r="H1029" s="662" t="s">
        <v>2045</v>
      </c>
      <c r="I1029" s="662" t="s">
        <v>2046</v>
      </c>
      <c r="J1029" s="662" t="s">
        <v>2047</v>
      </c>
      <c r="K1029" s="662" t="s">
        <v>2035</v>
      </c>
      <c r="L1029" s="664">
        <v>116.24999999999997</v>
      </c>
      <c r="M1029" s="664">
        <v>1</v>
      </c>
      <c r="N1029" s="665">
        <v>116.24999999999997</v>
      </c>
    </row>
    <row r="1030" spans="1:14" ht="14.4" customHeight="1" x14ac:dyDescent="0.3">
      <c r="A1030" s="660" t="s">
        <v>572</v>
      </c>
      <c r="B1030" s="661" t="s">
        <v>573</v>
      </c>
      <c r="C1030" s="662" t="s">
        <v>585</v>
      </c>
      <c r="D1030" s="663" t="s">
        <v>3247</v>
      </c>
      <c r="E1030" s="662" t="s">
        <v>1997</v>
      </c>
      <c r="F1030" s="663" t="s">
        <v>3253</v>
      </c>
      <c r="G1030" s="662" t="s">
        <v>1755</v>
      </c>
      <c r="H1030" s="662" t="s">
        <v>3005</v>
      </c>
      <c r="I1030" s="662" t="s">
        <v>3005</v>
      </c>
      <c r="J1030" s="662" t="s">
        <v>3006</v>
      </c>
      <c r="K1030" s="662" t="s">
        <v>2022</v>
      </c>
      <c r="L1030" s="664">
        <v>137.43</v>
      </c>
      <c r="M1030" s="664">
        <v>3</v>
      </c>
      <c r="N1030" s="665">
        <v>412.29</v>
      </c>
    </row>
    <row r="1031" spans="1:14" ht="14.4" customHeight="1" x14ac:dyDescent="0.3">
      <c r="A1031" s="660" t="s">
        <v>572</v>
      </c>
      <c r="B1031" s="661" t="s">
        <v>573</v>
      </c>
      <c r="C1031" s="662" t="s">
        <v>585</v>
      </c>
      <c r="D1031" s="663" t="s">
        <v>3247</v>
      </c>
      <c r="E1031" s="662" t="s">
        <v>2057</v>
      </c>
      <c r="F1031" s="663" t="s">
        <v>3255</v>
      </c>
      <c r="G1031" s="662"/>
      <c r="H1031" s="662" t="s">
        <v>3007</v>
      </c>
      <c r="I1031" s="662" t="s">
        <v>3008</v>
      </c>
      <c r="J1031" s="662" t="s">
        <v>3009</v>
      </c>
      <c r="K1031" s="662" t="s">
        <v>2168</v>
      </c>
      <c r="L1031" s="664">
        <v>71.459999999999994</v>
      </c>
      <c r="M1031" s="664">
        <v>10</v>
      </c>
      <c r="N1031" s="665">
        <v>714.59999999999991</v>
      </c>
    </row>
    <row r="1032" spans="1:14" ht="14.4" customHeight="1" x14ac:dyDescent="0.3">
      <c r="A1032" s="660" t="s">
        <v>572</v>
      </c>
      <c r="B1032" s="661" t="s">
        <v>573</v>
      </c>
      <c r="C1032" s="662" t="s">
        <v>585</v>
      </c>
      <c r="D1032" s="663" t="s">
        <v>3247</v>
      </c>
      <c r="E1032" s="662" t="s">
        <v>2057</v>
      </c>
      <c r="F1032" s="663" t="s">
        <v>3255</v>
      </c>
      <c r="G1032" s="662"/>
      <c r="H1032" s="662" t="s">
        <v>3010</v>
      </c>
      <c r="I1032" s="662" t="s">
        <v>3011</v>
      </c>
      <c r="J1032" s="662" t="s">
        <v>3012</v>
      </c>
      <c r="K1032" s="662" t="s">
        <v>3013</v>
      </c>
      <c r="L1032" s="664">
        <v>2773.1595454545454</v>
      </c>
      <c r="M1032" s="664">
        <v>11</v>
      </c>
      <c r="N1032" s="665">
        <v>30504.754999999997</v>
      </c>
    </row>
    <row r="1033" spans="1:14" ht="14.4" customHeight="1" x14ac:dyDescent="0.3">
      <c r="A1033" s="660" t="s">
        <v>572</v>
      </c>
      <c r="B1033" s="661" t="s">
        <v>573</v>
      </c>
      <c r="C1033" s="662" t="s">
        <v>585</v>
      </c>
      <c r="D1033" s="663" t="s">
        <v>3247</v>
      </c>
      <c r="E1033" s="662" t="s">
        <v>2057</v>
      </c>
      <c r="F1033" s="663" t="s">
        <v>3255</v>
      </c>
      <c r="G1033" s="662"/>
      <c r="H1033" s="662" t="s">
        <v>2062</v>
      </c>
      <c r="I1033" s="662" t="s">
        <v>2062</v>
      </c>
      <c r="J1033" s="662" t="s">
        <v>2063</v>
      </c>
      <c r="K1033" s="662" t="s">
        <v>2064</v>
      </c>
      <c r="L1033" s="664">
        <v>1778.9360434698372</v>
      </c>
      <c r="M1033" s="664">
        <v>32</v>
      </c>
      <c r="N1033" s="665">
        <v>56925.953391034789</v>
      </c>
    </row>
    <row r="1034" spans="1:14" ht="14.4" customHeight="1" x14ac:dyDescent="0.3">
      <c r="A1034" s="660" t="s">
        <v>572</v>
      </c>
      <c r="B1034" s="661" t="s">
        <v>573</v>
      </c>
      <c r="C1034" s="662" t="s">
        <v>585</v>
      </c>
      <c r="D1034" s="663" t="s">
        <v>3247</v>
      </c>
      <c r="E1034" s="662" t="s">
        <v>2057</v>
      </c>
      <c r="F1034" s="663" t="s">
        <v>3255</v>
      </c>
      <c r="G1034" s="662"/>
      <c r="H1034" s="662" t="s">
        <v>2065</v>
      </c>
      <c r="I1034" s="662" t="s">
        <v>2065</v>
      </c>
      <c r="J1034" s="662" t="s">
        <v>2066</v>
      </c>
      <c r="K1034" s="662" t="s">
        <v>2067</v>
      </c>
      <c r="L1034" s="664">
        <v>1127.1841907806847</v>
      </c>
      <c r="M1034" s="664">
        <v>3.8</v>
      </c>
      <c r="N1034" s="665">
        <v>4283.2999249666018</v>
      </c>
    </row>
    <row r="1035" spans="1:14" ht="14.4" customHeight="1" x14ac:dyDescent="0.3">
      <c r="A1035" s="660" t="s">
        <v>572</v>
      </c>
      <c r="B1035" s="661" t="s">
        <v>573</v>
      </c>
      <c r="C1035" s="662" t="s">
        <v>585</v>
      </c>
      <c r="D1035" s="663" t="s">
        <v>3247</v>
      </c>
      <c r="E1035" s="662" t="s">
        <v>2057</v>
      </c>
      <c r="F1035" s="663" t="s">
        <v>3255</v>
      </c>
      <c r="G1035" s="662"/>
      <c r="H1035" s="662" t="s">
        <v>2068</v>
      </c>
      <c r="I1035" s="662" t="s">
        <v>2068</v>
      </c>
      <c r="J1035" s="662" t="s">
        <v>2069</v>
      </c>
      <c r="K1035" s="662" t="s">
        <v>2070</v>
      </c>
      <c r="L1035" s="664">
        <v>810.98</v>
      </c>
      <c r="M1035" s="664">
        <v>0.5</v>
      </c>
      <c r="N1035" s="665">
        <v>405.49</v>
      </c>
    </row>
    <row r="1036" spans="1:14" ht="14.4" customHeight="1" x14ac:dyDescent="0.3">
      <c r="A1036" s="660" t="s">
        <v>572</v>
      </c>
      <c r="B1036" s="661" t="s">
        <v>573</v>
      </c>
      <c r="C1036" s="662" t="s">
        <v>585</v>
      </c>
      <c r="D1036" s="663" t="s">
        <v>3247</v>
      </c>
      <c r="E1036" s="662" t="s">
        <v>2057</v>
      </c>
      <c r="F1036" s="663" t="s">
        <v>3255</v>
      </c>
      <c r="G1036" s="662"/>
      <c r="H1036" s="662" t="s">
        <v>3014</v>
      </c>
      <c r="I1036" s="662" t="s">
        <v>3014</v>
      </c>
      <c r="J1036" s="662" t="s">
        <v>3015</v>
      </c>
      <c r="K1036" s="662" t="s">
        <v>3016</v>
      </c>
      <c r="L1036" s="664">
        <v>158.07301186199464</v>
      </c>
      <c r="M1036" s="664">
        <v>3</v>
      </c>
      <c r="N1036" s="665">
        <v>474.21903558598393</v>
      </c>
    </row>
    <row r="1037" spans="1:14" ht="14.4" customHeight="1" x14ac:dyDescent="0.3">
      <c r="A1037" s="660" t="s">
        <v>572</v>
      </c>
      <c r="B1037" s="661" t="s">
        <v>573</v>
      </c>
      <c r="C1037" s="662" t="s">
        <v>585</v>
      </c>
      <c r="D1037" s="663" t="s">
        <v>3247</v>
      </c>
      <c r="E1037" s="662" t="s">
        <v>2057</v>
      </c>
      <c r="F1037" s="663" t="s">
        <v>3255</v>
      </c>
      <c r="G1037" s="662"/>
      <c r="H1037" s="662" t="s">
        <v>2071</v>
      </c>
      <c r="I1037" s="662" t="s">
        <v>2071</v>
      </c>
      <c r="J1037" s="662" t="s">
        <v>2072</v>
      </c>
      <c r="K1037" s="662" t="s">
        <v>2073</v>
      </c>
      <c r="L1037" s="664">
        <v>169.79</v>
      </c>
      <c r="M1037" s="664">
        <v>14</v>
      </c>
      <c r="N1037" s="665">
        <v>2377.06</v>
      </c>
    </row>
    <row r="1038" spans="1:14" ht="14.4" customHeight="1" x14ac:dyDescent="0.3">
      <c r="A1038" s="660" t="s">
        <v>572</v>
      </c>
      <c r="B1038" s="661" t="s">
        <v>573</v>
      </c>
      <c r="C1038" s="662" t="s">
        <v>585</v>
      </c>
      <c r="D1038" s="663" t="s">
        <v>3247</v>
      </c>
      <c r="E1038" s="662" t="s">
        <v>2057</v>
      </c>
      <c r="F1038" s="663" t="s">
        <v>3255</v>
      </c>
      <c r="G1038" s="662" t="s">
        <v>625</v>
      </c>
      <c r="H1038" s="662" t="s">
        <v>2074</v>
      </c>
      <c r="I1038" s="662" t="s">
        <v>2075</v>
      </c>
      <c r="J1038" s="662" t="s">
        <v>2076</v>
      </c>
      <c r="K1038" s="662" t="s">
        <v>2077</v>
      </c>
      <c r="L1038" s="664">
        <v>40.249979114506843</v>
      </c>
      <c r="M1038" s="664">
        <v>3</v>
      </c>
      <c r="N1038" s="665">
        <v>120.74993734352053</v>
      </c>
    </row>
    <row r="1039" spans="1:14" ht="14.4" customHeight="1" x14ac:dyDescent="0.3">
      <c r="A1039" s="660" t="s">
        <v>572</v>
      </c>
      <c r="B1039" s="661" t="s">
        <v>573</v>
      </c>
      <c r="C1039" s="662" t="s">
        <v>585</v>
      </c>
      <c r="D1039" s="663" t="s">
        <v>3247</v>
      </c>
      <c r="E1039" s="662" t="s">
        <v>2057</v>
      </c>
      <c r="F1039" s="663" t="s">
        <v>3255</v>
      </c>
      <c r="G1039" s="662" t="s">
        <v>625</v>
      </c>
      <c r="H1039" s="662" t="s">
        <v>3017</v>
      </c>
      <c r="I1039" s="662" t="s">
        <v>3018</v>
      </c>
      <c r="J1039" s="662" t="s">
        <v>3019</v>
      </c>
      <c r="K1039" s="662" t="s">
        <v>677</v>
      </c>
      <c r="L1039" s="664">
        <v>71.12</v>
      </c>
      <c r="M1039" s="664">
        <v>3</v>
      </c>
      <c r="N1039" s="665">
        <v>213.36</v>
      </c>
    </row>
    <row r="1040" spans="1:14" ht="14.4" customHeight="1" x14ac:dyDescent="0.3">
      <c r="A1040" s="660" t="s">
        <v>572</v>
      </c>
      <c r="B1040" s="661" t="s">
        <v>573</v>
      </c>
      <c r="C1040" s="662" t="s">
        <v>585</v>
      </c>
      <c r="D1040" s="663" t="s">
        <v>3247</v>
      </c>
      <c r="E1040" s="662" t="s">
        <v>2057</v>
      </c>
      <c r="F1040" s="663" t="s">
        <v>3255</v>
      </c>
      <c r="G1040" s="662" t="s">
        <v>625</v>
      </c>
      <c r="H1040" s="662" t="s">
        <v>2078</v>
      </c>
      <c r="I1040" s="662" t="s">
        <v>2079</v>
      </c>
      <c r="J1040" s="662" t="s">
        <v>692</v>
      </c>
      <c r="K1040" s="662" t="s">
        <v>2080</v>
      </c>
      <c r="L1040" s="664">
        <v>25.957511049222855</v>
      </c>
      <c r="M1040" s="664">
        <v>24</v>
      </c>
      <c r="N1040" s="665">
        <v>622.9802651813485</v>
      </c>
    </row>
    <row r="1041" spans="1:14" ht="14.4" customHeight="1" x14ac:dyDescent="0.3">
      <c r="A1041" s="660" t="s">
        <v>572</v>
      </c>
      <c r="B1041" s="661" t="s">
        <v>573</v>
      </c>
      <c r="C1041" s="662" t="s">
        <v>585</v>
      </c>
      <c r="D1041" s="663" t="s">
        <v>3247</v>
      </c>
      <c r="E1041" s="662" t="s">
        <v>2057</v>
      </c>
      <c r="F1041" s="663" t="s">
        <v>3255</v>
      </c>
      <c r="G1041" s="662" t="s">
        <v>625</v>
      </c>
      <c r="H1041" s="662" t="s">
        <v>2085</v>
      </c>
      <c r="I1041" s="662" t="s">
        <v>2086</v>
      </c>
      <c r="J1041" s="662" t="s">
        <v>2087</v>
      </c>
      <c r="K1041" s="662" t="s">
        <v>2084</v>
      </c>
      <c r="L1041" s="664">
        <v>31.95995628203287</v>
      </c>
      <c r="M1041" s="664">
        <v>10</v>
      </c>
      <c r="N1041" s="665">
        <v>319.59956282032869</v>
      </c>
    </row>
    <row r="1042" spans="1:14" ht="14.4" customHeight="1" x14ac:dyDescent="0.3">
      <c r="A1042" s="660" t="s">
        <v>572</v>
      </c>
      <c r="B1042" s="661" t="s">
        <v>573</v>
      </c>
      <c r="C1042" s="662" t="s">
        <v>585</v>
      </c>
      <c r="D1042" s="663" t="s">
        <v>3247</v>
      </c>
      <c r="E1042" s="662" t="s">
        <v>2057</v>
      </c>
      <c r="F1042" s="663" t="s">
        <v>3255</v>
      </c>
      <c r="G1042" s="662" t="s">
        <v>625</v>
      </c>
      <c r="H1042" s="662" t="s">
        <v>3020</v>
      </c>
      <c r="I1042" s="662" t="s">
        <v>3021</v>
      </c>
      <c r="J1042" s="662" t="s">
        <v>3022</v>
      </c>
      <c r="K1042" s="662" t="s">
        <v>3023</v>
      </c>
      <c r="L1042" s="664">
        <v>174.47</v>
      </c>
      <c r="M1042" s="664">
        <v>3</v>
      </c>
      <c r="N1042" s="665">
        <v>523.41</v>
      </c>
    </row>
    <row r="1043" spans="1:14" ht="14.4" customHeight="1" x14ac:dyDescent="0.3">
      <c r="A1043" s="660" t="s">
        <v>572</v>
      </c>
      <c r="B1043" s="661" t="s">
        <v>573</v>
      </c>
      <c r="C1043" s="662" t="s">
        <v>585</v>
      </c>
      <c r="D1043" s="663" t="s">
        <v>3247</v>
      </c>
      <c r="E1043" s="662" t="s">
        <v>2057</v>
      </c>
      <c r="F1043" s="663" t="s">
        <v>3255</v>
      </c>
      <c r="G1043" s="662" t="s">
        <v>625</v>
      </c>
      <c r="H1043" s="662" t="s">
        <v>2088</v>
      </c>
      <c r="I1043" s="662" t="s">
        <v>2089</v>
      </c>
      <c r="J1043" s="662" t="s">
        <v>2090</v>
      </c>
      <c r="K1043" s="662" t="s">
        <v>2091</v>
      </c>
      <c r="L1043" s="664">
        <v>128.07</v>
      </c>
      <c r="M1043" s="664">
        <v>6</v>
      </c>
      <c r="N1043" s="665">
        <v>768.42</v>
      </c>
    </row>
    <row r="1044" spans="1:14" ht="14.4" customHeight="1" x14ac:dyDescent="0.3">
      <c r="A1044" s="660" t="s">
        <v>572</v>
      </c>
      <c r="B1044" s="661" t="s">
        <v>573</v>
      </c>
      <c r="C1044" s="662" t="s">
        <v>585</v>
      </c>
      <c r="D1044" s="663" t="s">
        <v>3247</v>
      </c>
      <c r="E1044" s="662" t="s">
        <v>2057</v>
      </c>
      <c r="F1044" s="663" t="s">
        <v>3255</v>
      </c>
      <c r="G1044" s="662" t="s">
        <v>625</v>
      </c>
      <c r="H1044" s="662" t="s">
        <v>2099</v>
      </c>
      <c r="I1044" s="662" t="s">
        <v>2100</v>
      </c>
      <c r="J1044" s="662" t="s">
        <v>2101</v>
      </c>
      <c r="K1044" s="662" t="s">
        <v>2102</v>
      </c>
      <c r="L1044" s="664">
        <v>53.129284428382235</v>
      </c>
      <c r="M1044" s="664">
        <v>4</v>
      </c>
      <c r="N1044" s="665">
        <v>212.51713771352894</v>
      </c>
    </row>
    <row r="1045" spans="1:14" ht="14.4" customHeight="1" x14ac:dyDescent="0.3">
      <c r="A1045" s="660" t="s">
        <v>572</v>
      </c>
      <c r="B1045" s="661" t="s">
        <v>573</v>
      </c>
      <c r="C1045" s="662" t="s">
        <v>585</v>
      </c>
      <c r="D1045" s="663" t="s">
        <v>3247</v>
      </c>
      <c r="E1045" s="662" t="s">
        <v>2057</v>
      </c>
      <c r="F1045" s="663" t="s">
        <v>3255</v>
      </c>
      <c r="G1045" s="662" t="s">
        <v>625</v>
      </c>
      <c r="H1045" s="662" t="s">
        <v>2103</v>
      </c>
      <c r="I1045" s="662" t="s">
        <v>2104</v>
      </c>
      <c r="J1045" s="662" t="s">
        <v>2105</v>
      </c>
      <c r="K1045" s="662" t="s">
        <v>2106</v>
      </c>
      <c r="L1045" s="664">
        <v>82.889913141974205</v>
      </c>
      <c r="M1045" s="664">
        <v>12</v>
      </c>
      <c r="N1045" s="665">
        <v>994.67895770369046</v>
      </c>
    </row>
    <row r="1046" spans="1:14" ht="14.4" customHeight="1" x14ac:dyDescent="0.3">
      <c r="A1046" s="660" t="s">
        <v>572</v>
      </c>
      <c r="B1046" s="661" t="s">
        <v>573</v>
      </c>
      <c r="C1046" s="662" t="s">
        <v>585</v>
      </c>
      <c r="D1046" s="663" t="s">
        <v>3247</v>
      </c>
      <c r="E1046" s="662" t="s">
        <v>2057</v>
      </c>
      <c r="F1046" s="663" t="s">
        <v>3255</v>
      </c>
      <c r="G1046" s="662" t="s">
        <v>625</v>
      </c>
      <c r="H1046" s="662" t="s">
        <v>3024</v>
      </c>
      <c r="I1046" s="662" t="s">
        <v>3025</v>
      </c>
      <c r="J1046" s="662" t="s">
        <v>3026</v>
      </c>
      <c r="K1046" s="662" t="s">
        <v>3027</v>
      </c>
      <c r="L1046" s="664">
        <v>110.297</v>
      </c>
      <c r="M1046" s="664">
        <v>1</v>
      </c>
      <c r="N1046" s="665">
        <v>110.297</v>
      </c>
    </row>
    <row r="1047" spans="1:14" ht="14.4" customHeight="1" x14ac:dyDescent="0.3">
      <c r="A1047" s="660" t="s">
        <v>572</v>
      </c>
      <c r="B1047" s="661" t="s">
        <v>573</v>
      </c>
      <c r="C1047" s="662" t="s">
        <v>585</v>
      </c>
      <c r="D1047" s="663" t="s">
        <v>3247</v>
      </c>
      <c r="E1047" s="662" t="s">
        <v>2057</v>
      </c>
      <c r="F1047" s="663" t="s">
        <v>3255</v>
      </c>
      <c r="G1047" s="662" t="s">
        <v>625</v>
      </c>
      <c r="H1047" s="662" t="s">
        <v>2115</v>
      </c>
      <c r="I1047" s="662" t="s">
        <v>2116</v>
      </c>
      <c r="J1047" s="662" t="s">
        <v>2117</v>
      </c>
      <c r="K1047" s="662" t="s">
        <v>2118</v>
      </c>
      <c r="L1047" s="664">
        <v>146.71389520921988</v>
      </c>
      <c r="M1047" s="664">
        <v>54</v>
      </c>
      <c r="N1047" s="665">
        <v>7922.5503412978733</v>
      </c>
    </row>
    <row r="1048" spans="1:14" ht="14.4" customHeight="1" x14ac:dyDescent="0.3">
      <c r="A1048" s="660" t="s">
        <v>572</v>
      </c>
      <c r="B1048" s="661" t="s">
        <v>573</v>
      </c>
      <c r="C1048" s="662" t="s">
        <v>585</v>
      </c>
      <c r="D1048" s="663" t="s">
        <v>3247</v>
      </c>
      <c r="E1048" s="662" t="s">
        <v>2057</v>
      </c>
      <c r="F1048" s="663" t="s">
        <v>3255</v>
      </c>
      <c r="G1048" s="662" t="s">
        <v>625</v>
      </c>
      <c r="H1048" s="662" t="s">
        <v>3028</v>
      </c>
      <c r="I1048" s="662" t="s">
        <v>3029</v>
      </c>
      <c r="J1048" s="662" t="s">
        <v>3030</v>
      </c>
      <c r="K1048" s="662" t="s">
        <v>3031</v>
      </c>
      <c r="L1048" s="664">
        <v>12515.488202456499</v>
      </c>
      <c r="M1048" s="664">
        <v>16</v>
      </c>
      <c r="N1048" s="665">
        <v>200247.81123930399</v>
      </c>
    </row>
    <row r="1049" spans="1:14" ht="14.4" customHeight="1" x14ac:dyDescent="0.3">
      <c r="A1049" s="660" t="s">
        <v>572</v>
      </c>
      <c r="B1049" s="661" t="s">
        <v>573</v>
      </c>
      <c r="C1049" s="662" t="s">
        <v>585</v>
      </c>
      <c r="D1049" s="663" t="s">
        <v>3247</v>
      </c>
      <c r="E1049" s="662" t="s">
        <v>2057</v>
      </c>
      <c r="F1049" s="663" t="s">
        <v>3255</v>
      </c>
      <c r="G1049" s="662" t="s">
        <v>625</v>
      </c>
      <c r="H1049" s="662" t="s">
        <v>2119</v>
      </c>
      <c r="I1049" s="662" t="s">
        <v>2120</v>
      </c>
      <c r="J1049" s="662" t="s">
        <v>2121</v>
      </c>
      <c r="K1049" s="662" t="s">
        <v>2122</v>
      </c>
      <c r="L1049" s="664">
        <v>51.726666666666659</v>
      </c>
      <c r="M1049" s="664">
        <v>3</v>
      </c>
      <c r="N1049" s="665">
        <v>155.17999999999998</v>
      </c>
    </row>
    <row r="1050" spans="1:14" ht="14.4" customHeight="1" x14ac:dyDescent="0.3">
      <c r="A1050" s="660" t="s">
        <v>572</v>
      </c>
      <c r="B1050" s="661" t="s">
        <v>573</v>
      </c>
      <c r="C1050" s="662" t="s">
        <v>585</v>
      </c>
      <c r="D1050" s="663" t="s">
        <v>3247</v>
      </c>
      <c r="E1050" s="662" t="s">
        <v>2057</v>
      </c>
      <c r="F1050" s="663" t="s">
        <v>3255</v>
      </c>
      <c r="G1050" s="662" t="s">
        <v>625</v>
      </c>
      <c r="H1050" s="662" t="s">
        <v>2123</v>
      </c>
      <c r="I1050" s="662" t="s">
        <v>2124</v>
      </c>
      <c r="J1050" s="662" t="s">
        <v>2083</v>
      </c>
      <c r="K1050" s="662" t="s">
        <v>2125</v>
      </c>
      <c r="L1050" s="664">
        <v>235.53310853303816</v>
      </c>
      <c r="M1050" s="664">
        <v>35</v>
      </c>
      <c r="N1050" s="665">
        <v>8243.6587986563354</v>
      </c>
    </row>
    <row r="1051" spans="1:14" ht="14.4" customHeight="1" x14ac:dyDescent="0.3">
      <c r="A1051" s="660" t="s">
        <v>572</v>
      </c>
      <c r="B1051" s="661" t="s">
        <v>573</v>
      </c>
      <c r="C1051" s="662" t="s">
        <v>585</v>
      </c>
      <c r="D1051" s="663" t="s">
        <v>3247</v>
      </c>
      <c r="E1051" s="662" t="s">
        <v>2057</v>
      </c>
      <c r="F1051" s="663" t="s">
        <v>3255</v>
      </c>
      <c r="G1051" s="662" t="s">
        <v>625</v>
      </c>
      <c r="H1051" s="662" t="s">
        <v>3032</v>
      </c>
      <c r="I1051" s="662" t="s">
        <v>3033</v>
      </c>
      <c r="J1051" s="662" t="s">
        <v>3034</v>
      </c>
      <c r="K1051" s="662" t="s">
        <v>3035</v>
      </c>
      <c r="L1051" s="664">
        <v>110.92000000000003</v>
      </c>
      <c r="M1051" s="664">
        <v>1</v>
      </c>
      <c r="N1051" s="665">
        <v>110.92000000000003</v>
      </c>
    </row>
    <row r="1052" spans="1:14" ht="14.4" customHeight="1" x14ac:dyDescent="0.3">
      <c r="A1052" s="660" t="s">
        <v>572</v>
      </c>
      <c r="B1052" s="661" t="s">
        <v>573</v>
      </c>
      <c r="C1052" s="662" t="s">
        <v>585</v>
      </c>
      <c r="D1052" s="663" t="s">
        <v>3247</v>
      </c>
      <c r="E1052" s="662" t="s">
        <v>2057</v>
      </c>
      <c r="F1052" s="663" t="s">
        <v>3255</v>
      </c>
      <c r="G1052" s="662" t="s">
        <v>625</v>
      </c>
      <c r="H1052" s="662" t="s">
        <v>2126</v>
      </c>
      <c r="I1052" s="662" t="s">
        <v>2127</v>
      </c>
      <c r="J1052" s="662" t="s">
        <v>2128</v>
      </c>
      <c r="K1052" s="662" t="s">
        <v>2129</v>
      </c>
      <c r="L1052" s="664">
        <v>134.1294383383391</v>
      </c>
      <c r="M1052" s="664">
        <v>1</v>
      </c>
      <c r="N1052" s="665">
        <v>134.1294383383391</v>
      </c>
    </row>
    <row r="1053" spans="1:14" ht="14.4" customHeight="1" x14ac:dyDescent="0.3">
      <c r="A1053" s="660" t="s">
        <v>572</v>
      </c>
      <c r="B1053" s="661" t="s">
        <v>573</v>
      </c>
      <c r="C1053" s="662" t="s">
        <v>585</v>
      </c>
      <c r="D1053" s="663" t="s">
        <v>3247</v>
      </c>
      <c r="E1053" s="662" t="s">
        <v>2057</v>
      </c>
      <c r="F1053" s="663" t="s">
        <v>3255</v>
      </c>
      <c r="G1053" s="662" t="s">
        <v>625</v>
      </c>
      <c r="H1053" s="662" t="s">
        <v>2130</v>
      </c>
      <c r="I1053" s="662" t="s">
        <v>2131</v>
      </c>
      <c r="J1053" s="662" t="s">
        <v>2132</v>
      </c>
      <c r="K1053" s="662" t="s">
        <v>2133</v>
      </c>
      <c r="L1053" s="664">
        <v>848.69075867806168</v>
      </c>
      <c r="M1053" s="664">
        <v>166</v>
      </c>
      <c r="N1053" s="665">
        <v>140882.66594055825</v>
      </c>
    </row>
    <row r="1054" spans="1:14" ht="14.4" customHeight="1" x14ac:dyDescent="0.3">
      <c r="A1054" s="660" t="s">
        <v>572</v>
      </c>
      <c r="B1054" s="661" t="s">
        <v>573</v>
      </c>
      <c r="C1054" s="662" t="s">
        <v>585</v>
      </c>
      <c r="D1054" s="663" t="s">
        <v>3247</v>
      </c>
      <c r="E1054" s="662" t="s">
        <v>2057</v>
      </c>
      <c r="F1054" s="663" t="s">
        <v>3255</v>
      </c>
      <c r="G1054" s="662" t="s">
        <v>625</v>
      </c>
      <c r="H1054" s="662" t="s">
        <v>3036</v>
      </c>
      <c r="I1054" s="662" t="s">
        <v>3037</v>
      </c>
      <c r="J1054" s="662" t="s">
        <v>2121</v>
      </c>
      <c r="K1054" s="662" t="s">
        <v>3038</v>
      </c>
      <c r="L1054" s="664">
        <v>0</v>
      </c>
      <c r="M1054" s="664">
        <v>0</v>
      </c>
      <c r="N1054" s="665">
        <v>0</v>
      </c>
    </row>
    <row r="1055" spans="1:14" ht="14.4" customHeight="1" x14ac:dyDescent="0.3">
      <c r="A1055" s="660" t="s">
        <v>572</v>
      </c>
      <c r="B1055" s="661" t="s">
        <v>573</v>
      </c>
      <c r="C1055" s="662" t="s">
        <v>585</v>
      </c>
      <c r="D1055" s="663" t="s">
        <v>3247</v>
      </c>
      <c r="E1055" s="662" t="s">
        <v>2057</v>
      </c>
      <c r="F1055" s="663" t="s">
        <v>3255</v>
      </c>
      <c r="G1055" s="662" t="s">
        <v>625</v>
      </c>
      <c r="H1055" s="662" t="s">
        <v>3039</v>
      </c>
      <c r="I1055" s="662" t="s">
        <v>3040</v>
      </c>
      <c r="J1055" s="662" t="s">
        <v>3041</v>
      </c>
      <c r="K1055" s="662" t="s">
        <v>2077</v>
      </c>
      <c r="L1055" s="664">
        <v>41.319910545066342</v>
      </c>
      <c r="M1055" s="664">
        <v>1</v>
      </c>
      <c r="N1055" s="665">
        <v>41.319910545066342</v>
      </c>
    </row>
    <row r="1056" spans="1:14" ht="14.4" customHeight="1" x14ac:dyDescent="0.3">
      <c r="A1056" s="660" t="s">
        <v>572</v>
      </c>
      <c r="B1056" s="661" t="s">
        <v>573</v>
      </c>
      <c r="C1056" s="662" t="s">
        <v>585</v>
      </c>
      <c r="D1056" s="663" t="s">
        <v>3247</v>
      </c>
      <c r="E1056" s="662" t="s">
        <v>2057</v>
      </c>
      <c r="F1056" s="663" t="s">
        <v>3255</v>
      </c>
      <c r="G1056" s="662" t="s">
        <v>625</v>
      </c>
      <c r="H1056" s="662" t="s">
        <v>3042</v>
      </c>
      <c r="I1056" s="662" t="s">
        <v>3043</v>
      </c>
      <c r="J1056" s="662" t="s">
        <v>3044</v>
      </c>
      <c r="K1056" s="662" t="s">
        <v>3045</v>
      </c>
      <c r="L1056" s="664">
        <v>134.41000000000003</v>
      </c>
      <c r="M1056" s="664">
        <v>1</v>
      </c>
      <c r="N1056" s="665">
        <v>134.41000000000003</v>
      </c>
    </row>
    <row r="1057" spans="1:14" ht="14.4" customHeight="1" x14ac:dyDescent="0.3">
      <c r="A1057" s="660" t="s">
        <v>572</v>
      </c>
      <c r="B1057" s="661" t="s">
        <v>573</v>
      </c>
      <c r="C1057" s="662" t="s">
        <v>585</v>
      </c>
      <c r="D1057" s="663" t="s">
        <v>3247</v>
      </c>
      <c r="E1057" s="662" t="s">
        <v>2057</v>
      </c>
      <c r="F1057" s="663" t="s">
        <v>3255</v>
      </c>
      <c r="G1057" s="662" t="s">
        <v>625</v>
      </c>
      <c r="H1057" s="662" t="s">
        <v>2149</v>
      </c>
      <c r="I1057" s="662" t="s">
        <v>2149</v>
      </c>
      <c r="J1057" s="662" t="s">
        <v>2150</v>
      </c>
      <c r="K1057" s="662" t="s">
        <v>2151</v>
      </c>
      <c r="L1057" s="664">
        <v>285.99999999999994</v>
      </c>
      <c r="M1057" s="664">
        <v>1.8</v>
      </c>
      <c r="N1057" s="665">
        <v>514.79999999999995</v>
      </c>
    </row>
    <row r="1058" spans="1:14" ht="14.4" customHeight="1" x14ac:dyDescent="0.3">
      <c r="A1058" s="660" t="s">
        <v>572</v>
      </c>
      <c r="B1058" s="661" t="s">
        <v>573</v>
      </c>
      <c r="C1058" s="662" t="s">
        <v>585</v>
      </c>
      <c r="D1058" s="663" t="s">
        <v>3247</v>
      </c>
      <c r="E1058" s="662" t="s">
        <v>2057</v>
      </c>
      <c r="F1058" s="663" t="s">
        <v>3255</v>
      </c>
      <c r="G1058" s="662" t="s">
        <v>625</v>
      </c>
      <c r="H1058" s="662" t="s">
        <v>2152</v>
      </c>
      <c r="I1058" s="662" t="s">
        <v>2152</v>
      </c>
      <c r="J1058" s="662" t="s">
        <v>2117</v>
      </c>
      <c r="K1058" s="662" t="s">
        <v>2153</v>
      </c>
      <c r="L1058" s="664">
        <v>340.86200877356043</v>
      </c>
      <c r="M1058" s="664">
        <v>25</v>
      </c>
      <c r="N1058" s="665">
        <v>8521.5502193390112</v>
      </c>
    </row>
    <row r="1059" spans="1:14" ht="14.4" customHeight="1" x14ac:dyDescent="0.3">
      <c r="A1059" s="660" t="s">
        <v>572</v>
      </c>
      <c r="B1059" s="661" t="s">
        <v>573</v>
      </c>
      <c r="C1059" s="662" t="s">
        <v>585</v>
      </c>
      <c r="D1059" s="663" t="s">
        <v>3247</v>
      </c>
      <c r="E1059" s="662" t="s">
        <v>2057</v>
      </c>
      <c r="F1059" s="663" t="s">
        <v>3255</v>
      </c>
      <c r="G1059" s="662" t="s">
        <v>625</v>
      </c>
      <c r="H1059" s="662" t="s">
        <v>3046</v>
      </c>
      <c r="I1059" s="662" t="s">
        <v>3046</v>
      </c>
      <c r="J1059" s="662" t="s">
        <v>2097</v>
      </c>
      <c r="K1059" s="662" t="s">
        <v>3016</v>
      </c>
      <c r="L1059" s="664">
        <v>149.79000000000002</v>
      </c>
      <c r="M1059" s="664">
        <v>2</v>
      </c>
      <c r="N1059" s="665">
        <v>299.58000000000004</v>
      </c>
    </row>
    <row r="1060" spans="1:14" ht="14.4" customHeight="1" x14ac:dyDescent="0.3">
      <c r="A1060" s="660" t="s">
        <v>572</v>
      </c>
      <c r="B1060" s="661" t="s">
        <v>573</v>
      </c>
      <c r="C1060" s="662" t="s">
        <v>585</v>
      </c>
      <c r="D1060" s="663" t="s">
        <v>3247</v>
      </c>
      <c r="E1060" s="662" t="s">
        <v>2057</v>
      </c>
      <c r="F1060" s="663" t="s">
        <v>3255</v>
      </c>
      <c r="G1060" s="662" t="s">
        <v>1755</v>
      </c>
      <c r="H1060" s="662" t="s">
        <v>2157</v>
      </c>
      <c r="I1060" s="662" t="s">
        <v>2158</v>
      </c>
      <c r="J1060" s="662" t="s">
        <v>2159</v>
      </c>
      <c r="K1060" s="662" t="s">
        <v>2160</v>
      </c>
      <c r="L1060" s="664">
        <v>113.76760968377006</v>
      </c>
      <c r="M1060" s="664">
        <v>22</v>
      </c>
      <c r="N1060" s="665">
        <v>2502.8874130429413</v>
      </c>
    </row>
    <row r="1061" spans="1:14" ht="14.4" customHeight="1" x14ac:dyDescent="0.3">
      <c r="A1061" s="660" t="s">
        <v>572</v>
      </c>
      <c r="B1061" s="661" t="s">
        <v>573</v>
      </c>
      <c r="C1061" s="662" t="s">
        <v>585</v>
      </c>
      <c r="D1061" s="663" t="s">
        <v>3247</v>
      </c>
      <c r="E1061" s="662" t="s">
        <v>2057</v>
      </c>
      <c r="F1061" s="663" t="s">
        <v>3255</v>
      </c>
      <c r="G1061" s="662" t="s">
        <v>1755</v>
      </c>
      <c r="H1061" s="662" t="s">
        <v>3047</v>
      </c>
      <c r="I1061" s="662" t="s">
        <v>3048</v>
      </c>
      <c r="J1061" s="662" t="s">
        <v>3049</v>
      </c>
      <c r="K1061" s="662" t="s">
        <v>3050</v>
      </c>
      <c r="L1061" s="664">
        <v>598.84</v>
      </c>
      <c r="M1061" s="664">
        <v>2</v>
      </c>
      <c r="N1061" s="665">
        <v>1197.68</v>
      </c>
    </row>
    <row r="1062" spans="1:14" ht="14.4" customHeight="1" x14ac:dyDescent="0.3">
      <c r="A1062" s="660" t="s">
        <v>572</v>
      </c>
      <c r="B1062" s="661" t="s">
        <v>573</v>
      </c>
      <c r="C1062" s="662" t="s">
        <v>585</v>
      </c>
      <c r="D1062" s="663" t="s">
        <v>3247</v>
      </c>
      <c r="E1062" s="662" t="s">
        <v>2057</v>
      </c>
      <c r="F1062" s="663" t="s">
        <v>3255</v>
      </c>
      <c r="G1062" s="662" t="s">
        <v>1755</v>
      </c>
      <c r="H1062" s="662" t="s">
        <v>2161</v>
      </c>
      <c r="I1062" s="662" t="s">
        <v>2162</v>
      </c>
      <c r="J1062" s="662" t="s">
        <v>2163</v>
      </c>
      <c r="K1062" s="662" t="s">
        <v>2164</v>
      </c>
      <c r="L1062" s="664">
        <v>76.509226613446017</v>
      </c>
      <c r="M1062" s="664">
        <v>20</v>
      </c>
      <c r="N1062" s="665">
        <v>1530.1845322689203</v>
      </c>
    </row>
    <row r="1063" spans="1:14" ht="14.4" customHeight="1" x14ac:dyDescent="0.3">
      <c r="A1063" s="660" t="s">
        <v>572</v>
      </c>
      <c r="B1063" s="661" t="s">
        <v>573</v>
      </c>
      <c r="C1063" s="662" t="s">
        <v>585</v>
      </c>
      <c r="D1063" s="663" t="s">
        <v>3247</v>
      </c>
      <c r="E1063" s="662" t="s">
        <v>2057</v>
      </c>
      <c r="F1063" s="663" t="s">
        <v>3255</v>
      </c>
      <c r="G1063" s="662" t="s">
        <v>1755</v>
      </c>
      <c r="H1063" s="662" t="s">
        <v>3051</v>
      </c>
      <c r="I1063" s="662" t="s">
        <v>3052</v>
      </c>
      <c r="J1063" s="662" t="s">
        <v>3053</v>
      </c>
      <c r="K1063" s="662" t="s">
        <v>3054</v>
      </c>
      <c r="L1063" s="664">
        <v>112.30999957338294</v>
      </c>
      <c r="M1063" s="664">
        <v>2</v>
      </c>
      <c r="N1063" s="665">
        <v>224.61999914676588</v>
      </c>
    </row>
    <row r="1064" spans="1:14" ht="14.4" customHeight="1" x14ac:dyDescent="0.3">
      <c r="A1064" s="660" t="s">
        <v>572</v>
      </c>
      <c r="B1064" s="661" t="s">
        <v>573</v>
      </c>
      <c r="C1064" s="662" t="s">
        <v>585</v>
      </c>
      <c r="D1064" s="663" t="s">
        <v>3247</v>
      </c>
      <c r="E1064" s="662" t="s">
        <v>2057</v>
      </c>
      <c r="F1064" s="663" t="s">
        <v>3255</v>
      </c>
      <c r="G1064" s="662" t="s">
        <v>1755</v>
      </c>
      <c r="H1064" s="662" t="s">
        <v>3055</v>
      </c>
      <c r="I1064" s="662" t="s">
        <v>3055</v>
      </c>
      <c r="J1064" s="662" t="s">
        <v>3056</v>
      </c>
      <c r="K1064" s="662" t="s">
        <v>3057</v>
      </c>
      <c r="L1064" s="664">
        <v>517</v>
      </c>
      <c r="M1064" s="664">
        <v>2</v>
      </c>
      <c r="N1064" s="665">
        <v>1034</v>
      </c>
    </row>
    <row r="1065" spans="1:14" ht="14.4" customHeight="1" x14ac:dyDescent="0.3">
      <c r="A1065" s="660" t="s">
        <v>572</v>
      </c>
      <c r="B1065" s="661" t="s">
        <v>573</v>
      </c>
      <c r="C1065" s="662" t="s">
        <v>585</v>
      </c>
      <c r="D1065" s="663" t="s">
        <v>3247</v>
      </c>
      <c r="E1065" s="662" t="s">
        <v>2057</v>
      </c>
      <c r="F1065" s="663" t="s">
        <v>3255</v>
      </c>
      <c r="G1065" s="662" t="s">
        <v>1755</v>
      </c>
      <c r="H1065" s="662" t="s">
        <v>2169</v>
      </c>
      <c r="I1065" s="662" t="s">
        <v>2170</v>
      </c>
      <c r="J1065" s="662" t="s">
        <v>2171</v>
      </c>
      <c r="K1065" s="662" t="s">
        <v>2172</v>
      </c>
      <c r="L1065" s="664">
        <v>54.897344557177263</v>
      </c>
      <c r="M1065" s="664">
        <v>9</v>
      </c>
      <c r="N1065" s="665">
        <v>494.07610101459534</v>
      </c>
    </row>
    <row r="1066" spans="1:14" ht="14.4" customHeight="1" x14ac:dyDescent="0.3">
      <c r="A1066" s="660" t="s">
        <v>572</v>
      </c>
      <c r="B1066" s="661" t="s">
        <v>573</v>
      </c>
      <c r="C1066" s="662" t="s">
        <v>585</v>
      </c>
      <c r="D1066" s="663" t="s">
        <v>3247</v>
      </c>
      <c r="E1066" s="662" t="s">
        <v>2057</v>
      </c>
      <c r="F1066" s="663" t="s">
        <v>3255</v>
      </c>
      <c r="G1066" s="662" t="s">
        <v>1755</v>
      </c>
      <c r="H1066" s="662" t="s">
        <v>2173</v>
      </c>
      <c r="I1066" s="662" t="s">
        <v>2174</v>
      </c>
      <c r="J1066" s="662" t="s">
        <v>2175</v>
      </c>
      <c r="K1066" s="662" t="s">
        <v>2176</v>
      </c>
      <c r="L1066" s="664">
        <v>77.673486486347329</v>
      </c>
      <c r="M1066" s="664">
        <v>860</v>
      </c>
      <c r="N1066" s="665">
        <v>66799.198378258705</v>
      </c>
    </row>
    <row r="1067" spans="1:14" ht="14.4" customHeight="1" x14ac:dyDescent="0.3">
      <c r="A1067" s="660" t="s">
        <v>572</v>
      </c>
      <c r="B1067" s="661" t="s">
        <v>573</v>
      </c>
      <c r="C1067" s="662" t="s">
        <v>585</v>
      </c>
      <c r="D1067" s="663" t="s">
        <v>3247</v>
      </c>
      <c r="E1067" s="662" t="s">
        <v>2057</v>
      </c>
      <c r="F1067" s="663" t="s">
        <v>3255</v>
      </c>
      <c r="G1067" s="662" t="s">
        <v>1755</v>
      </c>
      <c r="H1067" s="662" t="s">
        <v>2177</v>
      </c>
      <c r="I1067" s="662" t="s">
        <v>2177</v>
      </c>
      <c r="J1067" s="662" t="s">
        <v>2178</v>
      </c>
      <c r="K1067" s="662" t="s">
        <v>2073</v>
      </c>
      <c r="L1067" s="664">
        <v>945.58493159469174</v>
      </c>
      <c r="M1067" s="664">
        <v>69.2</v>
      </c>
      <c r="N1067" s="665">
        <v>65434.477266352675</v>
      </c>
    </row>
    <row r="1068" spans="1:14" ht="14.4" customHeight="1" x14ac:dyDescent="0.3">
      <c r="A1068" s="660" t="s">
        <v>572</v>
      </c>
      <c r="B1068" s="661" t="s">
        <v>573</v>
      </c>
      <c r="C1068" s="662" t="s">
        <v>585</v>
      </c>
      <c r="D1068" s="663" t="s">
        <v>3247</v>
      </c>
      <c r="E1068" s="662" t="s">
        <v>2057</v>
      </c>
      <c r="F1068" s="663" t="s">
        <v>3255</v>
      </c>
      <c r="G1068" s="662" t="s">
        <v>1755</v>
      </c>
      <c r="H1068" s="662" t="s">
        <v>2182</v>
      </c>
      <c r="I1068" s="662" t="s">
        <v>2182</v>
      </c>
      <c r="J1068" s="662" t="s">
        <v>2183</v>
      </c>
      <c r="K1068" s="662" t="s">
        <v>2184</v>
      </c>
      <c r="L1068" s="664">
        <v>541.97448979591832</v>
      </c>
      <c r="M1068" s="664">
        <v>78.400000000000006</v>
      </c>
      <c r="N1068" s="665">
        <v>42490.8</v>
      </c>
    </row>
    <row r="1069" spans="1:14" ht="14.4" customHeight="1" x14ac:dyDescent="0.3">
      <c r="A1069" s="660" t="s">
        <v>572</v>
      </c>
      <c r="B1069" s="661" t="s">
        <v>573</v>
      </c>
      <c r="C1069" s="662" t="s">
        <v>585</v>
      </c>
      <c r="D1069" s="663" t="s">
        <v>3247</v>
      </c>
      <c r="E1069" s="662" t="s">
        <v>2057</v>
      </c>
      <c r="F1069" s="663" t="s">
        <v>3255</v>
      </c>
      <c r="G1069" s="662" t="s">
        <v>1755</v>
      </c>
      <c r="H1069" s="662" t="s">
        <v>2190</v>
      </c>
      <c r="I1069" s="662" t="s">
        <v>2190</v>
      </c>
      <c r="J1069" s="662" t="s">
        <v>2191</v>
      </c>
      <c r="K1069" s="662" t="s">
        <v>2192</v>
      </c>
      <c r="L1069" s="664">
        <v>196.01</v>
      </c>
      <c r="M1069" s="664">
        <v>20</v>
      </c>
      <c r="N1069" s="665">
        <v>3920.2</v>
      </c>
    </row>
    <row r="1070" spans="1:14" ht="14.4" customHeight="1" x14ac:dyDescent="0.3">
      <c r="A1070" s="660" t="s">
        <v>572</v>
      </c>
      <c r="B1070" s="661" t="s">
        <v>573</v>
      </c>
      <c r="C1070" s="662" t="s">
        <v>585</v>
      </c>
      <c r="D1070" s="663" t="s">
        <v>3247</v>
      </c>
      <c r="E1070" s="662" t="s">
        <v>2057</v>
      </c>
      <c r="F1070" s="663" t="s">
        <v>3255</v>
      </c>
      <c r="G1070" s="662" t="s">
        <v>1755</v>
      </c>
      <c r="H1070" s="662" t="s">
        <v>2193</v>
      </c>
      <c r="I1070" s="662" t="s">
        <v>2193</v>
      </c>
      <c r="J1070" s="662" t="s">
        <v>2194</v>
      </c>
      <c r="K1070" s="662" t="s">
        <v>2195</v>
      </c>
      <c r="L1070" s="664">
        <v>152.9</v>
      </c>
      <c r="M1070" s="664">
        <v>3.9999999999999987</v>
      </c>
      <c r="N1070" s="665">
        <v>611.5999999999998</v>
      </c>
    </row>
    <row r="1071" spans="1:14" ht="14.4" customHeight="1" x14ac:dyDescent="0.3">
      <c r="A1071" s="660" t="s">
        <v>572</v>
      </c>
      <c r="B1071" s="661" t="s">
        <v>573</v>
      </c>
      <c r="C1071" s="662" t="s">
        <v>585</v>
      </c>
      <c r="D1071" s="663" t="s">
        <v>3247</v>
      </c>
      <c r="E1071" s="662" t="s">
        <v>2057</v>
      </c>
      <c r="F1071" s="663" t="s">
        <v>3255</v>
      </c>
      <c r="G1071" s="662" t="s">
        <v>1755</v>
      </c>
      <c r="H1071" s="662" t="s">
        <v>2196</v>
      </c>
      <c r="I1071" s="662" t="s">
        <v>2196</v>
      </c>
      <c r="J1071" s="662" t="s">
        <v>2197</v>
      </c>
      <c r="K1071" s="662" t="s">
        <v>2192</v>
      </c>
      <c r="L1071" s="664">
        <v>34.660592354800471</v>
      </c>
      <c r="M1071" s="664">
        <v>120</v>
      </c>
      <c r="N1071" s="665">
        <v>4159.2710825760569</v>
      </c>
    </row>
    <row r="1072" spans="1:14" ht="14.4" customHeight="1" x14ac:dyDescent="0.3">
      <c r="A1072" s="660" t="s">
        <v>572</v>
      </c>
      <c r="B1072" s="661" t="s">
        <v>573</v>
      </c>
      <c r="C1072" s="662" t="s">
        <v>585</v>
      </c>
      <c r="D1072" s="663" t="s">
        <v>3247</v>
      </c>
      <c r="E1072" s="662" t="s">
        <v>2057</v>
      </c>
      <c r="F1072" s="663" t="s">
        <v>3255</v>
      </c>
      <c r="G1072" s="662" t="s">
        <v>1755</v>
      </c>
      <c r="H1072" s="662" t="s">
        <v>2198</v>
      </c>
      <c r="I1072" s="662" t="s">
        <v>2198</v>
      </c>
      <c r="J1072" s="662" t="s">
        <v>2199</v>
      </c>
      <c r="K1072" s="662" t="s">
        <v>2200</v>
      </c>
      <c r="L1072" s="664">
        <v>81.024885433524148</v>
      </c>
      <c r="M1072" s="664">
        <v>315</v>
      </c>
      <c r="N1072" s="665">
        <v>25522.838911560106</v>
      </c>
    </row>
    <row r="1073" spans="1:14" ht="14.4" customHeight="1" x14ac:dyDescent="0.3">
      <c r="A1073" s="660" t="s">
        <v>572</v>
      </c>
      <c r="B1073" s="661" t="s">
        <v>573</v>
      </c>
      <c r="C1073" s="662" t="s">
        <v>585</v>
      </c>
      <c r="D1073" s="663" t="s">
        <v>3247</v>
      </c>
      <c r="E1073" s="662" t="s">
        <v>2205</v>
      </c>
      <c r="F1073" s="663" t="s">
        <v>3256</v>
      </c>
      <c r="G1073" s="662"/>
      <c r="H1073" s="662" t="s">
        <v>2206</v>
      </c>
      <c r="I1073" s="662" t="s">
        <v>2207</v>
      </c>
      <c r="J1073" s="662" t="s">
        <v>2208</v>
      </c>
      <c r="K1073" s="662"/>
      <c r="L1073" s="664">
        <v>30.220010163871343</v>
      </c>
      <c r="M1073" s="664">
        <v>90</v>
      </c>
      <c r="N1073" s="665">
        <v>2719.8009147484208</v>
      </c>
    </row>
    <row r="1074" spans="1:14" ht="14.4" customHeight="1" x14ac:dyDescent="0.3">
      <c r="A1074" s="660" t="s">
        <v>572</v>
      </c>
      <c r="B1074" s="661" t="s">
        <v>573</v>
      </c>
      <c r="C1074" s="662" t="s">
        <v>585</v>
      </c>
      <c r="D1074" s="663" t="s">
        <v>3247</v>
      </c>
      <c r="E1074" s="662" t="s">
        <v>2205</v>
      </c>
      <c r="F1074" s="663" t="s">
        <v>3256</v>
      </c>
      <c r="G1074" s="662" t="s">
        <v>625</v>
      </c>
      <c r="H1074" s="662" t="s">
        <v>2217</v>
      </c>
      <c r="I1074" s="662" t="s">
        <v>2218</v>
      </c>
      <c r="J1074" s="662" t="s">
        <v>2219</v>
      </c>
      <c r="K1074" s="662" t="s">
        <v>2220</v>
      </c>
      <c r="L1074" s="664">
        <v>1762.6483824423074</v>
      </c>
      <c r="M1074" s="664">
        <v>37</v>
      </c>
      <c r="N1074" s="665">
        <v>65217.990150365375</v>
      </c>
    </row>
    <row r="1075" spans="1:14" ht="14.4" customHeight="1" x14ac:dyDescent="0.3">
      <c r="A1075" s="660" t="s">
        <v>572</v>
      </c>
      <c r="B1075" s="661" t="s">
        <v>573</v>
      </c>
      <c r="C1075" s="662" t="s">
        <v>585</v>
      </c>
      <c r="D1075" s="663" t="s">
        <v>3247</v>
      </c>
      <c r="E1075" s="662" t="s">
        <v>2205</v>
      </c>
      <c r="F1075" s="663" t="s">
        <v>3256</v>
      </c>
      <c r="G1075" s="662" t="s">
        <v>625</v>
      </c>
      <c r="H1075" s="662" t="s">
        <v>2224</v>
      </c>
      <c r="I1075" s="662" t="s">
        <v>2225</v>
      </c>
      <c r="J1075" s="662" t="s">
        <v>2226</v>
      </c>
      <c r="K1075" s="662" t="s">
        <v>2227</v>
      </c>
      <c r="L1075" s="664">
        <v>94.599679841202658</v>
      </c>
      <c r="M1075" s="664">
        <v>6</v>
      </c>
      <c r="N1075" s="665">
        <v>567.59807904721595</v>
      </c>
    </row>
    <row r="1076" spans="1:14" ht="14.4" customHeight="1" x14ac:dyDescent="0.3">
      <c r="A1076" s="660" t="s">
        <v>572</v>
      </c>
      <c r="B1076" s="661" t="s">
        <v>573</v>
      </c>
      <c r="C1076" s="662" t="s">
        <v>585</v>
      </c>
      <c r="D1076" s="663" t="s">
        <v>3247</v>
      </c>
      <c r="E1076" s="662" t="s">
        <v>2205</v>
      </c>
      <c r="F1076" s="663" t="s">
        <v>3256</v>
      </c>
      <c r="G1076" s="662" t="s">
        <v>625</v>
      </c>
      <c r="H1076" s="662" t="s">
        <v>2228</v>
      </c>
      <c r="I1076" s="662" t="s">
        <v>2229</v>
      </c>
      <c r="J1076" s="662" t="s">
        <v>2230</v>
      </c>
      <c r="K1076" s="662" t="s">
        <v>2231</v>
      </c>
      <c r="L1076" s="664">
        <v>6049.7485714285704</v>
      </c>
      <c r="M1076" s="664">
        <v>70</v>
      </c>
      <c r="N1076" s="665">
        <v>423482.39999999991</v>
      </c>
    </row>
    <row r="1077" spans="1:14" ht="14.4" customHeight="1" x14ac:dyDescent="0.3">
      <c r="A1077" s="660" t="s">
        <v>572</v>
      </c>
      <c r="B1077" s="661" t="s">
        <v>573</v>
      </c>
      <c r="C1077" s="662" t="s">
        <v>585</v>
      </c>
      <c r="D1077" s="663" t="s">
        <v>3247</v>
      </c>
      <c r="E1077" s="662" t="s">
        <v>2205</v>
      </c>
      <c r="F1077" s="663" t="s">
        <v>3256</v>
      </c>
      <c r="G1077" s="662" t="s">
        <v>625</v>
      </c>
      <c r="H1077" s="662" t="s">
        <v>2236</v>
      </c>
      <c r="I1077" s="662" t="s">
        <v>2237</v>
      </c>
      <c r="J1077" s="662" t="s">
        <v>2238</v>
      </c>
      <c r="K1077" s="662" t="s">
        <v>2239</v>
      </c>
      <c r="L1077" s="664">
        <v>10126.324107142858</v>
      </c>
      <c r="M1077" s="664">
        <v>56</v>
      </c>
      <c r="N1077" s="665">
        <v>567074.15</v>
      </c>
    </row>
    <row r="1078" spans="1:14" ht="14.4" customHeight="1" x14ac:dyDescent="0.3">
      <c r="A1078" s="660" t="s">
        <v>572</v>
      </c>
      <c r="B1078" s="661" t="s">
        <v>573</v>
      </c>
      <c r="C1078" s="662" t="s">
        <v>585</v>
      </c>
      <c r="D1078" s="663" t="s">
        <v>3247</v>
      </c>
      <c r="E1078" s="662" t="s">
        <v>2205</v>
      </c>
      <c r="F1078" s="663" t="s">
        <v>3256</v>
      </c>
      <c r="G1078" s="662" t="s">
        <v>625</v>
      </c>
      <c r="H1078" s="662" t="s">
        <v>2240</v>
      </c>
      <c r="I1078" s="662" t="s">
        <v>2241</v>
      </c>
      <c r="J1078" s="662" t="s">
        <v>2242</v>
      </c>
      <c r="K1078" s="662" t="s">
        <v>2243</v>
      </c>
      <c r="L1078" s="664">
        <v>524.83999999999992</v>
      </c>
      <c r="M1078" s="664">
        <v>3</v>
      </c>
      <c r="N1078" s="665">
        <v>1574.5199999999998</v>
      </c>
    </row>
    <row r="1079" spans="1:14" ht="14.4" customHeight="1" x14ac:dyDescent="0.3">
      <c r="A1079" s="660" t="s">
        <v>572</v>
      </c>
      <c r="B1079" s="661" t="s">
        <v>573</v>
      </c>
      <c r="C1079" s="662" t="s">
        <v>585</v>
      </c>
      <c r="D1079" s="663" t="s">
        <v>3247</v>
      </c>
      <c r="E1079" s="662" t="s">
        <v>2205</v>
      </c>
      <c r="F1079" s="663" t="s">
        <v>3256</v>
      </c>
      <c r="G1079" s="662" t="s">
        <v>1755</v>
      </c>
      <c r="H1079" s="662" t="s">
        <v>2244</v>
      </c>
      <c r="I1079" s="662" t="s">
        <v>2245</v>
      </c>
      <c r="J1079" s="662" t="s">
        <v>2246</v>
      </c>
      <c r="K1079" s="662" t="s">
        <v>2247</v>
      </c>
      <c r="L1079" s="664">
        <v>2882.7607162581908</v>
      </c>
      <c r="M1079" s="664">
        <v>83</v>
      </c>
      <c r="N1079" s="665">
        <v>239269.13944942984</v>
      </c>
    </row>
    <row r="1080" spans="1:14" ht="14.4" customHeight="1" x14ac:dyDescent="0.3">
      <c r="A1080" s="660" t="s">
        <v>572</v>
      </c>
      <c r="B1080" s="661" t="s">
        <v>573</v>
      </c>
      <c r="C1080" s="662" t="s">
        <v>585</v>
      </c>
      <c r="D1080" s="663" t="s">
        <v>3247</v>
      </c>
      <c r="E1080" s="662" t="s">
        <v>2205</v>
      </c>
      <c r="F1080" s="663" t="s">
        <v>3256</v>
      </c>
      <c r="G1080" s="662" t="s">
        <v>1755</v>
      </c>
      <c r="H1080" s="662" t="s">
        <v>2252</v>
      </c>
      <c r="I1080" s="662" t="s">
        <v>2253</v>
      </c>
      <c r="J1080" s="662" t="s">
        <v>2246</v>
      </c>
      <c r="K1080" s="662" t="s">
        <v>2254</v>
      </c>
      <c r="L1080" s="664">
        <v>13863.9375</v>
      </c>
      <c r="M1080" s="664">
        <v>4</v>
      </c>
      <c r="N1080" s="665">
        <v>55455.75</v>
      </c>
    </row>
    <row r="1081" spans="1:14" ht="14.4" customHeight="1" x14ac:dyDescent="0.3">
      <c r="A1081" s="660" t="s">
        <v>572</v>
      </c>
      <c r="B1081" s="661" t="s">
        <v>573</v>
      </c>
      <c r="C1081" s="662" t="s">
        <v>585</v>
      </c>
      <c r="D1081" s="663" t="s">
        <v>3247</v>
      </c>
      <c r="E1081" s="662" t="s">
        <v>2205</v>
      </c>
      <c r="F1081" s="663" t="s">
        <v>3256</v>
      </c>
      <c r="G1081" s="662" t="s">
        <v>1755</v>
      </c>
      <c r="H1081" s="662" t="s">
        <v>3058</v>
      </c>
      <c r="I1081" s="662" t="s">
        <v>3059</v>
      </c>
      <c r="J1081" s="662" t="s">
        <v>3060</v>
      </c>
      <c r="K1081" s="662" t="s">
        <v>3061</v>
      </c>
      <c r="L1081" s="664">
        <v>5627.616</v>
      </c>
      <c r="M1081" s="664">
        <v>20</v>
      </c>
      <c r="N1081" s="665">
        <v>112552.31999999999</v>
      </c>
    </row>
    <row r="1082" spans="1:14" ht="14.4" customHeight="1" x14ac:dyDescent="0.3">
      <c r="A1082" s="660" t="s">
        <v>572</v>
      </c>
      <c r="B1082" s="661" t="s">
        <v>573</v>
      </c>
      <c r="C1082" s="662" t="s">
        <v>585</v>
      </c>
      <c r="D1082" s="663" t="s">
        <v>3247</v>
      </c>
      <c r="E1082" s="662" t="s">
        <v>2205</v>
      </c>
      <c r="F1082" s="663" t="s">
        <v>3256</v>
      </c>
      <c r="G1082" s="662" t="s">
        <v>1755</v>
      </c>
      <c r="H1082" s="662" t="s">
        <v>2255</v>
      </c>
      <c r="I1082" s="662" t="s">
        <v>2255</v>
      </c>
      <c r="J1082" s="662" t="s">
        <v>2256</v>
      </c>
      <c r="K1082" s="662" t="s">
        <v>2257</v>
      </c>
      <c r="L1082" s="664">
        <v>159.5</v>
      </c>
      <c r="M1082" s="664">
        <v>1</v>
      </c>
      <c r="N1082" s="665">
        <v>159.5</v>
      </c>
    </row>
    <row r="1083" spans="1:14" ht="14.4" customHeight="1" x14ac:dyDescent="0.3">
      <c r="A1083" s="660" t="s">
        <v>572</v>
      </c>
      <c r="B1083" s="661" t="s">
        <v>573</v>
      </c>
      <c r="C1083" s="662" t="s">
        <v>585</v>
      </c>
      <c r="D1083" s="663" t="s">
        <v>3247</v>
      </c>
      <c r="E1083" s="662" t="s">
        <v>2258</v>
      </c>
      <c r="F1083" s="663" t="s">
        <v>3257</v>
      </c>
      <c r="G1083" s="662" t="s">
        <v>625</v>
      </c>
      <c r="H1083" s="662" t="s">
        <v>2262</v>
      </c>
      <c r="I1083" s="662" t="s">
        <v>2263</v>
      </c>
      <c r="J1083" s="662" t="s">
        <v>2260</v>
      </c>
      <c r="K1083" s="662" t="s">
        <v>2264</v>
      </c>
      <c r="L1083" s="664">
        <v>36988.811271669343</v>
      </c>
      <c r="M1083" s="664">
        <v>0.4</v>
      </c>
      <c r="N1083" s="665">
        <v>14795.524508667739</v>
      </c>
    </row>
    <row r="1084" spans="1:14" ht="14.4" customHeight="1" x14ac:dyDescent="0.3">
      <c r="A1084" s="660" t="s">
        <v>572</v>
      </c>
      <c r="B1084" s="661" t="s">
        <v>573</v>
      </c>
      <c r="C1084" s="662" t="s">
        <v>585</v>
      </c>
      <c r="D1084" s="663" t="s">
        <v>3247</v>
      </c>
      <c r="E1084" s="662" t="s">
        <v>2265</v>
      </c>
      <c r="F1084" s="663" t="s">
        <v>3258</v>
      </c>
      <c r="G1084" s="662"/>
      <c r="H1084" s="662"/>
      <c r="I1084" s="662" t="s">
        <v>2268</v>
      </c>
      <c r="J1084" s="662" t="s">
        <v>2269</v>
      </c>
      <c r="K1084" s="662"/>
      <c r="L1084" s="664">
        <v>1361.4379452054795</v>
      </c>
      <c r="M1084" s="664">
        <v>73</v>
      </c>
      <c r="N1084" s="665">
        <v>99384.97</v>
      </c>
    </row>
    <row r="1085" spans="1:14" ht="14.4" customHeight="1" x14ac:dyDescent="0.3">
      <c r="A1085" s="660" t="s">
        <v>572</v>
      </c>
      <c r="B1085" s="661" t="s">
        <v>573</v>
      </c>
      <c r="C1085" s="662" t="s">
        <v>585</v>
      </c>
      <c r="D1085" s="663" t="s">
        <v>3247</v>
      </c>
      <c r="E1085" s="662" t="s">
        <v>2265</v>
      </c>
      <c r="F1085" s="663" t="s">
        <v>3258</v>
      </c>
      <c r="G1085" s="662"/>
      <c r="H1085" s="662"/>
      <c r="I1085" s="662" t="s">
        <v>2270</v>
      </c>
      <c r="J1085" s="662" t="s">
        <v>2271</v>
      </c>
      <c r="K1085" s="662"/>
      <c r="L1085" s="664">
        <v>9577.5</v>
      </c>
      <c r="M1085" s="664">
        <v>24</v>
      </c>
      <c r="N1085" s="665">
        <v>229860</v>
      </c>
    </row>
    <row r="1086" spans="1:14" ht="14.4" customHeight="1" x14ac:dyDescent="0.3">
      <c r="A1086" s="660" t="s">
        <v>572</v>
      </c>
      <c r="B1086" s="661" t="s">
        <v>573</v>
      </c>
      <c r="C1086" s="662" t="s">
        <v>585</v>
      </c>
      <c r="D1086" s="663" t="s">
        <v>3247</v>
      </c>
      <c r="E1086" s="662" t="s">
        <v>2265</v>
      </c>
      <c r="F1086" s="663" t="s">
        <v>3258</v>
      </c>
      <c r="G1086" s="662"/>
      <c r="H1086" s="662"/>
      <c r="I1086" s="662" t="s">
        <v>2274</v>
      </c>
      <c r="J1086" s="662" t="s">
        <v>2275</v>
      </c>
      <c r="K1086" s="662"/>
      <c r="L1086" s="664">
        <v>9559</v>
      </c>
      <c r="M1086" s="664">
        <v>9</v>
      </c>
      <c r="N1086" s="665">
        <v>86031</v>
      </c>
    </row>
    <row r="1087" spans="1:14" ht="14.4" customHeight="1" x14ac:dyDescent="0.3">
      <c r="A1087" s="660" t="s">
        <v>572</v>
      </c>
      <c r="B1087" s="661" t="s">
        <v>573</v>
      </c>
      <c r="C1087" s="662" t="s">
        <v>585</v>
      </c>
      <c r="D1087" s="663" t="s">
        <v>3247</v>
      </c>
      <c r="E1087" s="662" t="s">
        <v>2265</v>
      </c>
      <c r="F1087" s="663" t="s">
        <v>3258</v>
      </c>
      <c r="G1087" s="662"/>
      <c r="H1087" s="662"/>
      <c r="I1087" s="662" t="s">
        <v>2276</v>
      </c>
      <c r="J1087" s="662" t="s">
        <v>2277</v>
      </c>
      <c r="K1087" s="662"/>
      <c r="L1087" s="664">
        <v>2169.375</v>
      </c>
      <c r="M1087" s="664">
        <v>8</v>
      </c>
      <c r="N1087" s="665">
        <v>17355</v>
      </c>
    </row>
    <row r="1088" spans="1:14" ht="14.4" customHeight="1" x14ac:dyDescent="0.3">
      <c r="A1088" s="660" t="s">
        <v>572</v>
      </c>
      <c r="B1088" s="661" t="s">
        <v>573</v>
      </c>
      <c r="C1088" s="662" t="s">
        <v>585</v>
      </c>
      <c r="D1088" s="663" t="s">
        <v>3247</v>
      </c>
      <c r="E1088" s="662" t="s">
        <v>2265</v>
      </c>
      <c r="F1088" s="663" t="s">
        <v>3258</v>
      </c>
      <c r="G1088" s="662"/>
      <c r="H1088" s="662"/>
      <c r="I1088" s="662" t="s">
        <v>2278</v>
      </c>
      <c r="J1088" s="662" t="s">
        <v>2279</v>
      </c>
      <c r="K1088" s="662"/>
      <c r="L1088" s="664">
        <v>8258.7483870967753</v>
      </c>
      <c r="M1088" s="664">
        <v>31</v>
      </c>
      <c r="N1088" s="665">
        <v>256021.20000000004</v>
      </c>
    </row>
    <row r="1089" spans="1:14" ht="14.4" customHeight="1" x14ac:dyDescent="0.3">
      <c r="A1089" s="660" t="s">
        <v>572</v>
      </c>
      <c r="B1089" s="661" t="s">
        <v>573</v>
      </c>
      <c r="C1089" s="662" t="s">
        <v>585</v>
      </c>
      <c r="D1089" s="663" t="s">
        <v>3247</v>
      </c>
      <c r="E1089" s="662" t="s">
        <v>2265</v>
      </c>
      <c r="F1089" s="663" t="s">
        <v>3258</v>
      </c>
      <c r="G1089" s="662"/>
      <c r="H1089" s="662"/>
      <c r="I1089" s="662" t="s">
        <v>2280</v>
      </c>
      <c r="J1089" s="662" t="s">
        <v>2281</v>
      </c>
      <c r="K1089" s="662"/>
      <c r="L1089" s="664">
        <v>4485</v>
      </c>
      <c r="M1089" s="664">
        <v>2</v>
      </c>
      <c r="N1089" s="665">
        <v>8970</v>
      </c>
    </row>
    <row r="1090" spans="1:14" ht="14.4" customHeight="1" x14ac:dyDescent="0.3">
      <c r="A1090" s="660" t="s">
        <v>572</v>
      </c>
      <c r="B1090" s="661" t="s">
        <v>573</v>
      </c>
      <c r="C1090" s="662" t="s">
        <v>585</v>
      </c>
      <c r="D1090" s="663" t="s">
        <v>3247</v>
      </c>
      <c r="E1090" s="662" t="s">
        <v>2265</v>
      </c>
      <c r="F1090" s="663" t="s">
        <v>3258</v>
      </c>
      <c r="G1090" s="662"/>
      <c r="H1090" s="662"/>
      <c r="I1090" s="662" t="s">
        <v>2407</v>
      </c>
      <c r="J1090" s="662" t="s">
        <v>2408</v>
      </c>
      <c r="K1090" s="662" t="s">
        <v>2409</v>
      </c>
      <c r="L1090" s="664">
        <v>18623</v>
      </c>
      <c r="M1090" s="664">
        <v>1</v>
      </c>
      <c r="N1090" s="665">
        <v>18623</v>
      </c>
    </row>
    <row r="1091" spans="1:14" ht="14.4" customHeight="1" x14ac:dyDescent="0.3">
      <c r="A1091" s="660" t="s">
        <v>572</v>
      </c>
      <c r="B1091" s="661" t="s">
        <v>573</v>
      </c>
      <c r="C1091" s="662" t="s">
        <v>585</v>
      </c>
      <c r="D1091" s="663" t="s">
        <v>3247</v>
      </c>
      <c r="E1091" s="662" t="s">
        <v>2265</v>
      </c>
      <c r="F1091" s="663" t="s">
        <v>3258</v>
      </c>
      <c r="G1091" s="662"/>
      <c r="H1091" s="662"/>
      <c r="I1091" s="662" t="s">
        <v>3062</v>
      </c>
      <c r="J1091" s="662" t="s">
        <v>3063</v>
      </c>
      <c r="K1091" s="662" t="s">
        <v>3064</v>
      </c>
      <c r="L1091" s="664">
        <v>16843.5</v>
      </c>
      <c r="M1091" s="664">
        <v>4</v>
      </c>
      <c r="N1091" s="665">
        <v>67374</v>
      </c>
    </row>
    <row r="1092" spans="1:14" ht="14.4" customHeight="1" x14ac:dyDescent="0.3">
      <c r="A1092" s="660" t="s">
        <v>572</v>
      </c>
      <c r="B1092" s="661" t="s">
        <v>573</v>
      </c>
      <c r="C1092" s="662" t="s">
        <v>585</v>
      </c>
      <c r="D1092" s="663" t="s">
        <v>3247</v>
      </c>
      <c r="E1092" s="662" t="s">
        <v>2265</v>
      </c>
      <c r="F1092" s="663" t="s">
        <v>3258</v>
      </c>
      <c r="G1092" s="662"/>
      <c r="H1092" s="662"/>
      <c r="I1092" s="662" t="s">
        <v>2284</v>
      </c>
      <c r="J1092" s="662" t="s">
        <v>2285</v>
      </c>
      <c r="K1092" s="662" t="s">
        <v>2286</v>
      </c>
      <c r="L1092" s="664">
        <v>1287</v>
      </c>
      <c r="M1092" s="664">
        <v>87</v>
      </c>
      <c r="N1092" s="665">
        <v>111969</v>
      </c>
    </row>
    <row r="1093" spans="1:14" ht="14.4" customHeight="1" x14ac:dyDescent="0.3">
      <c r="A1093" s="660" t="s">
        <v>572</v>
      </c>
      <c r="B1093" s="661" t="s">
        <v>573</v>
      </c>
      <c r="C1093" s="662" t="s">
        <v>585</v>
      </c>
      <c r="D1093" s="663" t="s">
        <v>3247</v>
      </c>
      <c r="E1093" s="662" t="s">
        <v>2265</v>
      </c>
      <c r="F1093" s="663" t="s">
        <v>3258</v>
      </c>
      <c r="G1093" s="662"/>
      <c r="H1093" s="662"/>
      <c r="I1093" s="662" t="s">
        <v>2290</v>
      </c>
      <c r="J1093" s="662" t="s">
        <v>2291</v>
      </c>
      <c r="K1093" s="662" t="s">
        <v>2286</v>
      </c>
      <c r="L1093" s="664">
        <v>1345.3000000000002</v>
      </c>
      <c r="M1093" s="664">
        <v>18</v>
      </c>
      <c r="N1093" s="665">
        <v>24215.4</v>
      </c>
    </row>
    <row r="1094" spans="1:14" ht="14.4" customHeight="1" x14ac:dyDescent="0.3">
      <c r="A1094" s="660" t="s">
        <v>572</v>
      </c>
      <c r="B1094" s="661" t="s">
        <v>573</v>
      </c>
      <c r="C1094" s="662" t="s">
        <v>585</v>
      </c>
      <c r="D1094" s="663" t="s">
        <v>3247</v>
      </c>
      <c r="E1094" s="662" t="s">
        <v>2265</v>
      </c>
      <c r="F1094" s="663" t="s">
        <v>3258</v>
      </c>
      <c r="G1094" s="662"/>
      <c r="H1094" s="662"/>
      <c r="I1094" s="662" t="s">
        <v>3065</v>
      </c>
      <c r="J1094" s="662" t="s">
        <v>3066</v>
      </c>
      <c r="K1094" s="662" t="s">
        <v>3067</v>
      </c>
      <c r="L1094" s="664">
        <v>3372.6</v>
      </c>
      <c r="M1094" s="664">
        <v>3</v>
      </c>
      <c r="N1094" s="665">
        <v>10117.799999999999</v>
      </c>
    </row>
    <row r="1095" spans="1:14" ht="14.4" customHeight="1" x14ac:dyDescent="0.3">
      <c r="A1095" s="660" t="s">
        <v>572</v>
      </c>
      <c r="B1095" s="661" t="s">
        <v>573</v>
      </c>
      <c r="C1095" s="662" t="s">
        <v>585</v>
      </c>
      <c r="D1095" s="663" t="s">
        <v>3247</v>
      </c>
      <c r="E1095" s="662" t="s">
        <v>2299</v>
      </c>
      <c r="F1095" s="663" t="s">
        <v>3260</v>
      </c>
      <c r="G1095" s="662" t="s">
        <v>625</v>
      </c>
      <c r="H1095" s="662" t="s">
        <v>2300</v>
      </c>
      <c r="I1095" s="662" t="s">
        <v>2301</v>
      </c>
      <c r="J1095" s="662" t="s">
        <v>2302</v>
      </c>
      <c r="K1095" s="662" t="s">
        <v>2303</v>
      </c>
      <c r="L1095" s="664">
        <v>68393.041230000046</v>
      </c>
      <c r="M1095" s="664">
        <v>3.9999999999999996</v>
      </c>
      <c r="N1095" s="665">
        <v>273572.16492000013</v>
      </c>
    </row>
    <row r="1096" spans="1:14" ht="14.4" customHeight="1" x14ac:dyDescent="0.3">
      <c r="A1096" s="660" t="s">
        <v>572</v>
      </c>
      <c r="B1096" s="661" t="s">
        <v>573</v>
      </c>
      <c r="C1096" s="662" t="s">
        <v>588</v>
      </c>
      <c r="D1096" s="663" t="s">
        <v>3248</v>
      </c>
      <c r="E1096" s="662" t="s">
        <v>612</v>
      </c>
      <c r="F1096" s="663" t="s">
        <v>3252</v>
      </c>
      <c r="G1096" s="662"/>
      <c r="H1096" s="662" t="s">
        <v>3068</v>
      </c>
      <c r="I1096" s="662" t="s">
        <v>3069</v>
      </c>
      <c r="J1096" s="662" t="s">
        <v>3070</v>
      </c>
      <c r="K1096" s="662" t="s">
        <v>3071</v>
      </c>
      <c r="L1096" s="664">
        <v>82.12</v>
      </c>
      <c r="M1096" s="664">
        <v>1</v>
      </c>
      <c r="N1096" s="665">
        <v>82.12</v>
      </c>
    </row>
    <row r="1097" spans="1:14" ht="14.4" customHeight="1" x14ac:dyDescent="0.3">
      <c r="A1097" s="660" t="s">
        <v>572</v>
      </c>
      <c r="B1097" s="661" t="s">
        <v>573</v>
      </c>
      <c r="C1097" s="662" t="s">
        <v>588</v>
      </c>
      <c r="D1097" s="663" t="s">
        <v>3248</v>
      </c>
      <c r="E1097" s="662" t="s">
        <v>612</v>
      </c>
      <c r="F1097" s="663" t="s">
        <v>3252</v>
      </c>
      <c r="G1097" s="662"/>
      <c r="H1097" s="662" t="s">
        <v>619</v>
      </c>
      <c r="I1097" s="662" t="s">
        <v>619</v>
      </c>
      <c r="J1097" s="662" t="s">
        <v>620</v>
      </c>
      <c r="K1097" s="662" t="s">
        <v>621</v>
      </c>
      <c r="L1097" s="664">
        <v>384.85000000000008</v>
      </c>
      <c r="M1097" s="664">
        <v>3</v>
      </c>
      <c r="N1097" s="665">
        <v>1154.5500000000002</v>
      </c>
    </row>
    <row r="1098" spans="1:14" ht="14.4" customHeight="1" x14ac:dyDescent="0.3">
      <c r="A1098" s="660" t="s">
        <v>572</v>
      </c>
      <c r="B1098" s="661" t="s">
        <v>573</v>
      </c>
      <c r="C1098" s="662" t="s">
        <v>588</v>
      </c>
      <c r="D1098" s="663" t="s">
        <v>3248</v>
      </c>
      <c r="E1098" s="662" t="s">
        <v>612</v>
      </c>
      <c r="F1098" s="663" t="s">
        <v>3252</v>
      </c>
      <c r="G1098" s="662" t="s">
        <v>625</v>
      </c>
      <c r="H1098" s="662" t="s">
        <v>626</v>
      </c>
      <c r="I1098" s="662" t="s">
        <v>626</v>
      </c>
      <c r="J1098" s="662" t="s">
        <v>627</v>
      </c>
      <c r="K1098" s="662" t="s">
        <v>628</v>
      </c>
      <c r="L1098" s="664">
        <v>171.6</v>
      </c>
      <c r="M1098" s="664">
        <v>98</v>
      </c>
      <c r="N1098" s="665">
        <v>16816.8</v>
      </c>
    </row>
    <row r="1099" spans="1:14" ht="14.4" customHeight="1" x14ac:dyDescent="0.3">
      <c r="A1099" s="660" t="s">
        <v>572</v>
      </c>
      <c r="B1099" s="661" t="s">
        <v>573</v>
      </c>
      <c r="C1099" s="662" t="s">
        <v>588</v>
      </c>
      <c r="D1099" s="663" t="s">
        <v>3248</v>
      </c>
      <c r="E1099" s="662" t="s">
        <v>612</v>
      </c>
      <c r="F1099" s="663" t="s">
        <v>3252</v>
      </c>
      <c r="G1099" s="662" t="s">
        <v>625</v>
      </c>
      <c r="H1099" s="662" t="s">
        <v>629</v>
      </c>
      <c r="I1099" s="662" t="s">
        <v>629</v>
      </c>
      <c r="J1099" s="662" t="s">
        <v>630</v>
      </c>
      <c r="K1099" s="662" t="s">
        <v>631</v>
      </c>
      <c r="L1099" s="664">
        <v>173.68999999999997</v>
      </c>
      <c r="M1099" s="664">
        <v>24</v>
      </c>
      <c r="N1099" s="665">
        <v>4168.5599999999995</v>
      </c>
    </row>
    <row r="1100" spans="1:14" ht="14.4" customHeight="1" x14ac:dyDescent="0.3">
      <c r="A1100" s="660" t="s">
        <v>572</v>
      </c>
      <c r="B1100" s="661" t="s">
        <v>573</v>
      </c>
      <c r="C1100" s="662" t="s">
        <v>588</v>
      </c>
      <c r="D1100" s="663" t="s">
        <v>3248</v>
      </c>
      <c r="E1100" s="662" t="s">
        <v>612</v>
      </c>
      <c r="F1100" s="663" t="s">
        <v>3252</v>
      </c>
      <c r="G1100" s="662" t="s">
        <v>625</v>
      </c>
      <c r="H1100" s="662" t="s">
        <v>632</v>
      </c>
      <c r="I1100" s="662" t="s">
        <v>632</v>
      </c>
      <c r="J1100" s="662" t="s">
        <v>633</v>
      </c>
      <c r="K1100" s="662" t="s">
        <v>631</v>
      </c>
      <c r="L1100" s="664">
        <v>144.71527777777777</v>
      </c>
      <c r="M1100" s="664">
        <v>72</v>
      </c>
      <c r="N1100" s="665">
        <v>10419.5</v>
      </c>
    </row>
    <row r="1101" spans="1:14" ht="14.4" customHeight="1" x14ac:dyDescent="0.3">
      <c r="A1101" s="660" t="s">
        <v>572</v>
      </c>
      <c r="B1101" s="661" t="s">
        <v>573</v>
      </c>
      <c r="C1101" s="662" t="s">
        <v>588</v>
      </c>
      <c r="D1101" s="663" t="s">
        <v>3248</v>
      </c>
      <c r="E1101" s="662" t="s">
        <v>612</v>
      </c>
      <c r="F1101" s="663" t="s">
        <v>3252</v>
      </c>
      <c r="G1101" s="662" t="s">
        <v>625</v>
      </c>
      <c r="H1101" s="662" t="s">
        <v>634</v>
      </c>
      <c r="I1101" s="662" t="s">
        <v>634</v>
      </c>
      <c r="J1101" s="662" t="s">
        <v>633</v>
      </c>
      <c r="K1101" s="662" t="s">
        <v>635</v>
      </c>
      <c r="L1101" s="664">
        <v>127.07053005194648</v>
      </c>
      <c r="M1101" s="664">
        <v>121</v>
      </c>
      <c r="N1101" s="665">
        <v>15375.534136285523</v>
      </c>
    </row>
    <row r="1102" spans="1:14" ht="14.4" customHeight="1" x14ac:dyDescent="0.3">
      <c r="A1102" s="660" t="s">
        <v>572</v>
      </c>
      <c r="B1102" s="661" t="s">
        <v>573</v>
      </c>
      <c r="C1102" s="662" t="s">
        <v>588</v>
      </c>
      <c r="D1102" s="663" t="s">
        <v>3248</v>
      </c>
      <c r="E1102" s="662" t="s">
        <v>612</v>
      </c>
      <c r="F1102" s="663" t="s">
        <v>3252</v>
      </c>
      <c r="G1102" s="662" t="s">
        <v>625</v>
      </c>
      <c r="H1102" s="662" t="s">
        <v>636</v>
      </c>
      <c r="I1102" s="662" t="s">
        <v>636</v>
      </c>
      <c r="J1102" s="662" t="s">
        <v>633</v>
      </c>
      <c r="K1102" s="662" t="s">
        <v>637</v>
      </c>
      <c r="L1102" s="664">
        <v>223.41239316239313</v>
      </c>
      <c r="M1102" s="664">
        <v>117</v>
      </c>
      <c r="N1102" s="665">
        <v>26139.249999999996</v>
      </c>
    </row>
    <row r="1103" spans="1:14" ht="14.4" customHeight="1" x14ac:dyDescent="0.3">
      <c r="A1103" s="660" t="s">
        <v>572</v>
      </c>
      <c r="B1103" s="661" t="s">
        <v>573</v>
      </c>
      <c r="C1103" s="662" t="s">
        <v>588</v>
      </c>
      <c r="D1103" s="663" t="s">
        <v>3248</v>
      </c>
      <c r="E1103" s="662" t="s">
        <v>612</v>
      </c>
      <c r="F1103" s="663" t="s">
        <v>3252</v>
      </c>
      <c r="G1103" s="662" t="s">
        <v>625</v>
      </c>
      <c r="H1103" s="662" t="s">
        <v>638</v>
      </c>
      <c r="I1103" s="662" t="s">
        <v>638</v>
      </c>
      <c r="J1103" s="662" t="s">
        <v>627</v>
      </c>
      <c r="K1103" s="662" t="s">
        <v>639</v>
      </c>
      <c r="L1103" s="664">
        <v>93.655000000000015</v>
      </c>
      <c r="M1103" s="664">
        <v>36</v>
      </c>
      <c r="N1103" s="665">
        <v>3371.5800000000004</v>
      </c>
    </row>
    <row r="1104" spans="1:14" ht="14.4" customHeight="1" x14ac:dyDescent="0.3">
      <c r="A1104" s="660" t="s">
        <v>572</v>
      </c>
      <c r="B1104" s="661" t="s">
        <v>573</v>
      </c>
      <c r="C1104" s="662" t="s">
        <v>588</v>
      </c>
      <c r="D1104" s="663" t="s">
        <v>3248</v>
      </c>
      <c r="E1104" s="662" t="s">
        <v>612</v>
      </c>
      <c r="F1104" s="663" t="s">
        <v>3252</v>
      </c>
      <c r="G1104" s="662" t="s">
        <v>625</v>
      </c>
      <c r="H1104" s="662" t="s">
        <v>640</v>
      </c>
      <c r="I1104" s="662" t="s">
        <v>640</v>
      </c>
      <c r="J1104" s="662" t="s">
        <v>627</v>
      </c>
      <c r="K1104" s="662" t="s">
        <v>641</v>
      </c>
      <c r="L1104" s="664">
        <v>94.03125</v>
      </c>
      <c r="M1104" s="664">
        <v>32</v>
      </c>
      <c r="N1104" s="665">
        <v>3009</v>
      </c>
    </row>
    <row r="1105" spans="1:14" ht="14.4" customHeight="1" x14ac:dyDescent="0.3">
      <c r="A1105" s="660" t="s">
        <v>572</v>
      </c>
      <c r="B1105" s="661" t="s">
        <v>573</v>
      </c>
      <c r="C1105" s="662" t="s">
        <v>588</v>
      </c>
      <c r="D1105" s="663" t="s">
        <v>3248</v>
      </c>
      <c r="E1105" s="662" t="s">
        <v>612</v>
      </c>
      <c r="F1105" s="663" t="s">
        <v>3252</v>
      </c>
      <c r="G1105" s="662" t="s">
        <v>625</v>
      </c>
      <c r="H1105" s="662" t="s">
        <v>646</v>
      </c>
      <c r="I1105" s="662" t="s">
        <v>647</v>
      </c>
      <c r="J1105" s="662" t="s">
        <v>648</v>
      </c>
      <c r="K1105" s="662" t="s">
        <v>649</v>
      </c>
      <c r="L1105" s="664">
        <v>53.749999999999986</v>
      </c>
      <c r="M1105" s="664">
        <v>1</v>
      </c>
      <c r="N1105" s="665">
        <v>53.749999999999986</v>
      </c>
    </row>
    <row r="1106" spans="1:14" ht="14.4" customHeight="1" x14ac:dyDescent="0.3">
      <c r="A1106" s="660" t="s">
        <v>572</v>
      </c>
      <c r="B1106" s="661" t="s">
        <v>573</v>
      </c>
      <c r="C1106" s="662" t="s">
        <v>588</v>
      </c>
      <c r="D1106" s="663" t="s">
        <v>3248</v>
      </c>
      <c r="E1106" s="662" t="s">
        <v>612</v>
      </c>
      <c r="F1106" s="663" t="s">
        <v>3252</v>
      </c>
      <c r="G1106" s="662" t="s">
        <v>625</v>
      </c>
      <c r="H1106" s="662" t="s">
        <v>650</v>
      </c>
      <c r="I1106" s="662" t="s">
        <v>651</v>
      </c>
      <c r="J1106" s="662" t="s">
        <v>652</v>
      </c>
      <c r="K1106" s="662" t="s">
        <v>653</v>
      </c>
      <c r="L1106" s="664">
        <v>87.029425543275281</v>
      </c>
      <c r="M1106" s="664">
        <v>1</v>
      </c>
      <c r="N1106" s="665">
        <v>87.029425543275281</v>
      </c>
    </row>
    <row r="1107" spans="1:14" ht="14.4" customHeight="1" x14ac:dyDescent="0.3">
      <c r="A1107" s="660" t="s">
        <v>572</v>
      </c>
      <c r="B1107" s="661" t="s">
        <v>573</v>
      </c>
      <c r="C1107" s="662" t="s">
        <v>588</v>
      </c>
      <c r="D1107" s="663" t="s">
        <v>3248</v>
      </c>
      <c r="E1107" s="662" t="s">
        <v>612</v>
      </c>
      <c r="F1107" s="663" t="s">
        <v>3252</v>
      </c>
      <c r="G1107" s="662" t="s">
        <v>625</v>
      </c>
      <c r="H1107" s="662" t="s">
        <v>654</v>
      </c>
      <c r="I1107" s="662" t="s">
        <v>655</v>
      </c>
      <c r="J1107" s="662" t="s">
        <v>656</v>
      </c>
      <c r="K1107" s="662" t="s">
        <v>657</v>
      </c>
      <c r="L1107" s="664">
        <v>100.77942027402688</v>
      </c>
      <c r="M1107" s="664">
        <v>252</v>
      </c>
      <c r="N1107" s="665">
        <v>25396.413909054772</v>
      </c>
    </row>
    <row r="1108" spans="1:14" ht="14.4" customHeight="1" x14ac:dyDescent="0.3">
      <c r="A1108" s="660" t="s">
        <v>572</v>
      </c>
      <c r="B1108" s="661" t="s">
        <v>573</v>
      </c>
      <c r="C1108" s="662" t="s">
        <v>588</v>
      </c>
      <c r="D1108" s="663" t="s">
        <v>3248</v>
      </c>
      <c r="E1108" s="662" t="s">
        <v>612</v>
      </c>
      <c r="F1108" s="663" t="s">
        <v>3252</v>
      </c>
      <c r="G1108" s="662" t="s">
        <v>625</v>
      </c>
      <c r="H1108" s="662" t="s">
        <v>658</v>
      </c>
      <c r="I1108" s="662" t="s">
        <v>659</v>
      </c>
      <c r="J1108" s="662" t="s">
        <v>660</v>
      </c>
      <c r="K1108" s="662" t="s">
        <v>661</v>
      </c>
      <c r="L1108" s="664">
        <v>167.60751850563869</v>
      </c>
      <c r="M1108" s="664">
        <v>3</v>
      </c>
      <c r="N1108" s="665">
        <v>502.82255551691605</v>
      </c>
    </row>
    <row r="1109" spans="1:14" ht="14.4" customHeight="1" x14ac:dyDescent="0.3">
      <c r="A1109" s="660" t="s">
        <v>572</v>
      </c>
      <c r="B1109" s="661" t="s">
        <v>573</v>
      </c>
      <c r="C1109" s="662" t="s">
        <v>588</v>
      </c>
      <c r="D1109" s="663" t="s">
        <v>3248</v>
      </c>
      <c r="E1109" s="662" t="s">
        <v>612</v>
      </c>
      <c r="F1109" s="663" t="s">
        <v>3252</v>
      </c>
      <c r="G1109" s="662" t="s">
        <v>625</v>
      </c>
      <c r="H1109" s="662" t="s">
        <v>662</v>
      </c>
      <c r="I1109" s="662" t="s">
        <v>663</v>
      </c>
      <c r="J1109" s="662" t="s">
        <v>664</v>
      </c>
      <c r="K1109" s="662" t="s">
        <v>665</v>
      </c>
      <c r="L1109" s="664">
        <v>64.507004033468547</v>
      </c>
      <c r="M1109" s="664">
        <v>9</v>
      </c>
      <c r="N1109" s="665">
        <v>580.56303630121693</v>
      </c>
    </row>
    <row r="1110" spans="1:14" ht="14.4" customHeight="1" x14ac:dyDescent="0.3">
      <c r="A1110" s="660" t="s">
        <v>572</v>
      </c>
      <c r="B1110" s="661" t="s">
        <v>573</v>
      </c>
      <c r="C1110" s="662" t="s">
        <v>588</v>
      </c>
      <c r="D1110" s="663" t="s">
        <v>3248</v>
      </c>
      <c r="E1110" s="662" t="s">
        <v>612</v>
      </c>
      <c r="F1110" s="663" t="s">
        <v>3252</v>
      </c>
      <c r="G1110" s="662" t="s">
        <v>625</v>
      </c>
      <c r="H1110" s="662" t="s">
        <v>674</v>
      </c>
      <c r="I1110" s="662" t="s">
        <v>675</v>
      </c>
      <c r="J1110" s="662" t="s">
        <v>676</v>
      </c>
      <c r="K1110" s="662" t="s">
        <v>677</v>
      </c>
      <c r="L1110" s="664">
        <v>63.95000000000001</v>
      </c>
      <c r="M1110" s="664">
        <v>3</v>
      </c>
      <c r="N1110" s="665">
        <v>191.85000000000002</v>
      </c>
    </row>
    <row r="1111" spans="1:14" ht="14.4" customHeight="1" x14ac:dyDescent="0.3">
      <c r="A1111" s="660" t="s">
        <v>572</v>
      </c>
      <c r="B1111" s="661" t="s">
        <v>573</v>
      </c>
      <c r="C1111" s="662" t="s">
        <v>588</v>
      </c>
      <c r="D1111" s="663" t="s">
        <v>3248</v>
      </c>
      <c r="E1111" s="662" t="s">
        <v>612</v>
      </c>
      <c r="F1111" s="663" t="s">
        <v>3252</v>
      </c>
      <c r="G1111" s="662" t="s">
        <v>625</v>
      </c>
      <c r="H1111" s="662" t="s">
        <v>678</v>
      </c>
      <c r="I1111" s="662" t="s">
        <v>679</v>
      </c>
      <c r="J1111" s="662" t="s">
        <v>680</v>
      </c>
      <c r="K1111" s="662" t="s">
        <v>681</v>
      </c>
      <c r="L1111" s="664">
        <v>81.199999999999989</v>
      </c>
      <c r="M1111" s="664">
        <v>16</v>
      </c>
      <c r="N1111" s="665">
        <v>1299.1999999999998</v>
      </c>
    </row>
    <row r="1112" spans="1:14" ht="14.4" customHeight="1" x14ac:dyDescent="0.3">
      <c r="A1112" s="660" t="s">
        <v>572</v>
      </c>
      <c r="B1112" s="661" t="s">
        <v>573</v>
      </c>
      <c r="C1112" s="662" t="s">
        <v>588</v>
      </c>
      <c r="D1112" s="663" t="s">
        <v>3248</v>
      </c>
      <c r="E1112" s="662" t="s">
        <v>612</v>
      </c>
      <c r="F1112" s="663" t="s">
        <v>3252</v>
      </c>
      <c r="G1112" s="662" t="s">
        <v>625</v>
      </c>
      <c r="H1112" s="662" t="s">
        <v>682</v>
      </c>
      <c r="I1112" s="662" t="s">
        <v>683</v>
      </c>
      <c r="J1112" s="662" t="s">
        <v>684</v>
      </c>
      <c r="K1112" s="662" t="s">
        <v>685</v>
      </c>
      <c r="L1112" s="664">
        <v>65.909763787072137</v>
      </c>
      <c r="M1112" s="664">
        <v>2</v>
      </c>
      <c r="N1112" s="665">
        <v>131.81952757414427</v>
      </c>
    </row>
    <row r="1113" spans="1:14" ht="14.4" customHeight="1" x14ac:dyDescent="0.3">
      <c r="A1113" s="660" t="s">
        <v>572</v>
      </c>
      <c r="B1113" s="661" t="s">
        <v>573</v>
      </c>
      <c r="C1113" s="662" t="s">
        <v>588</v>
      </c>
      <c r="D1113" s="663" t="s">
        <v>3248</v>
      </c>
      <c r="E1113" s="662" t="s">
        <v>612</v>
      </c>
      <c r="F1113" s="663" t="s">
        <v>3252</v>
      </c>
      <c r="G1113" s="662" t="s">
        <v>625</v>
      </c>
      <c r="H1113" s="662" t="s">
        <v>686</v>
      </c>
      <c r="I1113" s="662" t="s">
        <v>687</v>
      </c>
      <c r="J1113" s="662" t="s">
        <v>688</v>
      </c>
      <c r="K1113" s="662" t="s">
        <v>689</v>
      </c>
      <c r="L1113" s="664">
        <v>27.74993108244681</v>
      </c>
      <c r="M1113" s="664">
        <v>27</v>
      </c>
      <c r="N1113" s="665">
        <v>749.24813922606393</v>
      </c>
    </row>
    <row r="1114" spans="1:14" ht="14.4" customHeight="1" x14ac:dyDescent="0.3">
      <c r="A1114" s="660" t="s">
        <v>572</v>
      </c>
      <c r="B1114" s="661" t="s">
        <v>573</v>
      </c>
      <c r="C1114" s="662" t="s">
        <v>588</v>
      </c>
      <c r="D1114" s="663" t="s">
        <v>3248</v>
      </c>
      <c r="E1114" s="662" t="s">
        <v>612</v>
      </c>
      <c r="F1114" s="663" t="s">
        <v>3252</v>
      </c>
      <c r="G1114" s="662" t="s">
        <v>625</v>
      </c>
      <c r="H1114" s="662" t="s">
        <v>2437</v>
      </c>
      <c r="I1114" s="662" t="s">
        <v>2438</v>
      </c>
      <c r="J1114" s="662" t="s">
        <v>2439</v>
      </c>
      <c r="K1114" s="662" t="s">
        <v>649</v>
      </c>
      <c r="L1114" s="664">
        <v>40.567999999999998</v>
      </c>
      <c r="M1114" s="664">
        <v>5</v>
      </c>
      <c r="N1114" s="665">
        <v>202.83999999999997</v>
      </c>
    </row>
    <row r="1115" spans="1:14" ht="14.4" customHeight="1" x14ac:dyDescent="0.3">
      <c r="A1115" s="660" t="s">
        <v>572</v>
      </c>
      <c r="B1115" s="661" t="s">
        <v>573</v>
      </c>
      <c r="C1115" s="662" t="s">
        <v>588</v>
      </c>
      <c r="D1115" s="663" t="s">
        <v>3248</v>
      </c>
      <c r="E1115" s="662" t="s">
        <v>612</v>
      </c>
      <c r="F1115" s="663" t="s">
        <v>3252</v>
      </c>
      <c r="G1115" s="662" t="s">
        <v>625</v>
      </c>
      <c r="H1115" s="662" t="s">
        <v>714</v>
      </c>
      <c r="I1115" s="662" t="s">
        <v>715</v>
      </c>
      <c r="J1115" s="662" t="s">
        <v>716</v>
      </c>
      <c r="K1115" s="662" t="s">
        <v>717</v>
      </c>
      <c r="L1115" s="664">
        <v>57.729505499082443</v>
      </c>
      <c r="M1115" s="664">
        <v>18</v>
      </c>
      <c r="N1115" s="665">
        <v>1039.131098983484</v>
      </c>
    </row>
    <row r="1116" spans="1:14" ht="14.4" customHeight="1" x14ac:dyDescent="0.3">
      <c r="A1116" s="660" t="s">
        <v>572</v>
      </c>
      <c r="B1116" s="661" t="s">
        <v>573</v>
      </c>
      <c r="C1116" s="662" t="s">
        <v>588</v>
      </c>
      <c r="D1116" s="663" t="s">
        <v>3248</v>
      </c>
      <c r="E1116" s="662" t="s">
        <v>612</v>
      </c>
      <c r="F1116" s="663" t="s">
        <v>3252</v>
      </c>
      <c r="G1116" s="662" t="s">
        <v>625</v>
      </c>
      <c r="H1116" s="662" t="s">
        <v>3072</v>
      </c>
      <c r="I1116" s="662" t="s">
        <v>3073</v>
      </c>
      <c r="J1116" s="662" t="s">
        <v>905</v>
      </c>
      <c r="K1116" s="662" t="s">
        <v>3074</v>
      </c>
      <c r="L1116" s="664">
        <v>64.389999999999986</v>
      </c>
      <c r="M1116" s="664">
        <v>3</v>
      </c>
      <c r="N1116" s="665">
        <v>193.16999999999996</v>
      </c>
    </row>
    <row r="1117" spans="1:14" ht="14.4" customHeight="1" x14ac:dyDescent="0.3">
      <c r="A1117" s="660" t="s">
        <v>572</v>
      </c>
      <c r="B1117" s="661" t="s">
        <v>573</v>
      </c>
      <c r="C1117" s="662" t="s">
        <v>588</v>
      </c>
      <c r="D1117" s="663" t="s">
        <v>3248</v>
      </c>
      <c r="E1117" s="662" t="s">
        <v>612</v>
      </c>
      <c r="F1117" s="663" t="s">
        <v>3252</v>
      </c>
      <c r="G1117" s="662" t="s">
        <v>625</v>
      </c>
      <c r="H1117" s="662" t="s">
        <v>718</v>
      </c>
      <c r="I1117" s="662" t="s">
        <v>719</v>
      </c>
      <c r="J1117" s="662" t="s">
        <v>720</v>
      </c>
      <c r="K1117" s="662" t="s">
        <v>721</v>
      </c>
      <c r="L1117" s="664">
        <v>248.7</v>
      </c>
      <c r="M1117" s="664">
        <v>4</v>
      </c>
      <c r="N1117" s="665">
        <v>994.8</v>
      </c>
    </row>
    <row r="1118" spans="1:14" ht="14.4" customHeight="1" x14ac:dyDescent="0.3">
      <c r="A1118" s="660" t="s">
        <v>572</v>
      </c>
      <c r="B1118" s="661" t="s">
        <v>573</v>
      </c>
      <c r="C1118" s="662" t="s">
        <v>588</v>
      </c>
      <c r="D1118" s="663" t="s">
        <v>3248</v>
      </c>
      <c r="E1118" s="662" t="s">
        <v>612</v>
      </c>
      <c r="F1118" s="663" t="s">
        <v>3252</v>
      </c>
      <c r="G1118" s="662" t="s">
        <v>625</v>
      </c>
      <c r="H1118" s="662" t="s">
        <v>746</v>
      </c>
      <c r="I1118" s="662" t="s">
        <v>747</v>
      </c>
      <c r="J1118" s="662" t="s">
        <v>748</v>
      </c>
      <c r="K1118" s="662" t="s">
        <v>749</v>
      </c>
      <c r="L1118" s="664">
        <v>127.60799254848084</v>
      </c>
      <c r="M1118" s="664">
        <v>2</v>
      </c>
      <c r="N1118" s="665">
        <v>255.21598509696167</v>
      </c>
    </row>
    <row r="1119" spans="1:14" ht="14.4" customHeight="1" x14ac:dyDescent="0.3">
      <c r="A1119" s="660" t="s">
        <v>572</v>
      </c>
      <c r="B1119" s="661" t="s">
        <v>573</v>
      </c>
      <c r="C1119" s="662" t="s">
        <v>588</v>
      </c>
      <c r="D1119" s="663" t="s">
        <v>3248</v>
      </c>
      <c r="E1119" s="662" t="s">
        <v>612</v>
      </c>
      <c r="F1119" s="663" t="s">
        <v>3252</v>
      </c>
      <c r="G1119" s="662" t="s">
        <v>625</v>
      </c>
      <c r="H1119" s="662" t="s">
        <v>750</v>
      </c>
      <c r="I1119" s="662" t="s">
        <v>751</v>
      </c>
      <c r="J1119" s="662" t="s">
        <v>752</v>
      </c>
      <c r="K1119" s="662" t="s">
        <v>753</v>
      </c>
      <c r="L1119" s="664">
        <v>93.079304606083241</v>
      </c>
      <c r="M1119" s="664">
        <v>2</v>
      </c>
      <c r="N1119" s="665">
        <v>186.15860921216648</v>
      </c>
    </row>
    <row r="1120" spans="1:14" ht="14.4" customHeight="1" x14ac:dyDescent="0.3">
      <c r="A1120" s="660" t="s">
        <v>572</v>
      </c>
      <c r="B1120" s="661" t="s">
        <v>573</v>
      </c>
      <c r="C1120" s="662" t="s">
        <v>588</v>
      </c>
      <c r="D1120" s="663" t="s">
        <v>3248</v>
      </c>
      <c r="E1120" s="662" t="s">
        <v>612</v>
      </c>
      <c r="F1120" s="663" t="s">
        <v>3252</v>
      </c>
      <c r="G1120" s="662" t="s">
        <v>625</v>
      </c>
      <c r="H1120" s="662" t="s">
        <v>754</v>
      </c>
      <c r="I1120" s="662" t="s">
        <v>754</v>
      </c>
      <c r="J1120" s="662" t="s">
        <v>755</v>
      </c>
      <c r="K1120" s="662" t="s">
        <v>756</v>
      </c>
      <c r="L1120" s="664">
        <v>36.887495541267278</v>
      </c>
      <c r="M1120" s="664">
        <v>81</v>
      </c>
      <c r="N1120" s="665">
        <v>2987.8871388426496</v>
      </c>
    </row>
    <row r="1121" spans="1:14" ht="14.4" customHeight="1" x14ac:dyDescent="0.3">
      <c r="A1121" s="660" t="s">
        <v>572</v>
      </c>
      <c r="B1121" s="661" t="s">
        <v>573</v>
      </c>
      <c r="C1121" s="662" t="s">
        <v>588</v>
      </c>
      <c r="D1121" s="663" t="s">
        <v>3248</v>
      </c>
      <c r="E1121" s="662" t="s">
        <v>612</v>
      </c>
      <c r="F1121" s="663" t="s">
        <v>3252</v>
      </c>
      <c r="G1121" s="662" t="s">
        <v>625</v>
      </c>
      <c r="H1121" s="662" t="s">
        <v>757</v>
      </c>
      <c r="I1121" s="662" t="s">
        <v>758</v>
      </c>
      <c r="J1121" s="662" t="s">
        <v>759</v>
      </c>
      <c r="K1121" s="662" t="s">
        <v>760</v>
      </c>
      <c r="L1121" s="664">
        <v>182.03500000000003</v>
      </c>
      <c r="M1121" s="664">
        <v>4</v>
      </c>
      <c r="N1121" s="665">
        <v>728.1400000000001</v>
      </c>
    </row>
    <row r="1122" spans="1:14" ht="14.4" customHeight="1" x14ac:dyDescent="0.3">
      <c r="A1122" s="660" t="s">
        <v>572</v>
      </c>
      <c r="B1122" s="661" t="s">
        <v>573</v>
      </c>
      <c r="C1122" s="662" t="s">
        <v>588</v>
      </c>
      <c r="D1122" s="663" t="s">
        <v>3248</v>
      </c>
      <c r="E1122" s="662" t="s">
        <v>612</v>
      </c>
      <c r="F1122" s="663" t="s">
        <v>3252</v>
      </c>
      <c r="G1122" s="662" t="s">
        <v>625</v>
      </c>
      <c r="H1122" s="662" t="s">
        <v>804</v>
      </c>
      <c r="I1122" s="662" t="s">
        <v>805</v>
      </c>
      <c r="J1122" s="662" t="s">
        <v>806</v>
      </c>
      <c r="K1122" s="662" t="s">
        <v>807</v>
      </c>
      <c r="L1122" s="664">
        <v>316.63492469358067</v>
      </c>
      <c r="M1122" s="664">
        <v>21</v>
      </c>
      <c r="N1122" s="665">
        <v>6649.3334185651938</v>
      </c>
    </row>
    <row r="1123" spans="1:14" ht="14.4" customHeight="1" x14ac:dyDescent="0.3">
      <c r="A1123" s="660" t="s">
        <v>572</v>
      </c>
      <c r="B1123" s="661" t="s">
        <v>573</v>
      </c>
      <c r="C1123" s="662" t="s">
        <v>588</v>
      </c>
      <c r="D1123" s="663" t="s">
        <v>3248</v>
      </c>
      <c r="E1123" s="662" t="s">
        <v>612</v>
      </c>
      <c r="F1123" s="663" t="s">
        <v>3252</v>
      </c>
      <c r="G1123" s="662" t="s">
        <v>625</v>
      </c>
      <c r="H1123" s="662" t="s">
        <v>808</v>
      </c>
      <c r="I1123" s="662" t="s">
        <v>809</v>
      </c>
      <c r="J1123" s="662" t="s">
        <v>810</v>
      </c>
      <c r="K1123" s="662" t="s">
        <v>811</v>
      </c>
      <c r="L1123" s="664">
        <v>8.7726318446234899</v>
      </c>
      <c r="M1123" s="664">
        <v>71</v>
      </c>
      <c r="N1123" s="665">
        <v>622.85686096826782</v>
      </c>
    </row>
    <row r="1124" spans="1:14" ht="14.4" customHeight="1" x14ac:dyDescent="0.3">
      <c r="A1124" s="660" t="s">
        <v>572</v>
      </c>
      <c r="B1124" s="661" t="s">
        <v>573</v>
      </c>
      <c r="C1124" s="662" t="s">
        <v>588</v>
      </c>
      <c r="D1124" s="663" t="s">
        <v>3248</v>
      </c>
      <c r="E1124" s="662" t="s">
        <v>612</v>
      </c>
      <c r="F1124" s="663" t="s">
        <v>3252</v>
      </c>
      <c r="G1124" s="662" t="s">
        <v>625</v>
      </c>
      <c r="H1124" s="662" t="s">
        <v>3075</v>
      </c>
      <c r="I1124" s="662" t="s">
        <v>3076</v>
      </c>
      <c r="J1124" s="662" t="s">
        <v>3077</v>
      </c>
      <c r="K1124" s="662" t="s">
        <v>971</v>
      </c>
      <c r="L1124" s="664">
        <v>27.510000000000009</v>
      </c>
      <c r="M1124" s="664">
        <v>2</v>
      </c>
      <c r="N1124" s="665">
        <v>55.020000000000017</v>
      </c>
    </row>
    <row r="1125" spans="1:14" ht="14.4" customHeight="1" x14ac:dyDescent="0.3">
      <c r="A1125" s="660" t="s">
        <v>572</v>
      </c>
      <c r="B1125" s="661" t="s">
        <v>573</v>
      </c>
      <c r="C1125" s="662" t="s">
        <v>588</v>
      </c>
      <c r="D1125" s="663" t="s">
        <v>3248</v>
      </c>
      <c r="E1125" s="662" t="s">
        <v>612</v>
      </c>
      <c r="F1125" s="663" t="s">
        <v>3252</v>
      </c>
      <c r="G1125" s="662" t="s">
        <v>625</v>
      </c>
      <c r="H1125" s="662" t="s">
        <v>823</v>
      </c>
      <c r="I1125" s="662" t="s">
        <v>824</v>
      </c>
      <c r="J1125" s="662" t="s">
        <v>825</v>
      </c>
      <c r="K1125" s="662" t="s">
        <v>826</v>
      </c>
      <c r="L1125" s="664">
        <v>73.765000000000015</v>
      </c>
      <c r="M1125" s="664">
        <v>4</v>
      </c>
      <c r="N1125" s="665">
        <v>295.06000000000006</v>
      </c>
    </row>
    <row r="1126" spans="1:14" ht="14.4" customHeight="1" x14ac:dyDescent="0.3">
      <c r="A1126" s="660" t="s">
        <v>572</v>
      </c>
      <c r="B1126" s="661" t="s">
        <v>573</v>
      </c>
      <c r="C1126" s="662" t="s">
        <v>588</v>
      </c>
      <c r="D1126" s="663" t="s">
        <v>3248</v>
      </c>
      <c r="E1126" s="662" t="s">
        <v>612</v>
      </c>
      <c r="F1126" s="663" t="s">
        <v>3252</v>
      </c>
      <c r="G1126" s="662" t="s">
        <v>625</v>
      </c>
      <c r="H1126" s="662" t="s">
        <v>2474</v>
      </c>
      <c r="I1126" s="662" t="s">
        <v>2475</v>
      </c>
      <c r="J1126" s="662" t="s">
        <v>2476</v>
      </c>
      <c r="K1126" s="662" t="s">
        <v>2477</v>
      </c>
      <c r="L1126" s="664">
        <v>63.918333333333329</v>
      </c>
      <c r="M1126" s="664">
        <v>6</v>
      </c>
      <c r="N1126" s="665">
        <v>383.51</v>
      </c>
    </row>
    <row r="1127" spans="1:14" ht="14.4" customHeight="1" x14ac:dyDescent="0.3">
      <c r="A1127" s="660" t="s">
        <v>572</v>
      </c>
      <c r="B1127" s="661" t="s">
        <v>573</v>
      </c>
      <c r="C1127" s="662" t="s">
        <v>588</v>
      </c>
      <c r="D1127" s="663" t="s">
        <v>3248</v>
      </c>
      <c r="E1127" s="662" t="s">
        <v>612</v>
      </c>
      <c r="F1127" s="663" t="s">
        <v>3252</v>
      </c>
      <c r="G1127" s="662" t="s">
        <v>625</v>
      </c>
      <c r="H1127" s="662" t="s">
        <v>853</v>
      </c>
      <c r="I1127" s="662" t="s">
        <v>854</v>
      </c>
      <c r="J1127" s="662" t="s">
        <v>855</v>
      </c>
      <c r="K1127" s="662" t="s">
        <v>856</v>
      </c>
      <c r="L1127" s="664">
        <v>107.32880065971311</v>
      </c>
      <c r="M1127" s="664">
        <v>1</v>
      </c>
      <c r="N1127" s="665">
        <v>107.32880065971311</v>
      </c>
    </row>
    <row r="1128" spans="1:14" ht="14.4" customHeight="1" x14ac:dyDescent="0.3">
      <c r="A1128" s="660" t="s">
        <v>572</v>
      </c>
      <c r="B1128" s="661" t="s">
        <v>573</v>
      </c>
      <c r="C1128" s="662" t="s">
        <v>588</v>
      </c>
      <c r="D1128" s="663" t="s">
        <v>3248</v>
      </c>
      <c r="E1128" s="662" t="s">
        <v>612</v>
      </c>
      <c r="F1128" s="663" t="s">
        <v>3252</v>
      </c>
      <c r="G1128" s="662" t="s">
        <v>625</v>
      </c>
      <c r="H1128" s="662" t="s">
        <v>857</v>
      </c>
      <c r="I1128" s="662" t="s">
        <v>858</v>
      </c>
      <c r="J1128" s="662" t="s">
        <v>859</v>
      </c>
      <c r="K1128" s="662" t="s">
        <v>860</v>
      </c>
      <c r="L1128" s="664">
        <v>117.40923954058822</v>
      </c>
      <c r="M1128" s="664">
        <v>3</v>
      </c>
      <c r="N1128" s="665">
        <v>352.22771862176467</v>
      </c>
    </row>
    <row r="1129" spans="1:14" ht="14.4" customHeight="1" x14ac:dyDescent="0.3">
      <c r="A1129" s="660" t="s">
        <v>572</v>
      </c>
      <c r="B1129" s="661" t="s">
        <v>573</v>
      </c>
      <c r="C1129" s="662" t="s">
        <v>588</v>
      </c>
      <c r="D1129" s="663" t="s">
        <v>3248</v>
      </c>
      <c r="E1129" s="662" t="s">
        <v>612</v>
      </c>
      <c r="F1129" s="663" t="s">
        <v>3252</v>
      </c>
      <c r="G1129" s="662" t="s">
        <v>625</v>
      </c>
      <c r="H1129" s="662" t="s">
        <v>2490</v>
      </c>
      <c r="I1129" s="662" t="s">
        <v>2491</v>
      </c>
      <c r="J1129" s="662" t="s">
        <v>2492</v>
      </c>
      <c r="K1129" s="662" t="s">
        <v>2493</v>
      </c>
      <c r="L1129" s="664">
        <v>160.73198596810403</v>
      </c>
      <c r="M1129" s="664">
        <v>139</v>
      </c>
      <c r="N1129" s="665">
        <v>22341.74604956646</v>
      </c>
    </row>
    <row r="1130" spans="1:14" ht="14.4" customHeight="1" x14ac:dyDescent="0.3">
      <c r="A1130" s="660" t="s">
        <v>572</v>
      </c>
      <c r="B1130" s="661" t="s">
        <v>573</v>
      </c>
      <c r="C1130" s="662" t="s">
        <v>588</v>
      </c>
      <c r="D1130" s="663" t="s">
        <v>3248</v>
      </c>
      <c r="E1130" s="662" t="s">
        <v>612</v>
      </c>
      <c r="F1130" s="663" t="s">
        <v>3252</v>
      </c>
      <c r="G1130" s="662" t="s">
        <v>625</v>
      </c>
      <c r="H1130" s="662" t="s">
        <v>873</v>
      </c>
      <c r="I1130" s="662" t="s">
        <v>874</v>
      </c>
      <c r="J1130" s="662" t="s">
        <v>875</v>
      </c>
      <c r="K1130" s="662" t="s">
        <v>876</v>
      </c>
      <c r="L1130" s="664">
        <v>21.289999999999978</v>
      </c>
      <c r="M1130" s="664">
        <v>1</v>
      </c>
      <c r="N1130" s="665">
        <v>21.289999999999978</v>
      </c>
    </row>
    <row r="1131" spans="1:14" ht="14.4" customHeight="1" x14ac:dyDescent="0.3">
      <c r="A1131" s="660" t="s">
        <v>572</v>
      </c>
      <c r="B1131" s="661" t="s">
        <v>573</v>
      </c>
      <c r="C1131" s="662" t="s">
        <v>588</v>
      </c>
      <c r="D1131" s="663" t="s">
        <v>3248</v>
      </c>
      <c r="E1131" s="662" t="s">
        <v>612</v>
      </c>
      <c r="F1131" s="663" t="s">
        <v>3252</v>
      </c>
      <c r="G1131" s="662" t="s">
        <v>625</v>
      </c>
      <c r="H1131" s="662" t="s">
        <v>877</v>
      </c>
      <c r="I1131" s="662" t="s">
        <v>878</v>
      </c>
      <c r="J1131" s="662" t="s">
        <v>879</v>
      </c>
      <c r="K1131" s="662" t="s">
        <v>880</v>
      </c>
      <c r="L1131" s="664">
        <v>63.58</v>
      </c>
      <c r="M1131" s="664">
        <v>1</v>
      </c>
      <c r="N1131" s="665">
        <v>63.58</v>
      </c>
    </row>
    <row r="1132" spans="1:14" ht="14.4" customHeight="1" x14ac:dyDescent="0.3">
      <c r="A1132" s="660" t="s">
        <v>572</v>
      </c>
      <c r="B1132" s="661" t="s">
        <v>573</v>
      </c>
      <c r="C1132" s="662" t="s">
        <v>588</v>
      </c>
      <c r="D1132" s="663" t="s">
        <v>3248</v>
      </c>
      <c r="E1132" s="662" t="s">
        <v>612</v>
      </c>
      <c r="F1132" s="663" t="s">
        <v>3252</v>
      </c>
      <c r="G1132" s="662" t="s">
        <v>625</v>
      </c>
      <c r="H1132" s="662" t="s">
        <v>881</v>
      </c>
      <c r="I1132" s="662" t="s">
        <v>882</v>
      </c>
      <c r="J1132" s="662" t="s">
        <v>883</v>
      </c>
      <c r="K1132" s="662" t="s">
        <v>884</v>
      </c>
      <c r="L1132" s="664">
        <v>122.0782912503167</v>
      </c>
      <c r="M1132" s="664">
        <v>3</v>
      </c>
      <c r="N1132" s="665">
        <v>366.2348737509501</v>
      </c>
    </row>
    <row r="1133" spans="1:14" ht="14.4" customHeight="1" x14ac:dyDescent="0.3">
      <c r="A1133" s="660" t="s">
        <v>572</v>
      </c>
      <c r="B1133" s="661" t="s">
        <v>573</v>
      </c>
      <c r="C1133" s="662" t="s">
        <v>588</v>
      </c>
      <c r="D1133" s="663" t="s">
        <v>3248</v>
      </c>
      <c r="E1133" s="662" t="s">
        <v>612</v>
      </c>
      <c r="F1133" s="663" t="s">
        <v>3252</v>
      </c>
      <c r="G1133" s="662" t="s">
        <v>625</v>
      </c>
      <c r="H1133" s="662" t="s">
        <v>885</v>
      </c>
      <c r="I1133" s="662" t="s">
        <v>886</v>
      </c>
      <c r="J1133" s="662" t="s">
        <v>887</v>
      </c>
      <c r="K1133" s="662" t="s">
        <v>888</v>
      </c>
      <c r="L1133" s="664">
        <v>128.83959626342138</v>
      </c>
      <c r="M1133" s="664">
        <v>8</v>
      </c>
      <c r="N1133" s="665">
        <v>1030.7167701073711</v>
      </c>
    </row>
    <row r="1134" spans="1:14" ht="14.4" customHeight="1" x14ac:dyDescent="0.3">
      <c r="A1134" s="660" t="s">
        <v>572</v>
      </c>
      <c r="B1134" s="661" t="s">
        <v>573</v>
      </c>
      <c r="C1134" s="662" t="s">
        <v>588</v>
      </c>
      <c r="D1134" s="663" t="s">
        <v>3248</v>
      </c>
      <c r="E1134" s="662" t="s">
        <v>612</v>
      </c>
      <c r="F1134" s="663" t="s">
        <v>3252</v>
      </c>
      <c r="G1134" s="662" t="s">
        <v>625</v>
      </c>
      <c r="H1134" s="662" t="s">
        <v>889</v>
      </c>
      <c r="I1134" s="662" t="s">
        <v>890</v>
      </c>
      <c r="J1134" s="662" t="s">
        <v>887</v>
      </c>
      <c r="K1134" s="662" t="s">
        <v>891</v>
      </c>
      <c r="L1134" s="664">
        <v>137.33920894037124</v>
      </c>
      <c r="M1134" s="664">
        <v>2</v>
      </c>
      <c r="N1134" s="665">
        <v>274.67841788074247</v>
      </c>
    </row>
    <row r="1135" spans="1:14" ht="14.4" customHeight="1" x14ac:dyDescent="0.3">
      <c r="A1135" s="660" t="s">
        <v>572</v>
      </c>
      <c r="B1135" s="661" t="s">
        <v>573</v>
      </c>
      <c r="C1135" s="662" t="s">
        <v>588</v>
      </c>
      <c r="D1135" s="663" t="s">
        <v>3248</v>
      </c>
      <c r="E1135" s="662" t="s">
        <v>612</v>
      </c>
      <c r="F1135" s="663" t="s">
        <v>3252</v>
      </c>
      <c r="G1135" s="662" t="s">
        <v>625</v>
      </c>
      <c r="H1135" s="662" t="s">
        <v>892</v>
      </c>
      <c r="I1135" s="662" t="s">
        <v>893</v>
      </c>
      <c r="J1135" s="662" t="s">
        <v>894</v>
      </c>
      <c r="K1135" s="662" t="s">
        <v>895</v>
      </c>
      <c r="L1135" s="664">
        <v>68.934992371779671</v>
      </c>
      <c r="M1135" s="664">
        <v>8</v>
      </c>
      <c r="N1135" s="665">
        <v>551.47993897423737</v>
      </c>
    </row>
    <row r="1136" spans="1:14" ht="14.4" customHeight="1" x14ac:dyDescent="0.3">
      <c r="A1136" s="660" t="s">
        <v>572</v>
      </c>
      <c r="B1136" s="661" t="s">
        <v>573</v>
      </c>
      <c r="C1136" s="662" t="s">
        <v>588</v>
      </c>
      <c r="D1136" s="663" t="s">
        <v>3248</v>
      </c>
      <c r="E1136" s="662" t="s">
        <v>612</v>
      </c>
      <c r="F1136" s="663" t="s">
        <v>3252</v>
      </c>
      <c r="G1136" s="662" t="s">
        <v>625</v>
      </c>
      <c r="H1136" s="662" t="s">
        <v>904</v>
      </c>
      <c r="I1136" s="662" t="s">
        <v>904</v>
      </c>
      <c r="J1136" s="662" t="s">
        <v>905</v>
      </c>
      <c r="K1136" s="662" t="s">
        <v>906</v>
      </c>
      <c r="L1136" s="664">
        <v>96.824998607695818</v>
      </c>
      <c r="M1136" s="664">
        <v>2</v>
      </c>
      <c r="N1136" s="665">
        <v>193.64999721539164</v>
      </c>
    </row>
    <row r="1137" spans="1:14" ht="14.4" customHeight="1" x14ac:dyDescent="0.3">
      <c r="A1137" s="660" t="s">
        <v>572</v>
      </c>
      <c r="B1137" s="661" t="s">
        <v>573</v>
      </c>
      <c r="C1137" s="662" t="s">
        <v>588</v>
      </c>
      <c r="D1137" s="663" t="s">
        <v>3248</v>
      </c>
      <c r="E1137" s="662" t="s">
        <v>612</v>
      </c>
      <c r="F1137" s="663" t="s">
        <v>3252</v>
      </c>
      <c r="G1137" s="662" t="s">
        <v>625</v>
      </c>
      <c r="H1137" s="662" t="s">
        <v>911</v>
      </c>
      <c r="I1137" s="662" t="s">
        <v>912</v>
      </c>
      <c r="J1137" s="662" t="s">
        <v>909</v>
      </c>
      <c r="K1137" s="662" t="s">
        <v>913</v>
      </c>
      <c r="L1137" s="664">
        <v>279.8033701451231</v>
      </c>
      <c r="M1137" s="664">
        <v>30</v>
      </c>
      <c r="N1137" s="665">
        <v>8394.1011043536928</v>
      </c>
    </row>
    <row r="1138" spans="1:14" ht="14.4" customHeight="1" x14ac:dyDescent="0.3">
      <c r="A1138" s="660" t="s">
        <v>572</v>
      </c>
      <c r="B1138" s="661" t="s">
        <v>573</v>
      </c>
      <c r="C1138" s="662" t="s">
        <v>588</v>
      </c>
      <c r="D1138" s="663" t="s">
        <v>3248</v>
      </c>
      <c r="E1138" s="662" t="s">
        <v>612</v>
      </c>
      <c r="F1138" s="663" t="s">
        <v>3252</v>
      </c>
      <c r="G1138" s="662" t="s">
        <v>625</v>
      </c>
      <c r="H1138" s="662" t="s">
        <v>914</v>
      </c>
      <c r="I1138" s="662" t="s">
        <v>915</v>
      </c>
      <c r="J1138" s="662" t="s">
        <v>916</v>
      </c>
      <c r="K1138" s="662" t="s">
        <v>917</v>
      </c>
      <c r="L1138" s="664">
        <v>375.79793807224536</v>
      </c>
      <c r="M1138" s="664">
        <v>13</v>
      </c>
      <c r="N1138" s="665">
        <v>4885.3731949391895</v>
      </c>
    </row>
    <row r="1139" spans="1:14" ht="14.4" customHeight="1" x14ac:dyDescent="0.3">
      <c r="A1139" s="660" t="s">
        <v>572</v>
      </c>
      <c r="B1139" s="661" t="s">
        <v>573</v>
      </c>
      <c r="C1139" s="662" t="s">
        <v>588</v>
      </c>
      <c r="D1139" s="663" t="s">
        <v>3248</v>
      </c>
      <c r="E1139" s="662" t="s">
        <v>612</v>
      </c>
      <c r="F1139" s="663" t="s">
        <v>3252</v>
      </c>
      <c r="G1139" s="662" t="s">
        <v>625</v>
      </c>
      <c r="H1139" s="662" t="s">
        <v>929</v>
      </c>
      <c r="I1139" s="662" t="s">
        <v>930</v>
      </c>
      <c r="J1139" s="662" t="s">
        <v>931</v>
      </c>
      <c r="K1139" s="662" t="s">
        <v>932</v>
      </c>
      <c r="L1139" s="664">
        <v>9.4217335909991764</v>
      </c>
      <c r="M1139" s="664">
        <v>100</v>
      </c>
      <c r="N1139" s="665">
        <v>942.17335909991766</v>
      </c>
    </row>
    <row r="1140" spans="1:14" ht="14.4" customHeight="1" x14ac:dyDescent="0.3">
      <c r="A1140" s="660" t="s">
        <v>572</v>
      </c>
      <c r="B1140" s="661" t="s">
        <v>573</v>
      </c>
      <c r="C1140" s="662" t="s">
        <v>588</v>
      </c>
      <c r="D1140" s="663" t="s">
        <v>3248</v>
      </c>
      <c r="E1140" s="662" t="s">
        <v>612</v>
      </c>
      <c r="F1140" s="663" t="s">
        <v>3252</v>
      </c>
      <c r="G1140" s="662" t="s">
        <v>625</v>
      </c>
      <c r="H1140" s="662" t="s">
        <v>3078</v>
      </c>
      <c r="I1140" s="662" t="s">
        <v>3079</v>
      </c>
      <c r="J1140" s="662" t="s">
        <v>3080</v>
      </c>
      <c r="K1140" s="662" t="s">
        <v>3081</v>
      </c>
      <c r="L1140" s="664">
        <v>219.9</v>
      </c>
      <c r="M1140" s="664">
        <v>3</v>
      </c>
      <c r="N1140" s="665">
        <v>659.7</v>
      </c>
    </row>
    <row r="1141" spans="1:14" ht="14.4" customHeight="1" x14ac:dyDescent="0.3">
      <c r="A1141" s="660" t="s">
        <v>572</v>
      </c>
      <c r="B1141" s="661" t="s">
        <v>573</v>
      </c>
      <c r="C1141" s="662" t="s">
        <v>588</v>
      </c>
      <c r="D1141" s="663" t="s">
        <v>3248</v>
      </c>
      <c r="E1141" s="662" t="s">
        <v>612</v>
      </c>
      <c r="F1141" s="663" t="s">
        <v>3252</v>
      </c>
      <c r="G1141" s="662" t="s">
        <v>625</v>
      </c>
      <c r="H1141" s="662" t="s">
        <v>941</v>
      </c>
      <c r="I1141" s="662" t="s">
        <v>942</v>
      </c>
      <c r="J1141" s="662" t="s">
        <v>943</v>
      </c>
      <c r="K1141" s="662" t="s">
        <v>944</v>
      </c>
      <c r="L1141" s="664">
        <v>150.52274716028208</v>
      </c>
      <c r="M1141" s="664">
        <v>14</v>
      </c>
      <c r="N1141" s="665">
        <v>2107.3184602439492</v>
      </c>
    </row>
    <row r="1142" spans="1:14" ht="14.4" customHeight="1" x14ac:dyDescent="0.3">
      <c r="A1142" s="660" t="s">
        <v>572</v>
      </c>
      <c r="B1142" s="661" t="s">
        <v>573</v>
      </c>
      <c r="C1142" s="662" t="s">
        <v>588</v>
      </c>
      <c r="D1142" s="663" t="s">
        <v>3248</v>
      </c>
      <c r="E1142" s="662" t="s">
        <v>612</v>
      </c>
      <c r="F1142" s="663" t="s">
        <v>3252</v>
      </c>
      <c r="G1142" s="662" t="s">
        <v>625</v>
      </c>
      <c r="H1142" s="662" t="s">
        <v>945</v>
      </c>
      <c r="I1142" s="662" t="s">
        <v>215</v>
      </c>
      <c r="J1142" s="662" t="s">
        <v>946</v>
      </c>
      <c r="K1142" s="662"/>
      <c r="L1142" s="664">
        <v>97.320309380154569</v>
      </c>
      <c r="M1142" s="664">
        <v>6</v>
      </c>
      <c r="N1142" s="665">
        <v>583.92185628092739</v>
      </c>
    </row>
    <row r="1143" spans="1:14" ht="14.4" customHeight="1" x14ac:dyDescent="0.3">
      <c r="A1143" s="660" t="s">
        <v>572</v>
      </c>
      <c r="B1143" s="661" t="s">
        <v>573</v>
      </c>
      <c r="C1143" s="662" t="s">
        <v>588</v>
      </c>
      <c r="D1143" s="663" t="s">
        <v>3248</v>
      </c>
      <c r="E1143" s="662" t="s">
        <v>612</v>
      </c>
      <c r="F1143" s="663" t="s">
        <v>3252</v>
      </c>
      <c r="G1143" s="662" t="s">
        <v>625</v>
      </c>
      <c r="H1143" s="662" t="s">
        <v>956</v>
      </c>
      <c r="I1143" s="662" t="s">
        <v>215</v>
      </c>
      <c r="J1143" s="662" t="s">
        <v>957</v>
      </c>
      <c r="K1143" s="662"/>
      <c r="L1143" s="664">
        <v>31.979999999999993</v>
      </c>
      <c r="M1143" s="664">
        <v>3</v>
      </c>
      <c r="N1143" s="665">
        <v>95.939999999999984</v>
      </c>
    </row>
    <row r="1144" spans="1:14" ht="14.4" customHeight="1" x14ac:dyDescent="0.3">
      <c r="A1144" s="660" t="s">
        <v>572</v>
      </c>
      <c r="B1144" s="661" t="s">
        <v>573</v>
      </c>
      <c r="C1144" s="662" t="s">
        <v>588</v>
      </c>
      <c r="D1144" s="663" t="s">
        <v>3248</v>
      </c>
      <c r="E1144" s="662" t="s">
        <v>612</v>
      </c>
      <c r="F1144" s="663" t="s">
        <v>3252</v>
      </c>
      <c r="G1144" s="662" t="s">
        <v>625</v>
      </c>
      <c r="H1144" s="662" t="s">
        <v>966</v>
      </c>
      <c r="I1144" s="662" t="s">
        <v>215</v>
      </c>
      <c r="J1144" s="662" t="s">
        <v>967</v>
      </c>
      <c r="K1144" s="662"/>
      <c r="L1144" s="664">
        <v>20.669979486137262</v>
      </c>
      <c r="M1144" s="664">
        <v>6</v>
      </c>
      <c r="N1144" s="665">
        <v>124.01987691682358</v>
      </c>
    </row>
    <row r="1145" spans="1:14" ht="14.4" customHeight="1" x14ac:dyDescent="0.3">
      <c r="A1145" s="660" t="s">
        <v>572</v>
      </c>
      <c r="B1145" s="661" t="s">
        <v>573</v>
      </c>
      <c r="C1145" s="662" t="s">
        <v>588</v>
      </c>
      <c r="D1145" s="663" t="s">
        <v>3248</v>
      </c>
      <c r="E1145" s="662" t="s">
        <v>612</v>
      </c>
      <c r="F1145" s="663" t="s">
        <v>3252</v>
      </c>
      <c r="G1145" s="662" t="s">
        <v>625</v>
      </c>
      <c r="H1145" s="662" t="s">
        <v>2531</v>
      </c>
      <c r="I1145" s="662" t="s">
        <v>2532</v>
      </c>
      <c r="J1145" s="662" t="s">
        <v>1663</v>
      </c>
      <c r="K1145" s="662" t="s">
        <v>1993</v>
      </c>
      <c r="L1145" s="664">
        <v>62.689486495984255</v>
      </c>
      <c r="M1145" s="664">
        <v>1</v>
      </c>
      <c r="N1145" s="665">
        <v>62.689486495984255</v>
      </c>
    </row>
    <row r="1146" spans="1:14" ht="14.4" customHeight="1" x14ac:dyDescent="0.3">
      <c r="A1146" s="660" t="s">
        <v>572</v>
      </c>
      <c r="B1146" s="661" t="s">
        <v>573</v>
      </c>
      <c r="C1146" s="662" t="s">
        <v>588</v>
      </c>
      <c r="D1146" s="663" t="s">
        <v>3248</v>
      </c>
      <c r="E1146" s="662" t="s">
        <v>612</v>
      </c>
      <c r="F1146" s="663" t="s">
        <v>3252</v>
      </c>
      <c r="G1146" s="662" t="s">
        <v>625</v>
      </c>
      <c r="H1146" s="662" t="s">
        <v>976</v>
      </c>
      <c r="I1146" s="662" t="s">
        <v>977</v>
      </c>
      <c r="J1146" s="662" t="s">
        <v>978</v>
      </c>
      <c r="K1146" s="662" t="s">
        <v>979</v>
      </c>
      <c r="L1146" s="664">
        <v>112.96</v>
      </c>
      <c r="M1146" s="664">
        <v>6</v>
      </c>
      <c r="N1146" s="665">
        <v>677.76</v>
      </c>
    </row>
    <row r="1147" spans="1:14" ht="14.4" customHeight="1" x14ac:dyDescent="0.3">
      <c r="A1147" s="660" t="s">
        <v>572</v>
      </c>
      <c r="B1147" s="661" t="s">
        <v>573</v>
      </c>
      <c r="C1147" s="662" t="s">
        <v>588</v>
      </c>
      <c r="D1147" s="663" t="s">
        <v>3248</v>
      </c>
      <c r="E1147" s="662" t="s">
        <v>612</v>
      </c>
      <c r="F1147" s="663" t="s">
        <v>3252</v>
      </c>
      <c r="G1147" s="662" t="s">
        <v>625</v>
      </c>
      <c r="H1147" s="662" t="s">
        <v>3082</v>
      </c>
      <c r="I1147" s="662" t="s">
        <v>215</v>
      </c>
      <c r="J1147" s="662" t="s">
        <v>3083</v>
      </c>
      <c r="K1147" s="662" t="s">
        <v>3084</v>
      </c>
      <c r="L1147" s="664">
        <v>32.819999999999972</v>
      </c>
      <c r="M1147" s="664">
        <v>3</v>
      </c>
      <c r="N1147" s="665">
        <v>98.459999999999923</v>
      </c>
    </row>
    <row r="1148" spans="1:14" ht="14.4" customHeight="1" x14ac:dyDescent="0.3">
      <c r="A1148" s="660" t="s">
        <v>572</v>
      </c>
      <c r="B1148" s="661" t="s">
        <v>573</v>
      </c>
      <c r="C1148" s="662" t="s">
        <v>588</v>
      </c>
      <c r="D1148" s="663" t="s">
        <v>3248</v>
      </c>
      <c r="E1148" s="662" t="s">
        <v>612</v>
      </c>
      <c r="F1148" s="663" t="s">
        <v>3252</v>
      </c>
      <c r="G1148" s="662" t="s">
        <v>625</v>
      </c>
      <c r="H1148" s="662" t="s">
        <v>3085</v>
      </c>
      <c r="I1148" s="662" t="s">
        <v>3086</v>
      </c>
      <c r="J1148" s="662" t="s">
        <v>3087</v>
      </c>
      <c r="K1148" s="662" t="s">
        <v>3088</v>
      </c>
      <c r="L1148" s="664">
        <v>36.582000000000001</v>
      </c>
      <c r="M1148" s="664">
        <v>5</v>
      </c>
      <c r="N1148" s="665">
        <v>182.91</v>
      </c>
    </row>
    <row r="1149" spans="1:14" ht="14.4" customHeight="1" x14ac:dyDescent="0.3">
      <c r="A1149" s="660" t="s">
        <v>572</v>
      </c>
      <c r="B1149" s="661" t="s">
        <v>573</v>
      </c>
      <c r="C1149" s="662" t="s">
        <v>588</v>
      </c>
      <c r="D1149" s="663" t="s">
        <v>3248</v>
      </c>
      <c r="E1149" s="662" t="s">
        <v>612</v>
      </c>
      <c r="F1149" s="663" t="s">
        <v>3252</v>
      </c>
      <c r="G1149" s="662" t="s">
        <v>625</v>
      </c>
      <c r="H1149" s="662" t="s">
        <v>992</v>
      </c>
      <c r="I1149" s="662" t="s">
        <v>993</v>
      </c>
      <c r="J1149" s="662" t="s">
        <v>994</v>
      </c>
      <c r="K1149" s="662" t="s">
        <v>995</v>
      </c>
      <c r="L1149" s="664">
        <v>40.579527501453974</v>
      </c>
      <c r="M1149" s="664">
        <v>2</v>
      </c>
      <c r="N1149" s="665">
        <v>81.159055002907948</v>
      </c>
    </row>
    <row r="1150" spans="1:14" ht="14.4" customHeight="1" x14ac:dyDescent="0.3">
      <c r="A1150" s="660" t="s">
        <v>572</v>
      </c>
      <c r="B1150" s="661" t="s">
        <v>573</v>
      </c>
      <c r="C1150" s="662" t="s">
        <v>588</v>
      </c>
      <c r="D1150" s="663" t="s">
        <v>3248</v>
      </c>
      <c r="E1150" s="662" t="s">
        <v>612</v>
      </c>
      <c r="F1150" s="663" t="s">
        <v>3252</v>
      </c>
      <c r="G1150" s="662" t="s">
        <v>625</v>
      </c>
      <c r="H1150" s="662" t="s">
        <v>996</v>
      </c>
      <c r="I1150" s="662" t="s">
        <v>997</v>
      </c>
      <c r="J1150" s="662" t="s">
        <v>998</v>
      </c>
      <c r="K1150" s="662" t="s">
        <v>999</v>
      </c>
      <c r="L1150" s="664">
        <v>89.046770720123959</v>
      </c>
      <c r="M1150" s="664">
        <v>3</v>
      </c>
      <c r="N1150" s="665">
        <v>267.14031216037188</v>
      </c>
    </row>
    <row r="1151" spans="1:14" ht="14.4" customHeight="1" x14ac:dyDescent="0.3">
      <c r="A1151" s="660" t="s">
        <v>572</v>
      </c>
      <c r="B1151" s="661" t="s">
        <v>573</v>
      </c>
      <c r="C1151" s="662" t="s">
        <v>588</v>
      </c>
      <c r="D1151" s="663" t="s">
        <v>3248</v>
      </c>
      <c r="E1151" s="662" t="s">
        <v>612</v>
      </c>
      <c r="F1151" s="663" t="s">
        <v>3252</v>
      </c>
      <c r="G1151" s="662" t="s">
        <v>625</v>
      </c>
      <c r="H1151" s="662" t="s">
        <v>2537</v>
      </c>
      <c r="I1151" s="662" t="s">
        <v>2538</v>
      </c>
      <c r="J1151" s="662" t="s">
        <v>2539</v>
      </c>
      <c r="K1151" s="662" t="s">
        <v>2540</v>
      </c>
      <c r="L1151" s="664">
        <v>68.91970576565123</v>
      </c>
      <c r="M1151" s="664">
        <v>1</v>
      </c>
      <c r="N1151" s="665">
        <v>68.91970576565123</v>
      </c>
    </row>
    <row r="1152" spans="1:14" ht="14.4" customHeight="1" x14ac:dyDescent="0.3">
      <c r="A1152" s="660" t="s">
        <v>572</v>
      </c>
      <c r="B1152" s="661" t="s">
        <v>573</v>
      </c>
      <c r="C1152" s="662" t="s">
        <v>588</v>
      </c>
      <c r="D1152" s="663" t="s">
        <v>3248</v>
      </c>
      <c r="E1152" s="662" t="s">
        <v>612</v>
      </c>
      <c r="F1152" s="663" t="s">
        <v>3252</v>
      </c>
      <c r="G1152" s="662" t="s">
        <v>625</v>
      </c>
      <c r="H1152" s="662" t="s">
        <v>1019</v>
      </c>
      <c r="I1152" s="662" t="s">
        <v>1020</v>
      </c>
      <c r="J1152" s="662" t="s">
        <v>1021</v>
      </c>
      <c r="K1152" s="662" t="s">
        <v>1022</v>
      </c>
      <c r="L1152" s="664">
        <v>26.937462280369569</v>
      </c>
      <c r="M1152" s="664">
        <v>16</v>
      </c>
      <c r="N1152" s="665">
        <v>430.99939648591311</v>
      </c>
    </row>
    <row r="1153" spans="1:14" ht="14.4" customHeight="1" x14ac:dyDescent="0.3">
      <c r="A1153" s="660" t="s">
        <v>572</v>
      </c>
      <c r="B1153" s="661" t="s">
        <v>573</v>
      </c>
      <c r="C1153" s="662" t="s">
        <v>588</v>
      </c>
      <c r="D1153" s="663" t="s">
        <v>3248</v>
      </c>
      <c r="E1153" s="662" t="s">
        <v>612</v>
      </c>
      <c r="F1153" s="663" t="s">
        <v>3252</v>
      </c>
      <c r="G1153" s="662" t="s">
        <v>625</v>
      </c>
      <c r="H1153" s="662" t="s">
        <v>1031</v>
      </c>
      <c r="I1153" s="662" t="s">
        <v>215</v>
      </c>
      <c r="J1153" s="662" t="s">
        <v>1032</v>
      </c>
      <c r="K1153" s="662"/>
      <c r="L1153" s="664">
        <v>191.13054210005541</v>
      </c>
      <c r="M1153" s="664">
        <v>26</v>
      </c>
      <c r="N1153" s="665">
        <v>4969.3940946014409</v>
      </c>
    </row>
    <row r="1154" spans="1:14" ht="14.4" customHeight="1" x14ac:dyDescent="0.3">
      <c r="A1154" s="660" t="s">
        <v>572</v>
      </c>
      <c r="B1154" s="661" t="s">
        <v>573</v>
      </c>
      <c r="C1154" s="662" t="s">
        <v>588</v>
      </c>
      <c r="D1154" s="663" t="s">
        <v>3248</v>
      </c>
      <c r="E1154" s="662" t="s">
        <v>612</v>
      </c>
      <c r="F1154" s="663" t="s">
        <v>3252</v>
      </c>
      <c r="G1154" s="662" t="s">
        <v>625</v>
      </c>
      <c r="H1154" s="662" t="s">
        <v>1035</v>
      </c>
      <c r="I1154" s="662" t="s">
        <v>1035</v>
      </c>
      <c r="J1154" s="662" t="s">
        <v>627</v>
      </c>
      <c r="K1154" s="662" t="s">
        <v>1036</v>
      </c>
      <c r="L1154" s="664">
        <v>192.5</v>
      </c>
      <c r="M1154" s="664">
        <v>8</v>
      </c>
      <c r="N1154" s="665">
        <v>1540</v>
      </c>
    </row>
    <row r="1155" spans="1:14" ht="14.4" customHeight="1" x14ac:dyDescent="0.3">
      <c r="A1155" s="660" t="s">
        <v>572</v>
      </c>
      <c r="B1155" s="661" t="s">
        <v>573</v>
      </c>
      <c r="C1155" s="662" t="s">
        <v>588</v>
      </c>
      <c r="D1155" s="663" t="s">
        <v>3248</v>
      </c>
      <c r="E1155" s="662" t="s">
        <v>612</v>
      </c>
      <c r="F1155" s="663" t="s">
        <v>3252</v>
      </c>
      <c r="G1155" s="662" t="s">
        <v>625</v>
      </c>
      <c r="H1155" s="662" t="s">
        <v>2560</v>
      </c>
      <c r="I1155" s="662" t="s">
        <v>2561</v>
      </c>
      <c r="J1155" s="662" t="s">
        <v>672</v>
      </c>
      <c r="K1155" s="662" t="s">
        <v>2562</v>
      </c>
      <c r="L1155" s="664">
        <v>42.169999999999995</v>
      </c>
      <c r="M1155" s="664">
        <v>6</v>
      </c>
      <c r="N1155" s="665">
        <v>253.01999999999998</v>
      </c>
    </row>
    <row r="1156" spans="1:14" ht="14.4" customHeight="1" x14ac:dyDescent="0.3">
      <c r="A1156" s="660" t="s">
        <v>572</v>
      </c>
      <c r="B1156" s="661" t="s">
        <v>573</v>
      </c>
      <c r="C1156" s="662" t="s">
        <v>588</v>
      </c>
      <c r="D1156" s="663" t="s">
        <v>3248</v>
      </c>
      <c r="E1156" s="662" t="s">
        <v>612</v>
      </c>
      <c r="F1156" s="663" t="s">
        <v>3252</v>
      </c>
      <c r="G1156" s="662" t="s">
        <v>625</v>
      </c>
      <c r="H1156" s="662" t="s">
        <v>1037</v>
      </c>
      <c r="I1156" s="662" t="s">
        <v>1038</v>
      </c>
      <c r="J1156" s="662" t="s">
        <v>1039</v>
      </c>
      <c r="K1156" s="662" t="s">
        <v>653</v>
      </c>
      <c r="L1156" s="664">
        <v>124.4992111790057</v>
      </c>
      <c r="M1156" s="664">
        <v>10</v>
      </c>
      <c r="N1156" s="665">
        <v>1244.9921117900569</v>
      </c>
    </row>
    <row r="1157" spans="1:14" ht="14.4" customHeight="1" x14ac:dyDescent="0.3">
      <c r="A1157" s="660" t="s">
        <v>572</v>
      </c>
      <c r="B1157" s="661" t="s">
        <v>573</v>
      </c>
      <c r="C1157" s="662" t="s">
        <v>588</v>
      </c>
      <c r="D1157" s="663" t="s">
        <v>3248</v>
      </c>
      <c r="E1157" s="662" t="s">
        <v>612</v>
      </c>
      <c r="F1157" s="663" t="s">
        <v>3252</v>
      </c>
      <c r="G1157" s="662" t="s">
        <v>625</v>
      </c>
      <c r="H1157" s="662" t="s">
        <v>2563</v>
      </c>
      <c r="I1157" s="662" t="s">
        <v>2564</v>
      </c>
      <c r="J1157" s="662" t="s">
        <v>2565</v>
      </c>
      <c r="K1157" s="662" t="s">
        <v>2566</v>
      </c>
      <c r="L1157" s="664">
        <v>58.876666666666658</v>
      </c>
      <c r="M1157" s="664">
        <v>3</v>
      </c>
      <c r="N1157" s="665">
        <v>176.62999999999997</v>
      </c>
    </row>
    <row r="1158" spans="1:14" ht="14.4" customHeight="1" x14ac:dyDescent="0.3">
      <c r="A1158" s="660" t="s">
        <v>572</v>
      </c>
      <c r="B1158" s="661" t="s">
        <v>573</v>
      </c>
      <c r="C1158" s="662" t="s">
        <v>588</v>
      </c>
      <c r="D1158" s="663" t="s">
        <v>3248</v>
      </c>
      <c r="E1158" s="662" t="s">
        <v>612</v>
      </c>
      <c r="F1158" s="663" t="s">
        <v>3252</v>
      </c>
      <c r="G1158" s="662" t="s">
        <v>625</v>
      </c>
      <c r="H1158" s="662" t="s">
        <v>1044</v>
      </c>
      <c r="I1158" s="662" t="s">
        <v>1045</v>
      </c>
      <c r="J1158" s="662" t="s">
        <v>1046</v>
      </c>
      <c r="K1158" s="662" t="s">
        <v>1047</v>
      </c>
      <c r="L1158" s="664">
        <v>107.48999999999998</v>
      </c>
      <c r="M1158" s="664">
        <v>1</v>
      </c>
      <c r="N1158" s="665">
        <v>107.48999999999998</v>
      </c>
    </row>
    <row r="1159" spans="1:14" ht="14.4" customHeight="1" x14ac:dyDescent="0.3">
      <c r="A1159" s="660" t="s">
        <v>572</v>
      </c>
      <c r="B1159" s="661" t="s">
        <v>573</v>
      </c>
      <c r="C1159" s="662" t="s">
        <v>588</v>
      </c>
      <c r="D1159" s="663" t="s">
        <v>3248</v>
      </c>
      <c r="E1159" s="662" t="s">
        <v>612</v>
      </c>
      <c r="F1159" s="663" t="s">
        <v>3252</v>
      </c>
      <c r="G1159" s="662" t="s">
        <v>625</v>
      </c>
      <c r="H1159" s="662" t="s">
        <v>3089</v>
      </c>
      <c r="I1159" s="662" t="s">
        <v>3090</v>
      </c>
      <c r="J1159" s="662" t="s">
        <v>3091</v>
      </c>
      <c r="K1159" s="662" t="s">
        <v>3092</v>
      </c>
      <c r="L1159" s="664">
        <v>112.45004988721216</v>
      </c>
      <c r="M1159" s="664">
        <v>3</v>
      </c>
      <c r="N1159" s="665">
        <v>337.35014966163646</v>
      </c>
    </row>
    <row r="1160" spans="1:14" ht="14.4" customHeight="1" x14ac:dyDescent="0.3">
      <c r="A1160" s="660" t="s">
        <v>572</v>
      </c>
      <c r="B1160" s="661" t="s">
        <v>573</v>
      </c>
      <c r="C1160" s="662" t="s">
        <v>588</v>
      </c>
      <c r="D1160" s="663" t="s">
        <v>3248</v>
      </c>
      <c r="E1160" s="662" t="s">
        <v>612</v>
      </c>
      <c r="F1160" s="663" t="s">
        <v>3252</v>
      </c>
      <c r="G1160" s="662" t="s">
        <v>625</v>
      </c>
      <c r="H1160" s="662" t="s">
        <v>1055</v>
      </c>
      <c r="I1160" s="662" t="s">
        <v>1056</v>
      </c>
      <c r="J1160" s="662" t="s">
        <v>1057</v>
      </c>
      <c r="K1160" s="662" t="s">
        <v>1058</v>
      </c>
      <c r="L1160" s="664">
        <v>1704.5600000000002</v>
      </c>
      <c r="M1160" s="664">
        <v>28</v>
      </c>
      <c r="N1160" s="665">
        <v>47727.680000000008</v>
      </c>
    </row>
    <row r="1161" spans="1:14" ht="14.4" customHeight="1" x14ac:dyDescent="0.3">
      <c r="A1161" s="660" t="s">
        <v>572</v>
      </c>
      <c r="B1161" s="661" t="s">
        <v>573</v>
      </c>
      <c r="C1161" s="662" t="s">
        <v>588</v>
      </c>
      <c r="D1161" s="663" t="s">
        <v>3248</v>
      </c>
      <c r="E1161" s="662" t="s">
        <v>612</v>
      </c>
      <c r="F1161" s="663" t="s">
        <v>3252</v>
      </c>
      <c r="G1161" s="662" t="s">
        <v>625</v>
      </c>
      <c r="H1161" s="662" t="s">
        <v>1080</v>
      </c>
      <c r="I1161" s="662" t="s">
        <v>1081</v>
      </c>
      <c r="J1161" s="662" t="s">
        <v>1082</v>
      </c>
      <c r="K1161" s="662" t="s">
        <v>1083</v>
      </c>
      <c r="L1161" s="664">
        <v>101.14999999999992</v>
      </c>
      <c r="M1161" s="664">
        <v>1</v>
      </c>
      <c r="N1161" s="665">
        <v>101.14999999999992</v>
      </c>
    </row>
    <row r="1162" spans="1:14" ht="14.4" customHeight="1" x14ac:dyDescent="0.3">
      <c r="A1162" s="660" t="s">
        <v>572</v>
      </c>
      <c r="B1162" s="661" t="s">
        <v>573</v>
      </c>
      <c r="C1162" s="662" t="s">
        <v>588</v>
      </c>
      <c r="D1162" s="663" t="s">
        <v>3248</v>
      </c>
      <c r="E1162" s="662" t="s">
        <v>612</v>
      </c>
      <c r="F1162" s="663" t="s">
        <v>3252</v>
      </c>
      <c r="G1162" s="662" t="s">
        <v>625</v>
      </c>
      <c r="H1162" s="662" t="s">
        <v>1084</v>
      </c>
      <c r="I1162" s="662" t="s">
        <v>1085</v>
      </c>
      <c r="J1162" s="662" t="s">
        <v>1086</v>
      </c>
      <c r="K1162" s="662" t="s">
        <v>1087</v>
      </c>
      <c r="L1162" s="664">
        <v>20.94</v>
      </c>
      <c r="M1162" s="664">
        <v>20</v>
      </c>
      <c r="N1162" s="665">
        <v>418.8</v>
      </c>
    </row>
    <row r="1163" spans="1:14" ht="14.4" customHeight="1" x14ac:dyDescent="0.3">
      <c r="A1163" s="660" t="s">
        <v>572</v>
      </c>
      <c r="B1163" s="661" t="s">
        <v>573</v>
      </c>
      <c r="C1163" s="662" t="s">
        <v>588</v>
      </c>
      <c r="D1163" s="663" t="s">
        <v>3248</v>
      </c>
      <c r="E1163" s="662" t="s">
        <v>612</v>
      </c>
      <c r="F1163" s="663" t="s">
        <v>3252</v>
      </c>
      <c r="G1163" s="662" t="s">
        <v>625</v>
      </c>
      <c r="H1163" s="662" t="s">
        <v>2583</v>
      </c>
      <c r="I1163" s="662" t="s">
        <v>2584</v>
      </c>
      <c r="J1163" s="662" t="s">
        <v>883</v>
      </c>
      <c r="K1163" s="662" t="s">
        <v>2585</v>
      </c>
      <c r="L1163" s="664">
        <v>74.561505047458652</v>
      </c>
      <c r="M1163" s="664">
        <v>5</v>
      </c>
      <c r="N1163" s="665">
        <v>372.80752523729325</v>
      </c>
    </row>
    <row r="1164" spans="1:14" ht="14.4" customHeight="1" x14ac:dyDescent="0.3">
      <c r="A1164" s="660" t="s">
        <v>572</v>
      </c>
      <c r="B1164" s="661" t="s">
        <v>573</v>
      </c>
      <c r="C1164" s="662" t="s">
        <v>588</v>
      </c>
      <c r="D1164" s="663" t="s">
        <v>3248</v>
      </c>
      <c r="E1164" s="662" t="s">
        <v>612</v>
      </c>
      <c r="F1164" s="663" t="s">
        <v>3252</v>
      </c>
      <c r="G1164" s="662" t="s">
        <v>625</v>
      </c>
      <c r="H1164" s="662" t="s">
        <v>3093</v>
      </c>
      <c r="I1164" s="662" t="s">
        <v>3094</v>
      </c>
      <c r="J1164" s="662" t="s">
        <v>3095</v>
      </c>
      <c r="K1164" s="662" t="s">
        <v>3096</v>
      </c>
      <c r="L1164" s="664">
        <v>68.889477352522917</v>
      </c>
      <c r="M1164" s="664">
        <v>3</v>
      </c>
      <c r="N1164" s="665">
        <v>206.66843205756874</v>
      </c>
    </row>
    <row r="1165" spans="1:14" ht="14.4" customHeight="1" x14ac:dyDescent="0.3">
      <c r="A1165" s="660" t="s">
        <v>572</v>
      </c>
      <c r="B1165" s="661" t="s">
        <v>573</v>
      </c>
      <c r="C1165" s="662" t="s">
        <v>588</v>
      </c>
      <c r="D1165" s="663" t="s">
        <v>3248</v>
      </c>
      <c r="E1165" s="662" t="s">
        <v>612</v>
      </c>
      <c r="F1165" s="663" t="s">
        <v>3252</v>
      </c>
      <c r="G1165" s="662" t="s">
        <v>625</v>
      </c>
      <c r="H1165" s="662" t="s">
        <v>1100</v>
      </c>
      <c r="I1165" s="662" t="s">
        <v>1101</v>
      </c>
      <c r="J1165" s="662" t="s">
        <v>1102</v>
      </c>
      <c r="K1165" s="662" t="s">
        <v>1103</v>
      </c>
      <c r="L1165" s="664">
        <v>52.169999999999987</v>
      </c>
      <c r="M1165" s="664">
        <v>2</v>
      </c>
      <c r="N1165" s="665">
        <v>104.33999999999997</v>
      </c>
    </row>
    <row r="1166" spans="1:14" ht="14.4" customHeight="1" x14ac:dyDescent="0.3">
      <c r="A1166" s="660" t="s">
        <v>572</v>
      </c>
      <c r="B1166" s="661" t="s">
        <v>573</v>
      </c>
      <c r="C1166" s="662" t="s">
        <v>588</v>
      </c>
      <c r="D1166" s="663" t="s">
        <v>3248</v>
      </c>
      <c r="E1166" s="662" t="s">
        <v>612</v>
      </c>
      <c r="F1166" s="663" t="s">
        <v>3252</v>
      </c>
      <c r="G1166" s="662" t="s">
        <v>625</v>
      </c>
      <c r="H1166" s="662" t="s">
        <v>1104</v>
      </c>
      <c r="I1166" s="662" t="s">
        <v>1105</v>
      </c>
      <c r="J1166" s="662" t="s">
        <v>1106</v>
      </c>
      <c r="K1166" s="662" t="s">
        <v>1107</v>
      </c>
      <c r="L1166" s="664">
        <v>14.740707508517115</v>
      </c>
      <c r="M1166" s="664">
        <v>31</v>
      </c>
      <c r="N1166" s="665">
        <v>456.96193276403056</v>
      </c>
    </row>
    <row r="1167" spans="1:14" ht="14.4" customHeight="1" x14ac:dyDescent="0.3">
      <c r="A1167" s="660" t="s">
        <v>572</v>
      </c>
      <c r="B1167" s="661" t="s">
        <v>573</v>
      </c>
      <c r="C1167" s="662" t="s">
        <v>588</v>
      </c>
      <c r="D1167" s="663" t="s">
        <v>3248</v>
      </c>
      <c r="E1167" s="662" t="s">
        <v>612</v>
      </c>
      <c r="F1167" s="663" t="s">
        <v>3252</v>
      </c>
      <c r="G1167" s="662" t="s">
        <v>625</v>
      </c>
      <c r="H1167" s="662" t="s">
        <v>1108</v>
      </c>
      <c r="I1167" s="662" t="s">
        <v>1109</v>
      </c>
      <c r="J1167" s="662" t="s">
        <v>1110</v>
      </c>
      <c r="K1167" s="662" t="s">
        <v>1111</v>
      </c>
      <c r="L1167" s="664">
        <v>9.509357342319543</v>
      </c>
      <c r="M1167" s="664">
        <v>24</v>
      </c>
      <c r="N1167" s="665">
        <v>228.22457621566903</v>
      </c>
    </row>
    <row r="1168" spans="1:14" ht="14.4" customHeight="1" x14ac:dyDescent="0.3">
      <c r="A1168" s="660" t="s">
        <v>572</v>
      </c>
      <c r="B1168" s="661" t="s">
        <v>573</v>
      </c>
      <c r="C1168" s="662" t="s">
        <v>588</v>
      </c>
      <c r="D1168" s="663" t="s">
        <v>3248</v>
      </c>
      <c r="E1168" s="662" t="s">
        <v>612</v>
      </c>
      <c r="F1168" s="663" t="s">
        <v>3252</v>
      </c>
      <c r="G1168" s="662" t="s">
        <v>625</v>
      </c>
      <c r="H1168" s="662" t="s">
        <v>3097</v>
      </c>
      <c r="I1168" s="662" t="s">
        <v>3098</v>
      </c>
      <c r="J1168" s="662" t="s">
        <v>696</v>
      </c>
      <c r="K1168" s="662" t="s">
        <v>3099</v>
      </c>
      <c r="L1168" s="664">
        <v>141.49023869201804</v>
      </c>
      <c r="M1168" s="664">
        <v>1</v>
      </c>
      <c r="N1168" s="665">
        <v>141.49023869201804</v>
      </c>
    </row>
    <row r="1169" spans="1:14" ht="14.4" customHeight="1" x14ac:dyDescent="0.3">
      <c r="A1169" s="660" t="s">
        <v>572</v>
      </c>
      <c r="B1169" s="661" t="s">
        <v>573</v>
      </c>
      <c r="C1169" s="662" t="s">
        <v>588</v>
      </c>
      <c r="D1169" s="663" t="s">
        <v>3248</v>
      </c>
      <c r="E1169" s="662" t="s">
        <v>612</v>
      </c>
      <c r="F1169" s="663" t="s">
        <v>3252</v>
      </c>
      <c r="G1169" s="662" t="s">
        <v>625</v>
      </c>
      <c r="H1169" s="662" t="s">
        <v>1133</v>
      </c>
      <c r="I1169" s="662" t="s">
        <v>1133</v>
      </c>
      <c r="J1169" s="662" t="s">
        <v>633</v>
      </c>
      <c r="K1169" s="662" t="s">
        <v>1134</v>
      </c>
      <c r="L1169" s="664">
        <v>289.54716203458287</v>
      </c>
      <c r="M1169" s="664">
        <v>48</v>
      </c>
      <c r="N1169" s="665">
        <v>13898.263777659977</v>
      </c>
    </row>
    <row r="1170" spans="1:14" ht="14.4" customHeight="1" x14ac:dyDescent="0.3">
      <c r="A1170" s="660" t="s">
        <v>572</v>
      </c>
      <c r="B1170" s="661" t="s">
        <v>573</v>
      </c>
      <c r="C1170" s="662" t="s">
        <v>588</v>
      </c>
      <c r="D1170" s="663" t="s">
        <v>3248</v>
      </c>
      <c r="E1170" s="662" t="s">
        <v>612</v>
      </c>
      <c r="F1170" s="663" t="s">
        <v>3252</v>
      </c>
      <c r="G1170" s="662" t="s">
        <v>625</v>
      </c>
      <c r="H1170" s="662" t="s">
        <v>2596</v>
      </c>
      <c r="I1170" s="662" t="s">
        <v>2597</v>
      </c>
      <c r="J1170" s="662" t="s">
        <v>1157</v>
      </c>
      <c r="K1170" s="662" t="s">
        <v>2598</v>
      </c>
      <c r="L1170" s="664">
        <v>61.386224407501096</v>
      </c>
      <c r="M1170" s="664">
        <v>6</v>
      </c>
      <c r="N1170" s="665">
        <v>368.31734644500659</v>
      </c>
    </row>
    <row r="1171" spans="1:14" ht="14.4" customHeight="1" x14ac:dyDescent="0.3">
      <c r="A1171" s="660" t="s">
        <v>572</v>
      </c>
      <c r="B1171" s="661" t="s">
        <v>573</v>
      </c>
      <c r="C1171" s="662" t="s">
        <v>588</v>
      </c>
      <c r="D1171" s="663" t="s">
        <v>3248</v>
      </c>
      <c r="E1171" s="662" t="s">
        <v>612</v>
      </c>
      <c r="F1171" s="663" t="s">
        <v>3252</v>
      </c>
      <c r="G1171" s="662" t="s">
        <v>625</v>
      </c>
      <c r="H1171" s="662" t="s">
        <v>2599</v>
      </c>
      <c r="I1171" s="662" t="s">
        <v>2600</v>
      </c>
      <c r="J1171" s="662" t="s">
        <v>2328</v>
      </c>
      <c r="K1171" s="662" t="s">
        <v>2601</v>
      </c>
      <c r="L1171" s="664">
        <v>254.97999999999996</v>
      </c>
      <c r="M1171" s="664">
        <v>4</v>
      </c>
      <c r="N1171" s="665">
        <v>1019.9199999999998</v>
      </c>
    </row>
    <row r="1172" spans="1:14" ht="14.4" customHeight="1" x14ac:dyDescent="0.3">
      <c r="A1172" s="660" t="s">
        <v>572</v>
      </c>
      <c r="B1172" s="661" t="s">
        <v>573</v>
      </c>
      <c r="C1172" s="662" t="s">
        <v>588</v>
      </c>
      <c r="D1172" s="663" t="s">
        <v>3248</v>
      </c>
      <c r="E1172" s="662" t="s">
        <v>612</v>
      </c>
      <c r="F1172" s="663" t="s">
        <v>3252</v>
      </c>
      <c r="G1172" s="662" t="s">
        <v>625</v>
      </c>
      <c r="H1172" s="662" t="s">
        <v>3100</v>
      </c>
      <c r="I1172" s="662" t="s">
        <v>3101</v>
      </c>
      <c r="J1172" s="662" t="s">
        <v>1086</v>
      </c>
      <c r="K1172" s="662" t="s">
        <v>3102</v>
      </c>
      <c r="L1172" s="664">
        <v>22.076746029146879</v>
      </c>
      <c r="M1172" s="664">
        <v>12</v>
      </c>
      <c r="N1172" s="665">
        <v>264.92095234976256</v>
      </c>
    </row>
    <row r="1173" spans="1:14" ht="14.4" customHeight="1" x14ac:dyDescent="0.3">
      <c r="A1173" s="660" t="s">
        <v>572</v>
      </c>
      <c r="B1173" s="661" t="s">
        <v>573</v>
      </c>
      <c r="C1173" s="662" t="s">
        <v>588</v>
      </c>
      <c r="D1173" s="663" t="s">
        <v>3248</v>
      </c>
      <c r="E1173" s="662" t="s">
        <v>612</v>
      </c>
      <c r="F1173" s="663" t="s">
        <v>3252</v>
      </c>
      <c r="G1173" s="662" t="s">
        <v>625</v>
      </c>
      <c r="H1173" s="662" t="s">
        <v>1151</v>
      </c>
      <c r="I1173" s="662" t="s">
        <v>1152</v>
      </c>
      <c r="J1173" s="662" t="s">
        <v>1153</v>
      </c>
      <c r="K1173" s="662" t="s">
        <v>1154</v>
      </c>
      <c r="L1173" s="664">
        <v>19.250032718543675</v>
      </c>
      <c r="M1173" s="664">
        <v>3</v>
      </c>
      <c r="N1173" s="665">
        <v>57.750098155631022</v>
      </c>
    </row>
    <row r="1174" spans="1:14" ht="14.4" customHeight="1" x14ac:dyDescent="0.3">
      <c r="A1174" s="660" t="s">
        <v>572</v>
      </c>
      <c r="B1174" s="661" t="s">
        <v>573</v>
      </c>
      <c r="C1174" s="662" t="s">
        <v>588</v>
      </c>
      <c r="D1174" s="663" t="s">
        <v>3248</v>
      </c>
      <c r="E1174" s="662" t="s">
        <v>612</v>
      </c>
      <c r="F1174" s="663" t="s">
        <v>3252</v>
      </c>
      <c r="G1174" s="662" t="s">
        <v>625</v>
      </c>
      <c r="H1174" s="662" t="s">
        <v>3103</v>
      </c>
      <c r="I1174" s="662" t="s">
        <v>215</v>
      </c>
      <c r="J1174" s="662" t="s">
        <v>3104</v>
      </c>
      <c r="K1174" s="662"/>
      <c r="L1174" s="664">
        <v>64.650000000000006</v>
      </c>
      <c r="M1174" s="664">
        <v>1</v>
      </c>
      <c r="N1174" s="665">
        <v>64.650000000000006</v>
      </c>
    </row>
    <row r="1175" spans="1:14" ht="14.4" customHeight="1" x14ac:dyDescent="0.3">
      <c r="A1175" s="660" t="s">
        <v>572</v>
      </c>
      <c r="B1175" s="661" t="s">
        <v>573</v>
      </c>
      <c r="C1175" s="662" t="s">
        <v>588</v>
      </c>
      <c r="D1175" s="663" t="s">
        <v>3248</v>
      </c>
      <c r="E1175" s="662" t="s">
        <v>612</v>
      </c>
      <c r="F1175" s="663" t="s">
        <v>3252</v>
      </c>
      <c r="G1175" s="662" t="s">
        <v>625</v>
      </c>
      <c r="H1175" s="662" t="s">
        <v>3105</v>
      </c>
      <c r="I1175" s="662" t="s">
        <v>215</v>
      </c>
      <c r="J1175" s="662" t="s">
        <v>3106</v>
      </c>
      <c r="K1175" s="662"/>
      <c r="L1175" s="664">
        <v>29.290000000000003</v>
      </c>
      <c r="M1175" s="664">
        <v>3</v>
      </c>
      <c r="N1175" s="665">
        <v>87.87</v>
      </c>
    </row>
    <row r="1176" spans="1:14" ht="14.4" customHeight="1" x14ac:dyDescent="0.3">
      <c r="A1176" s="660" t="s">
        <v>572</v>
      </c>
      <c r="B1176" s="661" t="s">
        <v>573</v>
      </c>
      <c r="C1176" s="662" t="s">
        <v>588</v>
      </c>
      <c r="D1176" s="663" t="s">
        <v>3248</v>
      </c>
      <c r="E1176" s="662" t="s">
        <v>612</v>
      </c>
      <c r="F1176" s="663" t="s">
        <v>3252</v>
      </c>
      <c r="G1176" s="662" t="s">
        <v>625</v>
      </c>
      <c r="H1176" s="662" t="s">
        <v>3107</v>
      </c>
      <c r="I1176" s="662" t="s">
        <v>3108</v>
      </c>
      <c r="J1176" s="662" t="s">
        <v>3109</v>
      </c>
      <c r="K1176" s="662" t="s">
        <v>3110</v>
      </c>
      <c r="L1176" s="664">
        <v>186.35000000000005</v>
      </c>
      <c r="M1176" s="664">
        <v>3</v>
      </c>
      <c r="N1176" s="665">
        <v>559.05000000000018</v>
      </c>
    </row>
    <row r="1177" spans="1:14" ht="14.4" customHeight="1" x14ac:dyDescent="0.3">
      <c r="A1177" s="660" t="s">
        <v>572</v>
      </c>
      <c r="B1177" s="661" t="s">
        <v>573</v>
      </c>
      <c r="C1177" s="662" t="s">
        <v>588</v>
      </c>
      <c r="D1177" s="663" t="s">
        <v>3248</v>
      </c>
      <c r="E1177" s="662" t="s">
        <v>612</v>
      </c>
      <c r="F1177" s="663" t="s">
        <v>3252</v>
      </c>
      <c r="G1177" s="662" t="s">
        <v>625</v>
      </c>
      <c r="H1177" s="662" t="s">
        <v>1159</v>
      </c>
      <c r="I1177" s="662" t="s">
        <v>1160</v>
      </c>
      <c r="J1177" s="662" t="s">
        <v>1161</v>
      </c>
      <c r="K1177" s="662" t="s">
        <v>1162</v>
      </c>
      <c r="L1177" s="664">
        <v>122.98333333333331</v>
      </c>
      <c r="M1177" s="664">
        <v>3</v>
      </c>
      <c r="N1177" s="665">
        <v>368.94999999999993</v>
      </c>
    </row>
    <row r="1178" spans="1:14" ht="14.4" customHeight="1" x14ac:dyDescent="0.3">
      <c r="A1178" s="660" t="s">
        <v>572</v>
      </c>
      <c r="B1178" s="661" t="s">
        <v>573</v>
      </c>
      <c r="C1178" s="662" t="s">
        <v>588</v>
      </c>
      <c r="D1178" s="663" t="s">
        <v>3248</v>
      </c>
      <c r="E1178" s="662" t="s">
        <v>612</v>
      </c>
      <c r="F1178" s="663" t="s">
        <v>3252</v>
      </c>
      <c r="G1178" s="662" t="s">
        <v>625</v>
      </c>
      <c r="H1178" s="662" t="s">
        <v>1168</v>
      </c>
      <c r="I1178" s="662" t="s">
        <v>1169</v>
      </c>
      <c r="J1178" s="662" t="s">
        <v>1170</v>
      </c>
      <c r="K1178" s="662"/>
      <c r="L1178" s="664">
        <v>79.33</v>
      </c>
      <c r="M1178" s="664">
        <v>1</v>
      </c>
      <c r="N1178" s="665">
        <v>79.33</v>
      </c>
    </row>
    <row r="1179" spans="1:14" ht="14.4" customHeight="1" x14ac:dyDescent="0.3">
      <c r="A1179" s="660" t="s">
        <v>572</v>
      </c>
      <c r="B1179" s="661" t="s">
        <v>573</v>
      </c>
      <c r="C1179" s="662" t="s">
        <v>588</v>
      </c>
      <c r="D1179" s="663" t="s">
        <v>3248</v>
      </c>
      <c r="E1179" s="662" t="s">
        <v>612</v>
      </c>
      <c r="F1179" s="663" t="s">
        <v>3252</v>
      </c>
      <c r="G1179" s="662" t="s">
        <v>625</v>
      </c>
      <c r="H1179" s="662" t="s">
        <v>2609</v>
      </c>
      <c r="I1179" s="662" t="s">
        <v>2610</v>
      </c>
      <c r="J1179" s="662" t="s">
        <v>2611</v>
      </c>
      <c r="K1179" s="662" t="s">
        <v>2612</v>
      </c>
      <c r="L1179" s="664">
        <v>40.07</v>
      </c>
      <c r="M1179" s="664">
        <v>2</v>
      </c>
      <c r="N1179" s="665">
        <v>80.14</v>
      </c>
    </row>
    <row r="1180" spans="1:14" ht="14.4" customHeight="1" x14ac:dyDescent="0.3">
      <c r="A1180" s="660" t="s">
        <v>572</v>
      </c>
      <c r="B1180" s="661" t="s">
        <v>573</v>
      </c>
      <c r="C1180" s="662" t="s">
        <v>588</v>
      </c>
      <c r="D1180" s="663" t="s">
        <v>3248</v>
      </c>
      <c r="E1180" s="662" t="s">
        <v>612</v>
      </c>
      <c r="F1180" s="663" t="s">
        <v>3252</v>
      </c>
      <c r="G1180" s="662" t="s">
        <v>625</v>
      </c>
      <c r="H1180" s="662" t="s">
        <v>1188</v>
      </c>
      <c r="I1180" s="662" t="s">
        <v>1189</v>
      </c>
      <c r="J1180" s="662" t="s">
        <v>1190</v>
      </c>
      <c r="K1180" s="662" t="s">
        <v>1191</v>
      </c>
      <c r="L1180" s="664">
        <v>103.23877723381543</v>
      </c>
      <c r="M1180" s="664">
        <v>56</v>
      </c>
      <c r="N1180" s="665">
        <v>5781.3715250936639</v>
      </c>
    </row>
    <row r="1181" spans="1:14" ht="14.4" customHeight="1" x14ac:dyDescent="0.3">
      <c r="A1181" s="660" t="s">
        <v>572</v>
      </c>
      <c r="B1181" s="661" t="s">
        <v>573</v>
      </c>
      <c r="C1181" s="662" t="s">
        <v>588</v>
      </c>
      <c r="D1181" s="663" t="s">
        <v>3248</v>
      </c>
      <c r="E1181" s="662" t="s">
        <v>612</v>
      </c>
      <c r="F1181" s="663" t="s">
        <v>3252</v>
      </c>
      <c r="G1181" s="662" t="s">
        <v>625</v>
      </c>
      <c r="H1181" s="662" t="s">
        <v>1204</v>
      </c>
      <c r="I1181" s="662" t="s">
        <v>215</v>
      </c>
      <c r="J1181" s="662" t="s">
        <v>1205</v>
      </c>
      <c r="K1181" s="662" t="s">
        <v>1206</v>
      </c>
      <c r="L1181" s="664">
        <v>23.7</v>
      </c>
      <c r="M1181" s="664">
        <v>6</v>
      </c>
      <c r="N1181" s="665">
        <v>142.19999999999999</v>
      </c>
    </row>
    <row r="1182" spans="1:14" ht="14.4" customHeight="1" x14ac:dyDescent="0.3">
      <c r="A1182" s="660" t="s">
        <v>572</v>
      </c>
      <c r="B1182" s="661" t="s">
        <v>573</v>
      </c>
      <c r="C1182" s="662" t="s">
        <v>588</v>
      </c>
      <c r="D1182" s="663" t="s">
        <v>3248</v>
      </c>
      <c r="E1182" s="662" t="s">
        <v>612</v>
      </c>
      <c r="F1182" s="663" t="s">
        <v>3252</v>
      </c>
      <c r="G1182" s="662" t="s">
        <v>625</v>
      </c>
      <c r="H1182" s="662" t="s">
        <v>3111</v>
      </c>
      <c r="I1182" s="662" t="s">
        <v>3112</v>
      </c>
      <c r="J1182" s="662" t="s">
        <v>3113</v>
      </c>
      <c r="K1182" s="662"/>
      <c r="L1182" s="664">
        <v>219.54631910583126</v>
      </c>
      <c r="M1182" s="664">
        <v>3</v>
      </c>
      <c r="N1182" s="665">
        <v>658.63895731749381</v>
      </c>
    </row>
    <row r="1183" spans="1:14" ht="14.4" customHeight="1" x14ac:dyDescent="0.3">
      <c r="A1183" s="660" t="s">
        <v>572</v>
      </c>
      <c r="B1183" s="661" t="s">
        <v>573</v>
      </c>
      <c r="C1183" s="662" t="s">
        <v>588</v>
      </c>
      <c r="D1183" s="663" t="s">
        <v>3248</v>
      </c>
      <c r="E1183" s="662" t="s">
        <v>612</v>
      </c>
      <c r="F1183" s="663" t="s">
        <v>3252</v>
      </c>
      <c r="G1183" s="662" t="s">
        <v>625</v>
      </c>
      <c r="H1183" s="662" t="s">
        <v>1219</v>
      </c>
      <c r="I1183" s="662" t="s">
        <v>1220</v>
      </c>
      <c r="J1183" s="662" t="s">
        <v>1221</v>
      </c>
      <c r="K1183" s="662" t="s">
        <v>1222</v>
      </c>
      <c r="L1183" s="664">
        <v>65.88</v>
      </c>
      <c r="M1183" s="664">
        <v>1</v>
      </c>
      <c r="N1183" s="665">
        <v>65.88</v>
      </c>
    </row>
    <row r="1184" spans="1:14" ht="14.4" customHeight="1" x14ac:dyDescent="0.3">
      <c r="A1184" s="660" t="s">
        <v>572</v>
      </c>
      <c r="B1184" s="661" t="s">
        <v>573</v>
      </c>
      <c r="C1184" s="662" t="s">
        <v>588</v>
      </c>
      <c r="D1184" s="663" t="s">
        <v>3248</v>
      </c>
      <c r="E1184" s="662" t="s">
        <v>612</v>
      </c>
      <c r="F1184" s="663" t="s">
        <v>3252</v>
      </c>
      <c r="G1184" s="662" t="s">
        <v>625</v>
      </c>
      <c r="H1184" s="662" t="s">
        <v>1223</v>
      </c>
      <c r="I1184" s="662" t="s">
        <v>1224</v>
      </c>
      <c r="J1184" s="662" t="s">
        <v>1225</v>
      </c>
      <c r="K1184" s="662" t="s">
        <v>1226</v>
      </c>
      <c r="L1184" s="664">
        <v>544.14231381808099</v>
      </c>
      <c r="M1184" s="664">
        <v>40</v>
      </c>
      <c r="N1184" s="665">
        <v>21765.692552723238</v>
      </c>
    </row>
    <row r="1185" spans="1:14" ht="14.4" customHeight="1" x14ac:dyDescent="0.3">
      <c r="A1185" s="660" t="s">
        <v>572</v>
      </c>
      <c r="B1185" s="661" t="s">
        <v>573</v>
      </c>
      <c r="C1185" s="662" t="s">
        <v>588</v>
      </c>
      <c r="D1185" s="663" t="s">
        <v>3248</v>
      </c>
      <c r="E1185" s="662" t="s">
        <v>612</v>
      </c>
      <c r="F1185" s="663" t="s">
        <v>3252</v>
      </c>
      <c r="G1185" s="662" t="s">
        <v>625</v>
      </c>
      <c r="H1185" s="662" t="s">
        <v>2631</v>
      </c>
      <c r="I1185" s="662" t="s">
        <v>2632</v>
      </c>
      <c r="J1185" s="662" t="s">
        <v>2633</v>
      </c>
      <c r="K1185" s="662" t="s">
        <v>2634</v>
      </c>
      <c r="L1185" s="664">
        <v>158.78999999999996</v>
      </c>
      <c r="M1185" s="664">
        <v>3</v>
      </c>
      <c r="N1185" s="665">
        <v>476.36999999999989</v>
      </c>
    </row>
    <row r="1186" spans="1:14" ht="14.4" customHeight="1" x14ac:dyDescent="0.3">
      <c r="A1186" s="660" t="s">
        <v>572</v>
      </c>
      <c r="B1186" s="661" t="s">
        <v>573</v>
      </c>
      <c r="C1186" s="662" t="s">
        <v>588</v>
      </c>
      <c r="D1186" s="663" t="s">
        <v>3248</v>
      </c>
      <c r="E1186" s="662" t="s">
        <v>612</v>
      </c>
      <c r="F1186" s="663" t="s">
        <v>3252</v>
      </c>
      <c r="G1186" s="662" t="s">
        <v>625</v>
      </c>
      <c r="H1186" s="662" t="s">
        <v>2635</v>
      </c>
      <c r="I1186" s="662" t="s">
        <v>2636</v>
      </c>
      <c r="J1186" s="662" t="s">
        <v>2637</v>
      </c>
      <c r="K1186" s="662" t="s">
        <v>2638</v>
      </c>
      <c r="L1186" s="664">
        <v>94.543445692177798</v>
      </c>
      <c r="M1186" s="664">
        <v>4</v>
      </c>
      <c r="N1186" s="665">
        <v>378.17378276871119</v>
      </c>
    </row>
    <row r="1187" spans="1:14" ht="14.4" customHeight="1" x14ac:dyDescent="0.3">
      <c r="A1187" s="660" t="s">
        <v>572</v>
      </c>
      <c r="B1187" s="661" t="s">
        <v>573</v>
      </c>
      <c r="C1187" s="662" t="s">
        <v>588</v>
      </c>
      <c r="D1187" s="663" t="s">
        <v>3248</v>
      </c>
      <c r="E1187" s="662" t="s">
        <v>612</v>
      </c>
      <c r="F1187" s="663" t="s">
        <v>3252</v>
      </c>
      <c r="G1187" s="662" t="s">
        <v>625</v>
      </c>
      <c r="H1187" s="662" t="s">
        <v>1239</v>
      </c>
      <c r="I1187" s="662" t="s">
        <v>1240</v>
      </c>
      <c r="J1187" s="662" t="s">
        <v>1241</v>
      </c>
      <c r="K1187" s="662" t="s">
        <v>1242</v>
      </c>
      <c r="L1187" s="664">
        <v>52.919999999999995</v>
      </c>
      <c r="M1187" s="664">
        <v>40</v>
      </c>
      <c r="N1187" s="665">
        <v>2116.7999999999997</v>
      </c>
    </row>
    <row r="1188" spans="1:14" ht="14.4" customHeight="1" x14ac:dyDescent="0.3">
      <c r="A1188" s="660" t="s">
        <v>572</v>
      </c>
      <c r="B1188" s="661" t="s">
        <v>573</v>
      </c>
      <c r="C1188" s="662" t="s">
        <v>588</v>
      </c>
      <c r="D1188" s="663" t="s">
        <v>3248</v>
      </c>
      <c r="E1188" s="662" t="s">
        <v>612</v>
      </c>
      <c r="F1188" s="663" t="s">
        <v>3252</v>
      </c>
      <c r="G1188" s="662" t="s">
        <v>625</v>
      </c>
      <c r="H1188" s="662" t="s">
        <v>3114</v>
      </c>
      <c r="I1188" s="662" t="s">
        <v>3115</v>
      </c>
      <c r="J1188" s="662" t="s">
        <v>3116</v>
      </c>
      <c r="K1188" s="662" t="s">
        <v>1514</v>
      </c>
      <c r="L1188" s="664">
        <v>991.7079758494192</v>
      </c>
      <c r="M1188" s="664">
        <v>17</v>
      </c>
      <c r="N1188" s="665">
        <v>16859.035589440125</v>
      </c>
    </row>
    <row r="1189" spans="1:14" ht="14.4" customHeight="1" x14ac:dyDescent="0.3">
      <c r="A1189" s="660" t="s">
        <v>572</v>
      </c>
      <c r="B1189" s="661" t="s">
        <v>573</v>
      </c>
      <c r="C1189" s="662" t="s">
        <v>588</v>
      </c>
      <c r="D1189" s="663" t="s">
        <v>3248</v>
      </c>
      <c r="E1189" s="662" t="s">
        <v>612</v>
      </c>
      <c r="F1189" s="663" t="s">
        <v>3252</v>
      </c>
      <c r="G1189" s="662" t="s">
        <v>625</v>
      </c>
      <c r="H1189" s="662" t="s">
        <v>1246</v>
      </c>
      <c r="I1189" s="662" t="s">
        <v>1247</v>
      </c>
      <c r="J1189" s="662" t="s">
        <v>1248</v>
      </c>
      <c r="K1189" s="662" t="s">
        <v>1249</v>
      </c>
      <c r="L1189" s="664">
        <v>382.11</v>
      </c>
      <c r="M1189" s="664">
        <v>10</v>
      </c>
      <c r="N1189" s="665">
        <v>3821.1000000000004</v>
      </c>
    </row>
    <row r="1190" spans="1:14" ht="14.4" customHeight="1" x14ac:dyDescent="0.3">
      <c r="A1190" s="660" t="s">
        <v>572</v>
      </c>
      <c r="B1190" s="661" t="s">
        <v>573</v>
      </c>
      <c r="C1190" s="662" t="s">
        <v>588</v>
      </c>
      <c r="D1190" s="663" t="s">
        <v>3248</v>
      </c>
      <c r="E1190" s="662" t="s">
        <v>612</v>
      </c>
      <c r="F1190" s="663" t="s">
        <v>3252</v>
      </c>
      <c r="G1190" s="662" t="s">
        <v>625</v>
      </c>
      <c r="H1190" s="662" t="s">
        <v>1257</v>
      </c>
      <c r="I1190" s="662" t="s">
        <v>1258</v>
      </c>
      <c r="J1190" s="662" t="s">
        <v>1259</v>
      </c>
      <c r="K1190" s="662" t="s">
        <v>1222</v>
      </c>
      <c r="L1190" s="664">
        <v>89.239619015187387</v>
      </c>
      <c r="M1190" s="664">
        <v>1</v>
      </c>
      <c r="N1190" s="665">
        <v>89.239619015187387</v>
      </c>
    </row>
    <row r="1191" spans="1:14" ht="14.4" customHeight="1" x14ac:dyDescent="0.3">
      <c r="A1191" s="660" t="s">
        <v>572</v>
      </c>
      <c r="B1191" s="661" t="s">
        <v>573</v>
      </c>
      <c r="C1191" s="662" t="s">
        <v>588</v>
      </c>
      <c r="D1191" s="663" t="s">
        <v>3248</v>
      </c>
      <c r="E1191" s="662" t="s">
        <v>612</v>
      </c>
      <c r="F1191" s="663" t="s">
        <v>3252</v>
      </c>
      <c r="G1191" s="662" t="s">
        <v>625</v>
      </c>
      <c r="H1191" s="662" t="s">
        <v>1263</v>
      </c>
      <c r="I1191" s="662" t="s">
        <v>1264</v>
      </c>
      <c r="J1191" s="662" t="s">
        <v>1265</v>
      </c>
      <c r="K1191" s="662" t="s">
        <v>1266</v>
      </c>
      <c r="L1191" s="664">
        <v>2777.1819753077634</v>
      </c>
      <c r="M1191" s="664">
        <v>1</v>
      </c>
      <c r="N1191" s="665">
        <v>2777.1819753077634</v>
      </c>
    </row>
    <row r="1192" spans="1:14" ht="14.4" customHeight="1" x14ac:dyDescent="0.3">
      <c r="A1192" s="660" t="s">
        <v>572</v>
      </c>
      <c r="B1192" s="661" t="s">
        <v>573</v>
      </c>
      <c r="C1192" s="662" t="s">
        <v>588</v>
      </c>
      <c r="D1192" s="663" t="s">
        <v>3248</v>
      </c>
      <c r="E1192" s="662" t="s">
        <v>612</v>
      </c>
      <c r="F1192" s="663" t="s">
        <v>3252</v>
      </c>
      <c r="G1192" s="662" t="s">
        <v>625</v>
      </c>
      <c r="H1192" s="662" t="s">
        <v>3117</v>
      </c>
      <c r="I1192" s="662" t="s">
        <v>3118</v>
      </c>
      <c r="J1192" s="662" t="s">
        <v>3119</v>
      </c>
      <c r="K1192" s="662" t="s">
        <v>3120</v>
      </c>
      <c r="L1192" s="664">
        <v>74.359999999999985</v>
      </c>
      <c r="M1192" s="664">
        <v>1</v>
      </c>
      <c r="N1192" s="665">
        <v>74.359999999999985</v>
      </c>
    </row>
    <row r="1193" spans="1:14" ht="14.4" customHeight="1" x14ac:dyDescent="0.3">
      <c r="A1193" s="660" t="s">
        <v>572</v>
      </c>
      <c r="B1193" s="661" t="s">
        <v>573</v>
      </c>
      <c r="C1193" s="662" t="s">
        <v>588</v>
      </c>
      <c r="D1193" s="663" t="s">
        <v>3248</v>
      </c>
      <c r="E1193" s="662" t="s">
        <v>612</v>
      </c>
      <c r="F1193" s="663" t="s">
        <v>3252</v>
      </c>
      <c r="G1193" s="662" t="s">
        <v>625</v>
      </c>
      <c r="H1193" s="662" t="s">
        <v>1275</v>
      </c>
      <c r="I1193" s="662" t="s">
        <v>1276</v>
      </c>
      <c r="J1193" s="662" t="s">
        <v>1277</v>
      </c>
      <c r="K1193" s="662" t="s">
        <v>1278</v>
      </c>
      <c r="L1193" s="664">
        <v>631.39026107184895</v>
      </c>
      <c r="M1193" s="664">
        <v>1.2414196</v>
      </c>
      <c r="N1193" s="665">
        <v>783.82024534371033</v>
      </c>
    </row>
    <row r="1194" spans="1:14" ht="14.4" customHeight="1" x14ac:dyDescent="0.3">
      <c r="A1194" s="660" t="s">
        <v>572</v>
      </c>
      <c r="B1194" s="661" t="s">
        <v>573</v>
      </c>
      <c r="C1194" s="662" t="s">
        <v>588</v>
      </c>
      <c r="D1194" s="663" t="s">
        <v>3248</v>
      </c>
      <c r="E1194" s="662" t="s">
        <v>612</v>
      </c>
      <c r="F1194" s="663" t="s">
        <v>3252</v>
      </c>
      <c r="G1194" s="662" t="s">
        <v>625</v>
      </c>
      <c r="H1194" s="662" t="s">
        <v>1279</v>
      </c>
      <c r="I1194" s="662" t="s">
        <v>1280</v>
      </c>
      <c r="J1194" s="662" t="s">
        <v>1281</v>
      </c>
      <c r="K1194" s="662" t="s">
        <v>1282</v>
      </c>
      <c r="L1194" s="664">
        <v>152.86784939965645</v>
      </c>
      <c r="M1194" s="664">
        <v>4</v>
      </c>
      <c r="N1194" s="665">
        <v>611.4713975986258</v>
      </c>
    </row>
    <row r="1195" spans="1:14" ht="14.4" customHeight="1" x14ac:dyDescent="0.3">
      <c r="A1195" s="660" t="s">
        <v>572</v>
      </c>
      <c r="B1195" s="661" t="s">
        <v>573</v>
      </c>
      <c r="C1195" s="662" t="s">
        <v>588</v>
      </c>
      <c r="D1195" s="663" t="s">
        <v>3248</v>
      </c>
      <c r="E1195" s="662" t="s">
        <v>612</v>
      </c>
      <c r="F1195" s="663" t="s">
        <v>3252</v>
      </c>
      <c r="G1195" s="662" t="s">
        <v>625</v>
      </c>
      <c r="H1195" s="662" t="s">
        <v>1283</v>
      </c>
      <c r="I1195" s="662" t="s">
        <v>1284</v>
      </c>
      <c r="J1195" s="662" t="s">
        <v>1285</v>
      </c>
      <c r="K1195" s="662" t="s">
        <v>1286</v>
      </c>
      <c r="L1195" s="664">
        <v>312.36646039019126</v>
      </c>
      <c r="M1195" s="664">
        <v>2</v>
      </c>
      <c r="N1195" s="665">
        <v>624.73292078038253</v>
      </c>
    </row>
    <row r="1196" spans="1:14" ht="14.4" customHeight="1" x14ac:dyDescent="0.3">
      <c r="A1196" s="660" t="s">
        <v>572</v>
      </c>
      <c r="B1196" s="661" t="s">
        <v>573</v>
      </c>
      <c r="C1196" s="662" t="s">
        <v>588</v>
      </c>
      <c r="D1196" s="663" t="s">
        <v>3248</v>
      </c>
      <c r="E1196" s="662" t="s">
        <v>612</v>
      </c>
      <c r="F1196" s="663" t="s">
        <v>3252</v>
      </c>
      <c r="G1196" s="662" t="s">
        <v>625</v>
      </c>
      <c r="H1196" s="662" t="s">
        <v>1287</v>
      </c>
      <c r="I1196" s="662" t="s">
        <v>1288</v>
      </c>
      <c r="J1196" s="662" t="s">
        <v>1289</v>
      </c>
      <c r="K1196" s="662" t="s">
        <v>1290</v>
      </c>
      <c r="L1196" s="664">
        <v>194.69041156018554</v>
      </c>
      <c r="M1196" s="664">
        <v>1</v>
      </c>
      <c r="N1196" s="665">
        <v>194.69041156018554</v>
      </c>
    </row>
    <row r="1197" spans="1:14" ht="14.4" customHeight="1" x14ac:dyDescent="0.3">
      <c r="A1197" s="660" t="s">
        <v>572</v>
      </c>
      <c r="B1197" s="661" t="s">
        <v>573</v>
      </c>
      <c r="C1197" s="662" t="s">
        <v>588</v>
      </c>
      <c r="D1197" s="663" t="s">
        <v>3248</v>
      </c>
      <c r="E1197" s="662" t="s">
        <v>612</v>
      </c>
      <c r="F1197" s="663" t="s">
        <v>3252</v>
      </c>
      <c r="G1197" s="662" t="s">
        <v>625</v>
      </c>
      <c r="H1197" s="662" t="s">
        <v>1295</v>
      </c>
      <c r="I1197" s="662" t="s">
        <v>215</v>
      </c>
      <c r="J1197" s="662" t="s">
        <v>1296</v>
      </c>
      <c r="K1197" s="662"/>
      <c r="L1197" s="664">
        <v>67.489558500630309</v>
      </c>
      <c r="M1197" s="664">
        <v>9</v>
      </c>
      <c r="N1197" s="665">
        <v>607.4060265056728</v>
      </c>
    </row>
    <row r="1198" spans="1:14" ht="14.4" customHeight="1" x14ac:dyDescent="0.3">
      <c r="A1198" s="660" t="s">
        <v>572</v>
      </c>
      <c r="B1198" s="661" t="s">
        <v>573</v>
      </c>
      <c r="C1198" s="662" t="s">
        <v>588</v>
      </c>
      <c r="D1198" s="663" t="s">
        <v>3248</v>
      </c>
      <c r="E1198" s="662" t="s">
        <v>612</v>
      </c>
      <c r="F1198" s="663" t="s">
        <v>3252</v>
      </c>
      <c r="G1198" s="662" t="s">
        <v>625</v>
      </c>
      <c r="H1198" s="662" t="s">
        <v>1305</v>
      </c>
      <c r="I1198" s="662" t="s">
        <v>1306</v>
      </c>
      <c r="J1198" s="662" t="s">
        <v>1307</v>
      </c>
      <c r="K1198" s="662" t="s">
        <v>1308</v>
      </c>
      <c r="L1198" s="664">
        <v>46.699858119840471</v>
      </c>
      <c r="M1198" s="664">
        <v>2</v>
      </c>
      <c r="N1198" s="665">
        <v>93.399716239680941</v>
      </c>
    </row>
    <row r="1199" spans="1:14" ht="14.4" customHeight="1" x14ac:dyDescent="0.3">
      <c r="A1199" s="660" t="s">
        <v>572</v>
      </c>
      <c r="B1199" s="661" t="s">
        <v>573</v>
      </c>
      <c r="C1199" s="662" t="s">
        <v>588</v>
      </c>
      <c r="D1199" s="663" t="s">
        <v>3248</v>
      </c>
      <c r="E1199" s="662" t="s">
        <v>612</v>
      </c>
      <c r="F1199" s="663" t="s">
        <v>3252</v>
      </c>
      <c r="G1199" s="662" t="s">
        <v>625</v>
      </c>
      <c r="H1199" s="662" t="s">
        <v>1336</v>
      </c>
      <c r="I1199" s="662" t="s">
        <v>1337</v>
      </c>
      <c r="J1199" s="662" t="s">
        <v>1338</v>
      </c>
      <c r="K1199" s="662" t="s">
        <v>1339</v>
      </c>
      <c r="L1199" s="664">
        <v>4493.4175471698118</v>
      </c>
      <c r="M1199" s="664">
        <v>159</v>
      </c>
      <c r="N1199" s="665">
        <v>714453.39</v>
      </c>
    </row>
    <row r="1200" spans="1:14" ht="14.4" customHeight="1" x14ac:dyDescent="0.3">
      <c r="A1200" s="660" t="s">
        <v>572</v>
      </c>
      <c r="B1200" s="661" t="s">
        <v>573</v>
      </c>
      <c r="C1200" s="662" t="s">
        <v>588</v>
      </c>
      <c r="D1200" s="663" t="s">
        <v>3248</v>
      </c>
      <c r="E1200" s="662" t="s">
        <v>612</v>
      </c>
      <c r="F1200" s="663" t="s">
        <v>3252</v>
      </c>
      <c r="G1200" s="662" t="s">
        <v>625</v>
      </c>
      <c r="H1200" s="662" t="s">
        <v>2677</v>
      </c>
      <c r="I1200" s="662" t="s">
        <v>2678</v>
      </c>
      <c r="J1200" s="662" t="s">
        <v>2679</v>
      </c>
      <c r="K1200" s="662" t="s">
        <v>1242</v>
      </c>
      <c r="L1200" s="664">
        <v>104.13874999999999</v>
      </c>
      <c r="M1200" s="664">
        <v>16</v>
      </c>
      <c r="N1200" s="665">
        <v>1666.2199999999998</v>
      </c>
    </row>
    <row r="1201" spans="1:14" ht="14.4" customHeight="1" x14ac:dyDescent="0.3">
      <c r="A1201" s="660" t="s">
        <v>572</v>
      </c>
      <c r="B1201" s="661" t="s">
        <v>573</v>
      </c>
      <c r="C1201" s="662" t="s">
        <v>588</v>
      </c>
      <c r="D1201" s="663" t="s">
        <v>3248</v>
      </c>
      <c r="E1201" s="662" t="s">
        <v>612</v>
      </c>
      <c r="F1201" s="663" t="s">
        <v>3252</v>
      </c>
      <c r="G1201" s="662" t="s">
        <v>625</v>
      </c>
      <c r="H1201" s="662" t="s">
        <v>1357</v>
      </c>
      <c r="I1201" s="662" t="s">
        <v>1358</v>
      </c>
      <c r="J1201" s="662" t="s">
        <v>1359</v>
      </c>
      <c r="K1201" s="662" t="s">
        <v>1360</v>
      </c>
      <c r="L1201" s="664">
        <v>336.65459902862153</v>
      </c>
      <c r="M1201" s="664">
        <v>4</v>
      </c>
      <c r="N1201" s="665">
        <v>1346.6183961144861</v>
      </c>
    </row>
    <row r="1202" spans="1:14" ht="14.4" customHeight="1" x14ac:dyDescent="0.3">
      <c r="A1202" s="660" t="s">
        <v>572</v>
      </c>
      <c r="B1202" s="661" t="s">
        <v>573</v>
      </c>
      <c r="C1202" s="662" t="s">
        <v>588</v>
      </c>
      <c r="D1202" s="663" t="s">
        <v>3248</v>
      </c>
      <c r="E1202" s="662" t="s">
        <v>612</v>
      </c>
      <c r="F1202" s="663" t="s">
        <v>3252</v>
      </c>
      <c r="G1202" s="662" t="s">
        <v>625</v>
      </c>
      <c r="H1202" s="662" t="s">
        <v>3121</v>
      </c>
      <c r="I1202" s="662" t="s">
        <v>215</v>
      </c>
      <c r="J1202" s="662" t="s">
        <v>3122</v>
      </c>
      <c r="K1202" s="662"/>
      <c r="L1202" s="664">
        <v>306.4847474733175</v>
      </c>
      <c r="M1202" s="664">
        <v>3</v>
      </c>
      <c r="N1202" s="665">
        <v>919.45424241995249</v>
      </c>
    </row>
    <row r="1203" spans="1:14" ht="14.4" customHeight="1" x14ac:dyDescent="0.3">
      <c r="A1203" s="660" t="s">
        <v>572</v>
      </c>
      <c r="B1203" s="661" t="s">
        <v>573</v>
      </c>
      <c r="C1203" s="662" t="s">
        <v>588</v>
      </c>
      <c r="D1203" s="663" t="s">
        <v>3248</v>
      </c>
      <c r="E1203" s="662" t="s">
        <v>612</v>
      </c>
      <c r="F1203" s="663" t="s">
        <v>3252</v>
      </c>
      <c r="G1203" s="662" t="s">
        <v>625</v>
      </c>
      <c r="H1203" s="662" t="s">
        <v>2688</v>
      </c>
      <c r="I1203" s="662" t="s">
        <v>2689</v>
      </c>
      <c r="J1203" s="662" t="s">
        <v>2690</v>
      </c>
      <c r="K1203" s="662" t="s">
        <v>2691</v>
      </c>
      <c r="L1203" s="664">
        <v>1748.5583691579595</v>
      </c>
      <c r="M1203" s="664">
        <v>10</v>
      </c>
      <c r="N1203" s="665">
        <v>17485.583691579595</v>
      </c>
    </row>
    <row r="1204" spans="1:14" ht="14.4" customHeight="1" x14ac:dyDescent="0.3">
      <c r="A1204" s="660" t="s">
        <v>572</v>
      </c>
      <c r="B1204" s="661" t="s">
        <v>573</v>
      </c>
      <c r="C1204" s="662" t="s">
        <v>588</v>
      </c>
      <c r="D1204" s="663" t="s">
        <v>3248</v>
      </c>
      <c r="E1204" s="662" t="s">
        <v>612</v>
      </c>
      <c r="F1204" s="663" t="s">
        <v>3252</v>
      </c>
      <c r="G1204" s="662" t="s">
        <v>625</v>
      </c>
      <c r="H1204" s="662" t="s">
        <v>1379</v>
      </c>
      <c r="I1204" s="662" t="s">
        <v>1380</v>
      </c>
      <c r="J1204" s="662" t="s">
        <v>1381</v>
      </c>
      <c r="K1204" s="662" t="s">
        <v>1382</v>
      </c>
      <c r="L1204" s="664">
        <v>46.283261750340962</v>
      </c>
      <c r="M1204" s="664">
        <v>6</v>
      </c>
      <c r="N1204" s="665">
        <v>277.69957050204579</v>
      </c>
    </row>
    <row r="1205" spans="1:14" ht="14.4" customHeight="1" x14ac:dyDescent="0.3">
      <c r="A1205" s="660" t="s">
        <v>572</v>
      </c>
      <c r="B1205" s="661" t="s">
        <v>573</v>
      </c>
      <c r="C1205" s="662" t="s">
        <v>588</v>
      </c>
      <c r="D1205" s="663" t="s">
        <v>3248</v>
      </c>
      <c r="E1205" s="662" t="s">
        <v>612</v>
      </c>
      <c r="F1205" s="663" t="s">
        <v>3252</v>
      </c>
      <c r="G1205" s="662" t="s">
        <v>625</v>
      </c>
      <c r="H1205" s="662" t="s">
        <v>3123</v>
      </c>
      <c r="I1205" s="662" t="s">
        <v>3124</v>
      </c>
      <c r="J1205" s="662" t="s">
        <v>3125</v>
      </c>
      <c r="K1205" s="662" t="s">
        <v>3126</v>
      </c>
      <c r="L1205" s="664">
        <v>59.89950934932935</v>
      </c>
      <c r="M1205" s="664">
        <v>2</v>
      </c>
      <c r="N1205" s="665">
        <v>119.7990186986587</v>
      </c>
    </row>
    <row r="1206" spans="1:14" ht="14.4" customHeight="1" x14ac:dyDescent="0.3">
      <c r="A1206" s="660" t="s">
        <v>572</v>
      </c>
      <c r="B1206" s="661" t="s">
        <v>573</v>
      </c>
      <c r="C1206" s="662" t="s">
        <v>588</v>
      </c>
      <c r="D1206" s="663" t="s">
        <v>3248</v>
      </c>
      <c r="E1206" s="662" t="s">
        <v>612</v>
      </c>
      <c r="F1206" s="663" t="s">
        <v>3252</v>
      </c>
      <c r="G1206" s="662" t="s">
        <v>625</v>
      </c>
      <c r="H1206" s="662" t="s">
        <v>3127</v>
      </c>
      <c r="I1206" s="662" t="s">
        <v>215</v>
      </c>
      <c r="J1206" s="662" t="s">
        <v>3128</v>
      </c>
      <c r="K1206" s="662"/>
      <c r="L1206" s="664">
        <v>134.08910926790276</v>
      </c>
      <c r="M1206" s="664">
        <v>5</v>
      </c>
      <c r="N1206" s="665">
        <v>670.44554633951373</v>
      </c>
    </row>
    <row r="1207" spans="1:14" ht="14.4" customHeight="1" x14ac:dyDescent="0.3">
      <c r="A1207" s="660" t="s">
        <v>572</v>
      </c>
      <c r="B1207" s="661" t="s">
        <v>573</v>
      </c>
      <c r="C1207" s="662" t="s">
        <v>588</v>
      </c>
      <c r="D1207" s="663" t="s">
        <v>3248</v>
      </c>
      <c r="E1207" s="662" t="s">
        <v>612</v>
      </c>
      <c r="F1207" s="663" t="s">
        <v>3252</v>
      </c>
      <c r="G1207" s="662" t="s">
        <v>625</v>
      </c>
      <c r="H1207" s="662" t="s">
        <v>2705</v>
      </c>
      <c r="I1207" s="662" t="s">
        <v>2706</v>
      </c>
      <c r="J1207" s="662" t="s">
        <v>2707</v>
      </c>
      <c r="K1207" s="662" t="s">
        <v>2708</v>
      </c>
      <c r="L1207" s="664">
        <v>782.5972714866873</v>
      </c>
      <c r="M1207" s="664">
        <v>33</v>
      </c>
      <c r="N1207" s="665">
        <v>25825.709959060681</v>
      </c>
    </row>
    <row r="1208" spans="1:14" ht="14.4" customHeight="1" x14ac:dyDescent="0.3">
      <c r="A1208" s="660" t="s">
        <v>572</v>
      </c>
      <c r="B1208" s="661" t="s">
        <v>573</v>
      </c>
      <c r="C1208" s="662" t="s">
        <v>588</v>
      </c>
      <c r="D1208" s="663" t="s">
        <v>3248</v>
      </c>
      <c r="E1208" s="662" t="s">
        <v>612</v>
      </c>
      <c r="F1208" s="663" t="s">
        <v>3252</v>
      </c>
      <c r="G1208" s="662" t="s">
        <v>625</v>
      </c>
      <c r="H1208" s="662" t="s">
        <v>1391</v>
      </c>
      <c r="I1208" s="662" t="s">
        <v>1391</v>
      </c>
      <c r="J1208" s="662" t="s">
        <v>1392</v>
      </c>
      <c r="K1208" s="662" t="s">
        <v>1393</v>
      </c>
      <c r="L1208" s="664">
        <v>758.80566742160488</v>
      </c>
      <c r="M1208" s="664">
        <v>78</v>
      </c>
      <c r="N1208" s="665">
        <v>59186.84205888518</v>
      </c>
    </row>
    <row r="1209" spans="1:14" ht="14.4" customHeight="1" x14ac:dyDescent="0.3">
      <c r="A1209" s="660" t="s">
        <v>572</v>
      </c>
      <c r="B1209" s="661" t="s">
        <v>573</v>
      </c>
      <c r="C1209" s="662" t="s">
        <v>588</v>
      </c>
      <c r="D1209" s="663" t="s">
        <v>3248</v>
      </c>
      <c r="E1209" s="662" t="s">
        <v>612</v>
      </c>
      <c r="F1209" s="663" t="s">
        <v>3252</v>
      </c>
      <c r="G1209" s="662" t="s">
        <v>625</v>
      </c>
      <c r="H1209" s="662" t="s">
        <v>1418</v>
      </c>
      <c r="I1209" s="662" t="s">
        <v>215</v>
      </c>
      <c r="J1209" s="662" t="s">
        <v>1419</v>
      </c>
      <c r="K1209" s="662"/>
      <c r="L1209" s="664">
        <v>432.02800000000008</v>
      </c>
      <c r="M1209" s="664">
        <v>5</v>
      </c>
      <c r="N1209" s="665">
        <v>2160.1400000000003</v>
      </c>
    </row>
    <row r="1210" spans="1:14" ht="14.4" customHeight="1" x14ac:dyDescent="0.3">
      <c r="A1210" s="660" t="s">
        <v>572</v>
      </c>
      <c r="B1210" s="661" t="s">
        <v>573</v>
      </c>
      <c r="C1210" s="662" t="s">
        <v>588</v>
      </c>
      <c r="D1210" s="663" t="s">
        <v>3248</v>
      </c>
      <c r="E1210" s="662" t="s">
        <v>612</v>
      </c>
      <c r="F1210" s="663" t="s">
        <v>3252</v>
      </c>
      <c r="G1210" s="662" t="s">
        <v>625</v>
      </c>
      <c r="H1210" s="662" t="s">
        <v>2729</v>
      </c>
      <c r="I1210" s="662" t="s">
        <v>2730</v>
      </c>
      <c r="J1210" s="662" t="s">
        <v>2731</v>
      </c>
      <c r="K1210" s="662" t="s">
        <v>2732</v>
      </c>
      <c r="L1210" s="664">
        <v>129.25</v>
      </c>
      <c r="M1210" s="664">
        <v>2</v>
      </c>
      <c r="N1210" s="665">
        <v>258.5</v>
      </c>
    </row>
    <row r="1211" spans="1:14" ht="14.4" customHeight="1" x14ac:dyDescent="0.3">
      <c r="A1211" s="660" t="s">
        <v>572</v>
      </c>
      <c r="B1211" s="661" t="s">
        <v>573</v>
      </c>
      <c r="C1211" s="662" t="s">
        <v>588</v>
      </c>
      <c r="D1211" s="663" t="s">
        <v>3248</v>
      </c>
      <c r="E1211" s="662" t="s">
        <v>612</v>
      </c>
      <c r="F1211" s="663" t="s">
        <v>3252</v>
      </c>
      <c r="G1211" s="662" t="s">
        <v>625</v>
      </c>
      <c r="H1211" s="662" t="s">
        <v>1430</v>
      </c>
      <c r="I1211" s="662" t="s">
        <v>1431</v>
      </c>
      <c r="J1211" s="662" t="s">
        <v>1428</v>
      </c>
      <c r="K1211" s="662" t="s">
        <v>1432</v>
      </c>
      <c r="L1211" s="664">
        <v>364.02449923192364</v>
      </c>
      <c r="M1211" s="664">
        <v>1</v>
      </c>
      <c r="N1211" s="665">
        <v>364.02449923192364</v>
      </c>
    </row>
    <row r="1212" spans="1:14" ht="14.4" customHeight="1" x14ac:dyDescent="0.3">
      <c r="A1212" s="660" t="s">
        <v>572</v>
      </c>
      <c r="B1212" s="661" t="s">
        <v>573</v>
      </c>
      <c r="C1212" s="662" t="s">
        <v>588</v>
      </c>
      <c r="D1212" s="663" t="s">
        <v>3248</v>
      </c>
      <c r="E1212" s="662" t="s">
        <v>612</v>
      </c>
      <c r="F1212" s="663" t="s">
        <v>3252</v>
      </c>
      <c r="G1212" s="662" t="s">
        <v>625</v>
      </c>
      <c r="H1212" s="662" t="s">
        <v>1441</v>
      </c>
      <c r="I1212" s="662" t="s">
        <v>1442</v>
      </c>
      <c r="J1212" s="662" t="s">
        <v>1443</v>
      </c>
      <c r="K1212" s="662" t="s">
        <v>1444</v>
      </c>
      <c r="L1212" s="664">
        <v>83.691113586400689</v>
      </c>
      <c r="M1212" s="664">
        <v>1.6789818000000001</v>
      </c>
      <c r="N1212" s="665">
        <v>140.51585653329948</v>
      </c>
    </row>
    <row r="1213" spans="1:14" ht="14.4" customHeight="1" x14ac:dyDescent="0.3">
      <c r="A1213" s="660" t="s">
        <v>572</v>
      </c>
      <c r="B1213" s="661" t="s">
        <v>573</v>
      </c>
      <c r="C1213" s="662" t="s">
        <v>588</v>
      </c>
      <c r="D1213" s="663" t="s">
        <v>3248</v>
      </c>
      <c r="E1213" s="662" t="s">
        <v>612</v>
      </c>
      <c r="F1213" s="663" t="s">
        <v>3252</v>
      </c>
      <c r="G1213" s="662" t="s">
        <v>625</v>
      </c>
      <c r="H1213" s="662" t="s">
        <v>1449</v>
      </c>
      <c r="I1213" s="662" t="s">
        <v>1450</v>
      </c>
      <c r="J1213" s="662" t="s">
        <v>1447</v>
      </c>
      <c r="K1213" s="662" t="s">
        <v>1451</v>
      </c>
      <c r="L1213" s="664">
        <v>1821.8104221613114</v>
      </c>
      <c r="M1213" s="664">
        <v>1.585</v>
      </c>
      <c r="N1213" s="665">
        <v>2887.5695191256787</v>
      </c>
    </row>
    <row r="1214" spans="1:14" ht="14.4" customHeight="1" x14ac:dyDescent="0.3">
      <c r="A1214" s="660" t="s">
        <v>572</v>
      </c>
      <c r="B1214" s="661" t="s">
        <v>573</v>
      </c>
      <c r="C1214" s="662" t="s">
        <v>588</v>
      </c>
      <c r="D1214" s="663" t="s">
        <v>3248</v>
      </c>
      <c r="E1214" s="662" t="s">
        <v>612</v>
      </c>
      <c r="F1214" s="663" t="s">
        <v>3252</v>
      </c>
      <c r="G1214" s="662" t="s">
        <v>625</v>
      </c>
      <c r="H1214" s="662" t="s">
        <v>1466</v>
      </c>
      <c r="I1214" s="662" t="s">
        <v>1466</v>
      </c>
      <c r="J1214" s="662" t="s">
        <v>1467</v>
      </c>
      <c r="K1214" s="662" t="s">
        <v>1468</v>
      </c>
      <c r="L1214" s="664">
        <v>350.89930651974572</v>
      </c>
      <c r="M1214" s="664">
        <v>3</v>
      </c>
      <c r="N1214" s="665">
        <v>1052.6979195592371</v>
      </c>
    </row>
    <row r="1215" spans="1:14" ht="14.4" customHeight="1" x14ac:dyDescent="0.3">
      <c r="A1215" s="660" t="s">
        <v>572</v>
      </c>
      <c r="B1215" s="661" t="s">
        <v>573</v>
      </c>
      <c r="C1215" s="662" t="s">
        <v>588</v>
      </c>
      <c r="D1215" s="663" t="s">
        <v>3248</v>
      </c>
      <c r="E1215" s="662" t="s">
        <v>612</v>
      </c>
      <c r="F1215" s="663" t="s">
        <v>3252</v>
      </c>
      <c r="G1215" s="662" t="s">
        <v>625</v>
      </c>
      <c r="H1215" s="662" t="s">
        <v>1474</v>
      </c>
      <c r="I1215" s="662" t="s">
        <v>1474</v>
      </c>
      <c r="J1215" s="662" t="s">
        <v>1475</v>
      </c>
      <c r="K1215" s="662" t="s">
        <v>1476</v>
      </c>
      <c r="L1215" s="664">
        <v>207</v>
      </c>
      <c r="M1215" s="664">
        <v>2.714</v>
      </c>
      <c r="N1215" s="665">
        <v>561.798</v>
      </c>
    </row>
    <row r="1216" spans="1:14" ht="14.4" customHeight="1" x14ac:dyDescent="0.3">
      <c r="A1216" s="660" t="s">
        <v>572</v>
      </c>
      <c r="B1216" s="661" t="s">
        <v>573</v>
      </c>
      <c r="C1216" s="662" t="s">
        <v>588</v>
      </c>
      <c r="D1216" s="663" t="s">
        <v>3248</v>
      </c>
      <c r="E1216" s="662" t="s">
        <v>612</v>
      </c>
      <c r="F1216" s="663" t="s">
        <v>3252</v>
      </c>
      <c r="G1216" s="662" t="s">
        <v>625</v>
      </c>
      <c r="H1216" s="662" t="s">
        <v>1481</v>
      </c>
      <c r="I1216" s="662" t="s">
        <v>1482</v>
      </c>
      <c r="J1216" s="662" t="s">
        <v>1483</v>
      </c>
      <c r="K1216" s="662" t="s">
        <v>1473</v>
      </c>
      <c r="L1216" s="664">
        <v>111.00023202495001</v>
      </c>
      <c r="M1216" s="664">
        <v>26.578999999999997</v>
      </c>
      <c r="N1216" s="665">
        <v>2950.2751669911459</v>
      </c>
    </row>
    <row r="1217" spans="1:14" ht="14.4" customHeight="1" x14ac:dyDescent="0.3">
      <c r="A1217" s="660" t="s">
        <v>572</v>
      </c>
      <c r="B1217" s="661" t="s">
        <v>573</v>
      </c>
      <c r="C1217" s="662" t="s">
        <v>588</v>
      </c>
      <c r="D1217" s="663" t="s">
        <v>3248</v>
      </c>
      <c r="E1217" s="662" t="s">
        <v>612</v>
      </c>
      <c r="F1217" s="663" t="s">
        <v>3252</v>
      </c>
      <c r="G1217" s="662" t="s">
        <v>625</v>
      </c>
      <c r="H1217" s="662" t="s">
        <v>1484</v>
      </c>
      <c r="I1217" s="662" t="s">
        <v>1485</v>
      </c>
      <c r="J1217" s="662" t="s">
        <v>1486</v>
      </c>
      <c r="K1217" s="662" t="s">
        <v>1487</v>
      </c>
      <c r="L1217" s="664">
        <v>100.54202830152799</v>
      </c>
      <c r="M1217" s="664">
        <v>7.2000459999999995</v>
      </c>
      <c r="N1217" s="665">
        <v>723.90722870430341</v>
      </c>
    </row>
    <row r="1218" spans="1:14" ht="14.4" customHeight="1" x14ac:dyDescent="0.3">
      <c r="A1218" s="660" t="s">
        <v>572</v>
      </c>
      <c r="B1218" s="661" t="s">
        <v>573</v>
      </c>
      <c r="C1218" s="662" t="s">
        <v>588</v>
      </c>
      <c r="D1218" s="663" t="s">
        <v>3248</v>
      </c>
      <c r="E1218" s="662" t="s">
        <v>612</v>
      </c>
      <c r="F1218" s="663" t="s">
        <v>3252</v>
      </c>
      <c r="G1218" s="662" t="s">
        <v>625</v>
      </c>
      <c r="H1218" s="662" t="s">
        <v>3129</v>
      </c>
      <c r="I1218" s="662" t="s">
        <v>3129</v>
      </c>
      <c r="J1218" s="662" t="s">
        <v>3130</v>
      </c>
      <c r="K1218" s="662" t="s">
        <v>3131</v>
      </c>
      <c r="L1218" s="664">
        <v>185.74000000000004</v>
      </c>
      <c r="M1218" s="664">
        <v>1</v>
      </c>
      <c r="N1218" s="665">
        <v>185.74000000000004</v>
      </c>
    </row>
    <row r="1219" spans="1:14" ht="14.4" customHeight="1" x14ac:dyDescent="0.3">
      <c r="A1219" s="660" t="s">
        <v>572</v>
      </c>
      <c r="B1219" s="661" t="s">
        <v>573</v>
      </c>
      <c r="C1219" s="662" t="s">
        <v>588</v>
      </c>
      <c r="D1219" s="663" t="s">
        <v>3248</v>
      </c>
      <c r="E1219" s="662" t="s">
        <v>612</v>
      </c>
      <c r="F1219" s="663" t="s">
        <v>3252</v>
      </c>
      <c r="G1219" s="662" t="s">
        <v>625</v>
      </c>
      <c r="H1219" s="662" t="s">
        <v>3132</v>
      </c>
      <c r="I1219" s="662" t="s">
        <v>215</v>
      </c>
      <c r="J1219" s="662" t="s">
        <v>3133</v>
      </c>
      <c r="K1219" s="662"/>
      <c r="L1219" s="664">
        <v>219.08691040726308</v>
      </c>
      <c r="M1219" s="664">
        <v>65</v>
      </c>
      <c r="N1219" s="665">
        <v>14240.649176472099</v>
      </c>
    </row>
    <row r="1220" spans="1:14" ht="14.4" customHeight="1" x14ac:dyDescent="0.3">
      <c r="A1220" s="660" t="s">
        <v>572</v>
      </c>
      <c r="B1220" s="661" t="s">
        <v>573</v>
      </c>
      <c r="C1220" s="662" t="s">
        <v>588</v>
      </c>
      <c r="D1220" s="663" t="s">
        <v>3248</v>
      </c>
      <c r="E1220" s="662" t="s">
        <v>612</v>
      </c>
      <c r="F1220" s="663" t="s">
        <v>3252</v>
      </c>
      <c r="G1220" s="662" t="s">
        <v>625</v>
      </c>
      <c r="H1220" s="662" t="s">
        <v>3134</v>
      </c>
      <c r="I1220" s="662" t="s">
        <v>215</v>
      </c>
      <c r="J1220" s="662" t="s">
        <v>3135</v>
      </c>
      <c r="K1220" s="662"/>
      <c r="L1220" s="664">
        <v>257.77666261202268</v>
      </c>
      <c r="M1220" s="664">
        <v>3</v>
      </c>
      <c r="N1220" s="665">
        <v>773.32998783606809</v>
      </c>
    </row>
    <row r="1221" spans="1:14" ht="14.4" customHeight="1" x14ac:dyDescent="0.3">
      <c r="A1221" s="660" t="s">
        <v>572</v>
      </c>
      <c r="B1221" s="661" t="s">
        <v>573</v>
      </c>
      <c r="C1221" s="662" t="s">
        <v>588</v>
      </c>
      <c r="D1221" s="663" t="s">
        <v>3248</v>
      </c>
      <c r="E1221" s="662" t="s">
        <v>612</v>
      </c>
      <c r="F1221" s="663" t="s">
        <v>3252</v>
      </c>
      <c r="G1221" s="662" t="s">
        <v>625</v>
      </c>
      <c r="H1221" s="662" t="s">
        <v>3136</v>
      </c>
      <c r="I1221" s="662" t="s">
        <v>215</v>
      </c>
      <c r="J1221" s="662" t="s">
        <v>3137</v>
      </c>
      <c r="K1221" s="662"/>
      <c r="L1221" s="664">
        <v>261.77981516136958</v>
      </c>
      <c r="M1221" s="664">
        <v>1</v>
      </c>
      <c r="N1221" s="665">
        <v>261.77981516136958</v>
      </c>
    </row>
    <row r="1222" spans="1:14" ht="14.4" customHeight="1" x14ac:dyDescent="0.3">
      <c r="A1222" s="660" t="s">
        <v>572</v>
      </c>
      <c r="B1222" s="661" t="s">
        <v>573</v>
      </c>
      <c r="C1222" s="662" t="s">
        <v>588</v>
      </c>
      <c r="D1222" s="663" t="s">
        <v>3248</v>
      </c>
      <c r="E1222" s="662" t="s">
        <v>612</v>
      </c>
      <c r="F1222" s="663" t="s">
        <v>3252</v>
      </c>
      <c r="G1222" s="662" t="s">
        <v>625</v>
      </c>
      <c r="H1222" s="662" t="s">
        <v>1541</v>
      </c>
      <c r="I1222" s="662" t="s">
        <v>1542</v>
      </c>
      <c r="J1222" s="662" t="s">
        <v>633</v>
      </c>
      <c r="K1222" s="662" t="s">
        <v>1543</v>
      </c>
      <c r="L1222" s="664">
        <v>30.011954661841855</v>
      </c>
      <c r="M1222" s="664">
        <v>2</v>
      </c>
      <c r="N1222" s="665">
        <v>60.023909323683711</v>
      </c>
    </row>
    <row r="1223" spans="1:14" ht="14.4" customHeight="1" x14ac:dyDescent="0.3">
      <c r="A1223" s="660" t="s">
        <v>572</v>
      </c>
      <c r="B1223" s="661" t="s">
        <v>573</v>
      </c>
      <c r="C1223" s="662" t="s">
        <v>588</v>
      </c>
      <c r="D1223" s="663" t="s">
        <v>3248</v>
      </c>
      <c r="E1223" s="662" t="s">
        <v>612</v>
      </c>
      <c r="F1223" s="663" t="s">
        <v>3252</v>
      </c>
      <c r="G1223" s="662" t="s">
        <v>625</v>
      </c>
      <c r="H1223" s="662" t="s">
        <v>2768</v>
      </c>
      <c r="I1223" s="662" t="s">
        <v>2768</v>
      </c>
      <c r="J1223" s="662" t="s">
        <v>2769</v>
      </c>
      <c r="K1223" s="662" t="s">
        <v>2770</v>
      </c>
      <c r="L1223" s="664">
        <v>1107.5100311750248</v>
      </c>
      <c r="M1223" s="664">
        <v>92.817431099999993</v>
      </c>
      <c r="N1223" s="665">
        <v>102796.23601114671</v>
      </c>
    </row>
    <row r="1224" spans="1:14" ht="14.4" customHeight="1" x14ac:dyDescent="0.3">
      <c r="A1224" s="660" t="s">
        <v>572</v>
      </c>
      <c r="B1224" s="661" t="s">
        <v>573</v>
      </c>
      <c r="C1224" s="662" t="s">
        <v>588</v>
      </c>
      <c r="D1224" s="663" t="s">
        <v>3248</v>
      </c>
      <c r="E1224" s="662" t="s">
        <v>612</v>
      </c>
      <c r="F1224" s="663" t="s">
        <v>3252</v>
      </c>
      <c r="G1224" s="662" t="s">
        <v>625</v>
      </c>
      <c r="H1224" s="662" t="s">
        <v>1570</v>
      </c>
      <c r="I1224" s="662" t="s">
        <v>215</v>
      </c>
      <c r="J1224" s="662" t="s">
        <v>1571</v>
      </c>
      <c r="K1224" s="662" t="s">
        <v>1572</v>
      </c>
      <c r="L1224" s="664">
        <v>6727.8404999999993</v>
      </c>
      <c r="M1224" s="664">
        <v>120</v>
      </c>
      <c r="N1224" s="665">
        <v>807340.85999999987</v>
      </c>
    </row>
    <row r="1225" spans="1:14" ht="14.4" customHeight="1" x14ac:dyDescent="0.3">
      <c r="A1225" s="660" t="s">
        <v>572</v>
      </c>
      <c r="B1225" s="661" t="s">
        <v>573</v>
      </c>
      <c r="C1225" s="662" t="s">
        <v>588</v>
      </c>
      <c r="D1225" s="663" t="s">
        <v>3248</v>
      </c>
      <c r="E1225" s="662" t="s">
        <v>612</v>
      </c>
      <c r="F1225" s="663" t="s">
        <v>3252</v>
      </c>
      <c r="G1225" s="662" t="s">
        <v>625</v>
      </c>
      <c r="H1225" s="662" t="s">
        <v>2783</v>
      </c>
      <c r="I1225" s="662" t="s">
        <v>2783</v>
      </c>
      <c r="J1225" s="662" t="s">
        <v>2784</v>
      </c>
      <c r="K1225" s="662" t="s">
        <v>2785</v>
      </c>
      <c r="L1225" s="664">
        <v>59583.624785682172</v>
      </c>
      <c r="M1225" s="664">
        <v>11.953624999999999</v>
      </c>
      <c r="N1225" s="665">
        <v>712240.30682874995</v>
      </c>
    </row>
    <row r="1226" spans="1:14" ht="14.4" customHeight="1" x14ac:dyDescent="0.3">
      <c r="A1226" s="660" t="s">
        <v>572</v>
      </c>
      <c r="B1226" s="661" t="s">
        <v>573</v>
      </c>
      <c r="C1226" s="662" t="s">
        <v>588</v>
      </c>
      <c r="D1226" s="663" t="s">
        <v>3248</v>
      </c>
      <c r="E1226" s="662" t="s">
        <v>612</v>
      </c>
      <c r="F1226" s="663" t="s">
        <v>3252</v>
      </c>
      <c r="G1226" s="662" t="s">
        <v>625</v>
      </c>
      <c r="H1226" s="662" t="s">
        <v>2790</v>
      </c>
      <c r="I1226" s="662" t="s">
        <v>215</v>
      </c>
      <c r="J1226" s="662" t="s">
        <v>2791</v>
      </c>
      <c r="K1226" s="662" t="s">
        <v>2792</v>
      </c>
      <c r="L1226" s="664">
        <v>414.58</v>
      </c>
      <c r="M1226" s="664">
        <v>4</v>
      </c>
      <c r="N1226" s="665">
        <v>1658.32</v>
      </c>
    </row>
    <row r="1227" spans="1:14" ht="14.4" customHeight="1" x14ac:dyDescent="0.3">
      <c r="A1227" s="660" t="s">
        <v>572</v>
      </c>
      <c r="B1227" s="661" t="s">
        <v>573</v>
      </c>
      <c r="C1227" s="662" t="s">
        <v>588</v>
      </c>
      <c r="D1227" s="663" t="s">
        <v>3248</v>
      </c>
      <c r="E1227" s="662" t="s">
        <v>612</v>
      </c>
      <c r="F1227" s="663" t="s">
        <v>3252</v>
      </c>
      <c r="G1227" s="662" t="s">
        <v>625</v>
      </c>
      <c r="H1227" s="662" t="s">
        <v>3138</v>
      </c>
      <c r="I1227" s="662" t="s">
        <v>215</v>
      </c>
      <c r="J1227" s="662" t="s">
        <v>3139</v>
      </c>
      <c r="K1227" s="662"/>
      <c r="L1227" s="664">
        <v>173.42176880208342</v>
      </c>
      <c r="M1227" s="664">
        <v>11</v>
      </c>
      <c r="N1227" s="665">
        <v>1907.6394568229175</v>
      </c>
    </row>
    <row r="1228" spans="1:14" ht="14.4" customHeight="1" x14ac:dyDescent="0.3">
      <c r="A1228" s="660" t="s">
        <v>572</v>
      </c>
      <c r="B1228" s="661" t="s">
        <v>573</v>
      </c>
      <c r="C1228" s="662" t="s">
        <v>588</v>
      </c>
      <c r="D1228" s="663" t="s">
        <v>3248</v>
      </c>
      <c r="E1228" s="662" t="s">
        <v>612</v>
      </c>
      <c r="F1228" s="663" t="s">
        <v>3252</v>
      </c>
      <c r="G1228" s="662" t="s">
        <v>625</v>
      </c>
      <c r="H1228" s="662" t="s">
        <v>3140</v>
      </c>
      <c r="I1228" s="662" t="s">
        <v>3141</v>
      </c>
      <c r="J1228" s="662" t="s">
        <v>3142</v>
      </c>
      <c r="K1228" s="662" t="s">
        <v>3143</v>
      </c>
      <c r="L1228" s="664">
        <v>2323.6813989560151</v>
      </c>
      <c r="M1228" s="664">
        <v>122</v>
      </c>
      <c r="N1228" s="665">
        <v>283489.13067263382</v>
      </c>
    </row>
    <row r="1229" spans="1:14" ht="14.4" customHeight="1" x14ac:dyDescent="0.3">
      <c r="A1229" s="660" t="s">
        <v>572</v>
      </c>
      <c r="B1229" s="661" t="s">
        <v>573</v>
      </c>
      <c r="C1229" s="662" t="s">
        <v>588</v>
      </c>
      <c r="D1229" s="663" t="s">
        <v>3248</v>
      </c>
      <c r="E1229" s="662" t="s">
        <v>612</v>
      </c>
      <c r="F1229" s="663" t="s">
        <v>3252</v>
      </c>
      <c r="G1229" s="662" t="s">
        <v>625</v>
      </c>
      <c r="H1229" s="662" t="s">
        <v>2802</v>
      </c>
      <c r="I1229" s="662" t="s">
        <v>215</v>
      </c>
      <c r="J1229" s="662" t="s">
        <v>2803</v>
      </c>
      <c r="K1229" s="662" t="s">
        <v>2804</v>
      </c>
      <c r="L1229" s="664">
        <v>30.26</v>
      </c>
      <c r="M1229" s="664">
        <v>6</v>
      </c>
      <c r="N1229" s="665">
        <v>181.56</v>
      </c>
    </row>
    <row r="1230" spans="1:14" ht="14.4" customHeight="1" x14ac:dyDescent="0.3">
      <c r="A1230" s="660" t="s">
        <v>572</v>
      </c>
      <c r="B1230" s="661" t="s">
        <v>573</v>
      </c>
      <c r="C1230" s="662" t="s">
        <v>588</v>
      </c>
      <c r="D1230" s="663" t="s">
        <v>3248</v>
      </c>
      <c r="E1230" s="662" t="s">
        <v>612</v>
      </c>
      <c r="F1230" s="663" t="s">
        <v>3252</v>
      </c>
      <c r="G1230" s="662" t="s">
        <v>625</v>
      </c>
      <c r="H1230" s="662" t="s">
        <v>2805</v>
      </c>
      <c r="I1230" s="662" t="s">
        <v>2805</v>
      </c>
      <c r="J1230" s="662" t="s">
        <v>855</v>
      </c>
      <c r="K1230" s="662" t="s">
        <v>2806</v>
      </c>
      <c r="L1230" s="664">
        <v>180.74999871375897</v>
      </c>
      <c r="M1230" s="664">
        <v>2</v>
      </c>
      <c r="N1230" s="665">
        <v>361.49999742751794</v>
      </c>
    </row>
    <row r="1231" spans="1:14" ht="14.4" customHeight="1" x14ac:dyDescent="0.3">
      <c r="A1231" s="660" t="s">
        <v>572</v>
      </c>
      <c r="B1231" s="661" t="s">
        <v>573</v>
      </c>
      <c r="C1231" s="662" t="s">
        <v>588</v>
      </c>
      <c r="D1231" s="663" t="s">
        <v>3248</v>
      </c>
      <c r="E1231" s="662" t="s">
        <v>612</v>
      </c>
      <c r="F1231" s="663" t="s">
        <v>3252</v>
      </c>
      <c r="G1231" s="662" t="s">
        <v>625</v>
      </c>
      <c r="H1231" s="662" t="s">
        <v>1634</v>
      </c>
      <c r="I1231" s="662" t="s">
        <v>1634</v>
      </c>
      <c r="J1231" s="662" t="s">
        <v>1475</v>
      </c>
      <c r="K1231" s="662" t="s">
        <v>1635</v>
      </c>
      <c r="L1231" s="664">
        <v>207.00007187499025</v>
      </c>
      <c r="M1231" s="664">
        <v>2.0253918999999998</v>
      </c>
      <c r="N1231" s="665">
        <v>419.25626887502301</v>
      </c>
    </row>
    <row r="1232" spans="1:14" ht="14.4" customHeight="1" x14ac:dyDescent="0.3">
      <c r="A1232" s="660" t="s">
        <v>572</v>
      </c>
      <c r="B1232" s="661" t="s">
        <v>573</v>
      </c>
      <c r="C1232" s="662" t="s">
        <v>588</v>
      </c>
      <c r="D1232" s="663" t="s">
        <v>3248</v>
      </c>
      <c r="E1232" s="662" t="s">
        <v>612</v>
      </c>
      <c r="F1232" s="663" t="s">
        <v>3252</v>
      </c>
      <c r="G1232" s="662" t="s">
        <v>625</v>
      </c>
      <c r="H1232" s="662" t="s">
        <v>1636</v>
      </c>
      <c r="I1232" s="662" t="s">
        <v>1636</v>
      </c>
      <c r="J1232" s="662" t="s">
        <v>1475</v>
      </c>
      <c r="K1232" s="662" t="s">
        <v>1637</v>
      </c>
      <c r="L1232" s="664">
        <v>321.99985702167822</v>
      </c>
      <c r="M1232" s="664">
        <v>7.4737572999999999</v>
      </c>
      <c r="N1232" s="665">
        <v>2406.5487820147237</v>
      </c>
    </row>
    <row r="1233" spans="1:14" ht="14.4" customHeight="1" x14ac:dyDescent="0.3">
      <c r="A1233" s="660" t="s">
        <v>572</v>
      </c>
      <c r="B1233" s="661" t="s">
        <v>573</v>
      </c>
      <c r="C1233" s="662" t="s">
        <v>588</v>
      </c>
      <c r="D1233" s="663" t="s">
        <v>3248</v>
      </c>
      <c r="E1233" s="662" t="s">
        <v>612</v>
      </c>
      <c r="F1233" s="663" t="s">
        <v>3252</v>
      </c>
      <c r="G1233" s="662" t="s">
        <v>625</v>
      </c>
      <c r="H1233" s="662" t="s">
        <v>2812</v>
      </c>
      <c r="I1233" s="662" t="s">
        <v>2812</v>
      </c>
      <c r="J1233" s="662" t="s">
        <v>676</v>
      </c>
      <c r="K1233" s="662" t="s">
        <v>2813</v>
      </c>
      <c r="L1233" s="664">
        <v>57.279576392525655</v>
      </c>
      <c r="M1233" s="664">
        <v>6</v>
      </c>
      <c r="N1233" s="665">
        <v>343.67745835515393</v>
      </c>
    </row>
    <row r="1234" spans="1:14" ht="14.4" customHeight="1" x14ac:dyDescent="0.3">
      <c r="A1234" s="660" t="s">
        <v>572</v>
      </c>
      <c r="B1234" s="661" t="s">
        <v>573</v>
      </c>
      <c r="C1234" s="662" t="s">
        <v>588</v>
      </c>
      <c r="D1234" s="663" t="s">
        <v>3248</v>
      </c>
      <c r="E1234" s="662" t="s">
        <v>612</v>
      </c>
      <c r="F1234" s="663" t="s">
        <v>3252</v>
      </c>
      <c r="G1234" s="662" t="s">
        <v>625</v>
      </c>
      <c r="H1234" s="662" t="s">
        <v>1645</v>
      </c>
      <c r="I1234" s="662" t="s">
        <v>1645</v>
      </c>
      <c r="J1234" s="662" t="s">
        <v>1646</v>
      </c>
      <c r="K1234" s="662" t="s">
        <v>1647</v>
      </c>
      <c r="L1234" s="664">
        <v>4311.2762317182205</v>
      </c>
      <c r="M1234" s="664">
        <v>55</v>
      </c>
      <c r="N1234" s="665">
        <v>237120.19274450213</v>
      </c>
    </row>
    <row r="1235" spans="1:14" ht="14.4" customHeight="1" x14ac:dyDescent="0.3">
      <c r="A1235" s="660" t="s">
        <v>572</v>
      </c>
      <c r="B1235" s="661" t="s">
        <v>573</v>
      </c>
      <c r="C1235" s="662" t="s">
        <v>588</v>
      </c>
      <c r="D1235" s="663" t="s">
        <v>3248</v>
      </c>
      <c r="E1235" s="662" t="s">
        <v>612</v>
      </c>
      <c r="F1235" s="663" t="s">
        <v>3252</v>
      </c>
      <c r="G1235" s="662" t="s">
        <v>625</v>
      </c>
      <c r="H1235" s="662" t="s">
        <v>1648</v>
      </c>
      <c r="I1235" s="662" t="s">
        <v>215</v>
      </c>
      <c r="J1235" s="662" t="s">
        <v>1649</v>
      </c>
      <c r="K1235" s="662"/>
      <c r="L1235" s="664">
        <v>29.22815192370372</v>
      </c>
      <c r="M1235" s="664">
        <v>11</v>
      </c>
      <c r="N1235" s="665">
        <v>321.50967116074094</v>
      </c>
    </row>
    <row r="1236" spans="1:14" ht="14.4" customHeight="1" x14ac:dyDescent="0.3">
      <c r="A1236" s="660" t="s">
        <v>572</v>
      </c>
      <c r="B1236" s="661" t="s">
        <v>573</v>
      </c>
      <c r="C1236" s="662" t="s">
        <v>588</v>
      </c>
      <c r="D1236" s="663" t="s">
        <v>3248</v>
      </c>
      <c r="E1236" s="662" t="s">
        <v>612</v>
      </c>
      <c r="F1236" s="663" t="s">
        <v>3252</v>
      </c>
      <c r="G1236" s="662" t="s">
        <v>625</v>
      </c>
      <c r="H1236" s="662" t="s">
        <v>2816</v>
      </c>
      <c r="I1236" s="662" t="s">
        <v>215</v>
      </c>
      <c r="J1236" s="662" t="s">
        <v>2817</v>
      </c>
      <c r="K1236" s="662"/>
      <c r="L1236" s="664">
        <v>37.349559057039237</v>
      </c>
      <c r="M1236" s="664">
        <v>5</v>
      </c>
      <c r="N1236" s="665">
        <v>186.74779528519619</v>
      </c>
    </row>
    <row r="1237" spans="1:14" ht="14.4" customHeight="1" x14ac:dyDescent="0.3">
      <c r="A1237" s="660" t="s">
        <v>572</v>
      </c>
      <c r="B1237" s="661" t="s">
        <v>573</v>
      </c>
      <c r="C1237" s="662" t="s">
        <v>588</v>
      </c>
      <c r="D1237" s="663" t="s">
        <v>3248</v>
      </c>
      <c r="E1237" s="662" t="s">
        <v>612</v>
      </c>
      <c r="F1237" s="663" t="s">
        <v>3252</v>
      </c>
      <c r="G1237" s="662" t="s">
        <v>625</v>
      </c>
      <c r="H1237" s="662" t="s">
        <v>3144</v>
      </c>
      <c r="I1237" s="662" t="s">
        <v>215</v>
      </c>
      <c r="J1237" s="662" t="s">
        <v>3145</v>
      </c>
      <c r="K1237" s="662"/>
      <c r="L1237" s="664">
        <v>162.19456596252823</v>
      </c>
      <c r="M1237" s="664">
        <v>4</v>
      </c>
      <c r="N1237" s="665">
        <v>648.77826385011292</v>
      </c>
    </row>
    <row r="1238" spans="1:14" ht="14.4" customHeight="1" x14ac:dyDescent="0.3">
      <c r="A1238" s="660" t="s">
        <v>572</v>
      </c>
      <c r="B1238" s="661" t="s">
        <v>573</v>
      </c>
      <c r="C1238" s="662" t="s">
        <v>588</v>
      </c>
      <c r="D1238" s="663" t="s">
        <v>3248</v>
      </c>
      <c r="E1238" s="662" t="s">
        <v>612</v>
      </c>
      <c r="F1238" s="663" t="s">
        <v>3252</v>
      </c>
      <c r="G1238" s="662" t="s">
        <v>625</v>
      </c>
      <c r="H1238" s="662" t="s">
        <v>1659</v>
      </c>
      <c r="I1238" s="662" t="s">
        <v>215</v>
      </c>
      <c r="J1238" s="662" t="s">
        <v>1660</v>
      </c>
      <c r="K1238" s="662" t="s">
        <v>1661</v>
      </c>
      <c r="L1238" s="664">
        <v>82.763779855867512</v>
      </c>
      <c r="M1238" s="664">
        <v>3</v>
      </c>
      <c r="N1238" s="665">
        <v>248.29133956760253</v>
      </c>
    </row>
    <row r="1239" spans="1:14" ht="14.4" customHeight="1" x14ac:dyDescent="0.3">
      <c r="A1239" s="660" t="s">
        <v>572</v>
      </c>
      <c r="B1239" s="661" t="s">
        <v>573</v>
      </c>
      <c r="C1239" s="662" t="s">
        <v>588</v>
      </c>
      <c r="D1239" s="663" t="s">
        <v>3248</v>
      </c>
      <c r="E1239" s="662" t="s">
        <v>612</v>
      </c>
      <c r="F1239" s="663" t="s">
        <v>3252</v>
      </c>
      <c r="G1239" s="662" t="s">
        <v>625</v>
      </c>
      <c r="H1239" s="662" t="s">
        <v>1665</v>
      </c>
      <c r="I1239" s="662" t="s">
        <v>1665</v>
      </c>
      <c r="J1239" s="662" t="s">
        <v>1666</v>
      </c>
      <c r="K1239" s="662" t="s">
        <v>1667</v>
      </c>
      <c r="L1239" s="664">
        <v>42.23998590442509</v>
      </c>
      <c r="M1239" s="664">
        <v>15</v>
      </c>
      <c r="N1239" s="665">
        <v>633.59978856637633</v>
      </c>
    </row>
    <row r="1240" spans="1:14" ht="14.4" customHeight="1" x14ac:dyDescent="0.3">
      <c r="A1240" s="660" t="s">
        <v>572</v>
      </c>
      <c r="B1240" s="661" t="s">
        <v>573</v>
      </c>
      <c r="C1240" s="662" t="s">
        <v>588</v>
      </c>
      <c r="D1240" s="663" t="s">
        <v>3248</v>
      </c>
      <c r="E1240" s="662" t="s">
        <v>612</v>
      </c>
      <c r="F1240" s="663" t="s">
        <v>3252</v>
      </c>
      <c r="G1240" s="662" t="s">
        <v>625</v>
      </c>
      <c r="H1240" s="662" t="s">
        <v>1670</v>
      </c>
      <c r="I1240" s="662" t="s">
        <v>1670</v>
      </c>
      <c r="J1240" s="662" t="s">
        <v>1671</v>
      </c>
      <c r="K1240" s="662" t="s">
        <v>1672</v>
      </c>
      <c r="L1240" s="664">
        <v>409.18980694723842</v>
      </c>
      <c r="M1240" s="664">
        <v>3</v>
      </c>
      <c r="N1240" s="665">
        <v>1227.5694208417153</v>
      </c>
    </row>
    <row r="1241" spans="1:14" ht="14.4" customHeight="1" x14ac:dyDescent="0.3">
      <c r="A1241" s="660" t="s">
        <v>572</v>
      </c>
      <c r="B1241" s="661" t="s">
        <v>573</v>
      </c>
      <c r="C1241" s="662" t="s">
        <v>588</v>
      </c>
      <c r="D1241" s="663" t="s">
        <v>3248</v>
      </c>
      <c r="E1241" s="662" t="s">
        <v>612</v>
      </c>
      <c r="F1241" s="663" t="s">
        <v>3252</v>
      </c>
      <c r="G1241" s="662" t="s">
        <v>625</v>
      </c>
      <c r="H1241" s="662" t="s">
        <v>1679</v>
      </c>
      <c r="I1241" s="662" t="s">
        <v>1679</v>
      </c>
      <c r="J1241" s="662" t="s">
        <v>1680</v>
      </c>
      <c r="K1241" s="662" t="s">
        <v>1681</v>
      </c>
      <c r="L1241" s="664">
        <v>162.52999528158441</v>
      </c>
      <c r="M1241" s="664">
        <v>1</v>
      </c>
      <c r="N1241" s="665">
        <v>162.52999528158441</v>
      </c>
    </row>
    <row r="1242" spans="1:14" ht="14.4" customHeight="1" x14ac:dyDescent="0.3">
      <c r="A1242" s="660" t="s">
        <v>572</v>
      </c>
      <c r="B1242" s="661" t="s">
        <v>573</v>
      </c>
      <c r="C1242" s="662" t="s">
        <v>588</v>
      </c>
      <c r="D1242" s="663" t="s">
        <v>3248</v>
      </c>
      <c r="E1242" s="662" t="s">
        <v>612</v>
      </c>
      <c r="F1242" s="663" t="s">
        <v>3252</v>
      </c>
      <c r="G1242" s="662" t="s">
        <v>625</v>
      </c>
      <c r="H1242" s="662" t="s">
        <v>1682</v>
      </c>
      <c r="I1242" s="662" t="s">
        <v>1683</v>
      </c>
      <c r="J1242" s="662" t="s">
        <v>1680</v>
      </c>
      <c r="K1242" s="662" t="s">
        <v>1684</v>
      </c>
      <c r="L1242" s="664">
        <v>112.94787000660024</v>
      </c>
      <c r="M1242" s="664">
        <v>0.67928500000000003</v>
      </c>
      <c r="N1242" s="665">
        <v>76.723793877433451</v>
      </c>
    </row>
    <row r="1243" spans="1:14" ht="14.4" customHeight="1" x14ac:dyDescent="0.3">
      <c r="A1243" s="660" t="s">
        <v>572</v>
      </c>
      <c r="B1243" s="661" t="s">
        <v>573</v>
      </c>
      <c r="C1243" s="662" t="s">
        <v>588</v>
      </c>
      <c r="D1243" s="663" t="s">
        <v>3248</v>
      </c>
      <c r="E1243" s="662" t="s">
        <v>612</v>
      </c>
      <c r="F1243" s="663" t="s">
        <v>3252</v>
      </c>
      <c r="G1243" s="662" t="s">
        <v>625</v>
      </c>
      <c r="H1243" s="662" t="s">
        <v>1685</v>
      </c>
      <c r="I1243" s="662" t="s">
        <v>1686</v>
      </c>
      <c r="J1243" s="662" t="s">
        <v>1680</v>
      </c>
      <c r="K1243" s="662" t="s">
        <v>1687</v>
      </c>
      <c r="L1243" s="664">
        <v>360.85319495866992</v>
      </c>
      <c r="M1243" s="664">
        <v>5.6000000000000001E-2</v>
      </c>
      <c r="N1243" s="665">
        <v>20.207778917685516</v>
      </c>
    </row>
    <row r="1244" spans="1:14" ht="14.4" customHeight="1" x14ac:dyDescent="0.3">
      <c r="A1244" s="660" t="s">
        <v>572</v>
      </c>
      <c r="B1244" s="661" t="s">
        <v>573</v>
      </c>
      <c r="C1244" s="662" t="s">
        <v>588</v>
      </c>
      <c r="D1244" s="663" t="s">
        <v>3248</v>
      </c>
      <c r="E1244" s="662" t="s">
        <v>612</v>
      </c>
      <c r="F1244" s="663" t="s">
        <v>3252</v>
      </c>
      <c r="G1244" s="662" t="s">
        <v>625</v>
      </c>
      <c r="H1244" s="662" t="s">
        <v>1688</v>
      </c>
      <c r="I1244" s="662" t="s">
        <v>1688</v>
      </c>
      <c r="J1244" s="662" t="s">
        <v>1689</v>
      </c>
      <c r="K1244" s="662" t="s">
        <v>1690</v>
      </c>
      <c r="L1244" s="664">
        <v>89.86999999999999</v>
      </c>
      <c r="M1244" s="664">
        <v>1</v>
      </c>
      <c r="N1244" s="665">
        <v>89.86999999999999</v>
      </c>
    </row>
    <row r="1245" spans="1:14" ht="14.4" customHeight="1" x14ac:dyDescent="0.3">
      <c r="A1245" s="660" t="s">
        <v>572</v>
      </c>
      <c r="B1245" s="661" t="s">
        <v>573</v>
      </c>
      <c r="C1245" s="662" t="s">
        <v>588</v>
      </c>
      <c r="D1245" s="663" t="s">
        <v>3248</v>
      </c>
      <c r="E1245" s="662" t="s">
        <v>612</v>
      </c>
      <c r="F1245" s="663" t="s">
        <v>3252</v>
      </c>
      <c r="G1245" s="662" t="s">
        <v>625</v>
      </c>
      <c r="H1245" s="662" t="s">
        <v>2838</v>
      </c>
      <c r="I1245" s="662" t="s">
        <v>2839</v>
      </c>
      <c r="J1245" s="662" t="s">
        <v>1483</v>
      </c>
      <c r="K1245" s="662" t="s">
        <v>2840</v>
      </c>
      <c r="L1245" s="664">
        <v>246.93913725399997</v>
      </c>
      <c r="M1245" s="664">
        <v>5.6629999999999985</v>
      </c>
      <c r="N1245" s="665">
        <v>1398.4163342694014</v>
      </c>
    </row>
    <row r="1246" spans="1:14" ht="14.4" customHeight="1" x14ac:dyDescent="0.3">
      <c r="A1246" s="660" t="s">
        <v>572</v>
      </c>
      <c r="B1246" s="661" t="s">
        <v>573</v>
      </c>
      <c r="C1246" s="662" t="s">
        <v>588</v>
      </c>
      <c r="D1246" s="663" t="s">
        <v>3248</v>
      </c>
      <c r="E1246" s="662" t="s">
        <v>612</v>
      </c>
      <c r="F1246" s="663" t="s">
        <v>3252</v>
      </c>
      <c r="G1246" s="662" t="s">
        <v>625</v>
      </c>
      <c r="H1246" s="662" t="s">
        <v>1701</v>
      </c>
      <c r="I1246" s="662" t="s">
        <v>215</v>
      </c>
      <c r="J1246" s="662" t="s">
        <v>1702</v>
      </c>
      <c r="K1246" s="662"/>
      <c r="L1246" s="664">
        <v>86.625999999999991</v>
      </c>
      <c r="M1246" s="664">
        <v>2</v>
      </c>
      <c r="N1246" s="665">
        <v>173.25199999999998</v>
      </c>
    </row>
    <row r="1247" spans="1:14" ht="14.4" customHeight="1" x14ac:dyDescent="0.3">
      <c r="A1247" s="660" t="s">
        <v>572</v>
      </c>
      <c r="B1247" s="661" t="s">
        <v>573</v>
      </c>
      <c r="C1247" s="662" t="s">
        <v>588</v>
      </c>
      <c r="D1247" s="663" t="s">
        <v>3248</v>
      </c>
      <c r="E1247" s="662" t="s">
        <v>612</v>
      </c>
      <c r="F1247" s="663" t="s">
        <v>3252</v>
      </c>
      <c r="G1247" s="662" t="s">
        <v>625</v>
      </c>
      <c r="H1247" s="662" t="s">
        <v>2847</v>
      </c>
      <c r="I1247" s="662" t="s">
        <v>215</v>
      </c>
      <c r="J1247" s="662" t="s">
        <v>2848</v>
      </c>
      <c r="K1247" s="662"/>
      <c r="L1247" s="664">
        <v>35.753291657973925</v>
      </c>
      <c r="M1247" s="664">
        <v>9</v>
      </c>
      <c r="N1247" s="665">
        <v>321.77962492176533</v>
      </c>
    </row>
    <row r="1248" spans="1:14" ht="14.4" customHeight="1" x14ac:dyDescent="0.3">
      <c r="A1248" s="660" t="s">
        <v>572</v>
      </c>
      <c r="B1248" s="661" t="s">
        <v>573</v>
      </c>
      <c r="C1248" s="662" t="s">
        <v>588</v>
      </c>
      <c r="D1248" s="663" t="s">
        <v>3248</v>
      </c>
      <c r="E1248" s="662" t="s">
        <v>612</v>
      </c>
      <c r="F1248" s="663" t="s">
        <v>3252</v>
      </c>
      <c r="G1248" s="662" t="s">
        <v>625</v>
      </c>
      <c r="H1248" s="662" t="s">
        <v>3146</v>
      </c>
      <c r="I1248" s="662" t="s">
        <v>215</v>
      </c>
      <c r="J1248" s="662" t="s">
        <v>3147</v>
      </c>
      <c r="K1248" s="662"/>
      <c r="L1248" s="664">
        <v>229.90651056959965</v>
      </c>
      <c r="M1248" s="664">
        <v>3</v>
      </c>
      <c r="N1248" s="665">
        <v>689.71953170879897</v>
      </c>
    </row>
    <row r="1249" spans="1:14" ht="14.4" customHeight="1" x14ac:dyDescent="0.3">
      <c r="A1249" s="660" t="s">
        <v>572</v>
      </c>
      <c r="B1249" s="661" t="s">
        <v>573</v>
      </c>
      <c r="C1249" s="662" t="s">
        <v>588</v>
      </c>
      <c r="D1249" s="663" t="s">
        <v>3248</v>
      </c>
      <c r="E1249" s="662" t="s">
        <v>612</v>
      </c>
      <c r="F1249" s="663" t="s">
        <v>3252</v>
      </c>
      <c r="G1249" s="662" t="s">
        <v>625</v>
      </c>
      <c r="H1249" s="662" t="s">
        <v>3148</v>
      </c>
      <c r="I1249" s="662" t="s">
        <v>215</v>
      </c>
      <c r="J1249" s="662" t="s">
        <v>3149</v>
      </c>
      <c r="K1249" s="662" t="s">
        <v>3150</v>
      </c>
      <c r="L1249" s="664">
        <v>2975.5559999999996</v>
      </c>
      <c r="M1249" s="664">
        <v>5</v>
      </c>
      <c r="N1249" s="665">
        <v>14877.779999999999</v>
      </c>
    </row>
    <row r="1250" spans="1:14" ht="14.4" customHeight="1" x14ac:dyDescent="0.3">
      <c r="A1250" s="660" t="s">
        <v>572</v>
      </c>
      <c r="B1250" s="661" t="s">
        <v>573</v>
      </c>
      <c r="C1250" s="662" t="s">
        <v>588</v>
      </c>
      <c r="D1250" s="663" t="s">
        <v>3248</v>
      </c>
      <c r="E1250" s="662" t="s">
        <v>612</v>
      </c>
      <c r="F1250" s="663" t="s">
        <v>3252</v>
      </c>
      <c r="G1250" s="662" t="s">
        <v>625</v>
      </c>
      <c r="H1250" s="662" t="s">
        <v>1726</v>
      </c>
      <c r="I1250" s="662" t="s">
        <v>1726</v>
      </c>
      <c r="J1250" s="662" t="s">
        <v>1727</v>
      </c>
      <c r="K1250" s="662" t="s">
        <v>1728</v>
      </c>
      <c r="L1250" s="664">
        <v>959.44857994802851</v>
      </c>
      <c r="M1250" s="664">
        <v>4</v>
      </c>
      <c r="N1250" s="665">
        <v>3837.794319792114</v>
      </c>
    </row>
    <row r="1251" spans="1:14" ht="14.4" customHeight="1" x14ac:dyDescent="0.3">
      <c r="A1251" s="660" t="s">
        <v>572</v>
      </c>
      <c r="B1251" s="661" t="s">
        <v>573</v>
      </c>
      <c r="C1251" s="662" t="s">
        <v>588</v>
      </c>
      <c r="D1251" s="663" t="s">
        <v>3248</v>
      </c>
      <c r="E1251" s="662" t="s">
        <v>612</v>
      </c>
      <c r="F1251" s="663" t="s">
        <v>3252</v>
      </c>
      <c r="G1251" s="662" t="s">
        <v>625</v>
      </c>
      <c r="H1251" s="662" t="s">
        <v>1729</v>
      </c>
      <c r="I1251" s="662" t="s">
        <v>1729</v>
      </c>
      <c r="J1251" s="662" t="s">
        <v>1730</v>
      </c>
      <c r="K1251" s="662" t="s">
        <v>1731</v>
      </c>
      <c r="L1251" s="664">
        <v>459.80003961020049</v>
      </c>
      <c r="M1251" s="664">
        <v>1.8099540999999999</v>
      </c>
      <c r="N1251" s="665">
        <v>832.21696687264478</v>
      </c>
    </row>
    <row r="1252" spans="1:14" ht="14.4" customHeight="1" x14ac:dyDescent="0.3">
      <c r="A1252" s="660" t="s">
        <v>572</v>
      </c>
      <c r="B1252" s="661" t="s">
        <v>573</v>
      </c>
      <c r="C1252" s="662" t="s">
        <v>588</v>
      </c>
      <c r="D1252" s="663" t="s">
        <v>3248</v>
      </c>
      <c r="E1252" s="662" t="s">
        <v>612</v>
      </c>
      <c r="F1252" s="663" t="s">
        <v>3252</v>
      </c>
      <c r="G1252" s="662" t="s">
        <v>625</v>
      </c>
      <c r="H1252" s="662" t="s">
        <v>1740</v>
      </c>
      <c r="I1252" s="662" t="s">
        <v>215</v>
      </c>
      <c r="J1252" s="662" t="s">
        <v>1741</v>
      </c>
      <c r="K1252" s="662"/>
      <c r="L1252" s="664">
        <v>207.29085595583214</v>
      </c>
      <c r="M1252" s="664">
        <v>3</v>
      </c>
      <c r="N1252" s="665">
        <v>621.8725678674964</v>
      </c>
    </row>
    <row r="1253" spans="1:14" ht="14.4" customHeight="1" x14ac:dyDescent="0.3">
      <c r="A1253" s="660" t="s">
        <v>572</v>
      </c>
      <c r="B1253" s="661" t="s">
        <v>573</v>
      </c>
      <c r="C1253" s="662" t="s">
        <v>588</v>
      </c>
      <c r="D1253" s="663" t="s">
        <v>3248</v>
      </c>
      <c r="E1253" s="662" t="s">
        <v>612</v>
      </c>
      <c r="F1253" s="663" t="s">
        <v>3252</v>
      </c>
      <c r="G1253" s="662" t="s">
        <v>625</v>
      </c>
      <c r="H1253" s="662" t="s">
        <v>1742</v>
      </c>
      <c r="I1253" s="662" t="s">
        <v>215</v>
      </c>
      <c r="J1253" s="662" t="s">
        <v>1743</v>
      </c>
      <c r="K1253" s="662"/>
      <c r="L1253" s="664">
        <v>324.82000000000005</v>
      </c>
      <c r="M1253" s="664">
        <v>1</v>
      </c>
      <c r="N1253" s="665">
        <v>324.82000000000005</v>
      </c>
    </row>
    <row r="1254" spans="1:14" ht="14.4" customHeight="1" x14ac:dyDescent="0.3">
      <c r="A1254" s="660" t="s">
        <v>572</v>
      </c>
      <c r="B1254" s="661" t="s">
        <v>573</v>
      </c>
      <c r="C1254" s="662" t="s">
        <v>588</v>
      </c>
      <c r="D1254" s="663" t="s">
        <v>3248</v>
      </c>
      <c r="E1254" s="662" t="s">
        <v>612</v>
      </c>
      <c r="F1254" s="663" t="s">
        <v>3252</v>
      </c>
      <c r="G1254" s="662" t="s">
        <v>625</v>
      </c>
      <c r="H1254" s="662" t="s">
        <v>3151</v>
      </c>
      <c r="I1254" s="662" t="s">
        <v>215</v>
      </c>
      <c r="J1254" s="662" t="s">
        <v>3152</v>
      </c>
      <c r="K1254" s="662" t="s">
        <v>3153</v>
      </c>
      <c r="L1254" s="664">
        <v>5459.54</v>
      </c>
      <c r="M1254" s="664">
        <v>8</v>
      </c>
      <c r="N1254" s="665">
        <v>43676.32</v>
      </c>
    </row>
    <row r="1255" spans="1:14" ht="14.4" customHeight="1" x14ac:dyDescent="0.3">
      <c r="A1255" s="660" t="s">
        <v>572</v>
      </c>
      <c r="B1255" s="661" t="s">
        <v>573</v>
      </c>
      <c r="C1255" s="662" t="s">
        <v>588</v>
      </c>
      <c r="D1255" s="663" t="s">
        <v>3248</v>
      </c>
      <c r="E1255" s="662" t="s">
        <v>612</v>
      </c>
      <c r="F1255" s="663" t="s">
        <v>3252</v>
      </c>
      <c r="G1255" s="662" t="s">
        <v>1755</v>
      </c>
      <c r="H1255" s="662" t="s">
        <v>1756</v>
      </c>
      <c r="I1255" s="662" t="s">
        <v>1757</v>
      </c>
      <c r="J1255" s="662" t="s">
        <v>1758</v>
      </c>
      <c r="K1255" s="662" t="s">
        <v>1759</v>
      </c>
      <c r="L1255" s="664">
        <v>145.11999999999998</v>
      </c>
      <c r="M1255" s="664">
        <v>1</v>
      </c>
      <c r="N1255" s="665">
        <v>145.11999999999998</v>
      </c>
    </row>
    <row r="1256" spans="1:14" ht="14.4" customHeight="1" x14ac:dyDescent="0.3">
      <c r="A1256" s="660" t="s">
        <v>572</v>
      </c>
      <c r="B1256" s="661" t="s">
        <v>573</v>
      </c>
      <c r="C1256" s="662" t="s">
        <v>588</v>
      </c>
      <c r="D1256" s="663" t="s">
        <v>3248</v>
      </c>
      <c r="E1256" s="662" t="s">
        <v>612</v>
      </c>
      <c r="F1256" s="663" t="s">
        <v>3252</v>
      </c>
      <c r="G1256" s="662" t="s">
        <v>1755</v>
      </c>
      <c r="H1256" s="662" t="s">
        <v>1760</v>
      </c>
      <c r="I1256" s="662" t="s">
        <v>1761</v>
      </c>
      <c r="J1256" s="662" t="s">
        <v>1762</v>
      </c>
      <c r="K1256" s="662" t="s">
        <v>1763</v>
      </c>
      <c r="L1256" s="664">
        <v>34.766900656051163</v>
      </c>
      <c r="M1256" s="664">
        <v>330</v>
      </c>
      <c r="N1256" s="665">
        <v>11473.077216496884</v>
      </c>
    </row>
    <row r="1257" spans="1:14" ht="14.4" customHeight="1" x14ac:dyDescent="0.3">
      <c r="A1257" s="660" t="s">
        <v>572</v>
      </c>
      <c r="B1257" s="661" t="s">
        <v>573</v>
      </c>
      <c r="C1257" s="662" t="s">
        <v>588</v>
      </c>
      <c r="D1257" s="663" t="s">
        <v>3248</v>
      </c>
      <c r="E1257" s="662" t="s">
        <v>612</v>
      </c>
      <c r="F1257" s="663" t="s">
        <v>3252</v>
      </c>
      <c r="G1257" s="662" t="s">
        <v>1755</v>
      </c>
      <c r="H1257" s="662" t="s">
        <v>2871</v>
      </c>
      <c r="I1257" s="662" t="s">
        <v>2872</v>
      </c>
      <c r="J1257" s="662" t="s">
        <v>1952</v>
      </c>
      <c r="K1257" s="662" t="s">
        <v>2873</v>
      </c>
      <c r="L1257" s="664">
        <v>199.12999999999994</v>
      </c>
      <c r="M1257" s="664">
        <v>1</v>
      </c>
      <c r="N1257" s="665">
        <v>199.12999999999994</v>
      </c>
    </row>
    <row r="1258" spans="1:14" ht="14.4" customHeight="1" x14ac:dyDescent="0.3">
      <c r="A1258" s="660" t="s">
        <v>572</v>
      </c>
      <c r="B1258" s="661" t="s">
        <v>573</v>
      </c>
      <c r="C1258" s="662" t="s">
        <v>588</v>
      </c>
      <c r="D1258" s="663" t="s">
        <v>3248</v>
      </c>
      <c r="E1258" s="662" t="s">
        <v>612</v>
      </c>
      <c r="F1258" s="663" t="s">
        <v>3252</v>
      </c>
      <c r="G1258" s="662" t="s">
        <v>1755</v>
      </c>
      <c r="H1258" s="662" t="s">
        <v>1775</v>
      </c>
      <c r="I1258" s="662" t="s">
        <v>1776</v>
      </c>
      <c r="J1258" s="662" t="s">
        <v>1777</v>
      </c>
      <c r="K1258" s="662" t="s">
        <v>1778</v>
      </c>
      <c r="L1258" s="664">
        <v>144.25999999999985</v>
      </c>
      <c r="M1258" s="664">
        <v>2</v>
      </c>
      <c r="N1258" s="665">
        <v>288.5199999999997</v>
      </c>
    </row>
    <row r="1259" spans="1:14" ht="14.4" customHeight="1" x14ac:dyDescent="0.3">
      <c r="A1259" s="660" t="s">
        <v>572</v>
      </c>
      <c r="B1259" s="661" t="s">
        <v>573</v>
      </c>
      <c r="C1259" s="662" t="s">
        <v>588</v>
      </c>
      <c r="D1259" s="663" t="s">
        <v>3248</v>
      </c>
      <c r="E1259" s="662" t="s">
        <v>612</v>
      </c>
      <c r="F1259" s="663" t="s">
        <v>3252</v>
      </c>
      <c r="G1259" s="662" t="s">
        <v>1755</v>
      </c>
      <c r="H1259" s="662" t="s">
        <v>1779</v>
      </c>
      <c r="I1259" s="662" t="s">
        <v>1780</v>
      </c>
      <c r="J1259" s="662" t="s">
        <v>1781</v>
      </c>
      <c r="K1259" s="662" t="s">
        <v>1782</v>
      </c>
      <c r="L1259" s="664">
        <v>630.65953746871696</v>
      </c>
      <c r="M1259" s="664">
        <v>18</v>
      </c>
      <c r="N1259" s="665">
        <v>11351.871674436905</v>
      </c>
    </row>
    <row r="1260" spans="1:14" ht="14.4" customHeight="1" x14ac:dyDescent="0.3">
      <c r="A1260" s="660" t="s">
        <v>572</v>
      </c>
      <c r="B1260" s="661" t="s">
        <v>573</v>
      </c>
      <c r="C1260" s="662" t="s">
        <v>588</v>
      </c>
      <c r="D1260" s="663" t="s">
        <v>3248</v>
      </c>
      <c r="E1260" s="662" t="s">
        <v>612</v>
      </c>
      <c r="F1260" s="663" t="s">
        <v>3252</v>
      </c>
      <c r="G1260" s="662" t="s">
        <v>1755</v>
      </c>
      <c r="H1260" s="662" t="s">
        <v>1783</v>
      </c>
      <c r="I1260" s="662" t="s">
        <v>1784</v>
      </c>
      <c r="J1260" s="662" t="s">
        <v>1781</v>
      </c>
      <c r="K1260" s="662" t="s">
        <v>1785</v>
      </c>
      <c r="L1260" s="664">
        <v>721.19999999999993</v>
      </c>
      <c r="M1260" s="664">
        <v>3</v>
      </c>
      <c r="N1260" s="665">
        <v>2163.6</v>
      </c>
    </row>
    <row r="1261" spans="1:14" ht="14.4" customHeight="1" x14ac:dyDescent="0.3">
      <c r="A1261" s="660" t="s">
        <v>572</v>
      </c>
      <c r="B1261" s="661" t="s">
        <v>573</v>
      </c>
      <c r="C1261" s="662" t="s">
        <v>588</v>
      </c>
      <c r="D1261" s="663" t="s">
        <v>3248</v>
      </c>
      <c r="E1261" s="662" t="s">
        <v>612</v>
      </c>
      <c r="F1261" s="663" t="s">
        <v>3252</v>
      </c>
      <c r="G1261" s="662" t="s">
        <v>1755</v>
      </c>
      <c r="H1261" s="662" t="s">
        <v>1786</v>
      </c>
      <c r="I1261" s="662" t="s">
        <v>1787</v>
      </c>
      <c r="J1261" s="662" t="s">
        <v>1781</v>
      </c>
      <c r="K1261" s="662" t="s">
        <v>1788</v>
      </c>
      <c r="L1261" s="664">
        <v>913.65</v>
      </c>
      <c r="M1261" s="664">
        <v>2</v>
      </c>
      <c r="N1261" s="665">
        <v>1827.3</v>
      </c>
    </row>
    <row r="1262" spans="1:14" ht="14.4" customHeight="1" x14ac:dyDescent="0.3">
      <c r="A1262" s="660" t="s">
        <v>572</v>
      </c>
      <c r="B1262" s="661" t="s">
        <v>573</v>
      </c>
      <c r="C1262" s="662" t="s">
        <v>588</v>
      </c>
      <c r="D1262" s="663" t="s">
        <v>3248</v>
      </c>
      <c r="E1262" s="662" t="s">
        <v>612</v>
      </c>
      <c r="F1262" s="663" t="s">
        <v>3252</v>
      </c>
      <c r="G1262" s="662" t="s">
        <v>1755</v>
      </c>
      <c r="H1262" s="662" t="s">
        <v>1789</v>
      </c>
      <c r="I1262" s="662" t="s">
        <v>1790</v>
      </c>
      <c r="J1262" s="662" t="s">
        <v>1791</v>
      </c>
      <c r="K1262" s="662" t="s">
        <v>1792</v>
      </c>
      <c r="L1262" s="664">
        <v>38.6</v>
      </c>
      <c r="M1262" s="664">
        <v>1</v>
      </c>
      <c r="N1262" s="665">
        <v>38.6</v>
      </c>
    </row>
    <row r="1263" spans="1:14" ht="14.4" customHeight="1" x14ac:dyDescent="0.3">
      <c r="A1263" s="660" t="s">
        <v>572</v>
      </c>
      <c r="B1263" s="661" t="s">
        <v>573</v>
      </c>
      <c r="C1263" s="662" t="s">
        <v>588</v>
      </c>
      <c r="D1263" s="663" t="s">
        <v>3248</v>
      </c>
      <c r="E1263" s="662" t="s">
        <v>612</v>
      </c>
      <c r="F1263" s="663" t="s">
        <v>3252</v>
      </c>
      <c r="G1263" s="662" t="s">
        <v>1755</v>
      </c>
      <c r="H1263" s="662" t="s">
        <v>1797</v>
      </c>
      <c r="I1263" s="662" t="s">
        <v>1798</v>
      </c>
      <c r="J1263" s="662" t="s">
        <v>1799</v>
      </c>
      <c r="K1263" s="662" t="s">
        <v>1800</v>
      </c>
      <c r="L1263" s="664">
        <v>56.261569774036872</v>
      </c>
      <c r="M1263" s="664">
        <v>17</v>
      </c>
      <c r="N1263" s="665">
        <v>956.44668615862679</v>
      </c>
    </row>
    <row r="1264" spans="1:14" ht="14.4" customHeight="1" x14ac:dyDescent="0.3">
      <c r="A1264" s="660" t="s">
        <v>572</v>
      </c>
      <c r="B1264" s="661" t="s">
        <v>573</v>
      </c>
      <c r="C1264" s="662" t="s">
        <v>588</v>
      </c>
      <c r="D1264" s="663" t="s">
        <v>3248</v>
      </c>
      <c r="E1264" s="662" t="s">
        <v>612</v>
      </c>
      <c r="F1264" s="663" t="s">
        <v>3252</v>
      </c>
      <c r="G1264" s="662" t="s">
        <v>1755</v>
      </c>
      <c r="H1264" s="662" t="s">
        <v>1813</v>
      </c>
      <c r="I1264" s="662" t="s">
        <v>1814</v>
      </c>
      <c r="J1264" s="662" t="s">
        <v>1815</v>
      </c>
      <c r="K1264" s="662" t="s">
        <v>1816</v>
      </c>
      <c r="L1264" s="664">
        <v>48.909999999999989</v>
      </c>
      <c r="M1264" s="664">
        <v>1</v>
      </c>
      <c r="N1264" s="665">
        <v>48.909999999999989</v>
      </c>
    </row>
    <row r="1265" spans="1:14" ht="14.4" customHeight="1" x14ac:dyDescent="0.3">
      <c r="A1265" s="660" t="s">
        <v>572</v>
      </c>
      <c r="B1265" s="661" t="s">
        <v>573</v>
      </c>
      <c r="C1265" s="662" t="s">
        <v>588</v>
      </c>
      <c r="D1265" s="663" t="s">
        <v>3248</v>
      </c>
      <c r="E1265" s="662" t="s">
        <v>612</v>
      </c>
      <c r="F1265" s="663" t="s">
        <v>3252</v>
      </c>
      <c r="G1265" s="662" t="s">
        <v>1755</v>
      </c>
      <c r="H1265" s="662" t="s">
        <v>1817</v>
      </c>
      <c r="I1265" s="662" t="s">
        <v>1818</v>
      </c>
      <c r="J1265" s="662" t="s">
        <v>1819</v>
      </c>
      <c r="K1265" s="662" t="s">
        <v>1820</v>
      </c>
      <c r="L1265" s="664">
        <v>76.36</v>
      </c>
      <c r="M1265" s="664">
        <v>1</v>
      </c>
      <c r="N1265" s="665">
        <v>76.36</v>
      </c>
    </row>
    <row r="1266" spans="1:14" ht="14.4" customHeight="1" x14ac:dyDescent="0.3">
      <c r="A1266" s="660" t="s">
        <v>572</v>
      </c>
      <c r="B1266" s="661" t="s">
        <v>573</v>
      </c>
      <c r="C1266" s="662" t="s">
        <v>588</v>
      </c>
      <c r="D1266" s="663" t="s">
        <v>3248</v>
      </c>
      <c r="E1266" s="662" t="s">
        <v>612</v>
      </c>
      <c r="F1266" s="663" t="s">
        <v>3252</v>
      </c>
      <c r="G1266" s="662" t="s">
        <v>1755</v>
      </c>
      <c r="H1266" s="662" t="s">
        <v>1829</v>
      </c>
      <c r="I1266" s="662" t="s">
        <v>1830</v>
      </c>
      <c r="J1266" s="662" t="s">
        <v>1831</v>
      </c>
      <c r="K1266" s="662" t="s">
        <v>1832</v>
      </c>
      <c r="L1266" s="664">
        <v>79.129115775674066</v>
      </c>
      <c r="M1266" s="664">
        <v>3</v>
      </c>
      <c r="N1266" s="665">
        <v>237.38734732702221</v>
      </c>
    </row>
    <row r="1267" spans="1:14" ht="14.4" customHeight="1" x14ac:dyDescent="0.3">
      <c r="A1267" s="660" t="s">
        <v>572</v>
      </c>
      <c r="B1267" s="661" t="s">
        <v>573</v>
      </c>
      <c r="C1267" s="662" t="s">
        <v>588</v>
      </c>
      <c r="D1267" s="663" t="s">
        <v>3248</v>
      </c>
      <c r="E1267" s="662" t="s">
        <v>612</v>
      </c>
      <c r="F1267" s="663" t="s">
        <v>3252</v>
      </c>
      <c r="G1267" s="662" t="s">
        <v>1755</v>
      </c>
      <c r="H1267" s="662" t="s">
        <v>1833</v>
      </c>
      <c r="I1267" s="662" t="s">
        <v>1834</v>
      </c>
      <c r="J1267" s="662" t="s">
        <v>1835</v>
      </c>
      <c r="K1267" s="662" t="s">
        <v>1836</v>
      </c>
      <c r="L1267" s="664">
        <v>117.62</v>
      </c>
      <c r="M1267" s="664">
        <v>1</v>
      </c>
      <c r="N1267" s="665">
        <v>117.62</v>
      </c>
    </row>
    <row r="1268" spans="1:14" ht="14.4" customHeight="1" x14ac:dyDescent="0.3">
      <c r="A1268" s="660" t="s">
        <v>572</v>
      </c>
      <c r="B1268" s="661" t="s">
        <v>573</v>
      </c>
      <c r="C1268" s="662" t="s">
        <v>588</v>
      </c>
      <c r="D1268" s="663" t="s">
        <v>3248</v>
      </c>
      <c r="E1268" s="662" t="s">
        <v>612</v>
      </c>
      <c r="F1268" s="663" t="s">
        <v>3252</v>
      </c>
      <c r="G1268" s="662" t="s">
        <v>1755</v>
      </c>
      <c r="H1268" s="662" t="s">
        <v>3154</v>
      </c>
      <c r="I1268" s="662" t="s">
        <v>3155</v>
      </c>
      <c r="J1268" s="662" t="s">
        <v>2883</v>
      </c>
      <c r="K1268" s="662" t="s">
        <v>3156</v>
      </c>
      <c r="L1268" s="664">
        <v>1941.2799999999997</v>
      </c>
      <c r="M1268" s="664">
        <v>2</v>
      </c>
      <c r="N1268" s="665">
        <v>3882.5599999999995</v>
      </c>
    </row>
    <row r="1269" spans="1:14" ht="14.4" customHeight="1" x14ac:dyDescent="0.3">
      <c r="A1269" s="660" t="s">
        <v>572</v>
      </c>
      <c r="B1269" s="661" t="s">
        <v>573</v>
      </c>
      <c r="C1269" s="662" t="s">
        <v>588</v>
      </c>
      <c r="D1269" s="663" t="s">
        <v>3248</v>
      </c>
      <c r="E1269" s="662" t="s">
        <v>612</v>
      </c>
      <c r="F1269" s="663" t="s">
        <v>3252</v>
      </c>
      <c r="G1269" s="662" t="s">
        <v>1755</v>
      </c>
      <c r="H1269" s="662" t="s">
        <v>3157</v>
      </c>
      <c r="I1269" s="662" t="s">
        <v>3158</v>
      </c>
      <c r="J1269" s="662" t="s">
        <v>1758</v>
      </c>
      <c r="K1269" s="662" t="s">
        <v>3159</v>
      </c>
      <c r="L1269" s="664">
        <v>57.699919464176787</v>
      </c>
      <c r="M1269" s="664">
        <v>2</v>
      </c>
      <c r="N1269" s="665">
        <v>115.39983892835357</v>
      </c>
    </row>
    <row r="1270" spans="1:14" ht="14.4" customHeight="1" x14ac:dyDescent="0.3">
      <c r="A1270" s="660" t="s">
        <v>572</v>
      </c>
      <c r="B1270" s="661" t="s">
        <v>573</v>
      </c>
      <c r="C1270" s="662" t="s">
        <v>588</v>
      </c>
      <c r="D1270" s="663" t="s">
        <v>3248</v>
      </c>
      <c r="E1270" s="662" t="s">
        <v>612</v>
      </c>
      <c r="F1270" s="663" t="s">
        <v>3252</v>
      </c>
      <c r="G1270" s="662" t="s">
        <v>1755</v>
      </c>
      <c r="H1270" s="662" t="s">
        <v>2903</v>
      </c>
      <c r="I1270" s="662" t="s">
        <v>2904</v>
      </c>
      <c r="J1270" s="662" t="s">
        <v>1766</v>
      </c>
      <c r="K1270" s="662" t="s">
        <v>2905</v>
      </c>
      <c r="L1270" s="664">
        <v>129.58000000000001</v>
      </c>
      <c r="M1270" s="664">
        <v>5</v>
      </c>
      <c r="N1270" s="665">
        <v>647.90000000000009</v>
      </c>
    </row>
    <row r="1271" spans="1:14" ht="14.4" customHeight="1" x14ac:dyDescent="0.3">
      <c r="A1271" s="660" t="s">
        <v>572</v>
      </c>
      <c r="B1271" s="661" t="s">
        <v>573</v>
      </c>
      <c r="C1271" s="662" t="s">
        <v>588</v>
      </c>
      <c r="D1271" s="663" t="s">
        <v>3248</v>
      </c>
      <c r="E1271" s="662" t="s">
        <v>612</v>
      </c>
      <c r="F1271" s="663" t="s">
        <v>3252</v>
      </c>
      <c r="G1271" s="662" t="s">
        <v>1755</v>
      </c>
      <c r="H1271" s="662" t="s">
        <v>1876</v>
      </c>
      <c r="I1271" s="662" t="s">
        <v>1877</v>
      </c>
      <c r="J1271" s="662" t="s">
        <v>1878</v>
      </c>
      <c r="K1271" s="662" t="s">
        <v>1879</v>
      </c>
      <c r="L1271" s="664">
        <v>49.509857553460577</v>
      </c>
      <c r="M1271" s="664">
        <v>2</v>
      </c>
      <c r="N1271" s="665">
        <v>99.019715106921154</v>
      </c>
    </row>
    <row r="1272" spans="1:14" ht="14.4" customHeight="1" x14ac:dyDescent="0.3">
      <c r="A1272" s="660" t="s">
        <v>572</v>
      </c>
      <c r="B1272" s="661" t="s">
        <v>573</v>
      </c>
      <c r="C1272" s="662" t="s">
        <v>588</v>
      </c>
      <c r="D1272" s="663" t="s">
        <v>3248</v>
      </c>
      <c r="E1272" s="662" t="s">
        <v>612</v>
      </c>
      <c r="F1272" s="663" t="s">
        <v>3252</v>
      </c>
      <c r="G1272" s="662" t="s">
        <v>1755</v>
      </c>
      <c r="H1272" s="662" t="s">
        <v>2920</v>
      </c>
      <c r="I1272" s="662" t="s">
        <v>2921</v>
      </c>
      <c r="J1272" s="662" t="s">
        <v>2922</v>
      </c>
      <c r="K1272" s="662" t="s">
        <v>2332</v>
      </c>
      <c r="L1272" s="664">
        <v>470.00560998471826</v>
      </c>
      <c r="M1272" s="664">
        <v>5</v>
      </c>
      <c r="N1272" s="665">
        <v>2350.0280499235914</v>
      </c>
    </row>
    <row r="1273" spans="1:14" ht="14.4" customHeight="1" x14ac:dyDescent="0.3">
      <c r="A1273" s="660" t="s">
        <v>572</v>
      </c>
      <c r="B1273" s="661" t="s">
        <v>573</v>
      </c>
      <c r="C1273" s="662" t="s">
        <v>588</v>
      </c>
      <c r="D1273" s="663" t="s">
        <v>3248</v>
      </c>
      <c r="E1273" s="662" t="s">
        <v>612</v>
      </c>
      <c r="F1273" s="663" t="s">
        <v>3252</v>
      </c>
      <c r="G1273" s="662" t="s">
        <v>1755</v>
      </c>
      <c r="H1273" s="662" t="s">
        <v>1884</v>
      </c>
      <c r="I1273" s="662" t="s">
        <v>1885</v>
      </c>
      <c r="J1273" s="662" t="s">
        <v>1886</v>
      </c>
      <c r="K1273" s="662" t="s">
        <v>1887</v>
      </c>
      <c r="L1273" s="664">
        <v>50.345066097329706</v>
      </c>
      <c r="M1273" s="664">
        <v>2</v>
      </c>
      <c r="N1273" s="665">
        <v>100.69013219465941</v>
      </c>
    </row>
    <row r="1274" spans="1:14" ht="14.4" customHeight="1" x14ac:dyDescent="0.3">
      <c r="A1274" s="660" t="s">
        <v>572</v>
      </c>
      <c r="B1274" s="661" t="s">
        <v>573</v>
      </c>
      <c r="C1274" s="662" t="s">
        <v>588</v>
      </c>
      <c r="D1274" s="663" t="s">
        <v>3248</v>
      </c>
      <c r="E1274" s="662" t="s">
        <v>612</v>
      </c>
      <c r="F1274" s="663" t="s">
        <v>3252</v>
      </c>
      <c r="G1274" s="662" t="s">
        <v>1755</v>
      </c>
      <c r="H1274" s="662" t="s">
        <v>1888</v>
      </c>
      <c r="I1274" s="662" t="s">
        <v>1889</v>
      </c>
      <c r="J1274" s="662" t="s">
        <v>1807</v>
      </c>
      <c r="K1274" s="662" t="s">
        <v>1890</v>
      </c>
      <c r="L1274" s="664">
        <v>71.279467472299245</v>
      </c>
      <c r="M1274" s="664">
        <v>1</v>
      </c>
      <c r="N1274" s="665">
        <v>71.279467472299245</v>
      </c>
    </row>
    <row r="1275" spans="1:14" ht="14.4" customHeight="1" x14ac:dyDescent="0.3">
      <c r="A1275" s="660" t="s">
        <v>572</v>
      </c>
      <c r="B1275" s="661" t="s">
        <v>573</v>
      </c>
      <c r="C1275" s="662" t="s">
        <v>588</v>
      </c>
      <c r="D1275" s="663" t="s">
        <v>3248</v>
      </c>
      <c r="E1275" s="662" t="s">
        <v>612</v>
      </c>
      <c r="F1275" s="663" t="s">
        <v>3252</v>
      </c>
      <c r="G1275" s="662" t="s">
        <v>1755</v>
      </c>
      <c r="H1275" s="662" t="s">
        <v>1891</v>
      </c>
      <c r="I1275" s="662" t="s">
        <v>1892</v>
      </c>
      <c r="J1275" s="662" t="s">
        <v>1893</v>
      </c>
      <c r="K1275" s="662" t="s">
        <v>1894</v>
      </c>
      <c r="L1275" s="664">
        <v>67.904839782476529</v>
      </c>
      <c r="M1275" s="664">
        <v>710</v>
      </c>
      <c r="N1275" s="665">
        <v>48212.43624555834</v>
      </c>
    </row>
    <row r="1276" spans="1:14" ht="14.4" customHeight="1" x14ac:dyDescent="0.3">
      <c r="A1276" s="660" t="s">
        <v>572</v>
      </c>
      <c r="B1276" s="661" t="s">
        <v>573</v>
      </c>
      <c r="C1276" s="662" t="s">
        <v>588</v>
      </c>
      <c r="D1276" s="663" t="s">
        <v>3248</v>
      </c>
      <c r="E1276" s="662" t="s">
        <v>612</v>
      </c>
      <c r="F1276" s="663" t="s">
        <v>3252</v>
      </c>
      <c r="G1276" s="662" t="s">
        <v>1755</v>
      </c>
      <c r="H1276" s="662" t="s">
        <v>1923</v>
      </c>
      <c r="I1276" s="662" t="s">
        <v>1924</v>
      </c>
      <c r="J1276" s="662" t="s">
        <v>1781</v>
      </c>
      <c r="K1276" s="662" t="s">
        <v>1925</v>
      </c>
      <c r="L1276" s="664">
        <v>301.46955714701767</v>
      </c>
      <c r="M1276" s="664">
        <v>21</v>
      </c>
      <c r="N1276" s="665">
        <v>6330.8607000873708</v>
      </c>
    </row>
    <row r="1277" spans="1:14" ht="14.4" customHeight="1" x14ac:dyDescent="0.3">
      <c r="A1277" s="660" t="s">
        <v>572</v>
      </c>
      <c r="B1277" s="661" t="s">
        <v>573</v>
      </c>
      <c r="C1277" s="662" t="s">
        <v>588</v>
      </c>
      <c r="D1277" s="663" t="s">
        <v>3248</v>
      </c>
      <c r="E1277" s="662" t="s">
        <v>612</v>
      </c>
      <c r="F1277" s="663" t="s">
        <v>3252</v>
      </c>
      <c r="G1277" s="662" t="s">
        <v>1755</v>
      </c>
      <c r="H1277" s="662" t="s">
        <v>1926</v>
      </c>
      <c r="I1277" s="662" t="s">
        <v>1927</v>
      </c>
      <c r="J1277" s="662" t="s">
        <v>1781</v>
      </c>
      <c r="K1277" s="662" t="s">
        <v>1928</v>
      </c>
      <c r="L1277" s="664">
        <v>407.8736492225492</v>
      </c>
      <c r="M1277" s="664">
        <v>28</v>
      </c>
      <c r="N1277" s="665">
        <v>11420.462178231377</v>
      </c>
    </row>
    <row r="1278" spans="1:14" ht="14.4" customHeight="1" x14ac:dyDescent="0.3">
      <c r="A1278" s="660" t="s">
        <v>572</v>
      </c>
      <c r="B1278" s="661" t="s">
        <v>573</v>
      </c>
      <c r="C1278" s="662" t="s">
        <v>588</v>
      </c>
      <c r="D1278" s="663" t="s">
        <v>3248</v>
      </c>
      <c r="E1278" s="662" t="s">
        <v>612</v>
      </c>
      <c r="F1278" s="663" t="s">
        <v>3252</v>
      </c>
      <c r="G1278" s="662" t="s">
        <v>1755</v>
      </c>
      <c r="H1278" s="662" t="s">
        <v>1939</v>
      </c>
      <c r="I1278" s="662" t="s">
        <v>1940</v>
      </c>
      <c r="J1278" s="662" t="s">
        <v>1941</v>
      </c>
      <c r="K1278" s="662" t="s">
        <v>1942</v>
      </c>
      <c r="L1278" s="664">
        <v>364.16778252057128</v>
      </c>
      <c r="M1278" s="664">
        <v>26</v>
      </c>
      <c r="N1278" s="665">
        <v>9468.3623455348534</v>
      </c>
    </row>
    <row r="1279" spans="1:14" ht="14.4" customHeight="1" x14ac:dyDescent="0.3">
      <c r="A1279" s="660" t="s">
        <v>572</v>
      </c>
      <c r="B1279" s="661" t="s">
        <v>573</v>
      </c>
      <c r="C1279" s="662" t="s">
        <v>588</v>
      </c>
      <c r="D1279" s="663" t="s">
        <v>3248</v>
      </c>
      <c r="E1279" s="662" t="s">
        <v>612</v>
      </c>
      <c r="F1279" s="663" t="s">
        <v>3252</v>
      </c>
      <c r="G1279" s="662" t="s">
        <v>1755</v>
      </c>
      <c r="H1279" s="662" t="s">
        <v>1950</v>
      </c>
      <c r="I1279" s="662" t="s">
        <v>1951</v>
      </c>
      <c r="J1279" s="662" t="s">
        <v>1952</v>
      </c>
      <c r="K1279" s="662" t="s">
        <v>1953</v>
      </c>
      <c r="L1279" s="664">
        <v>99.044970303436642</v>
      </c>
      <c r="M1279" s="664">
        <v>6</v>
      </c>
      <c r="N1279" s="665">
        <v>594.26982182061988</v>
      </c>
    </row>
    <row r="1280" spans="1:14" ht="14.4" customHeight="1" x14ac:dyDescent="0.3">
      <c r="A1280" s="660" t="s">
        <v>572</v>
      </c>
      <c r="B1280" s="661" t="s">
        <v>573</v>
      </c>
      <c r="C1280" s="662" t="s">
        <v>588</v>
      </c>
      <c r="D1280" s="663" t="s">
        <v>3248</v>
      </c>
      <c r="E1280" s="662" t="s">
        <v>612</v>
      </c>
      <c r="F1280" s="663" t="s">
        <v>3252</v>
      </c>
      <c r="G1280" s="662" t="s">
        <v>1755</v>
      </c>
      <c r="H1280" s="662" t="s">
        <v>1966</v>
      </c>
      <c r="I1280" s="662" t="s">
        <v>1967</v>
      </c>
      <c r="J1280" s="662" t="s">
        <v>1968</v>
      </c>
      <c r="K1280" s="662" t="s">
        <v>1969</v>
      </c>
      <c r="L1280" s="664">
        <v>1024.0614712108093</v>
      </c>
      <c r="M1280" s="664">
        <v>12</v>
      </c>
      <c r="N1280" s="665">
        <v>12288.73765452971</v>
      </c>
    </row>
    <row r="1281" spans="1:14" ht="14.4" customHeight="1" x14ac:dyDescent="0.3">
      <c r="A1281" s="660" t="s">
        <v>572</v>
      </c>
      <c r="B1281" s="661" t="s">
        <v>573</v>
      </c>
      <c r="C1281" s="662" t="s">
        <v>588</v>
      </c>
      <c r="D1281" s="663" t="s">
        <v>3248</v>
      </c>
      <c r="E1281" s="662" t="s">
        <v>612</v>
      </c>
      <c r="F1281" s="663" t="s">
        <v>3252</v>
      </c>
      <c r="G1281" s="662" t="s">
        <v>1755</v>
      </c>
      <c r="H1281" s="662" t="s">
        <v>3160</v>
      </c>
      <c r="I1281" s="662" t="s">
        <v>3161</v>
      </c>
      <c r="J1281" s="662" t="s">
        <v>3162</v>
      </c>
      <c r="K1281" s="662" t="s">
        <v>3163</v>
      </c>
      <c r="L1281" s="664">
        <v>344.39</v>
      </c>
      <c r="M1281" s="664">
        <v>1</v>
      </c>
      <c r="N1281" s="665">
        <v>344.39</v>
      </c>
    </row>
    <row r="1282" spans="1:14" ht="14.4" customHeight="1" x14ac:dyDescent="0.3">
      <c r="A1282" s="660" t="s">
        <v>572</v>
      </c>
      <c r="B1282" s="661" t="s">
        <v>573</v>
      </c>
      <c r="C1282" s="662" t="s">
        <v>588</v>
      </c>
      <c r="D1282" s="663" t="s">
        <v>3248</v>
      </c>
      <c r="E1282" s="662" t="s">
        <v>612</v>
      </c>
      <c r="F1282" s="663" t="s">
        <v>3252</v>
      </c>
      <c r="G1282" s="662" t="s">
        <v>1755</v>
      </c>
      <c r="H1282" s="662" t="s">
        <v>2976</v>
      </c>
      <c r="I1282" s="662" t="s">
        <v>2976</v>
      </c>
      <c r="J1282" s="662" t="s">
        <v>2977</v>
      </c>
      <c r="K1282" s="662" t="s">
        <v>2978</v>
      </c>
      <c r="L1282" s="664">
        <v>47.629999999999988</v>
      </c>
      <c r="M1282" s="664">
        <v>1</v>
      </c>
      <c r="N1282" s="665">
        <v>47.629999999999988</v>
      </c>
    </row>
    <row r="1283" spans="1:14" ht="14.4" customHeight="1" x14ac:dyDescent="0.3">
      <c r="A1283" s="660" t="s">
        <v>572</v>
      </c>
      <c r="B1283" s="661" t="s">
        <v>573</v>
      </c>
      <c r="C1283" s="662" t="s">
        <v>588</v>
      </c>
      <c r="D1283" s="663" t="s">
        <v>3248</v>
      </c>
      <c r="E1283" s="662" t="s">
        <v>1997</v>
      </c>
      <c r="F1283" s="663" t="s">
        <v>3253</v>
      </c>
      <c r="G1283" s="662" t="s">
        <v>625</v>
      </c>
      <c r="H1283" s="662" t="s">
        <v>2002</v>
      </c>
      <c r="I1283" s="662" t="s">
        <v>2003</v>
      </c>
      <c r="J1283" s="662" t="s">
        <v>2004</v>
      </c>
      <c r="K1283" s="662" t="s">
        <v>2005</v>
      </c>
      <c r="L1283" s="664">
        <v>3571.7567958612722</v>
      </c>
      <c r="M1283" s="664">
        <v>12</v>
      </c>
      <c r="N1283" s="665">
        <v>42861.081550335264</v>
      </c>
    </row>
    <row r="1284" spans="1:14" ht="14.4" customHeight="1" x14ac:dyDescent="0.3">
      <c r="A1284" s="660" t="s">
        <v>572</v>
      </c>
      <c r="B1284" s="661" t="s">
        <v>573</v>
      </c>
      <c r="C1284" s="662" t="s">
        <v>588</v>
      </c>
      <c r="D1284" s="663" t="s">
        <v>3248</v>
      </c>
      <c r="E1284" s="662" t="s">
        <v>1997</v>
      </c>
      <c r="F1284" s="663" t="s">
        <v>3253</v>
      </c>
      <c r="G1284" s="662" t="s">
        <v>625</v>
      </c>
      <c r="H1284" s="662" t="s">
        <v>2988</v>
      </c>
      <c r="I1284" s="662" t="s">
        <v>2988</v>
      </c>
      <c r="J1284" s="662" t="s">
        <v>2989</v>
      </c>
      <c r="K1284" s="662" t="s">
        <v>2990</v>
      </c>
      <c r="L1284" s="664">
        <v>3540.9750000000004</v>
      </c>
      <c r="M1284" s="664">
        <v>8</v>
      </c>
      <c r="N1284" s="665">
        <v>28327.800000000003</v>
      </c>
    </row>
    <row r="1285" spans="1:14" ht="14.4" customHeight="1" x14ac:dyDescent="0.3">
      <c r="A1285" s="660" t="s">
        <v>572</v>
      </c>
      <c r="B1285" s="661" t="s">
        <v>573</v>
      </c>
      <c r="C1285" s="662" t="s">
        <v>588</v>
      </c>
      <c r="D1285" s="663" t="s">
        <v>3248</v>
      </c>
      <c r="E1285" s="662" t="s">
        <v>1997</v>
      </c>
      <c r="F1285" s="663" t="s">
        <v>3253</v>
      </c>
      <c r="G1285" s="662" t="s">
        <v>625</v>
      </c>
      <c r="H1285" s="662" t="s">
        <v>2991</v>
      </c>
      <c r="I1285" s="662" t="s">
        <v>2992</v>
      </c>
      <c r="J1285" s="662" t="s">
        <v>2993</v>
      </c>
      <c r="K1285" s="662" t="s">
        <v>2990</v>
      </c>
      <c r="L1285" s="664">
        <v>1680.58</v>
      </c>
      <c r="M1285" s="664">
        <v>10</v>
      </c>
      <c r="N1285" s="665">
        <v>16805.8</v>
      </c>
    </row>
    <row r="1286" spans="1:14" ht="14.4" customHeight="1" x14ac:dyDescent="0.3">
      <c r="A1286" s="660" t="s">
        <v>572</v>
      </c>
      <c r="B1286" s="661" t="s">
        <v>573</v>
      </c>
      <c r="C1286" s="662" t="s">
        <v>588</v>
      </c>
      <c r="D1286" s="663" t="s">
        <v>3248</v>
      </c>
      <c r="E1286" s="662" t="s">
        <v>1997</v>
      </c>
      <c r="F1286" s="663" t="s">
        <v>3253</v>
      </c>
      <c r="G1286" s="662" t="s">
        <v>625</v>
      </c>
      <c r="H1286" s="662" t="s">
        <v>2998</v>
      </c>
      <c r="I1286" s="662" t="s">
        <v>2999</v>
      </c>
      <c r="J1286" s="662" t="s">
        <v>3000</v>
      </c>
      <c r="K1286" s="662" t="s">
        <v>3001</v>
      </c>
      <c r="L1286" s="664">
        <v>842.39666666666665</v>
      </c>
      <c r="M1286" s="664">
        <v>24</v>
      </c>
      <c r="N1286" s="665">
        <v>20217.52</v>
      </c>
    </row>
    <row r="1287" spans="1:14" ht="14.4" customHeight="1" x14ac:dyDescent="0.3">
      <c r="A1287" s="660" t="s">
        <v>572</v>
      </c>
      <c r="B1287" s="661" t="s">
        <v>573</v>
      </c>
      <c r="C1287" s="662" t="s">
        <v>588</v>
      </c>
      <c r="D1287" s="663" t="s">
        <v>3248</v>
      </c>
      <c r="E1287" s="662" t="s">
        <v>1997</v>
      </c>
      <c r="F1287" s="663" t="s">
        <v>3253</v>
      </c>
      <c r="G1287" s="662" t="s">
        <v>1755</v>
      </c>
      <c r="H1287" s="662" t="s">
        <v>2023</v>
      </c>
      <c r="I1287" s="662" t="s">
        <v>2023</v>
      </c>
      <c r="J1287" s="662" t="s">
        <v>2024</v>
      </c>
      <c r="K1287" s="662" t="s">
        <v>2022</v>
      </c>
      <c r="L1287" s="664">
        <v>135.36000000000004</v>
      </c>
      <c r="M1287" s="664">
        <v>6</v>
      </c>
      <c r="N1287" s="665">
        <v>812.16000000000031</v>
      </c>
    </row>
    <row r="1288" spans="1:14" ht="14.4" customHeight="1" x14ac:dyDescent="0.3">
      <c r="A1288" s="660" t="s">
        <v>572</v>
      </c>
      <c r="B1288" s="661" t="s">
        <v>573</v>
      </c>
      <c r="C1288" s="662" t="s">
        <v>588</v>
      </c>
      <c r="D1288" s="663" t="s">
        <v>3248</v>
      </c>
      <c r="E1288" s="662" t="s">
        <v>1997</v>
      </c>
      <c r="F1288" s="663" t="s">
        <v>3253</v>
      </c>
      <c r="G1288" s="662" t="s">
        <v>1755</v>
      </c>
      <c r="H1288" s="662" t="s">
        <v>2027</v>
      </c>
      <c r="I1288" s="662" t="s">
        <v>2027</v>
      </c>
      <c r="J1288" s="662" t="s">
        <v>2028</v>
      </c>
      <c r="K1288" s="662" t="s">
        <v>2022</v>
      </c>
      <c r="L1288" s="664">
        <v>135.36000000000004</v>
      </c>
      <c r="M1288" s="664">
        <v>6</v>
      </c>
      <c r="N1288" s="665">
        <v>812.16000000000031</v>
      </c>
    </row>
    <row r="1289" spans="1:14" ht="14.4" customHeight="1" x14ac:dyDescent="0.3">
      <c r="A1289" s="660" t="s">
        <v>572</v>
      </c>
      <c r="B1289" s="661" t="s">
        <v>573</v>
      </c>
      <c r="C1289" s="662" t="s">
        <v>588</v>
      </c>
      <c r="D1289" s="663" t="s">
        <v>3248</v>
      </c>
      <c r="E1289" s="662" t="s">
        <v>1997</v>
      </c>
      <c r="F1289" s="663" t="s">
        <v>3253</v>
      </c>
      <c r="G1289" s="662" t="s">
        <v>1755</v>
      </c>
      <c r="H1289" s="662" t="s">
        <v>3164</v>
      </c>
      <c r="I1289" s="662" t="s">
        <v>3165</v>
      </c>
      <c r="J1289" s="662" t="s">
        <v>3166</v>
      </c>
      <c r="K1289" s="662" t="s">
        <v>3167</v>
      </c>
      <c r="L1289" s="664">
        <v>33.569911627336417</v>
      </c>
      <c r="M1289" s="664">
        <v>1</v>
      </c>
      <c r="N1289" s="665">
        <v>33.569911627336417</v>
      </c>
    </row>
    <row r="1290" spans="1:14" ht="14.4" customHeight="1" x14ac:dyDescent="0.3">
      <c r="A1290" s="660" t="s">
        <v>572</v>
      </c>
      <c r="B1290" s="661" t="s">
        <v>573</v>
      </c>
      <c r="C1290" s="662" t="s">
        <v>588</v>
      </c>
      <c r="D1290" s="663" t="s">
        <v>3248</v>
      </c>
      <c r="E1290" s="662" t="s">
        <v>1997</v>
      </c>
      <c r="F1290" s="663" t="s">
        <v>3253</v>
      </c>
      <c r="G1290" s="662" t="s">
        <v>1755</v>
      </c>
      <c r="H1290" s="662" t="s">
        <v>2033</v>
      </c>
      <c r="I1290" s="662" t="s">
        <v>2033</v>
      </c>
      <c r="J1290" s="662" t="s">
        <v>2034</v>
      </c>
      <c r="K1290" s="662" t="s">
        <v>2035</v>
      </c>
      <c r="L1290" s="664">
        <v>116.25002211842146</v>
      </c>
      <c r="M1290" s="664">
        <v>5</v>
      </c>
      <c r="N1290" s="665">
        <v>581.25011059210726</v>
      </c>
    </row>
    <row r="1291" spans="1:14" ht="14.4" customHeight="1" x14ac:dyDescent="0.3">
      <c r="A1291" s="660" t="s">
        <v>572</v>
      </c>
      <c r="B1291" s="661" t="s">
        <v>573</v>
      </c>
      <c r="C1291" s="662" t="s">
        <v>588</v>
      </c>
      <c r="D1291" s="663" t="s">
        <v>3248</v>
      </c>
      <c r="E1291" s="662" t="s">
        <v>1997</v>
      </c>
      <c r="F1291" s="663" t="s">
        <v>3253</v>
      </c>
      <c r="G1291" s="662" t="s">
        <v>1755</v>
      </c>
      <c r="H1291" s="662" t="s">
        <v>2036</v>
      </c>
      <c r="I1291" s="662" t="s">
        <v>2036</v>
      </c>
      <c r="J1291" s="662" t="s">
        <v>2037</v>
      </c>
      <c r="K1291" s="662" t="s">
        <v>2035</v>
      </c>
      <c r="L1291" s="664">
        <v>116.25002211842146</v>
      </c>
      <c r="M1291" s="664">
        <v>5</v>
      </c>
      <c r="N1291" s="665">
        <v>581.25011059210726</v>
      </c>
    </row>
    <row r="1292" spans="1:14" ht="14.4" customHeight="1" x14ac:dyDescent="0.3">
      <c r="A1292" s="660" t="s">
        <v>572</v>
      </c>
      <c r="B1292" s="661" t="s">
        <v>573</v>
      </c>
      <c r="C1292" s="662" t="s">
        <v>588</v>
      </c>
      <c r="D1292" s="663" t="s">
        <v>3248</v>
      </c>
      <c r="E1292" s="662" t="s">
        <v>1997</v>
      </c>
      <c r="F1292" s="663" t="s">
        <v>3253</v>
      </c>
      <c r="G1292" s="662" t="s">
        <v>1755</v>
      </c>
      <c r="H1292" s="662" t="s">
        <v>2038</v>
      </c>
      <c r="I1292" s="662" t="s">
        <v>2039</v>
      </c>
      <c r="J1292" s="662" t="s">
        <v>2040</v>
      </c>
      <c r="K1292" s="662" t="s">
        <v>2041</v>
      </c>
      <c r="L1292" s="664">
        <v>116.25</v>
      </c>
      <c r="M1292" s="664">
        <v>1</v>
      </c>
      <c r="N1292" s="665">
        <v>116.25</v>
      </c>
    </row>
    <row r="1293" spans="1:14" ht="14.4" customHeight="1" x14ac:dyDescent="0.3">
      <c r="A1293" s="660" t="s">
        <v>572</v>
      </c>
      <c r="B1293" s="661" t="s">
        <v>573</v>
      </c>
      <c r="C1293" s="662" t="s">
        <v>588</v>
      </c>
      <c r="D1293" s="663" t="s">
        <v>3248</v>
      </c>
      <c r="E1293" s="662" t="s">
        <v>1997</v>
      </c>
      <c r="F1293" s="663" t="s">
        <v>3253</v>
      </c>
      <c r="G1293" s="662" t="s">
        <v>1755</v>
      </c>
      <c r="H1293" s="662" t="s">
        <v>2045</v>
      </c>
      <c r="I1293" s="662" t="s">
        <v>2046</v>
      </c>
      <c r="J1293" s="662" t="s">
        <v>2047</v>
      </c>
      <c r="K1293" s="662" t="s">
        <v>2035</v>
      </c>
      <c r="L1293" s="664">
        <v>116.25000043738244</v>
      </c>
      <c r="M1293" s="664">
        <v>2</v>
      </c>
      <c r="N1293" s="665">
        <v>232.50000087476488</v>
      </c>
    </row>
    <row r="1294" spans="1:14" ht="14.4" customHeight="1" x14ac:dyDescent="0.3">
      <c r="A1294" s="660" t="s">
        <v>572</v>
      </c>
      <c r="B1294" s="661" t="s">
        <v>573</v>
      </c>
      <c r="C1294" s="662" t="s">
        <v>588</v>
      </c>
      <c r="D1294" s="663" t="s">
        <v>3248</v>
      </c>
      <c r="E1294" s="662" t="s">
        <v>1997</v>
      </c>
      <c r="F1294" s="663" t="s">
        <v>3253</v>
      </c>
      <c r="G1294" s="662" t="s">
        <v>1755</v>
      </c>
      <c r="H1294" s="662" t="s">
        <v>3168</v>
      </c>
      <c r="I1294" s="662" t="s">
        <v>3168</v>
      </c>
      <c r="J1294" s="662" t="s">
        <v>3169</v>
      </c>
      <c r="K1294" s="662" t="s">
        <v>1996</v>
      </c>
      <c r="L1294" s="664">
        <v>137.08000000000001</v>
      </c>
      <c r="M1294" s="664">
        <v>1</v>
      </c>
      <c r="N1294" s="665">
        <v>137.08000000000001</v>
      </c>
    </row>
    <row r="1295" spans="1:14" ht="14.4" customHeight="1" x14ac:dyDescent="0.3">
      <c r="A1295" s="660" t="s">
        <v>572</v>
      </c>
      <c r="B1295" s="661" t="s">
        <v>573</v>
      </c>
      <c r="C1295" s="662" t="s">
        <v>588</v>
      </c>
      <c r="D1295" s="663" t="s">
        <v>3248</v>
      </c>
      <c r="E1295" s="662" t="s">
        <v>2057</v>
      </c>
      <c r="F1295" s="663" t="s">
        <v>3255</v>
      </c>
      <c r="G1295" s="662"/>
      <c r="H1295" s="662" t="s">
        <v>3170</v>
      </c>
      <c r="I1295" s="662" t="s">
        <v>3171</v>
      </c>
      <c r="J1295" s="662" t="s">
        <v>3172</v>
      </c>
      <c r="K1295" s="662" t="s">
        <v>3173</v>
      </c>
      <c r="L1295" s="664">
        <v>419.22902597506271</v>
      </c>
      <c r="M1295" s="664">
        <v>16.5</v>
      </c>
      <c r="N1295" s="665">
        <v>6917.2789285885347</v>
      </c>
    </row>
    <row r="1296" spans="1:14" ht="14.4" customHeight="1" x14ac:dyDescent="0.3">
      <c r="A1296" s="660" t="s">
        <v>572</v>
      </c>
      <c r="B1296" s="661" t="s">
        <v>573</v>
      </c>
      <c r="C1296" s="662" t="s">
        <v>588</v>
      </c>
      <c r="D1296" s="663" t="s">
        <v>3248</v>
      </c>
      <c r="E1296" s="662" t="s">
        <v>2057</v>
      </c>
      <c r="F1296" s="663" t="s">
        <v>3255</v>
      </c>
      <c r="G1296" s="662"/>
      <c r="H1296" s="662" t="s">
        <v>3010</v>
      </c>
      <c r="I1296" s="662" t="s">
        <v>3011</v>
      </c>
      <c r="J1296" s="662" t="s">
        <v>3012</v>
      </c>
      <c r="K1296" s="662" t="s">
        <v>3013</v>
      </c>
      <c r="L1296" s="664">
        <v>2773.16</v>
      </c>
      <c r="M1296" s="664">
        <v>6</v>
      </c>
      <c r="N1296" s="665">
        <v>16638.96</v>
      </c>
    </row>
    <row r="1297" spans="1:14" ht="14.4" customHeight="1" x14ac:dyDescent="0.3">
      <c r="A1297" s="660" t="s">
        <v>572</v>
      </c>
      <c r="B1297" s="661" t="s">
        <v>573</v>
      </c>
      <c r="C1297" s="662" t="s">
        <v>588</v>
      </c>
      <c r="D1297" s="663" t="s">
        <v>3248</v>
      </c>
      <c r="E1297" s="662" t="s">
        <v>2057</v>
      </c>
      <c r="F1297" s="663" t="s">
        <v>3255</v>
      </c>
      <c r="G1297" s="662"/>
      <c r="H1297" s="662" t="s">
        <v>2062</v>
      </c>
      <c r="I1297" s="662" t="s">
        <v>2062</v>
      </c>
      <c r="J1297" s="662" t="s">
        <v>2063</v>
      </c>
      <c r="K1297" s="662" t="s">
        <v>2064</v>
      </c>
      <c r="L1297" s="664">
        <v>1777.5963636363633</v>
      </c>
      <c r="M1297" s="664">
        <v>13.200000000000001</v>
      </c>
      <c r="N1297" s="665">
        <v>23464.271999999997</v>
      </c>
    </row>
    <row r="1298" spans="1:14" ht="14.4" customHeight="1" x14ac:dyDescent="0.3">
      <c r="A1298" s="660" t="s">
        <v>572</v>
      </c>
      <c r="B1298" s="661" t="s">
        <v>573</v>
      </c>
      <c r="C1298" s="662" t="s">
        <v>588</v>
      </c>
      <c r="D1298" s="663" t="s">
        <v>3248</v>
      </c>
      <c r="E1298" s="662" t="s">
        <v>2057</v>
      </c>
      <c r="F1298" s="663" t="s">
        <v>3255</v>
      </c>
      <c r="G1298" s="662"/>
      <c r="H1298" s="662" t="s">
        <v>2065</v>
      </c>
      <c r="I1298" s="662" t="s">
        <v>2065</v>
      </c>
      <c r="J1298" s="662" t="s">
        <v>2066</v>
      </c>
      <c r="K1298" s="662" t="s">
        <v>2067</v>
      </c>
      <c r="L1298" s="664">
        <v>1116.5</v>
      </c>
      <c r="M1298" s="664">
        <v>3</v>
      </c>
      <c r="N1298" s="665">
        <v>3349.5</v>
      </c>
    </row>
    <row r="1299" spans="1:14" ht="14.4" customHeight="1" x14ac:dyDescent="0.3">
      <c r="A1299" s="660" t="s">
        <v>572</v>
      </c>
      <c r="B1299" s="661" t="s">
        <v>573</v>
      </c>
      <c r="C1299" s="662" t="s">
        <v>588</v>
      </c>
      <c r="D1299" s="663" t="s">
        <v>3248</v>
      </c>
      <c r="E1299" s="662" t="s">
        <v>2057</v>
      </c>
      <c r="F1299" s="663" t="s">
        <v>3255</v>
      </c>
      <c r="G1299" s="662"/>
      <c r="H1299" s="662" t="s">
        <v>2071</v>
      </c>
      <c r="I1299" s="662" t="s">
        <v>2071</v>
      </c>
      <c r="J1299" s="662" t="s">
        <v>2072</v>
      </c>
      <c r="K1299" s="662" t="s">
        <v>2073</v>
      </c>
      <c r="L1299" s="664">
        <v>169.79000000000002</v>
      </c>
      <c r="M1299" s="664">
        <v>17</v>
      </c>
      <c r="N1299" s="665">
        <v>2886.4300000000003</v>
      </c>
    </row>
    <row r="1300" spans="1:14" ht="14.4" customHeight="1" x14ac:dyDescent="0.3">
      <c r="A1300" s="660" t="s">
        <v>572</v>
      </c>
      <c r="B1300" s="661" t="s">
        <v>573</v>
      </c>
      <c r="C1300" s="662" t="s">
        <v>588</v>
      </c>
      <c r="D1300" s="663" t="s">
        <v>3248</v>
      </c>
      <c r="E1300" s="662" t="s">
        <v>2057</v>
      </c>
      <c r="F1300" s="663" t="s">
        <v>3255</v>
      </c>
      <c r="G1300" s="662" t="s">
        <v>625</v>
      </c>
      <c r="H1300" s="662" t="s">
        <v>3017</v>
      </c>
      <c r="I1300" s="662" t="s">
        <v>3018</v>
      </c>
      <c r="J1300" s="662" t="s">
        <v>3019</v>
      </c>
      <c r="K1300" s="662" t="s">
        <v>677</v>
      </c>
      <c r="L1300" s="664">
        <v>68.019999999999982</v>
      </c>
      <c r="M1300" s="664">
        <v>1</v>
      </c>
      <c r="N1300" s="665">
        <v>68.019999999999982</v>
      </c>
    </row>
    <row r="1301" spans="1:14" ht="14.4" customHeight="1" x14ac:dyDescent="0.3">
      <c r="A1301" s="660" t="s">
        <v>572</v>
      </c>
      <c r="B1301" s="661" t="s">
        <v>573</v>
      </c>
      <c r="C1301" s="662" t="s">
        <v>588</v>
      </c>
      <c r="D1301" s="663" t="s">
        <v>3248</v>
      </c>
      <c r="E1301" s="662" t="s">
        <v>2057</v>
      </c>
      <c r="F1301" s="663" t="s">
        <v>3255</v>
      </c>
      <c r="G1301" s="662" t="s">
        <v>625</v>
      </c>
      <c r="H1301" s="662" t="s">
        <v>2078</v>
      </c>
      <c r="I1301" s="662" t="s">
        <v>2079</v>
      </c>
      <c r="J1301" s="662" t="s">
        <v>692</v>
      </c>
      <c r="K1301" s="662" t="s">
        <v>2080</v>
      </c>
      <c r="L1301" s="664">
        <v>25.62992935977276</v>
      </c>
      <c r="M1301" s="664">
        <v>2</v>
      </c>
      <c r="N1301" s="665">
        <v>51.25985871954552</v>
      </c>
    </row>
    <row r="1302" spans="1:14" ht="14.4" customHeight="1" x14ac:dyDescent="0.3">
      <c r="A1302" s="660" t="s">
        <v>572</v>
      </c>
      <c r="B1302" s="661" t="s">
        <v>573</v>
      </c>
      <c r="C1302" s="662" t="s">
        <v>588</v>
      </c>
      <c r="D1302" s="663" t="s">
        <v>3248</v>
      </c>
      <c r="E1302" s="662" t="s">
        <v>2057</v>
      </c>
      <c r="F1302" s="663" t="s">
        <v>3255</v>
      </c>
      <c r="G1302" s="662" t="s">
        <v>625</v>
      </c>
      <c r="H1302" s="662" t="s">
        <v>2085</v>
      </c>
      <c r="I1302" s="662" t="s">
        <v>2086</v>
      </c>
      <c r="J1302" s="662" t="s">
        <v>2087</v>
      </c>
      <c r="K1302" s="662" t="s">
        <v>2084</v>
      </c>
      <c r="L1302" s="664">
        <v>31.925015202252684</v>
      </c>
      <c r="M1302" s="664">
        <v>6</v>
      </c>
      <c r="N1302" s="665">
        <v>191.55009121351611</v>
      </c>
    </row>
    <row r="1303" spans="1:14" ht="14.4" customHeight="1" x14ac:dyDescent="0.3">
      <c r="A1303" s="660" t="s">
        <v>572</v>
      </c>
      <c r="B1303" s="661" t="s">
        <v>573</v>
      </c>
      <c r="C1303" s="662" t="s">
        <v>588</v>
      </c>
      <c r="D1303" s="663" t="s">
        <v>3248</v>
      </c>
      <c r="E1303" s="662" t="s">
        <v>2057</v>
      </c>
      <c r="F1303" s="663" t="s">
        <v>3255</v>
      </c>
      <c r="G1303" s="662" t="s">
        <v>625</v>
      </c>
      <c r="H1303" s="662" t="s">
        <v>2103</v>
      </c>
      <c r="I1303" s="662" t="s">
        <v>2104</v>
      </c>
      <c r="J1303" s="662" t="s">
        <v>2105</v>
      </c>
      <c r="K1303" s="662" t="s">
        <v>2106</v>
      </c>
      <c r="L1303" s="664">
        <v>82.849913526408102</v>
      </c>
      <c r="M1303" s="664">
        <v>4</v>
      </c>
      <c r="N1303" s="665">
        <v>331.39965410563241</v>
      </c>
    </row>
    <row r="1304" spans="1:14" ht="14.4" customHeight="1" x14ac:dyDescent="0.3">
      <c r="A1304" s="660" t="s">
        <v>572</v>
      </c>
      <c r="B1304" s="661" t="s">
        <v>573</v>
      </c>
      <c r="C1304" s="662" t="s">
        <v>588</v>
      </c>
      <c r="D1304" s="663" t="s">
        <v>3248</v>
      </c>
      <c r="E1304" s="662" t="s">
        <v>2057</v>
      </c>
      <c r="F1304" s="663" t="s">
        <v>3255</v>
      </c>
      <c r="G1304" s="662" t="s">
        <v>625</v>
      </c>
      <c r="H1304" s="662" t="s">
        <v>2115</v>
      </c>
      <c r="I1304" s="662" t="s">
        <v>2116</v>
      </c>
      <c r="J1304" s="662" t="s">
        <v>2117</v>
      </c>
      <c r="K1304" s="662" t="s">
        <v>2118</v>
      </c>
      <c r="L1304" s="664">
        <v>146.31274034334101</v>
      </c>
      <c r="M1304" s="664">
        <v>108</v>
      </c>
      <c r="N1304" s="665">
        <v>15801.775957080828</v>
      </c>
    </row>
    <row r="1305" spans="1:14" ht="14.4" customHeight="1" x14ac:dyDescent="0.3">
      <c r="A1305" s="660" t="s">
        <v>572</v>
      </c>
      <c r="B1305" s="661" t="s">
        <v>573</v>
      </c>
      <c r="C1305" s="662" t="s">
        <v>588</v>
      </c>
      <c r="D1305" s="663" t="s">
        <v>3248</v>
      </c>
      <c r="E1305" s="662" t="s">
        <v>2057</v>
      </c>
      <c r="F1305" s="663" t="s">
        <v>3255</v>
      </c>
      <c r="G1305" s="662" t="s">
        <v>625</v>
      </c>
      <c r="H1305" s="662" t="s">
        <v>2119</v>
      </c>
      <c r="I1305" s="662" t="s">
        <v>2120</v>
      </c>
      <c r="J1305" s="662" t="s">
        <v>2121</v>
      </c>
      <c r="K1305" s="662" t="s">
        <v>2122</v>
      </c>
      <c r="L1305" s="664">
        <v>50.369999999999983</v>
      </c>
      <c r="M1305" s="664">
        <v>9</v>
      </c>
      <c r="N1305" s="665">
        <v>453.32999999999987</v>
      </c>
    </row>
    <row r="1306" spans="1:14" ht="14.4" customHeight="1" x14ac:dyDescent="0.3">
      <c r="A1306" s="660" t="s">
        <v>572</v>
      </c>
      <c r="B1306" s="661" t="s">
        <v>573</v>
      </c>
      <c r="C1306" s="662" t="s">
        <v>588</v>
      </c>
      <c r="D1306" s="663" t="s">
        <v>3248</v>
      </c>
      <c r="E1306" s="662" t="s">
        <v>2057</v>
      </c>
      <c r="F1306" s="663" t="s">
        <v>3255</v>
      </c>
      <c r="G1306" s="662" t="s">
        <v>625</v>
      </c>
      <c r="H1306" s="662" t="s">
        <v>2123</v>
      </c>
      <c r="I1306" s="662" t="s">
        <v>2124</v>
      </c>
      <c r="J1306" s="662" t="s">
        <v>2083</v>
      </c>
      <c r="K1306" s="662" t="s">
        <v>2125</v>
      </c>
      <c r="L1306" s="664">
        <v>235.88086119496248</v>
      </c>
      <c r="M1306" s="664">
        <v>61</v>
      </c>
      <c r="N1306" s="665">
        <v>14388.732532892711</v>
      </c>
    </row>
    <row r="1307" spans="1:14" ht="14.4" customHeight="1" x14ac:dyDescent="0.3">
      <c r="A1307" s="660" t="s">
        <v>572</v>
      </c>
      <c r="B1307" s="661" t="s">
        <v>573</v>
      </c>
      <c r="C1307" s="662" t="s">
        <v>588</v>
      </c>
      <c r="D1307" s="663" t="s">
        <v>3248</v>
      </c>
      <c r="E1307" s="662" t="s">
        <v>2057</v>
      </c>
      <c r="F1307" s="663" t="s">
        <v>3255</v>
      </c>
      <c r="G1307" s="662" t="s">
        <v>625</v>
      </c>
      <c r="H1307" s="662" t="s">
        <v>2130</v>
      </c>
      <c r="I1307" s="662" t="s">
        <v>2131</v>
      </c>
      <c r="J1307" s="662" t="s">
        <v>2132</v>
      </c>
      <c r="K1307" s="662" t="s">
        <v>2133</v>
      </c>
      <c r="L1307" s="664">
        <v>850.7209028015435</v>
      </c>
      <c r="M1307" s="664">
        <v>190</v>
      </c>
      <c r="N1307" s="665">
        <v>161636.97153229328</v>
      </c>
    </row>
    <row r="1308" spans="1:14" ht="14.4" customHeight="1" x14ac:dyDescent="0.3">
      <c r="A1308" s="660" t="s">
        <v>572</v>
      </c>
      <c r="B1308" s="661" t="s">
        <v>573</v>
      </c>
      <c r="C1308" s="662" t="s">
        <v>588</v>
      </c>
      <c r="D1308" s="663" t="s">
        <v>3248</v>
      </c>
      <c r="E1308" s="662" t="s">
        <v>2057</v>
      </c>
      <c r="F1308" s="663" t="s">
        <v>3255</v>
      </c>
      <c r="G1308" s="662" t="s">
        <v>625</v>
      </c>
      <c r="H1308" s="662" t="s">
        <v>2152</v>
      </c>
      <c r="I1308" s="662" t="s">
        <v>2152</v>
      </c>
      <c r="J1308" s="662" t="s">
        <v>2117</v>
      </c>
      <c r="K1308" s="662" t="s">
        <v>2153</v>
      </c>
      <c r="L1308" s="664">
        <v>340.96675879542738</v>
      </c>
      <c r="M1308" s="664">
        <v>21</v>
      </c>
      <c r="N1308" s="665">
        <v>7160.3019347039753</v>
      </c>
    </row>
    <row r="1309" spans="1:14" ht="14.4" customHeight="1" x14ac:dyDescent="0.3">
      <c r="A1309" s="660" t="s">
        <v>572</v>
      </c>
      <c r="B1309" s="661" t="s">
        <v>573</v>
      </c>
      <c r="C1309" s="662" t="s">
        <v>588</v>
      </c>
      <c r="D1309" s="663" t="s">
        <v>3248</v>
      </c>
      <c r="E1309" s="662" t="s">
        <v>2057</v>
      </c>
      <c r="F1309" s="663" t="s">
        <v>3255</v>
      </c>
      <c r="G1309" s="662" t="s">
        <v>1755</v>
      </c>
      <c r="H1309" s="662" t="s">
        <v>3055</v>
      </c>
      <c r="I1309" s="662" t="s">
        <v>3055</v>
      </c>
      <c r="J1309" s="662" t="s">
        <v>3056</v>
      </c>
      <c r="K1309" s="662" t="s">
        <v>3057</v>
      </c>
      <c r="L1309" s="664">
        <v>517</v>
      </c>
      <c r="M1309" s="664">
        <v>8</v>
      </c>
      <c r="N1309" s="665">
        <v>4136</v>
      </c>
    </row>
    <row r="1310" spans="1:14" ht="14.4" customHeight="1" x14ac:dyDescent="0.3">
      <c r="A1310" s="660" t="s">
        <v>572</v>
      </c>
      <c r="B1310" s="661" t="s">
        <v>573</v>
      </c>
      <c r="C1310" s="662" t="s">
        <v>588</v>
      </c>
      <c r="D1310" s="663" t="s">
        <v>3248</v>
      </c>
      <c r="E1310" s="662" t="s">
        <v>2057</v>
      </c>
      <c r="F1310" s="663" t="s">
        <v>3255</v>
      </c>
      <c r="G1310" s="662" t="s">
        <v>1755</v>
      </c>
      <c r="H1310" s="662" t="s">
        <v>3174</v>
      </c>
      <c r="I1310" s="662" t="s">
        <v>3175</v>
      </c>
      <c r="J1310" s="662" t="s">
        <v>3176</v>
      </c>
      <c r="K1310" s="662" t="s">
        <v>3177</v>
      </c>
      <c r="L1310" s="664">
        <v>28.889026877438617</v>
      </c>
      <c r="M1310" s="664">
        <v>50</v>
      </c>
      <c r="N1310" s="665">
        <v>1444.4513438719309</v>
      </c>
    </row>
    <row r="1311" spans="1:14" ht="14.4" customHeight="1" x14ac:dyDescent="0.3">
      <c r="A1311" s="660" t="s">
        <v>572</v>
      </c>
      <c r="B1311" s="661" t="s">
        <v>573</v>
      </c>
      <c r="C1311" s="662" t="s">
        <v>588</v>
      </c>
      <c r="D1311" s="663" t="s">
        <v>3248</v>
      </c>
      <c r="E1311" s="662" t="s">
        <v>2057</v>
      </c>
      <c r="F1311" s="663" t="s">
        <v>3255</v>
      </c>
      <c r="G1311" s="662" t="s">
        <v>1755</v>
      </c>
      <c r="H1311" s="662" t="s">
        <v>2169</v>
      </c>
      <c r="I1311" s="662" t="s">
        <v>2170</v>
      </c>
      <c r="J1311" s="662" t="s">
        <v>2171</v>
      </c>
      <c r="K1311" s="662" t="s">
        <v>2172</v>
      </c>
      <c r="L1311" s="664">
        <v>57.31</v>
      </c>
      <c r="M1311" s="664">
        <v>2</v>
      </c>
      <c r="N1311" s="665">
        <v>114.62</v>
      </c>
    </row>
    <row r="1312" spans="1:14" ht="14.4" customHeight="1" x14ac:dyDescent="0.3">
      <c r="A1312" s="660" t="s">
        <v>572</v>
      </c>
      <c r="B1312" s="661" t="s">
        <v>573</v>
      </c>
      <c r="C1312" s="662" t="s">
        <v>588</v>
      </c>
      <c r="D1312" s="663" t="s">
        <v>3248</v>
      </c>
      <c r="E1312" s="662" t="s">
        <v>2057</v>
      </c>
      <c r="F1312" s="663" t="s">
        <v>3255</v>
      </c>
      <c r="G1312" s="662" t="s">
        <v>1755</v>
      </c>
      <c r="H1312" s="662" t="s">
        <v>2173</v>
      </c>
      <c r="I1312" s="662" t="s">
        <v>2174</v>
      </c>
      <c r="J1312" s="662" t="s">
        <v>2175</v>
      </c>
      <c r="K1312" s="662" t="s">
        <v>2176</v>
      </c>
      <c r="L1312" s="664">
        <v>77.26169370085546</v>
      </c>
      <c r="M1312" s="664">
        <v>205</v>
      </c>
      <c r="N1312" s="665">
        <v>15838.647208675369</v>
      </c>
    </row>
    <row r="1313" spans="1:14" ht="14.4" customHeight="1" x14ac:dyDescent="0.3">
      <c r="A1313" s="660" t="s">
        <v>572</v>
      </c>
      <c r="B1313" s="661" t="s">
        <v>573</v>
      </c>
      <c r="C1313" s="662" t="s">
        <v>588</v>
      </c>
      <c r="D1313" s="663" t="s">
        <v>3248</v>
      </c>
      <c r="E1313" s="662" t="s">
        <v>2057</v>
      </c>
      <c r="F1313" s="663" t="s">
        <v>3255</v>
      </c>
      <c r="G1313" s="662" t="s">
        <v>1755</v>
      </c>
      <c r="H1313" s="662" t="s">
        <v>2177</v>
      </c>
      <c r="I1313" s="662" t="s">
        <v>2177</v>
      </c>
      <c r="J1313" s="662" t="s">
        <v>2178</v>
      </c>
      <c r="K1313" s="662" t="s">
        <v>2073</v>
      </c>
      <c r="L1313" s="664">
        <v>937.96999999999991</v>
      </c>
      <c r="M1313" s="664">
        <v>10</v>
      </c>
      <c r="N1313" s="665">
        <v>9379.6999999999989</v>
      </c>
    </row>
    <row r="1314" spans="1:14" ht="14.4" customHeight="1" x14ac:dyDescent="0.3">
      <c r="A1314" s="660" t="s">
        <v>572</v>
      </c>
      <c r="B1314" s="661" t="s">
        <v>573</v>
      </c>
      <c r="C1314" s="662" t="s">
        <v>588</v>
      </c>
      <c r="D1314" s="663" t="s">
        <v>3248</v>
      </c>
      <c r="E1314" s="662" t="s">
        <v>2057</v>
      </c>
      <c r="F1314" s="663" t="s">
        <v>3255</v>
      </c>
      <c r="G1314" s="662" t="s">
        <v>1755</v>
      </c>
      <c r="H1314" s="662" t="s">
        <v>2182</v>
      </c>
      <c r="I1314" s="662" t="s">
        <v>2182</v>
      </c>
      <c r="J1314" s="662" t="s">
        <v>2183</v>
      </c>
      <c r="K1314" s="662" t="s">
        <v>2184</v>
      </c>
      <c r="L1314" s="664">
        <v>510.85714285714289</v>
      </c>
      <c r="M1314" s="664">
        <v>30.799999999999997</v>
      </c>
      <c r="N1314" s="665">
        <v>15734.4</v>
      </c>
    </row>
    <row r="1315" spans="1:14" ht="14.4" customHeight="1" x14ac:dyDescent="0.3">
      <c r="A1315" s="660" t="s">
        <v>572</v>
      </c>
      <c r="B1315" s="661" t="s">
        <v>573</v>
      </c>
      <c r="C1315" s="662" t="s">
        <v>588</v>
      </c>
      <c r="D1315" s="663" t="s">
        <v>3248</v>
      </c>
      <c r="E1315" s="662" t="s">
        <v>2057</v>
      </c>
      <c r="F1315" s="663" t="s">
        <v>3255</v>
      </c>
      <c r="G1315" s="662" t="s">
        <v>1755</v>
      </c>
      <c r="H1315" s="662" t="s">
        <v>2190</v>
      </c>
      <c r="I1315" s="662" t="s">
        <v>2190</v>
      </c>
      <c r="J1315" s="662" t="s">
        <v>2191</v>
      </c>
      <c r="K1315" s="662" t="s">
        <v>2192</v>
      </c>
      <c r="L1315" s="664">
        <v>253.2252</v>
      </c>
      <c r="M1315" s="664">
        <v>100</v>
      </c>
      <c r="N1315" s="665">
        <v>25322.52</v>
      </c>
    </row>
    <row r="1316" spans="1:14" ht="14.4" customHeight="1" x14ac:dyDescent="0.3">
      <c r="A1316" s="660" t="s">
        <v>572</v>
      </c>
      <c r="B1316" s="661" t="s">
        <v>573</v>
      </c>
      <c r="C1316" s="662" t="s">
        <v>588</v>
      </c>
      <c r="D1316" s="663" t="s">
        <v>3248</v>
      </c>
      <c r="E1316" s="662" t="s">
        <v>2057</v>
      </c>
      <c r="F1316" s="663" t="s">
        <v>3255</v>
      </c>
      <c r="G1316" s="662" t="s">
        <v>1755</v>
      </c>
      <c r="H1316" s="662" t="s">
        <v>2198</v>
      </c>
      <c r="I1316" s="662" t="s">
        <v>2198</v>
      </c>
      <c r="J1316" s="662" t="s">
        <v>2199</v>
      </c>
      <c r="K1316" s="662" t="s">
        <v>2200</v>
      </c>
      <c r="L1316" s="664">
        <v>55.190000000000012</v>
      </c>
      <c r="M1316" s="664">
        <v>20</v>
      </c>
      <c r="N1316" s="665">
        <v>1103.8000000000002</v>
      </c>
    </row>
    <row r="1317" spans="1:14" ht="14.4" customHeight="1" x14ac:dyDescent="0.3">
      <c r="A1317" s="660" t="s">
        <v>572</v>
      </c>
      <c r="B1317" s="661" t="s">
        <v>573</v>
      </c>
      <c r="C1317" s="662" t="s">
        <v>588</v>
      </c>
      <c r="D1317" s="663" t="s">
        <v>3248</v>
      </c>
      <c r="E1317" s="662" t="s">
        <v>2205</v>
      </c>
      <c r="F1317" s="663" t="s">
        <v>3256</v>
      </c>
      <c r="G1317" s="662"/>
      <c r="H1317" s="662" t="s">
        <v>2206</v>
      </c>
      <c r="I1317" s="662" t="s">
        <v>2207</v>
      </c>
      <c r="J1317" s="662" t="s">
        <v>2208</v>
      </c>
      <c r="K1317" s="662"/>
      <c r="L1317" s="664">
        <v>30.219813562274446</v>
      </c>
      <c r="M1317" s="664">
        <v>80</v>
      </c>
      <c r="N1317" s="665">
        <v>2417.5850849819558</v>
      </c>
    </row>
    <row r="1318" spans="1:14" ht="14.4" customHeight="1" x14ac:dyDescent="0.3">
      <c r="A1318" s="660" t="s">
        <v>572</v>
      </c>
      <c r="B1318" s="661" t="s">
        <v>573</v>
      </c>
      <c r="C1318" s="662" t="s">
        <v>588</v>
      </c>
      <c r="D1318" s="663" t="s">
        <v>3248</v>
      </c>
      <c r="E1318" s="662" t="s">
        <v>2205</v>
      </c>
      <c r="F1318" s="663" t="s">
        <v>3256</v>
      </c>
      <c r="G1318" s="662" t="s">
        <v>625</v>
      </c>
      <c r="H1318" s="662" t="s">
        <v>2209</v>
      </c>
      <c r="I1318" s="662" t="s">
        <v>2210</v>
      </c>
      <c r="J1318" s="662" t="s">
        <v>2211</v>
      </c>
      <c r="K1318" s="662" t="s">
        <v>2212</v>
      </c>
      <c r="L1318" s="664">
        <v>99.863874719192921</v>
      </c>
      <c r="M1318" s="664">
        <v>5</v>
      </c>
      <c r="N1318" s="665">
        <v>499.31937359596463</v>
      </c>
    </row>
    <row r="1319" spans="1:14" ht="14.4" customHeight="1" x14ac:dyDescent="0.3">
      <c r="A1319" s="660" t="s">
        <v>572</v>
      </c>
      <c r="B1319" s="661" t="s">
        <v>573</v>
      </c>
      <c r="C1319" s="662" t="s">
        <v>588</v>
      </c>
      <c r="D1319" s="663" t="s">
        <v>3248</v>
      </c>
      <c r="E1319" s="662" t="s">
        <v>2205</v>
      </c>
      <c r="F1319" s="663" t="s">
        <v>3256</v>
      </c>
      <c r="G1319" s="662" t="s">
        <v>625</v>
      </c>
      <c r="H1319" s="662" t="s">
        <v>2217</v>
      </c>
      <c r="I1319" s="662" t="s">
        <v>2218</v>
      </c>
      <c r="J1319" s="662" t="s">
        <v>2219</v>
      </c>
      <c r="K1319" s="662" t="s">
        <v>2220</v>
      </c>
      <c r="L1319" s="664">
        <v>1777.9929999999999</v>
      </c>
      <c r="M1319" s="664">
        <v>10</v>
      </c>
      <c r="N1319" s="665">
        <v>17779.93</v>
      </c>
    </row>
    <row r="1320" spans="1:14" ht="14.4" customHeight="1" x14ac:dyDescent="0.3">
      <c r="A1320" s="660" t="s">
        <v>572</v>
      </c>
      <c r="B1320" s="661" t="s">
        <v>573</v>
      </c>
      <c r="C1320" s="662" t="s">
        <v>588</v>
      </c>
      <c r="D1320" s="663" t="s">
        <v>3248</v>
      </c>
      <c r="E1320" s="662" t="s">
        <v>2205</v>
      </c>
      <c r="F1320" s="663" t="s">
        <v>3256</v>
      </c>
      <c r="G1320" s="662" t="s">
        <v>625</v>
      </c>
      <c r="H1320" s="662" t="s">
        <v>2224</v>
      </c>
      <c r="I1320" s="662" t="s">
        <v>2225</v>
      </c>
      <c r="J1320" s="662" t="s">
        <v>2226</v>
      </c>
      <c r="K1320" s="662" t="s">
        <v>2227</v>
      </c>
      <c r="L1320" s="664">
        <v>96.699852750916691</v>
      </c>
      <c r="M1320" s="664">
        <v>5</v>
      </c>
      <c r="N1320" s="665">
        <v>483.49926375458347</v>
      </c>
    </row>
    <row r="1321" spans="1:14" ht="14.4" customHeight="1" x14ac:dyDescent="0.3">
      <c r="A1321" s="660" t="s">
        <v>572</v>
      </c>
      <c r="B1321" s="661" t="s">
        <v>573</v>
      </c>
      <c r="C1321" s="662" t="s">
        <v>588</v>
      </c>
      <c r="D1321" s="663" t="s">
        <v>3248</v>
      </c>
      <c r="E1321" s="662" t="s">
        <v>2205</v>
      </c>
      <c r="F1321" s="663" t="s">
        <v>3256</v>
      </c>
      <c r="G1321" s="662" t="s">
        <v>625</v>
      </c>
      <c r="H1321" s="662" t="s">
        <v>2228</v>
      </c>
      <c r="I1321" s="662" t="s">
        <v>2229</v>
      </c>
      <c r="J1321" s="662" t="s">
        <v>2230</v>
      </c>
      <c r="K1321" s="662" t="s">
        <v>2231</v>
      </c>
      <c r="L1321" s="664">
        <v>5239.96</v>
      </c>
      <c r="M1321" s="664">
        <v>220</v>
      </c>
      <c r="N1321" s="665">
        <v>1152791.2</v>
      </c>
    </row>
    <row r="1322" spans="1:14" ht="14.4" customHeight="1" x14ac:dyDescent="0.3">
      <c r="A1322" s="660" t="s">
        <v>572</v>
      </c>
      <c r="B1322" s="661" t="s">
        <v>573</v>
      </c>
      <c r="C1322" s="662" t="s">
        <v>588</v>
      </c>
      <c r="D1322" s="663" t="s">
        <v>3248</v>
      </c>
      <c r="E1322" s="662" t="s">
        <v>2205</v>
      </c>
      <c r="F1322" s="663" t="s">
        <v>3256</v>
      </c>
      <c r="G1322" s="662" t="s">
        <v>625</v>
      </c>
      <c r="H1322" s="662" t="s">
        <v>2236</v>
      </c>
      <c r="I1322" s="662" t="s">
        <v>2237</v>
      </c>
      <c r="J1322" s="662" t="s">
        <v>2238</v>
      </c>
      <c r="K1322" s="662" t="s">
        <v>2239</v>
      </c>
      <c r="L1322" s="664">
        <v>10056.514642941996</v>
      </c>
      <c r="M1322" s="664">
        <v>10</v>
      </c>
      <c r="N1322" s="665">
        <v>100565.14642941997</v>
      </c>
    </row>
    <row r="1323" spans="1:14" ht="14.4" customHeight="1" x14ac:dyDescent="0.3">
      <c r="A1323" s="660" t="s">
        <v>572</v>
      </c>
      <c r="B1323" s="661" t="s">
        <v>573</v>
      </c>
      <c r="C1323" s="662" t="s">
        <v>588</v>
      </c>
      <c r="D1323" s="663" t="s">
        <v>3248</v>
      </c>
      <c r="E1323" s="662" t="s">
        <v>2205</v>
      </c>
      <c r="F1323" s="663" t="s">
        <v>3256</v>
      </c>
      <c r="G1323" s="662" t="s">
        <v>1755</v>
      </c>
      <c r="H1323" s="662" t="s">
        <v>2244</v>
      </c>
      <c r="I1323" s="662" t="s">
        <v>2245</v>
      </c>
      <c r="J1323" s="662" t="s">
        <v>2246</v>
      </c>
      <c r="K1323" s="662" t="s">
        <v>2247</v>
      </c>
      <c r="L1323" s="664">
        <v>2885.6781510090882</v>
      </c>
      <c r="M1323" s="664">
        <v>70</v>
      </c>
      <c r="N1323" s="665">
        <v>201997.47057063619</v>
      </c>
    </row>
    <row r="1324" spans="1:14" ht="14.4" customHeight="1" x14ac:dyDescent="0.3">
      <c r="A1324" s="660" t="s">
        <v>572</v>
      </c>
      <c r="B1324" s="661" t="s">
        <v>573</v>
      </c>
      <c r="C1324" s="662" t="s">
        <v>588</v>
      </c>
      <c r="D1324" s="663" t="s">
        <v>3248</v>
      </c>
      <c r="E1324" s="662" t="s">
        <v>2205</v>
      </c>
      <c r="F1324" s="663" t="s">
        <v>3256</v>
      </c>
      <c r="G1324" s="662" t="s">
        <v>1755</v>
      </c>
      <c r="H1324" s="662" t="s">
        <v>2252</v>
      </c>
      <c r="I1324" s="662" t="s">
        <v>2253</v>
      </c>
      <c r="J1324" s="662" t="s">
        <v>2246</v>
      </c>
      <c r="K1324" s="662" t="s">
        <v>2254</v>
      </c>
      <c r="L1324" s="664">
        <v>13813.807250000002</v>
      </c>
      <c r="M1324" s="664">
        <v>10</v>
      </c>
      <c r="N1324" s="665">
        <v>138138.07250000001</v>
      </c>
    </row>
    <row r="1325" spans="1:14" ht="14.4" customHeight="1" x14ac:dyDescent="0.3">
      <c r="A1325" s="660" t="s">
        <v>572</v>
      </c>
      <c r="B1325" s="661" t="s">
        <v>573</v>
      </c>
      <c r="C1325" s="662" t="s">
        <v>588</v>
      </c>
      <c r="D1325" s="663" t="s">
        <v>3248</v>
      </c>
      <c r="E1325" s="662" t="s">
        <v>2205</v>
      </c>
      <c r="F1325" s="663" t="s">
        <v>3256</v>
      </c>
      <c r="G1325" s="662" t="s">
        <v>1755</v>
      </c>
      <c r="H1325" s="662" t="s">
        <v>2255</v>
      </c>
      <c r="I1325" s="662" t="s">
        <v>2255</v>
      </c>
      <c r="J1325" s="662" t="s">
        <v>2256</v>
      </c>
      <c r="K1325" s="662" t="s">
        <v>2257</v>
      </c>
      <c r="L1325" s="664">
        <v>159.5</v>
      </c>
      <c r="M1325" s="664">
        <v>3</v>
      </c>
      <c r="N1325" s="665">
        <v>478.5</v>
      </c>
    </row>
    <row r="1326" spans="1:14" ht="14.4" customHeight="1" x14ac:dyDescent="0.3">
      <c r="A1326" s="660" t="s">
        <v>572</v>
      </c>
      <c r="B1326" s="661" t="s">
        <v>573</v>
      </c>
      <c r="C1326" s="662" t="s">
        <v>588</v>
      </c>
      <c r="D1326" s="663" t="s">
        <v>3248</v>
      </c>
      <c r="E1326" s="662" t="s">
        <v>2265</v>
      </c>
      <c r="F1326" s="663" t="s">
        <v>3258</v>
      </c>
      <c r="G1326" s="662"/>
      <c r="H1326" s="662"/>
      <c r="I1326" s="662" t="s">
        <v>2266</v>
      </c>
      <c r="J1326" s="662" t="s">
        <v>2267</v>
      </c>
      <c r="K1326" s="662"/>
      <c r="L1326" s="664">
        <v>4779.5</v>
      </c>
      <c r="M1326" s="664">
        <v>3</v>
      </c>
      <c r="N1326" s="665">
        <v>14338.5</v>
      </c>
    </row>
    <row r="1327" spans="1:14" ht="14.4" customHeight="1" x14ac:dyDescent="0.3">
      <c r="A1327" s="660" t="s">
        <v>572</v>
      </c>
      <c r="B1327" s="661" t="s">
        <v>573</v>
      </c>
      <c r="C1327" s="662" t="s">
        <v>588</v>
      </c>
      <c r="D1327" s="663" t="s">
        <v>3248</v>
      </c>
      <c r="E1327" s="662" t="s">
        <v>2265</v>
      </c>
      <c r="F1327" s="663" t="s">
        <v>3258</v>
      </c>
      <c r="G1327" s="662"/>
      <c r="H1327" s="662"/>
      <c r="I1327" s="662" t="s">
        <v>2268</v>
      </c>
      <c r="J1327" s="662" t="s">
        <v>2269</v>
      </c>
      <c r="K1327" s="662"/>
      <c r="L1327" s="664">
        <v>1369.8846153846155</v>
      </c>
      <c r="M1327" s="664">
        <v>26</v>
      </c>
      <c r="N1327" s="665">
        <v>35617</v>
      </c>
    </row>
    <row r="1328" spans="1:14" ht="14.4" customHeight="1" x14ac:dyDescent="0.3">
      <c r="A1328" s="660" t="s">
        <v>572</v>
      </c>
      <c r="B1328" s="661" t="s">
        <v>573</v>
      </c>
      <c r="C1328" s="662" t="s">
        <v>588</v>
      </c>
      <c r="D1328" s="663" t="s">
        <v>3248</v>
      </c>
      <c r="E1328" s="662" t="s">
        <v>2265</v>
      </c>
      <c r="F1328" s="663" t="s">
        <v>3258</v>
      </c>
      <c r="G1328" s="662"/>
      <c r="H1328" s="662"/>
      <c r="I1328" s="662" t="s">
        <v>2270</v>
      </c>
      <c r="J1328" s="662" t="s">
        <v>2271</v>
      </c>
      <c r="K1328" s="662"/>
      <c r="L1328" s="664">
        <v>7412.8888888888887</v>
      </c>
      <c r="M1328" s="664">
        <v>90</v>
      </c>
      <c r="N1328" s="665">
        <v>667160</v>
      </c>
    </row>
    <row r="1329" spans="1:14" ht="14.4" customHeight="1" x14ac:dyDescent="0.3">
      <c r="A1329" s="660" t="s">
        <v>572</v>
      </c>
      <c r="B1329" s="661" t="s">
        <v>573</v>
      </c>
      <c r="C1329" s="662" t="s">
        <v>588</v>
      </c>
      <c r="D1329" s="663" t="s">
        <v>3248</v>
      </c>
      <c r="E1329" s="662" t="s">
        <v>2265</v>
      </c>
      <c r="F1329" s="663" t="s">
        <v>3258</v>
      </c>
      <c r="G1329" s="662"/>
      <c r="H1329" s="662"/>
      <c r="I1329" s="662" t="s">
        <v>2272</v>
      </c>
      <c r="J1329" s="662" t="s">
        <v>2273</v>
      </c>
      <c r="K1329" s="662"/>
      <c r="L1329" s="664">
        <v>4750</v>
      </c>
      <c r="M1329" s="664">
        <v>4</v>
      </c>
      <c r="N1329" s="665">
        <v>19000</v>
      </c>
    </row>
    <row r="1330" spans="1:14" ht="14.4" customHeight="1" x14ac:dyDescent="0.3">
      <c r="A1330" s="660" t="s">
        <v>572</v>
      </c>
      <c r="B1330" s="661" t="s">
        <v>573</v>
      </c>
      <c r="C1330" s="662" t="s">
        <v>588</v>
      </c>
      <c r="D1330" s="663" t="s">
        <v>3248</v>
      </c>
      <c r="E1330" s="662" t="s">
        <v>2265</v>
      </c>
      <c r="F1330" s="663" t="s">
        <v>3258</v>
      </c>
      <c r="G1330" s="662"/>
      <c r="H1330" s="662"/>
      <c r="I1330" s="662" t="s">
        <v>2274</v>
      </c>
      <c r="J1330" s="662" t="s">
        <v>2275</v>
      </c>
      <c r="K1330" s="662"/>
      <c r="L1330" s="664">
        <v>9559</v>
      </c>
      <c r="M1330" s="664">
        <v>10</v>
      </c>
      <c r="N1330" s="665">
        <v>95590</v>
      </c>
    </row>
    <row r="1331" spans="1:14" ht="14.4" customHeight="1" x14ac:dyDescent="0.3">
      <c r="A1331" s="660" t="s">
        <v>572</v>
      </c>
      <c r="B1331" s="661" t="s">
        <v>573</v>
      </c>
      <c r="C1331" s="662" t="s">
        <v>588</v>
      </c>
      <c r="D1331" s="663" t="s">
        <v>3248</v>
      </c>
      <c r="E1331" s="662" t="s">
        <v>2265</v>
      </c>
      <c r="F1331" s="663" t="s">
        <v>3258</v>
      </c>
      <c r="G1331" s="662"/>
      <c r="H1331" s="662"/>
      <c r="I1331" s="662" t="s">
        <v>2276</v>
      </c>
      <c r="J1331" s="662" t="s">
        <v>2277</v>
      </c>
      <c r="K1331" s="662"/>
      <c r="L1331" s="664">
        <v>2145</v>
      </c>
      <c r="M1331" s="664">
        <v>7</v>
      </c>
      <c r="N1331" s="665">
        <v>15015</v>
      </c>
    </row>
    <row r="1332" spans="1:14" ht="14.4" customHeight="1" x14ac:dyDescent="0.3">
      <c r="A1332" s="660" t="s">
        <v>572</v>
      </c>
      <c r="B1332" s="661" t="s">
        <v>573</v>
      </c>
      <c r="C1332" s="662" t="s">
        <v>588</v>
      </c>
      <c r="D1332" s="663" t="s">
        <v>3248</v>
      </c>
      <c r="E1332" s="662" t="s">
        <v>2265</v>
      </c>
      <c r="F1332" s="663" t="s">
        <v>3258</v>
      </c>
      <c r="G1332" s="662"/>
      <c r="H1332" s="662"/>
      <c r="I1332" s="662" t="s">
        <v>2278</v>
      </c>
      <c r="J1332" s="662" t="s">
        <v>2279</v>
      </c>
      <c r="K1332" s="662"/>
      <c r="L1332" s="664">
        <v>8359.3666666666668</v>
      </c>
      <c r="M1332" s="664">
        <v>12</v>
      </c>
      <c r="N1332" s="665">
        <v>100312.4</v>
      </c>
    </row>
    <row r="1333" spans="1:14" ht="14.4" customHeight="1" x14ac:dyDescent="0.3">
      <c r="A1333" s="660" t="s">
        <v>572</v>
      </c>
      <c r="B1333" s="661" t="s">
        <v>573</v>
      </c>
      <c r="C1333" s="662" t="s">
        <v>588</v>
      </c>
      <c r="D1333" s="663" t="s">
        <v>3248</v>
      </c>
      <c r="E1333" s="662" t="s">
        <v>2265</v>
      </c>
      <c r="F1333" s="663" t="s">
        <v>3258</v>
      </c>
      <c r="G1333" s="662"/>
      <c r="H1333" s="662"/>
      <c r="I1333" s="662" t="s">
        <v>2282</v>
      </c>
      <c r="J1333" s="662" t="s">
        <v>2283</v>
      </c>
      <c r="K1333" s="662"/>
      <c r="L1333" s="664">
        <v>4226.2</v>
      </c>
      <c r="M1333" s="664">
        <v>4</v>
      </c>
      <c r="N1333" s="665">
        <v>16904.8</v>
      </c>
    </row>
    <row r="1334" spans="1:14" ht="14.4" customHeight="1" x14ac:dyDescent="0.3">
      <c r="A1334" s="660" t="s">
        <v>572</v>
      </c>
      <c r="B1334" s="661" t="s">
        <v>573</v>
      </c>
      <c r="C1334" s="662" t="s">
        <v>588</v>
      </c>
      <c r="D1334" s="663" t="s">
        <v>3248</v>
      </c>
      <c r="E1334" s="662" t="s">
        <v>2265</v>
      </c>
      <c r="F1334" s="663" t="s">
        <v>3258</v>
      </c>
      <c r="G1334" s="662"/>
      <c r="H1334" s="662"/>
      <c r="I1334" s="662" t="s">
        <v>2284</v>
      </c>
      <c r="J1334" s="662" t="s">
        <v>2285</v>
      </c>
      <c r="K1334" s="662" t="s">
        <v>2286</v>
      </c>
      <c r="L1334" s="664">
        <v>1287</v>
      </c>
      <c r="M1334" s="664">
        <v>70</v>
      </c>
      <c r="N1334" s="665">
        <v>90090</v>
      </c>
    </row>
    <row r="1335" spans="1:14" ht="14.4" customHeight="1" x14ac:dyDescent="0.3">
      <c r="A1335" s="660" t="s">
        <v>572</v>
      </c>
      <c r="B1335" s="661" t="s">
        <v>573</v>
      </c>
      <c r="C1335" s="662" t="s">
        <v>588</v>
      </c>
      <c r="D1335" s="663" t="s">
        <v>3248</v>
      </c>
      <c r="E1335" s="662" t="s">
        <v>2265</v>
      </c>
      <c r="F1335" s="663" t="s">
        <v>3258</v>
      </c>
      <c r="G1335" s="662"/>
      <c r="H1335" s="662"/>
      <c r="I1335" s="662" t="s">
        <v>2287</v>
      </c>
      <c r="J1335" s="662" t="s">
        <v>2288</v>
      </c>
      <c r="K1335" s="662" t="s">
        <v>2289</v>
      </c>
      <c r="L1335" s="664">
        <v>19118</v>
      </c>
      <c r="M1335" s="664">
        <v>2</v>
      </c>
      <c r="N1335" s="665">
        <v>38236</v>
      </c>
    </row>
    <row r="1336" spans="1:14" ht="14.4" customHeight="1" x14ac:dyDescent="0.3">
      <c r="A1336" s="660" t="s">
        <v>572</v>
      </c>
      <c r="B1336" s="661" t="s">
        <v>573</v>
      </c>
      <c r="C1336" s="662" t="s">
        <v>588</v>
      </c>
      <c r="D1336" s="663" t="s">
        <v>3248</v>
      </c>
      <c r="E1336" s="662" t="s">
        <v>2265</v>
      </c>
      <c r="F1336" s="663" t="s">
        <v>3258</v>
      </c>
      <c r="G1336" s="662"/>
      <c r="H1336" s="662"/>
      <c r="I1336" s="662" t="s">
        <v>2290</v>
      </c>
      <c r="J1336" s="662" t="s">
        <v>2291</v>
      </c>
      <c r="K1336" s="662" t="s">
        <v>2286</v>
      </c>
      <c r="L1336" s="664">
        <v>1345.3</v>
      </c>
      <c r="M1336" s="664">
        <v>30</v>
      </c>
      <c r="N1336" s="665">
        <v>40359</v>
      </c>
    </row>
    <row r="1337" spans="1:14" ht="14.4" customHeight="1" x14ac:dyDescent="0.3">
      <c r="A1337" s="660" t="s">
        <v>572</v>
      </c>
      <c r="B1337" s="661" t="s">
        <v>573</v>
      </c>
      <c r="C1337" s="662" t="s">
        <v>591</v>
      </c>
      <c r="D1337" s="663" t="s">
        <v>3249</v>
      </c>
      <c r="E1337" s="662" t="s">
        <v>612</v>
      </c>
      <c r="F1337" s="663" t="s">
        <v>3252</v>
      </c>
      <c r="G1337" s="662" t="s">
        <v>625</v>
      </c>
      <c r="H1337" s="662" t="s">
        <v>3178</v>
      </c>
      <c r="I1337" s="662" t="s">
        <v>215</v>
      </c>
      <c r="J1337" s="662" t="s">
        <v>3179</v>
      </c>
      <c r="K1337" s="662"/>
      <c r="L1337" s="664">
        <v>30.979999999999993</v>
      </c>
      <c r="M1337" s="664">
        <v>2</v>
      </c>
      <c r="N1337" s="665">
        <v>61.959999999999987</v>
      </c>
    </row>
    <row r="1338" spans="1:14" ht="14.4" customHeight="1" x14ac:dyDescent="0.3">
      <c r="A1338" s="660" t="s">
        <v>572</v>
      </c>
      <c r="B1338" s="661" t="s">
        <v>573</v>
      </c>
      <c r="C1338" s="662" t="s">
        <v>591</v>
      </c>
      <c r="D1338" s="663" t="s">
        <v>3249</v>
      </c>
      <c r="E1338" s="662" t="s">
        <v>612</v>
      </c>
      <c r="F1338" s="663" t="s">
        <v>3252</v>
      </c>
      <c r="G1338" s="662" t="s">
        <v>625</v>
      </c>
      <c r="H1338" s="662" t="s">
        <v>3105</v>
      </c>
      <c r="I1338" s="662" t="s">
        <v>215</v>
      </c>
      <c r="J1338" s="662" t="s">
        <v>3106</v>
      </c>
      <c r="K1338" s="662"/>
      <c r="L1338" s="664">
        <v>29.318572105829098</v>
      </c>
      <c r="M1338" s="664">
        <v>8</v>
      </c>
      <c r="N1338" s="665">
        <v>234.54857684663278</v>
      </c>
    </row>
    <row r="1339" spans="1:14" ht="14.4" customHeight="1" x14ac:dyDescent="0.3">
      <c r="A1339" s="660" t="s">
        <v>572</v>
      </c>
      <c r="B1339" s="661" t="s">
        <v>573</v>
      </c>
      <c r="C1339" s="662" t="s">
        <v>591</v>
      </c>
      <c r="D1339" s="663" t="s">
        <v>3249</v>
      </c>
      <c r="E1339" s="662" t="s">
        <v>612</v>
      </c>
      <c r="F1339" s="663" t="s">
        <v>3252</v>
      </c>
      <c r="G1339" s="662" t="s">
        <v>625</v>
      </c>
      <c r="H1339" s="662" t="s">
        <v>1175</v>
      </c>
      <c r="I1339" s="662" t="s">
        <v>215</v>
      </c>
      <c r="J1339" s="662" t="s">
        <v>1176</v>
      </c>
      <c r="K1339" s="662"/>
      <c r="L1339" s="664">
        <v>455.28502809509337</v>
      </c>
      <c r="M1339" s="664">
        <v>5</v>
      </c>
      <c r="N1339" s="665">
        <v>2276.4251404754668</v>
      </c>
    </row>
    <row r="1340" spans="1:14" ht="14.4" customHeight="1" x14ac:dyDescent="0.3">
      <c r="A1340" s="660" t="s">
        <v>572</v>
      </c>
      <c r="B1340" s="661" t="s">
        <v>573</v>
      </c>
      <c r="C1340" s="662" t="s">
        <v>591</v>
      </c>
      <c r="D1340" s="663" t="s">
        <v>3249</v>
      </c>
      <c r="E1340" s="662" t="s">
        <v>612</v>
      </c>
      <c r="F1340" s="663" t="s">
        <v>3252</v>
      </c>
      <c r="G1340" s="662" t="s">
        <v>625</v>
      </c>
      <c r="H1340" s="662" t="s">
        <v>3180</v>
      </c>
      <c r="I1340" s="662" t="s">
        <v>215</v>
      </c>
      <c r="J1340" s="662" t="s">
        <v>3181</v>
      </c>
      <c r="K1340" s="662" t="s">
        <v>3182</v>
      </c>
      <c r="L1340" s="664">
        <v>90.931470443448205</v>
      </c>
      <c r="M1340" s="664">
        <v>5</v>
      </c>
      <c r="N1340" s="665">
        <v>454.65735221724105</v>
      </c>
    </row>
    <row r="1341" spans="1:14" ht="14.4" customHeight="1" x14ac:dyDescent="0.3">
      <c r="A1341" s="660" t="s">
        <v>572</v>
      </c>
      <c r="B1341" s="661" t="s">
        <v>573</v>
      </c>
      <c r="C1341" s="662" t="s">
        <v>591</v>
      </c>
      <c r="D1341" s="663" t="s">
        <v>3249</v>
      </c>
      <c r="E1341" s="662" t="s">
        <v>612</v>
      </c>
      <c r="F1341" s="663" t="s">
        <v>3252</v>
      </c>
      <c r="G1341" s="662" t="s">
        <v>625</v>
      </c>
      <c r="H1341" s="662" t="s">
        <v>3183</v>
      </c>
      <c r="I1341" s="662" t="s">
        <v>215</v>
      </c>
      <c r="J1341" s="662" t="s">
        <v>3184</v>
      </c>
      <c r="K1341" s="662"/>
      <c r="L1341" s="664">
        <v>30.046708266384648</v>
      </c>
      <c r="M1341" s="664">
        <v>9</v>
      </c>
      <c r="N1341" s="665">
        <v>270.42037439746184</v>
      </c>
    </row>
    <row r="1342" spans="1:14" ht="14.4" customHeight="1" x14ac:dyDescent="0.3">
      <c r="A1342" s="660" t="s">
        <v>572</v>
      </c>
      <c r="B1342" s="661" t="s">
        <v>573</v>
      </c>
      <c r="C1342" s="662" t="s">
        <v>591</v>
      </c>
      <c r="D1342" s="663" t="s">
        <v>3249</v>
      </c>
      <c r="E1342" s="662" t="s">
        <v>612</v>
      </c>
      <c r="F1342" s="663" t="s">
        <v>3252</v>
      </c>
      <c r="G1342" s="662" t="s">
        <v>625</v>
      </c>
      <c r="H1342" s="662" t="s">
        <v>3185</v>
      </c>
      <c r="I1342" s="662" t="s">
        <v>215</v>
      </c>
      <c r="J1342" s="662" t="s">
        <v>3186</v>
      </c>
      <c r="K1342" s="662"/>
      <c r="L1342" s="664">
        <v>428.33980592595691</v>
      </c>
      <c r="M1342" s="664">
        <v>4</v>
      </c>
      <c r="N1342" s="665">
        <v>1713.3592237038276</v>
      </c>
    </row>
    <row r="1343" spans="1:14" ht="14.4" customHeight="1" x14ac:dyDescent="0.3">
      <c r="A1343" s="660" t="s">
        <v>572</v>
      </c>
      <c r="B1343" s="661" t="s">
        <v>573</v>
      </c>
      <c r="C1343" s="662" t="s">
        <v>594</v>
      </c>
      <c r="D1343" s="663" t="s">
        <v>3250</v>
      </c>
      <c r="E1343" s="662" t="s">
        <v>2258</v>
      </c>
      <c r="F1343" s="663" t="s">
        <v>3257</v>
      </c>
      <c r="G1343" s="662" t="s">
        <v>625</v>
      </c>
      <c r="H1343" s="662" t="s">
        <v>3187</v>
      </c>
      <c r="I1343" s="662" t="s">
        <v>3187</v>
      </c>
      <c r="J1343" s="662" t="s">
        <v>3188</v>
      </c>
      <c r="K1343" s="662" t="s">
        <v>3189</v>
      </c>
      <c r="L1343" s="664">
        <v>133481.12041986838</v>
      </c>
      <c r="M1343" s="664">
        <v>23</v>
      </c>
      <c r="N1343" s="665">
        <v>3070065.769656973</v>
      </c>
    </row>
    <row r="1344" spans="1:14" ht="14.4" customHeight="1" x14ac:dyDescent="0.3">
      <c r="A1344" s="660" t="s">
        <v>572</v>
      </c>
      <c r="B1344" s="661" t="s">
        <v>573</v>
      </c>
      <c r="C1344" s="662" t="s">
        <v>594</v>
      </c>
      <c r="D1344" s="663" t="s">
        <v>3250</v>
      </c>
      <c r="E1344" s="662" t="s">
        <v>2258</v>
      </c>
      <c r="F1344" s="663" t="s">
        <v>3257</v>
      </c>
      <c r="G1344" s="662" t="s">
        <v>625</v>
      </c>
      <c r="H1344" s="662" t="s">
        <v>3190</v>
      </c>
      <c r="I1344" s="662" t="s">
        <v>3191</v>
      </c>
      <c r="J1344" s="662" t="s">
        <v>3192</v>
      </c>
      <c r="K1344" s="662" t="s">
        <v>3193</v>
      </c>
      <c r="L1344" s="664">
        <v>11300.753820585227</v>
      </c>
      <c r="M1344" s="664">
        <v>359.78699999999998</v>
      </c>
      <c r="N1344" s="665">
        <v>4065864.314846897</v>
      </c>
    </row>
    <row r="1345" spans="1:14" ht="14.4" customHeight="1" x14ac:dyDescent="0.3">
      <c r="A1345" s="660" t="s">
        <v>572</v>
      </c>
      <c r="B1345" s="661" t="s">
        <v>573</v>
      </c>
      <c r="C1345" s="662" t="s">
        <v>594</v>
      </c>
      <c r="D1345" s="663" t="s">
        <v>3250</v>
      </c>
      <c r="E1345" s="662" t="s">
        <v>2258</v>
      </c>
      <c r="F1345" s="663" t="s">
        <v>3257</v>
      </c>
      <c r="G1345" s="662" t="s">
        <v>625</v>
      </c>
      <c r="H1345" s="662" t="s">
        <v>3194</v>
      </c>
      <c r="I1345" s="662" t="s">
        <v>3195</v>
      </c>
      <c r="J1345" s="662" t="s">
        <v>3196</v>
      </c>
      <c r="K1345" s="662" t="s">
        <v>3197</v>
      </c>
      <c r="L1345" s="664">
        <v>29469.44996575225</v>
      </c>
      <c r="M1345" s="664">
        <v>370.99800010000007</v>
      </c>
      <c r="N1345" s="665">
        <v>10933107.001341101</v>
      </c>
    </row>
    <row r="1346" spans="1:14" ht="14.4" customHeight="1" x14ac:dyDescent="0.3">
      <c r="A1346" s="660" t="s">
        <v>572</v>
      </c>
      <c r="B1346" s="661" t="s">
        <v>573</v>
      </c>
      <c r="C1346" s="662" t="s">
        <v>594</v>
      </c>
      <c r="D1346" s="663" t="s">
        <v>3250</v>
      </c>
      <c r="E1346" s="662" t="s">
        <v>2258</v>
      </c>
      <c r="F1346" s="663" t="s">
        <v>3257</v>
      </c>
      <c r="G1346" s="662" t="s">
        <v>625</v>
      </c>
      <c r="H1346" s="662" t="s">
        <v>3198</v>
      </c>
      <c r="I1346" s="662" t="s">
        <v>3199</v>
      </c>
      <c r="J1346" s="662" t="s">
        <v>3200</v>
      </c>
      <c r="K1346" s="662" t="s">
        <v>3201</v>
      </c>
      <c r="L1346" s="664">
        <v>25614.699052725158</v>
      </c>
      <c r="M1346" s="664">
        <v>256.04599940000003</v>
      </c>
      <c r="N1346" s="665">
        <v>6558541.2182852468</v>
      </c>
    </row>
    <row r="1347" spans="1:14" ht="14.4" customHeight="1" x14ac:dyDescent="0.3">
      <c r="A1347" s="660" t="s">
        <v>572</v>
      </c>
      <c r="B1347" s="661" t="s">
        <v>573</v>
      </c>
      <c r="C1347" s="662" t="s">
        <v>594</v>
      </c>
      <c r="D1347" s="663" t="s">
        <v>3250</v>
      </c>
      <c r="E1347" s="662" t="s">
        <v>2258</v>
      </c>
      <c r="F1347" s="663" t="s">
        <v>3257</v>
      </c>
      <c r="G1347" s="662" t="s">
        <v>625</v>
      </c>
      <c r="H1347" s="662" t="s">
        <v>3202</v>
      </c>
      <c r="I1347" s="662" t="s">
        <v>3203</v>
      </c>
      <c r="J1347" s="662" t="s">
        <v>3204</v>
      </c>
      <c r="K1347" s="662" t="s">
        <v>3205</v>
      </c>
      <c r="L1347" s="664">
        <v>127164.18999999999</v>
      </c>
      <c r="M1347" s="664">
        <v>6</v>
      </c>
      <c r="N1347" s="665">
        <v>762985.1399999999</v>
      </c>
    </row>
    <row r="1348" spans="1:14" ht="14.4" customHeight="1" x14ac:dyDescent="0.3">
      <c r="A1348" s="660" t="s">
        <v>572</v>
      </c>
      <c r="B1348" s="661" t="s">
        <v>573</v>
      </c>
      <c r="C1348" s="662" t="s">
        <v>594</v>
      </c>
      <c r="D1348" s="663" t="s">
        <v>3250</v>
      </c>
      <c r="E1348" s="662" t="s">
        <v>2258</v>
      </c>
      <c r="F1348" s="663" t="s">
        <v>3257</v>
      </c>
      <c r="G1348" s="662" t="s">
        <v>625</v>
      </c>
      <c r="H1348" s="662" t="s">
        <v>3206</v>
      </c>
      <c r="I1348" s="662" t="s">
        <v>3207</v>
      </c>
      <c r="J1348" s="662" t="s">
        <v>3208</v>
      </c>
      <c r="K1348" s="662" t="s">
        <v>3209</v>
      </c>
      <c r="L1348" s="664">
        <v>144743.10043347176</v>
      </c>
      <c r="M1348" s="664">
        <v>70</v>
      </c>
      <c r="N1348" s="665">
        <v>10132017.030343022</v>
      </c>
    </row>
    <row r="1349" spans="1:14" ht="14.4" customHeight="1" x14ac:dyDescent="0.3">
      <c r="A1349" s="660" t="s">
        <v>572</v>
      </c>
      <c r="B1349" s="661" t="s">
        <v>573</v>
      </c>
      <c r="C1349" s="662" t="s">
        <v>594</v>
      </c>
      <c r="D1349" s="663" t="s">
        <v>3250</v>
      </c>
      <c r="E1349" s="662" t="s">
        <v>2258</v>
      </c>
      <c r="F1349" s="663" t="s">
        <v>3257</v>
      </c>
      <c r="G1349" s="662" t="s">
        <v>625</v>
      </c>
      <c r="H1349" s="662" t="s">
        <v>3210</v>
      </c>
      <c r="I1349" s="662" t="s">
        <v>3211</v>
      </c>
      <c r="J1349" s="662" t="s">
        <v>3212</v>
      </c>
      <c r="K1349" s="662" t="s">
        <v>3213</v>
      </c>
      <c r="L1349" s="664">
        <v>16112.261232876714</v>
      </c>
      <c r="M1349" s="664">
        <v>73</v>
      </c>
      <c r="N1349" s="665">
        <v>1176195.07</v>
      </c>
    </row>
    <row r="1350" spans="1:14" ht="14.4" customHeight="1" x14ac:dyDescent="0.3">
      <c r="A1350" s="660" t="s">
        <v>572</v>
      </c>
      <c r="B1350" s="661" t="s">
        <v>573</v>
      </c>
      <c r="C1350" s="662" t="s">
        <v>594</v>
      </c>
      <c r="D1350" s="663" t="s">
        <v>3250</v>
      </c>
      <c r="E1350" s="662" t="s">
        <v>2258</v>
      </c>
      <c r="F1350" s="663" t="s">
        <v>3257</v>
      </c>
      <c r="G1350" s="662" t="s">
        <v>625</v>
      </c>
      <c r="H1350" s="662" t="s">
        <v>3214</v>
      </c>
      <c r="I1350" s="662" t="s">
        <v>3215</v>
      </c>
      <c r="J1350" s="662" t="s">
        <v>3216</v>
      </c>
      <c r="K1350" s="662" t="s">
        <v>3217</v>
      </c>
      <c r="L1350" s="664">
        <v>28229.90945256759</v>
      </c>
      <c r="M1350" s="664">
        <v>180</v>
      </c>
      <c r="N1350" s="665">
        <v>5081383.7014621664</v>
      </c>
    </row>
    <row r="1351" spans="1:14" ht="14.4" customHeight="1" x14ac:dyDescent="0.3">
      <c r="A1351" s="660" t="s">
        <v>572</v>
      </c>
      <c r="B1351" s="661" t="s">
        <v>573</v>
      </c>
      <c r="C1351" s="662" t="s">
        <v>594</v>
      </c>
      <c r="D1351" s="663" t="s">
        <v>3250</v>
      </c>
      <c r="E1351" s="662" t="s">
        <v>2258</v>
      </c>
      <c r="F1351" s="663" t="s">
        <v>3257</v>
      </c>
      <c r="G1351" s="662" t="s">
        <v>625</v>
      </c>
      <c r="H1351" s="662" t="s">
        <v>3218</v>
      </c>
      <c r="I1351" s="662" t="s">
        <v>3219</v>
      </c>
      <c r="J1351" s="662" t="s">
        <v>3220</v>
      </c>
      <c r="K1351" s="662" t="s">
        <v>3221</v>
      </c>
      <c r="L1351" s="664">
        <v>56437.295100204836</v>
      </c>
      <c r="M1351" s="664">
        <v>320</v>
      </c>
      <c r="N1351" s="665">
        <v>18059934.432065547</v>
      </c>
    </row>
    <row r="1352" spans="1:14" ht="14.4" customHeight="1" x14ac:dyDescent="0.3">
      <c r="A1352" s="660" t="s">
        <v>572</v>
      </c>
      <c r="B1352" s="661" t="s">
        <v>573</v>
      </c>
      <c r="C1352" s="662" t="s">
        <v>594</v>
      </c>
      <c r="D1352" s="663" t="s">
        <v>3250</v>
      </c>
      <c r="E1352" s="662" t="s">
        <v>2258</v>
      </c>
      <c r="F1352" s="663" t="s">
        <v>3257</v>
      </c>
      <c r="G1352" s="662" t="s">
        <v>625</v>
      </c>
      <c r="H1352" s="662" t="s">
        <v>2396</v>
      </c>
      <c r="I1352" s="662" t="s">
        <v>2397</v>
      </c>
      <c r="J1352" s="662" t="s">
        <v>2398</v>
      </c>
      <c r="K1352" s="662" t="s">
        <v>2399</v>
      </c>
      <c r="L1352" s="664">
        <v>20957.23</v>
      </c>
      <c r="M1352" s="664">
        <v>1.5150000000000001</v>
      </c>
      <c r="N1352" s="665">
        <v>31750.203450000001</v>
      </c>
    </row>
    <row r="1353" spans="1:14" ht="14.4" customHeight="1" x14ac:dyDescent="0.3">
      <c r="A1353" s="660" t="s">
        <v>572</v>
      </c>
      <c r="B1353" s="661" t="s">
        <v>573</v>
      </c>
      <c r="C1353" s="662" t="s">
        <v>594</v>
      </c>
      <c r="D1353" s="663" t="s">
        <v>3250</v>
      </c>
      <c r="E1353" s="662" t="s">
        <v>2258</v>
      </c>
      <c r="F1353" s="663" t="s">
        <v>3257</v>
      </c>
      <c r="G1353" s="662" t="s">
        <v>625</v>
      </c>
      <c r="H1353" s="662" t="s">
        <v>2259</v>
      </c>
      <c r="I1353" s="662" t="s">
        <v>2259</v>
      </c>
      <c r="J1353" s="662" t="s">
        <v>2260</v>
      </c>
      <c r="K1353" s="662" t="s">
        <v>2261</v>
      </c>
      <c r="L1353" s="664">
        <v>37479.955996074685</v>
      </c>
      <c r="M1353" s="664">
        <v>1.4500000000000002</v>
      </c>
      <c r="N1353" s="665">
        <v>54345.936194308299</v>
      </c>
    </row>
    <row r="1354" spans="1:14" ht="14.4" customHeight="1" x14ac:dyDescent="0.3">
      <c r="A1354" s="660" t="s">
        <v>572</v>
      </c>
      <c r="B1354" s="661" t="s">
        <v>573</v>
      </c>
      <c r="C1354" s="662" t="s">
        <v>594</v>
      </c>
      <c r="D1354" s="663" t="s">
        <v>3250</v>
      </c>
      <c r="E1354" s="662" t="s">
        <v>2258</v>
      </c>
      <c r="F1354" s="663" t="s">
        <v>3257</v>
      </c>
      <c r="G1354" s="662" t="s">
        <v>625</v>
      </c>
      <c r="H1354" s="662" t="s">
        <v>2262</v>
      </c>
      <c r="I1354" s="662" t="s">
        <v>2263</v>
      </c>
      <c r="J1354" s="662" t="s">
        <v>2260</v>
      </c>
      <c r="K1354" s="662" t="s">
        <v>2264</v>
      </c>
      <c r="L1354" s="664">
        <v>36988.858588262134</v>
      </c>
      <c r="M1354" s="664">
        <v>6.599999900000002</v>
      </c>
      <c r="N1354" s="665">
        <v>244126.46298364428</v>
      </c>
    </row>
    <row r="1355" spans="1:14" ht="14.4" customHeight="1" x14ac:dyDescent="0.3">
      <c r="A1355" s="660" t="s">
        <v>572</v>
      </c>
      <c r="B1355" s="661" t="s">
        <v>573</v>
      </c>
      <c r="C1355" s="662" t="s">
        <v>594</v>
      </c>
      <c r="D1355" s="663" t="s">
        <v>3250</v>
      </c>
      <c r="E1355" s="662" t="s">
        <v>2258</v>
      </c>
      <c r="F1355" s="663" t="s">
        <v>3257</v>
      </c>
      <c r="G1355" s="662" t="s">
        <v>625</v>
      </c>
      <c r="H1355" s="662" t="s">
        <v>3222</v>
      </c>
      <c r="I1355" s="662" t="s">
        <v>3223</v>
      </c>
      <c r="J1355" s="662" t="s">
        <v>3224</v>
      </c>
      <c r="K1355" s="662" t="s">
        <v>3225</v>
      </c>
      <c r="L1355" s="664">
        <v>83325</v>
      </c>
      <c r="M1355" s="664">
        <v>5</v>
      </c>
      <c r="N1355" s="665">
        <v>416625</v>
      </c>
    </row>
    <row r="1356" spans="1:14" ht="14.4" customHeight="1" x14ac:dyDescent="0.3">
      <c r="A1356" s="660" t="s">
        <v>572</v>
      </c>
      <c r="B1356" s="661" t="s">
        <v>573</v>
      </c>
      <c r="C1356" s="662" t="s">
        <v>594</v>
      </c>
      <c r="D1356" s="663" t="s">
        <v>3250</v>
      </c>
      <c r="E1356" s="662" t="s">
        <v>2258</v>
      </c>
      <c r="F1356" s="663" t="s">
        <v>3257</v>
      </c>
      <c r="G1356" s="662" t="s">
        <v>625</v>
      </c>
      <c r="H1356" s="662" t="s">
        <v>3226</v>
      </c>
      <c r="I1356" s="662" t="s">
        <v>3226</v>
      </c>
      <c r="J1356" s="662" t="s">
        <v>3227</v>
      </c>
      <c r="K1356" s="662" t="s">
        <v>3228</v>
      </c>
      <c r="L1356" s="664">
        <v>49937.090000000011</v>
      </c>
      <c r="M1356" s="664">
        <v>1</v>
      </c>
      <c r="N1356" s="665">
        <v>49937.090000000011</v>
      </c>
    </row>
    <row r="1357" spans="1:14" ht="14.4" customHeight="1" x14ac:dyDescent="0.3">
      <c r="A1357" s="660" t="s">
        <v>572</v>
      </c>
      <c r="B1357" s="661" t="s">
        <v>573</v>
      </c>
      <c r="C1357" s="662" t="s">
        <v>594</v>
      </c>
      <c r="D1357" s="663" t="s">
        <v>3250</v>
      </c>
      <c r="E1357" s="662" t="s">
        <v>2258</v>
      </c>
      <c r="F1357" s="663" t="s">
        <v>3257</v>
      </c>
      <c r="G1357" s="662" t="s">
        <v>625</v>
      </c>
      <c r="H1357" s="662" t="s">
        <v>2400</v>
      </c>
      <c r="I1357" s="662" t="s">
        <v>2400</v>
      </c>
      <c r="J1357" s="662" t="s">
        <v>2401</v>
      </c>
      <c r="K1357" s="662" t="s">
        <v>2402</v>
      </c>
      <c r="L1357" s="664">
        <v>9806.056815436239</v>
      </c>
      <c r="M1357" s="664">
        <v>149</v>
      </c>
      <c r="N1357" s="665">
        <v>1461102.4654999997</v>
      </c>
    </row>
    <row r="1358" spans="1:14" ht="14.4" customHeight="1" x14ac:dyDescent="0.3">
      <c r="A1358" s="660" t="s">
        <v>572</v>
      </c>
      <c r="B1358" s="661" t="s">
        <v>573</v>
      </c>
      <c r="C1358" s="662" t="s">
        <v>594</v>
      </c>
      <c r="D1358" s="663" t="s">
        <v>3250</v>
      </c>
      <c r="E1358" s="662" t="s">
        <v>2258</v>
      </c>
      <c r="F1358" s="663" t="s">
        <v>3257</v>
      </c>
      <c r="G1358" s="662" t="s">
        <v>625</v>
      </c>
      <c r="H1358" s="662" t="s">
        <v>3229</v>
      </c>
      <c r="I1358" s="662" t="s">
        <v>3229</v>
      </c>
      <c r="J1358" s="662" t="s">
        <v>3230</v>
      </c>
      <c r="K1358" s="662" t="s">
        <v>2873</v>
      </c>
      <c r="L1358" s="664">
        <v>33330</v>
      </c>
      <c r="M1358" s="664">
        <v>135</v>
      </c>
      <c r="N1358" s="665">
        <v>4499550</v>
      </c>
    </row>
    <row r="1359" spans="1:14" ht="14.4" customHeight="1" x14ac:dyDescent="0.3">
      <c r="A1359" s="660" t="s">
        <v>572</v>
      </c>
      <c r="B1359" s="661" t="s">
        <v>573</v>
      </c>
      <c r="C1359" s="662" t="s">
        <v>594</v>
      </c>
      <c r="D1359" s="663" t="s">
        <v>3250</v>
      </c>
      <c r="E1359" s="662" t="s">
        <v>2258</v>
      </c>
      <c r="F1359" s="663" t="s">
        <v>3257</v>
      </c>
      <c r="G1359" s="662" t="s">
        <v>625</v>
      </c>
      <c r="H1359" s="662" t="s">
        <v>3231</v>
      </c>
      <c r="I1359" s="662" t="s">
        <v>215</v>
      </c>
      <c r="J1359" s="662" t="s">
        <v>3232</v>
      </c>
      <c r="K1359" s="662"/>
      <c r="L1359" s="664">
        <v>3810.2503448275866</v>
      </c>
      <c r="M1359" s="664">
        <v>29</v>
      </c>
      <c r="N1359" s="665">
        <v>110497.26000000001</v>
      </c>
    </row>
    <row r="1360" spans="1:14" ht="14.4" customHeight="1" x14ac:dyDescent="0.3">
      <c r="A1360" s="660" t="s">
        <v>572</v>
      </c>
      <c r="B1360" s="661" t="s">
        <v>573</v>
      </c>
      <c r="C1360" s="662" t="s">
        <v>594</v>
      </c>
      <c r="D1360" s="663" t="s">
        <v>3250</v>
      </c>
      <c r="E1360" s="662" t="s">
        <v>2258</v>
      </c>
      <c r="F1360" s="663" t="s">
        <v>3257</v>
      </c>
      <c r="G1360" s="662" t="s">
        <v>1755</v>
      </c>
      <c r="H1360" s="662" t="s">
        <v>3233</v>
      </c>
      <c r="I1360" s="662" t="s">
        <v>3233</v>
      </c>
      <c r="J1360" s="662" t="s">
        <v>3234</v>
      </c>
      <c r="K1360" s="662" t="s">
        <v>3235</v>
      </c>
      <c r="L1360" s="664">
        <v>85228.054771583687</v>
      </c>
      <c r="M1360" s="664">
        <v>22</v>
      </c>
      <c r="N1360" s="665">
        <v>1875017.2049748411</v>
      </c>
    </row>
    <row r="1361" spans="1:14" ht="14.4" customHeight="1" x14ac:dyDescent="0.3">
      <c r="A1361" s="660" t="s">
        <v>572</v>
      </c>
      <c r="B1361" s="661" t="s">
        <v>573</v>
      </c>
      <c r="C1361" s="662" t="s">
        <v>594</v>
      </c>
      <c r="D1361" s="663" t="s">
        <v>3250</v>
      </c>
      <c r="E1361" s="662" t="s">
        <v>2258</v>
      </c>
      <c r="F1361" s="663" t="s">
        <v>3257</v>
      </c>
      <c r="G1361" s="662" t="s">
        <v>1755</v>
      </c>
      <c r="H1361" s="662" t="s">
        <v>3236</v>
      </c>
      <c r="I1361" s="662" t="s">
        <v>3236</v>
      </c>
      <c r="J1361" s="662" t="s">
        <v>3237</v>
      </c>
      <c r="K1361" s="662" t="s">
        <v>3238</v>
      </c>
      <c r="L1361" s="664">
        <v>64905.18031269691</v>
      </c>
      <c r="M1361" s="664">
        <v>22</v>
      </c>
      <c r="N1361" s="665">
        <v>1427913.966879332</v>
      </c>
    </row>
    <row r="1362" spans="1:14" ht="14.4" customHeight="1" x14ac:dyDescent="0.3">
      <c r="A1362" s="660" t="s">
        <v>572</v>
      </c>
      <c r="B1362" s="661" t="s">
        <v>573</v>
      </c>
      <c r="C1362" s="662" t="s">
        <v>603</v>
      </c>
      <c r="D1362" s="663" t="s">
        <v>3251</v>
      </c>
      <c r="E1362" s="662" t="s">
        <v>612</v>
      </c>
      <c r="F1362" s="663" t="s">
        <v>3252</v>
      </c>
      <c r="G1362" s="662" t="s">
        <v>625</v>
      </c>
      <c r="H1362" s="662" t="s">
        <v>3239</v>
      </c>
      <c r="I1362" s="662" t="s">
        <v>215</v>
      </c>
      <c r="J1362" s="662" t="s">
        <v>3240</v>
      </c>
      <c r="K1362" s="662" t="s">
        <v>3241</v>
      </c>
      <c r="L1362" s="664">
        <v>40.537467682730338</v>
      </c>
      <c r="M1362" s="664">
        <v>1</v>
      </c>
      <c r="N1362" s="665">
        <v>40.537467682730338</v>
      </c>
    </row>
    <row r="1363" spans="1:14" ht="14.4" customHeight="1" thickBot="1" x14ac:dyDescent="0.35">
      <c r="A1363" s="666" t="s">
        <v>572</v>
      </c>
      <c r="B1363" s="667" t="s">
        <v>573</v>
      </c>
      <c r="C1363" s="668" t="s">
        <v>603</v>
      </c>
      <c r="D1363" s="669" t="s">
        <v>3251</v>
      </c>
      <c r="E1363" s="668" t="s">
        <v>612</v>
      </c>
      <c r="F1363" s="669" t="s">
        <v>3252</v>
      </c>
      <c r="G1363" s="668" t="s">
        <v>625</v>
      </c>
      <c r="H1363" s="668" t="s">
        <v>3242</v>
      </c>
      <c r="I1363" s="668" t="s">
        <v>215</v>
      </c>
      <c r="J1363" s="668" t="s">
        <v>3243</v>
      </c>
      <c r="K1363" s="668" t="s">
        <v>3244</v>
      </c>
      <c r="L1363" s="670">
        <v>229.18372713344945</v>
      </c>
      <c r="M1363" s="670">
        <v>8</v>
      </c>
      <c r="N1363" s="671">
        <v>1833.4698170675956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3261</v>
      </c>
      <c r="B5" s="658">
        <v>53998.188343940026</v>
      </c>
      <c r="C5" s="676">
        <v>6.4511297617248664E-2</v>
      </c>
      <c r="D5" s="658">
        <v>783036.41394101374</v>
      </c>
      <c r="E5" s="676">
        <v>0.93548870238275128</v>
      </c>
      <c r="F5" s="659">
        <v>837034.60228495381</v>
      </c>
    </row>
    <row r="6" spans="1:6" ht="14.4" customHeight="1" x14ac:dyDescent="0.3">
      <c r="A6" s="687" t="s">
        <v>3262</v>
      </c>
      <c r="B6" s="664">
        <v>42878.609340254552</v>
      </c>
      <c r="C6" s="677">
        <v>3.9017732290662334E-2</v>
      </c>
      <c r="D6" s="664">
        <v>1056073.2472369203</v>
      </c>
      <c r="E6" s="677">
        <v>0.96098226770933781</v>
      </c>
      <c r="F6" s="665">
        <v>1098951.8565771747</v>
      </c>
    </row>
    <row r="7" spans="1:6" ht="14.4" customHeight="1" x14ac:dyDescent="0.3">
      <c r="A7" s="687" t="s">
        <v>3263</v>
      </c>
      <c r="B7" s="664">
        <v>20496.073333333334</v>
      </c>
      <c r="C7" s="677">
        <v>3.3105057913868079E-2</v>
      </c>
      <c r="D7" s="664">
        <v>598626.03745286469</v>
      </c>
      <c r="E7" s="677">
        <v>0.96689494208613191</v>
      </c>
      <c r="F7" s="665">
        <v>619122.11078619806</v>
      </c>
    </row>
    <row r="8" spans="1:6" ht="14.4" customHeight="1" x14ac:dyDescent="0.3">
      <c r="A8" s="687" t="s">
        <v>3264</v>
      </c>
      <c r="B8" s="664"/>
      <c r="C8" s="677">
        <v>0</v>
      </c>
      <c r="D8" s="664">
        <v>3302931.1718541728</v>
      </c>
      <c r="E8" s="677">
        <v>1</v>
      </c>
      <c r="F8" s="665">
        <v>3302931.1718541728</v>
      </c>
    </row>
    <row r="9" spans="1:6" ht="14.4" customHeight="1" thickBot="1" x14ac:dyDescent="0.35">
      <c r="A9" s="688" t="s">
        <v>3265</v>
      </c>
      <c r="B9" s="679"/>
      <c r="C9" s="680">
        <v>0</v>
      </c>
      <c r="D9" s="679">
        <v>101367.26897547764</v>
      </c>
      <c r="E9" s="680">
        <v>1</v>
      </c>
      <c r="F9" s="681">
        <v>101367.26897547764</v>
      </c>
    </row>
    <row r="10" spans="1:6" ht="14.4" customHeight="1" thickBot="1" x14ac:dyDescent="0.35">
      <c r="A10" s="682" t="s">
        <v>3</v>
      </c>
      <c r="B10" s="683">
        <v>117372.87101752791</v>
      </c>
      <c r="C10" s="684">
        <v>1.9695394325502526E-2</v>
      </c>
      <c r="D10" s="683">
        <v>5842034.1394604491</v>
      </c>
      <c r="E10" s="684">
        <v>0.98030460567449751</v>
      </c>
      <c r="F10" s="685">
        <v>5959407.0104779769</v>
      </c>
    </row>
    <row r="11" spans="1:6" ht="14.4" customHeight="1" thickBot="1" x14ac:dyDescent="0.35"/>
    <row r="12" spans="1:6" ht="14.4" customHeight="1" x14ac:dyDescent="0.3">
      <c r="A12" s="686" t="s">
        <v>3266</v>
      </c>
      <c r="B12" s="658">
        <v>66198.180000000008</v>
      </c>
      <c r="C12" s="676">
        <v>0.44701020953470633</v>
      </c>
      <c r="D12" s="658">
        <v>81892.800000000003</v>
      </c>
      <c r="E12" s="676">
        <v>0.55298979046529373</v>
      </c>
      <c r="F12" s="659">
        <v>148090.98000000001</v>
      </c>
    </row>
    <row r="13" spans="1:6" ht="14.4" customHeight="1" x14ac:dyDescent="0.3">
      <c r="A13" s="687" t="s">
        <v>3267</v>
      </c>
      <c r="B13" s="664">
        <v>27603.610000000008</v>
      </c>
      <c r="C13" s="677">
        <v>0.25491017497790208</v>
      </c>
      <c r="D13" s="664">
        <v>80683.985826227567</v>
      </c>
      <c r="E13" s="677">
        <v>0.74508982502209797</v>
      </c>
      <c r="F13" s="665">
        <v>108287.59582622757</v>
      </c>
    </row>
    <row r="14" spans="1:6" ht="14.4" customHeight="1" x14ac:dyDescent="0.3">
      <c r="A14" s="687" t="s">
        <v>3268</v>
      </c>
      <c r="B14" s="664">
        <v>4267.2800069050963</v>
      </c>
      <c r="C14" s="677">
        <v>6.7759089964224195E-2</v>
      </c>
      <c r="D14" s="664">
        <v>58709.953145992287</v>
      </c>
      <c r="E14" s="677">
        <v>0.9322409100357758</v>
      </c>
      <c r="F14" s="665">
        <v>62977.233152897381</v>
      </c>
    </row>
    <row r="15" spans="1:6" ht="14.4" customHeight="1" x14ac:dyDescent="0.3">
      <c r="A15" s="687" t="s">
        <v>3269</v>
      </c>
      <c r="B15" s="664">
        <v>4105.0144261266651</v>
      </c>
      <c r="C15" s="677">
        <v>0.88655082317199774</v>
      </c>
      <c r="D15" s="664">
        <v>525.30604601423124</v>
      </c>
      <c r="E15" s="677">
        <v>0.11344917682800221</v>
      </c>
      <c r="F15" s="665">
        <v>4630.3204721408965</v>
      </c>
    </row>
    <row r="16" spans="1:6" ht="14.4" customHeight="1" x14ac:dyDescent="0.3">
      <c r="A16" s="687" t="s">
        <v>3270</v>
      </c>
      <c r="B16" s="664">
        <v>3626.4009147484207</v>
      </c>
      <c r="C16" s="677">
        <v>6.9460945378435751E-2</v>
      </c>
      <c r="D16" s="664">
        <v>48581.366989807655</v>
      </c>
      <c r="E16" s="677">
        <v>0.93053905462156428</v>
      </c>
      <c r="F16" s="665">
        <v>52207.767904556073</v>
      </c>
    </row>
    <row r="17" spans="1:6" ht="14.4" customHeight="1" x14ac:dyDescent="0.3">
      <c r="A17" s="687" t="s">
        <v>3271</v>
      </c>
      <c r="B17" s="664">
        <v>3529.0013333333336</v>
      </c>
      <c r="C17" s="677">
        <v>0.70956769117513496</v>
      </c>
      <c r="D17" s="664">
        <v>1444.4513438719312</v>
      </c>
      <c r="E17" s="677">
        <v>0.29043230882486498</v>
      </c>
      <c r="F17" s="665">
        <v>4973.452677205265</v>
      </c>
    </row>
    <row r="18" spans="1:6" ht="14.4" customHeight="1" x14ac:dyDescent="0.3">
      <c r="A18" s="687" t="s">
        <v>3272</v>
      </c>
      <c r="B18" s="664">
        <v>2289.432532246406</v>
      </c>
      <c r="C18" s="677">
        <v>0.60477788901577301</v>
      </c>
      <c r="D18" s="664">
        <v>1496.1432532246404</v>
      </c>
      <c r="E18" s="677">
        <v>0.39522211098422705</v>
      </c>
      <c r="F18" s="665">
        <v>3785.5757854710464</v>
      </c>
    </row>
    <row r="19" spans="1:6" ht="14.4" customHeight="1" x14ac:dyDescent="0.3">
      <c r="A19" s="687" t="s">
        <v>3273</v>
      </c>
      <c r="B19" s="664">
        <v>1649.0693899201458</v>
      </c>
      <c r="C19" s="677">
        <v>4.3983441962885554E-2</v>
      </c>
      <c r="D19" s="664">
        <v>35843.889694811704</v>
      </c>
      <c r="E19" s="677">
        <v>0.95601655803711449</v>
      </c>
      <c r="F19" s="665">
        <v>37492.959084731847</v>
      </c>
    </row>
    <row r="20" spans="1:6" ht="14.4" customHeight="1" x14ac:dyDescent="0.3">
      <c r="A20" s="687" t="s">
        <v>3274</v>
      </c>
      <c r="B20" s="664">
        <v>1157.9034829059678</v>
      </c>
      <c r="C20" s="677">
        <v>1</v>
      </c>
      <c r="D20" s="664"/>
      <c r="E20" s="677">
        <v>0</v>
      </c>
      <c r="F20" s="665">
        <v>1157.9034829059678</v>
      </c>
    </row>
    <row r="21" spans="1:6" ht="14.4" customHeight="1" x14ac:dyDescent="0.3">
      <c r="A21" s="687" t="s">
        <v>3275</v>
      </c>
      <c r="B21" s="664">
        <v>927.46049980330076</v>
      </c>
      <c r="C21" s="677">
        <v>0.37708076672160834</v>
      </c>
      <c r="D21" s="664">
        <v>1532.1199976767721</v>
      </c>
      <c r="E21" s="677">
        <v>0.6229192332783916</v>
      </c>
      <c r="F21" s="665">
        <v>2459.5804974800731</v>
      </c>
    </row>
    <row r="22" spans="1:6" ht="14.4" customHeight="1" x14ac:dyDescent="0.3">
      <c r="A22" s="687" t="s">
        <v>3276</v>
      </c>
      <c r="B22" s="664">
        <v>883.59999999999991</v>
      </c>
      <c r="C22" s="677">
        <v>9.3968625549989096E-2</v>
      </c>
      <c r="D22" s="664">
        <v>8519.5384925380804</v>
      </c>
      <c r="E22" s="677">
        <v>0.90603137445001081</v>
      </c>
      <c r="F22" s="665">
        <v>9403.1384925380808</v>
      </c>
    </row>
    <row r="23" spans="1:6" ht="14.4" customHeight="1" x14ac:dyDescent="0.3">
      <c r="A23" s="687" t="s">
        <v>3277</v>
      </c>
      <c r="B23" s="664">
        <v>474.21903558598393</v>
      </c>
      <c r="C23" s="677">
        <v>1.0965744391963775E-2</v>
      </c>
      <c r="D23" s="664">
        <v>42771.275172131864</v>
      </c>
      <c r="E23" s="677">
        <v>0.98903425560803615</v>
      </c>
      <c r="F23" s="665">
        <v>43245.494207717849</v>
      </c>
    </row>
    <row r="24" spans="1:6" ht="14.4" customHeight="1" x14ac:dyDescent="0.3">
      <c r="A24" s="687" t="s">
        <v>3278</v>
      </c>
      <c r="B24" s="664">
        <v>360.74999999999994</v>
      </c>
      <c r="C24" s="677">
        <v>1</v>
      </c>
      <c r="D24" s="664"/>
      <c r="E24" s="677">
        <v>0</v>
      </c>
      <c r="F24" s="665">
        <v>360.74999999999994</v>
      </c>
    </row>
    <row r="25" spans="1:6" ht="14.4" customHeight="1" x14ac:dyDescent="0.3">
      <c r="A25" s="687" t="s">
        <v>3279</v>
      </c>
      <c r="B25" s="664">
        <v>114.09939595258166</v>
      </c>
      <c r="C25" s="677">
        <v>1</v>
      </c>
      <c r="D25" s="664"/>
      <c r="E25" s="677">
        <v>0</v>
      </c>
      <c r="F25" s="665">
        <v>114.09939595258166</v>
      </c>
    </row>
    <row r="26" spans="1:6" ht="14.4" customHeight="1" x14ac:dyDescent="0.3">
      <c r="A26" s="687" t="s">
        <v>3280</v>
      </c>
      <c r="B26" s="664">
        <v>104.72999999999999</v>
      </c>
      <c r="C26" s="677">
        <v>0.14698774259131592</v>
      </c>
      <c r="D26" s="664">
        <v>607.77839120096451</v>
      </c>
      <c r="E26" s="677">
        <v>0.85301225740868403</v>
      </c>
      <c r="F26" s="665">
        <v>712.50839120096452</v>
      </c>
    </row>
    <row r="27" spans="1:6" ht="14.4" customHeight="1" x14ac:dyDescent="0.3">
      <c r="A27" s="687" t="s">
        <v>3281</v>
      </c>
      <c r="B27" s="664">
        <v>82.12</v>
      </c>
      <c r="C27" s="677">
        <v>2.5730659529092922E-2</v>
      </c>
      <c r="D27" s="664">
        <v>3109.4033228728267</v>
      </c>
      <c r="E27" s="677">
        <v>0.97426934047090707</v>
      </c>
      <c r="F27" s="665">
        <v>3191.5233228728266</v>
      </c>
    </row>
    <row r="28" spans="1:6" ht="14.4" customHeight="1" x14ac:dyDescent="0.3">
      <c r="A28" s="687" t="s">
        <v>3282</v>
      </c>
      <c r="B28" s="664"/>
      <c r="C28" s="677">
        <v>0</v>
      </c>
      <c r="D28" s="664">
        <v>166652.04038569049</v>
      </c>
      <c r="E28" s="677">
        <v>1</v>
      </c>
      <c r="F28" s="665">
        <v>166652.04038569049</v>
      </c>
    </row>
    <row r="29" spans="1:6" ht="14.4" customHeight="1" x14ac:dyDescent="0.3">
      <c r="A29" s="687" t="s">
        <v>3283</v>
      </c>
      <c r="B29" s="664"/>
      <c r="C29" s="677">
        <v>0</v>
      </c>
      <c r="D29" s="664">
        <v>195.88</v>
      </c>
      <c r="E29" s="677">
        <v>1</v>
      </c>
      <c r="F29" s="665">
        <v>195.88</v>
      </c>
    </row>
    <row r="30" spans="1:6" ht="14.4" customHeight="1" x14ac:dyDescent="0.3">
      <c r="A30" s="687" t="s">
        <v>3284</v>
      </c>
      <c r="B30" s="664"/>
      <c r="C30" s="677">
        <v>0</v>
      </c>
      <c r="D30" s="664">
        <v>103306.11083771905</v>
      </c>
      <c r="E30" s="677">
        <v>1</v>
      </c>
      <c r="F30" s="665">
        <v>103306.11083771905</v>
      </c>
    </row>
    <row r="31" spans="1:6" ht="14.4" customHeight="1" x14ac:dyDescent="0.3">
      <c r="A31" s="687" t="s">
        <v>3285</v>
      </c>
      <c r="B31" s="664"/>
      <c r="C31" s="677">
        <v>0</v>
      </c>
      <c r="D31" s="664">
        <v>483.34994042668734</v>
      </c>
      <c r="E31" s="677">
        <v>1</v>
      </c>
      <c r="F31" s="665">
        <v>483.34994042668734</v>
      </c>
    </row>
    <row r="32" spans="1:6" ht="14.4" customHeight="1" x14ac:dyDescent="0.3">
      <c r="A32" s="687" t="s">
        <v>3286</v>
      </c>
      <c r="B32" s="664"/>
      <c r="C32" s="677">
        <v>0</v>
      </c>
      <c r="D32" s="664">
        <v>9353.4364582973576</v>
      </c>
      <c r="E32" s="677">
        <v>1</v>
      </c>
      <c r="F32" s="665">
        <v>9353.4364582973576</v>
      </c>
    </row>
    <row r="33" spans="1:6" ht="14.4" customHeight="1" x14ac:dyDescent="0.3">
      <c r="A33" s="687" t="s">
        <v>3287</v>
      </c>
      <c r="B33" s="664"/>
      <c r="C33" s="677">
        <v>0</v>
      </c>
      <c r="D33" s="664">
        <v>108.77863687464122</v>
      </c>
      <c r="E33" s="677">
        <v>1</v>
      </c>
      <c r="F33" s="665">
        <v>108.77863687464122</v>
      </c>
    </row>
    <row r="34" spans="1:6" ht="14.4" customHeight="1" x14ac:dyDescent="0.3">
      <c r="A34" s="687" t="s">
        <v>3288</v>
      </c>
      <c r="B34" s="664"/>
      <c r="C34" s="677">
        <v>0</v>
      </c>
      <c r="D34" s="664">
        <v>112552.31999999999</v>
      </c>
      <c r="E34" s="677">
        <v>1</v>
      </c>
      <c r="F34" s="665">
        <v>112552.31999999999</v>
      </c>
    </row>
    <row r="35" spans="1:6" ht="14.4" customHeight="1" x14ac:dyDescent="0.3">
      <c r="A35" s="687" t="s">
        <v>3289</v>
      </c>
      <c r="B35" s="664"/>
      <c r="C35" s="677">
        <v>0</v>
      </c>
      <c r="D35" s="664">
        <v>958.90000000000032</v>
      </c>
      <c r="E35" s="677">
        <v>1</v>
      </c>
      <c r="F35" s="665">
        <v>958.90000000000032</v>
      </c>
    </row>
    <row r="36" spans="1:6" ht="14.4" customHeight="1" x14ac:dyDescent="0.3">
      <c r="A36" s="687" t="s">
        <v>3290</v>
      </c>
      <c r="B36" s="664"/>
      <c r="C36" s="677">
        <v>0</v>
      </c>
      <c r="D36" s="664">
        <v>543.86950060266997</v>
      </c>
      <c r="E36" s="677">
        <v>1</v>
      </c>
      <c r="F36" s="665">
        <v>543.86950060266997</v>
      </c>
    </row>
    <row r="37" spans="1:6" ht="14.4" customHeight="1" x14ac:dyDescent="0.3">
      <c r="A37" s="687" t="s">
        <v>3291</v>
      </c>
      <c r="B37" s="664"/>
      <c r="C37" s="677">
        <v>0</v>
      </c>
      <c r="D37" s="664">
        <v>219.18000050625943</v>
      </c>
      <c r="E37" s="677">
        <v>1</v>
      </c>
      <c r="F37" s="665">
        <v>219.18000050625943</v>
      </c>
    </row>
    <row r="38" spans="1:6" ht="14.4" customHeight="1" x14ac:dyDescent="0.3">
      <c r="A38" s="687" t="s">
        <v>3292</v>
      </c>
      <c r="B38" s="664"/>
      <c r="C38" s="677">
        <v>0</v>
      </c>
      <c r="D38" s="664">
        <v>732.76586322575167</v>
      </c>
      <c r="E38" s="677">
        <v>1</v>
      </c>
      <c r="F38" s="665">
        <v>732.76586322575167</v>
      </c>
    </row>
    <row r="39" spans="1:6" ht="14.4" customHeight="1" x14ac:dyDescent="0.3">
      <c r="A39" s="687" t="s">
        <v>3293</v>
      </c>
      <c r="B39" s="664"/>
      <c r="C39" s="677">
        <v>0</v>
      </c>
      <c r="D39" s="664">
        <v>157.35990792227696</v>
      </c>
      <c r="E39" s="677">
        <v>1</v>
      </c>
      <c r="F39" s="665">
        <v>157.35990792227696</v>
      </c>
    </row>
    <row r="40" spans="1:6" ht="14.4" customHeight="1" x14ac:dyDescent="0.3">
      <c r="A40" s="687" t="s">
        <v>3294</v>
      </c>
      <c r="B40" s="664"/>
      <c r="C40" s="677">
        <v>0</v>
      </c>
      <c r="D40" s="664">
        <v>63.399682669465626</v>
      </c>
      <c r="E40" s="677">
        <v>1</v>
      </c>
      <c r="F40" s="665">
        <v>63.399682669465626</v>
      </c>
    </row>
    <row r="41" spans="1:6" ht="14.4" customHeight="1" x14ac:dyDescent="0.3">
      <c r="A41" s="687" t="s">
        <v>3295</v>
      </c>
      <c r="B41" s="664"/>
      <c r="C41" s="677">
        <v>0</v>
      </c>
      <c r="D41" s="664">
        <v>1391.1259999999997</v>
      </c>
      <c r="E41" s="677">
        <v>1</v>
      </c>
      <c r="F41" s="665">
        <v>1391.1259999999997</v>
      </c>
    </row>
    <row r="42" spans="1:6" ht="14.4" customHeight="1" x14ac:dyDescent="0.3">
      <c r="A42" s="687" t="s">
        <v>3296</v>
      </c>
      <c r="B42" s="664"/>
      <c r="C42" s="677">
        <v>0</v>
      </c>
      <c r="D42" s="664">
        <v>653.99927915365288</v>
      </c>
      <c r="E42" s="677">
        <v>1</v>
      </c>
      <c r="F42" s="665">
        <v>653.99927915365288</v>
      </c>
    </row>
    <row r="43" spans="1:6" ht="14.4" customHeight="1" x14ac:dyDescent="0.3">
      <c r="A43" s="687" t="s">
        <v>3297</v>
      </c>
      <c r="B43" s="664"/>
      <c r="C43" s="677">
        <v>0</v>
      </c>
      <c r="D43" s="664">
        <v>619.36632488372868</v>
      </c>
      <c r="E43" s="677">
        <v>1</v>
      </c>
      <c r="F43" s="665">
        <v>619.36632488372868</v>
      </c>
    </row>
    <row r="44" spans="1:6" ht="14.4" customHeight="1" x14ac:dyDescent="0.3">
      <c r="A44" s="687" t="s">
        <v>3298</v>
      </c>
      <c r="B44" s="664"/>
      <c r="C44" s="677">
        <v>0</v>
      </c>
      <c r="D44" s="664">
        <v>1388.2299996784222</v>
      </c>
      <c r="E44" s="677">
        <v>1</v>
      </c>
      <c r="F44" s="665">
        <v>1388.2299996784222</v>
      </c>
    </row>
    <row r="45" spans="1:6" ht="14.4" customHeight="1" x14ac:dyDescent="0.3">
      <c r="A45" s="687" t="s">
        <v>3299</v>
      </c>
      <c r="B45" s="664"/>
      <c r="C45" s="677">
        <v>0</v>
      </c>
      <c r="D45" s="664">
        <v>107.72</v>
      </c>
      <c r="E45" s="677">
        <v>1</v>
      </c>
      <c r="F45" s="665">
        <v>107.72</v>
      </c>
    </row>
    <row r="46" spans="1:6" ht="14.4" customHeight="1" x14ac:dyDescent="0.3">
      <c r="A46" s="687" t="s">
        <v>3300</v>
      </c>
      <c r="B46" s="664"/>
      <c r="C46" s="677">
        <v>0</v>
      </c>
      <c r="D46" s="664">
        <v>1049.8440257733921</v>
      </c>
      <c r="E46" s="677">
        <v>1</v>
      </c>
      <c r="F46" s="665">
        <v>1049.8440257733921</v>
      </c>
    </row>
    <row r="47" spans="1:6" ht="14.4" customHeight="1" x14ac:dyDescent="0.3">
      <c r="A47" s="687" t="s">
        <v>3301</v>
      </c>
      <c r="B47" s="664"/>
      <c r="C47" s="677">
        <v>0</v>
      </c>
      <c r="D47" s="664">
        <v>49.659999999999968</v>
      </c>
      <c r="E47" s="677">
        <v>1</v>
      </c>
      <c r="F47" s="665">
        <v>49.659999999999968</v>
      </c>
    </row>
    <row r="48" spans="1:6" ht="14.4" customHeight="1" x14ac:dyDescent="0.3">
      <c r="A48" s="687" t="s">
        <v>3302</v>
      </c>
      <c r="B48" s="664"/>
      <c r="C48" s="677">
        <v>0</v>
      </c>
      <c r="D48" s="664">
        <v>3432.6551624199674</v>
      </c>
      <c r="E48" s="677">
        <v>1</v>
      </c>
      <c r="F48" s="665">
        <v>3432.6551624199674</v>
      </c>
    </row>
    <row r="49" spans="1:6" ht="14.4" customHeight="1" x14ac:dyDescent="0.3">
      <c r="A49" s="687" t="s">
        <v>3303</v>
      </c>
      <c r="B49" s="664"/>
      <c r="C49" s="677">
        <v>0</v>
      </c>
      <c r="D49" s="664">
        <v>928.36946610492964</v>
      </c>
      <c r="E49" s="677">
        <v>1</v>
      </c>
      <c r="F49" s="665">
        <v>928.36946610492964</v>
      </c>
    </row>
    <row r="50" spans="1:6" ht="14.4" customHeight="1" x14ac:dyDescent="0.3">
      <c r="A50" s="687" t="s">
        <v>3304</v>
      </c>
      <c r="B50" s="664"/>
      <c r="C50" s="677">
        <v>0</v>
      </c>
      <c r="D50" s="664">
        <v>46.220000000000006</v>
      </c>
      <c r="E50" s="677">
        <v>1</v>
      </c>
      <c r="F50" s="665">
        <v>46.220000000000006</v>
      </c>
    </row>
    <row r="51" spans="1:6" ht="14.4" customHeight="1" x14ac:dyDescent="0.3">
      <c r="A51" s="687" t="s">
        <v>3305</v>
      </c>
      <c r="B51" s="664"/>
      <c r="C51" s="677">
        <v>0</v>
      </c>
      <c r="D51" s="664">
        <v>394.13</v>
      </c>
      <c r="E51" s="677">
        <v>1</v>
      </c>
      <c r="F51" s="665">
        <v>394.13</v>
      </c>
    </row>
    <row r="52" spans="1:6" ht="14.4" customHeight="1" x14ac:dyDescent="0.3">
      <c r="A52" s="687" t="s">
        <v>3306</v>
      </c>
      <c r="B52" s="664"/>
      <c r="C52" s="677">
        <v>0</v>
      </c>
      <c r="D52" s="664">
        <v>25.64</v>
      </c>
      <c r="E52" s="677">
        <v>1</v>
      </c>
      <c r="F52" s="665">
        <v>25.64</v>
      </c>
    </row>
    <row r="53" spans="1:6" ht="14.4" customHeight="1" x14ac:dyDescent="0.3">
      <c r="A53" s="687" t="s">
        <v>3307</v>
      </c>
      <c r="B53" s="664"/>
      <c r="C53" s="677">
        <v>0</v>
      </c>
      <c r="D53" s="664">
        <v>853.299915976992</v>
      </c>
      <c r="E53" s="677">
        <v>1</v>
      </c>
      <c r="F53" s="665">
        <v>853.299915976992</v>
      </c>
    </row>
    <row r="54" spans="1:6" ht="14.4" customHeight="1" x14ac:dyDescent="0.3">
      <c r="A54" s="687" t="s">
        <v>3308</v>
      </c>
      <c r="B54" s="664"/>
      <c r="C54" s="677">
        <v>0</v>
      </c>
      <c r="D54" s="664">
        <v>21885.692261715802</v>
      </c>
      <c r="E54" s="677">
        <v>1</v>
      </c>
      <c r="F54" s="665">
        <v>21885.692261715802</v>
      </c>
    </row>
    <row r="55" spans="1:6" ht="14.4" customHeight="1" x14ac:dyDescent="0.3">
      <c r="A55" s="687" t="s">
        <v>3309</v>
      </c>
      <c r="B55" s="664"/>
      <c r="C55" s="677">
        <v>0</v>
      </c>
      <c r="D55" s="664">
        <v>29144.405296724475</v>
      </c>
      <c r="E55" s="677">
        <v>1</v>
      </c>
      <c r="F55" s="665">
        <v>29144.405296724475</v>
      </c>
    </row>
    <row r="56" spans="1:6" ht="14.4" customHeight="1" x14ac:dyDescent="0.3">
      <c r="A56" s="687" t="s">
        <v>3310</v>
      </c>
      <c r="B56" s="664"/>
      <c r="C56" s="677">
        <v>0</v>
      </c>
      <c r="D56" s="664">
        <v>33754.858628982169</v>
      </c>
      <c r="E56" s="677">
        <v>1</v>
      </c>
      <c r="F56" s="665">
        <v>33754.858628982169</v>
      </c>
    </row>
    <row r="57" spans="1:6" ht="14.4" customHeight="1" x14ac:dyDescent="0.3">
      <c r="A57" s="687" t="s">
        <v>3311</v>
      </c>
      <c r="B57" s="664"/>
      <c r="C57" s="677">
        <v>0</v>
      </c>
      <c r="D57" s="664">
        <v>813.2483139936229</v>
      </c>
      <c r="E57" s="677">
        <v>1</v>
      </c>
      <c r="F57" s="665">
        <v>813.2483139936229</v>
      </c>
    </row>
    <row r="58" spans="1:6" ht="14.4" customHeight="1" x14ac:dyDescent="0.3">
      <c r="A58" s="687" t="s">
        <v>3312</v>
      </c>
      <c r="B58" s="664"/>
      <c r="C58" s="677">
        <v>0</v>
      </c>
      <c r="D58" s="664">
        <v>173215.91020846611</v>
      </c>
      <c r="E58" s="677">
        <v>1</v>
      </c>
      <c r="F58" s="665">
        <v>173215.91020846611</v>
      </c>
    </row>
    <row r="59" spans="1:6" ht="14.4" customHeight="1" x14ac:dyDescent="0.3">
      <c r="A59" s="687" t="s">
        <v>3313</v>
      </c>
      <c r="B59" s="664"/>
      <c r="C59" s="677">
        <v>0</v>
      </c>
      <c r="D59" s="664">
        <v>62515.155642288475</v>
      </c>
      <c r="E59" s="677">
        <v>1</v>
      </c>
      <c r="F59" s="665">
        <v>62515.155642288475</v>
      </c>
    </row>
    <row r="60" spans="1:6" ht="14.4" customHeight="1" x14ac:dyDescent="0.3">
      <c r="A60" s="687" t="s">
        <v>3314</v>
      </c>
      <c r="B60" s="664"/>
      <c r="C60" s="677">
        <v>0</v>
      </c>
      <c r="D60" s="664">
        <v>946284.69252006605</v>
      </c>
      <c r="E60" s="677">
        <v>1</v>
      </c>
      <c r="F60" s="665">
        <v>946284.69252006605</v>
      </c>
    </row>
    <row r="61" spans="1:6" ht="14.4" customHeight="1" x14ac:dyDescent="0.3">
      <c r="A61" s="687" t="s">
        <v>3315</v>
      </c>
      <c r="B61" s="664"/>
      <c r="C61" s="677">
        <v>0</v>
      </c>
      <c r="D61" s="664">
        <v>11195.91000700933</v>
      </c>
      <c r="E61" s="677">
        <v>1</v>
      </c>
      <c r="F61" s="665">
        <v>11195.91000700933</v>
      </c>
    </row>
    <row r="62" spans="1:6" ht="14.4" customHeight="1" x14ac:dyDescent="0.3">
      <c r="A62" s="687" t="s">
        <v>3316</v>
      </c>
      <c r="B62" s="664"/>
      <c r="C62" s="677">
        <v>0</v>
      </c>
      <c r="D62" s="664">
        <v>99306.9</v>
      </c>
      <c r="E62" s="677">
        <v>1</v>
      </c>
      <c r="F62" s="665">
        <v>99306.9</v>
      </c>
    </row>
    <row r="63" spans="1:6" ht="14.4" customHeight="1" x14ac:dyDescent="0.3">
      <c r="A63" s="687" t="s">
        <v>3317</v>
      </c>
      <c r="B63" s="664"/>
      <c r="C63" s="677">
        <v>0</v>
      </c>
      <c r="D63" s="664">
        <v>3302931.1718541728</v>
      </c>
      <c r="E63" s="677">
        <v>1</v>
      </c>
      <c r="F63" s="665">
        <v>3302931.1718541728</v>
      </c>
    </row>
    <row r="64" spans="1:6" ht="14.4" customHeight="1" x14ac:dyDescent="0.3">
      <c r="A64" s="687" t="s">
        <v>3318</v>
      </c>
      <c r="B64" s="664"/>
      <c r="C64" s="677">
        <v>0</v>
      </c>
      <c r="D64" s="664">
        <v>15861.1199553187</v>
      </c>
      <c r="E64" s="677">
        <v>1</v>
      </c>
      <c r="F64" s="665">
        <v>15861.1199553187</v>
      </c>
    </row>
    <row r="65" spans="1:6" ht="14.4" customHeight="1" x14ac:dyDescent="0.3">
      <c r="A65" s="687" t="s">
        <v>3319</v>
      </c>
      <c r="B65" s="664"/>
      <c r="C65" s="677">
        <v>0</v>
      </c>
      <c r="D65" s="664">
        <v>748.25560629909785</v>
      </c>
      <c r="E65" s="677">
        <v>1</v>
      </c>
      <c r="F65" s="665">
        <v>748.25560629909785</v>
      </c>
    </row>
    <row r="66" spans="1:6" ht="14.4" customHeight="1" x14ac:dyDescent="0.3">
      <c r="A66" s="687" t="s">
        <v>3320</v>
      </c>
      <c r="B66" s="664"/>
      <c r="C66" s="677">
        <v>0</v>
      </c>
      <c r="D66" s="664">
        <v>28.089999999999986</v>
      </c>
      <c r="E66" s="677">
        <v>1</v>
      </c>
      <c r="F66" s="665">
        <v>28.089999999999986</v>
      </c>
    </row>
    <row r="67" spans="1:6" ht="14.4" customHeight="1" x14ac:dyDescent="0.3">
      <c r="A67" s="687" t="s">
        <v>3321</v>
      </c>
      <c r="B67" s="664"/>
      <c r="C67" s="677">
        <v>0</v>
      </c>
      <c r="D67" s="664">
        <v>5836.6786812614337</v>
      </c>
      <c r="E67" s="677">
        <v>1</v>
      </c>
      <c r="F67" s="665">
        <v>5836.6786812614337</v>
      </c>
    </row>
    <row r="68" spans="1:6" ht="14.4" customHeight="1" x14ac:dyDescent="0.3">
      <c r="A68" s="687" t="s">
        <v>3322</v>
      </c>
      <c r="B68" s="664"/>
      <c r="C68" s="677">
        <v>0</v>
      </c>
      <c r="D68" s="664">
        <v>95258.845800834417</v>
      </c>
      <c r="E68" s="677">
        <v>1</v>
      </c>
      <c r="F68" s="665">
        <v>95258.845800834417</v>
      </c>
    </row>
    <row r="69" spans="1:6" ht="14.4" customHeight="1" x14ac:dyDescent="0.3">
      <c r="A69" s="687" t="s">
        <v>3323</v>
      </c>
      <c r="B69" s="664"/>
      <c r="C69" s="677">
        <v>0</v>
      </c>
      <c r="D69" s="664">
        <v>79.640000000000015</v>
      </c>
      <c r="E69" s="677">
        <v>1</v>
      </c>
      <c r="F69" s="665">
        <v>79.640000000000015</v>
      </c>
    </row>
    <row r="70" spans="1:6" ht="14.4" customHeight="1" x14ac:dyDescent="0.3">
      <c r="A70" s="687" t="s">
        <v>3324</v>
      </c>
      <c r="B70" s="664"/>
      <c r="C70" s="677">
        <v>0</v>
      </c>
      <c r="D70" s="664">
        <v>308.47982812343662</v>
      </c>
      <c r="E70" s="677">
        <v>1</v>
      </c>
      <c r="F70" s="665">
        <v>308.47982812343662</v>
      </c>
    </row>
    <row r="71" spans="1:6" ht="14.4" customHeight="1" x14ac:dyDescent="0.3">
      <c r="A71" s="687" t="s">
        <v>3325</v>
      </c>
      <c r="B71" s="664"/>
      <c r="C71" s="677">
        <v>0</v>
      </c>
      <c r="D71" s="664">
        <v>299.39193823855248</v>
      </c>
      <c r="E71" s="677">
        <v>1</v>
      </c>
      <c r="F71" s="665">
        <v>299.39193823855248</v>
      </c>
    </row>
    <row r="72" spans="1:6" ht="14.4" customHeight="1" x14ac:dyDescent="0.3">
      <c r="A72" s="687" t="s">
        <v>3326</v>
      </c>
      <c r="B72" s="664"/>
      <c r="C72" s="677">
        <v>0</v>
      </c>
      <c r="D72" s="664">
        <v>728.58799999999974</v>
      </c>
      <c r="E72" s="677">
        <v>1</v>
      </c>
      <c r="F72" s="665">
        <v>728.58799999999974</v>
      </c>
    </row>
    <row r="73" spans="1:6" ht="14.4" customHeight="1" x14ac:dyDescent="0.3">
      <c r="A73" s="687" t="s">
        <v>3327</v>
      </c>
      <c r="B73" s="664"/>
      <c r="C73" s="677">
        <v>0</v>
      </c>
      <c r="D73" s="664">
        <v>5170</v>
      </c>
      <c r="E73" s="677">
        <v>1</v>
      </c>
      <c r="F73" s="665">
        <v>5170</v>
      </c>
    </row>
    <row r="74" spans="1:6" ht="14.4" customHeight="1" x14ac:dyDescent="0.3">
      <c r="A74" s="687" t="s">
        <v>3328</v>
      </c>
      <c r="B74" s="664"/>
      <c r="C74" s="677">
        <v>0</v>
      </c>
      <c r="D74" s="664">
        <v>1950.2897542663966</v>
      </c>
      <c r="E74" s="677">
        <v>1</v>
      </c>
      <c r="F74" s="665">
        <v>1950.2897542663966</v>
      </c>
    </row>
    <row r="75" spans="1:6" ht="14.4" customHeight="1" x14ac:dyDescent="0.3">
      <c r="A75" s="687" t="s">
        <v>3329</v>
      </c>
      <c r="B75" s="664"/>
      <c r="C75" s="677">
        <v>0</v>
      </c>
      <c r="D75" s="664">
        <v>1870</v>
      </c>
      <c r="E75" s="677">
        <v>1</v>
      </c>
      <c r="F75" s="665">
        <v>1870</v>
      </c>
    </row>
    <row r="76" spans="1:6" ht="14.4" customHeight="1" x14ac:dyDescent="0.3">
      <c r="A76" s="687" t="s">
        <v>3330</v>
      </c>
      <c r="B76" s="664"/>
      <c r="C76" s="677">
        <v>0</v>
      </c>
      <c r="D76" s="664">
        <v>344.39</v>
      </c>
      <c r="E76" s="677">
        <v>1</v>
      </c>
      <c r="F76" s="665">
        <v>344.39</v>
      </c>
    </row>
    <row r="77" spans="1:6" ht="14.4" customHeight="1" x14ac:dyDescent="0.3">
      <c r="A77" s="687" t="s">
        <v>3331</v>
      </c>
      <c r="B77" s="664"/>
      <c r="C77" s="677">
        <v>0</v>
      </c>
      <c r="D77" s="664">
        <v>6368.2837121526945</v>
      </c>
      <c r="E77" s="677">
        <v>1</v>
      </c>
      <c r="F77" s="665">
        <v>6368.2837121526945</v>
      </c>
    </row>
    <row r="78" spans="1:6" ht="14.4" customHeight="1" x14ac:dyDescent="0.3">
      <c r="A78" s="687" t="s">
        <v>3332</v>
      </c>
      <c r="B78" s="664"/>
      <c r="C78" s="677">
        <v>0</v>
      </c>
      <c r="D78" s="664">
        <v>198.27839720779204</v>
      </c>
      <c r="E78" s="677">
        <v>1</v>
      </c>
      <c r="F78" s="665">
        <v>198.27839720779204</v>
      </c>
    </row>
    <row r="79" spans="1:6" ht="14.4" customHeight="1" x14ac:dyDescent="0.3">
      <c r="A79" s="687" t="s">
        <v>3333</v>
      </c>
      <c r="B79" s="664"/>
      <c r="C79" s="677">
        <v>0</v>
      </c>
      <c r="D79" s="664">
        <v>147291.55942676531</v>
      </c>
      <c r="E79" s="677">
        <v>1</v>
      </c>
      <c r="F79" s="665">
        <v>147291.55942676531</v>
      </c>
    </row>
    <row r="80" spans="1:6" ht="14.4" customHeight="1" x14ac:dyDescent="0.3">
      <c r="A80" s="687" t="s">
        <v>3334</v>
      </c>
      <c r="B80" s="664"/>
      <c r="C80" s="677">
        <v>0</v>
      </c>
      <c r="D80" s="664">
        <v>116.71981830399294</v>
      </c>
      <c r="E80" s="677">
        <v>1</v>
      </c>
      <c r="F80" s="665">
        <v>116.71981830399294</v>
      </c>
    </row>
    <row r="81" spans="1:6" ht="14.4" customHeight="1" x14ac:dyDescent="0.3">
      <c r="A81" s="687" t="s">
        <v>3335</v>
      </c>
      <c r="B81" s="664"/>
      <c r="C81" s="677">
        <v>0</v>
      </c>
      <c r="D81" s="664">
        <v>1001.223604465275</v>
      </c>
      <c r="E81" s="677">
        <v>1</v>
      </c>
      <c r="F81" s="665">
        <v>1001.223604465275</v>
      </c>
    </row>
    <row r="82" spans="1:6" ht="14.4" customHeight="1" x14ac:dyDescent="0.3">
      <c r="A82" s="687" t="s">
        <v>3336</v>
      </c>
      <c r="B82" s="664"/>
      <c r="C82" s="677">
        <v>0</v>
      </c>
      <c r="D82" s="664">
        <v>1333.2600000000002</v>
      </c>
      <c r="E82" s="677">
        <v>1</v>
      </c>
      <c r="F82" s="665">
        <v>1333.2600000000002</v>
      </c>
    </row>
    <row r="83" spans="1:6" ht="14.4" customHeight="1" x14ac:dyDescent="0.3">
      <c r="A83" s="687" t="s">
        <v>3337</v>
      </c>
      <c r="B83" s="664"/>
      <c r="C83" s="677">
        <v>0</v>
      </c>
      <c r="D83" s="664">
        <v>4480.38</v>
      </c>
      <c r="E83" s="677">
        <v>1</v>
      </c>
      <c r="F83" s="665">
        <v>4480.38</v>
      </c>
    </row>
    <row r="84" spans="1:6" ht="14.4" customHeight="1" x14ac:dyDescent="0.3">
      <c r="A84" s="687" t="s">
        <v>3338</v>
      </c>
      <c r="B84" s="664"/>
      <c r="C84" s="677">
        <v>0</v>
      </c>
      <c r="D84" s="664">
        <v>786.30000000000007</v>
      </c>
      <c r="E84" s="677">
        <v>1</v>
      </c>
      <c r="F84" s="665">
        <v>786.30000000000007</v>
      </c>
    </row>
    <row r="85" spans="1:6" ht="14.4" customHeight="1" x14ac:dyDescent="0.3">
      <c r="A85" s="687" t="s">
        <v>3339</v>
      </c>
      <c r="B85" s="664"/>
      <c r="C85" s="677">
        <v>0</v>
      </c>
      <c r="D85" s="664">
        <v>939.72701237237629</v>
      </c>
      <c r="E85" s="677">
        <v>1</v>
      </c>
      <c r="F85" s="665">
        <v>939.72701237237629</v>
      </c>
    </row>
    <row r="86" spans="1:6" ht="14.4" customHeight="1" x14ac:dyDescent="0.3">
      <c r="A86" s="687" t="s">
        <v>3340</v>
      </c>
      <c r="B86" s="664"/>
      <c r="C86" s="677">
        <v>0</v>
      </c>
      <c r="D86" s="664">
        <v>428.60828906496511</v>
      </c>
      <c r="E86" s="677">
        <v>1</v>
      </c>
      <c r="F86" s="665">
        <v>428.60828906496511</v>
      </c>
    </row>
    <row r="87" spans="1:6" ht="14.4" customHeight="1" x14ac:dyDescent="0.3">
      <c r="A87" s="687" t="s">
        <v>3341</v>
      </c>
      <c r="B87" s="664"/>
      <c r="C87" s="677">
        <v>0</v>
      </c>
      <c r="D87" s="664">
        <v>94259.022314030037</v>
      </c>
      <c r="E87" s="677">
        <v>1</v>
      </c>
      <c r="F87" s="665">
        <v>94259.022314030037</v>
      </c>
    </row>
    <row r="88" spans="1:6" ht="14.4" customHeight="1" x14ac:dyDescent="0.3">
      <c r="A88" s="687" t="s">
        <v>3342</v>
      </c>
      <c r="B88" s="664"/>
      <c r="C88" s="677">
        <v>0</v>
      </c>
      <c r="D88" s="664">
        <v>1119.5600000000004</v>
      </c>
      <c r="E88" s="677">
        <v>1</v>
      </c>
      <c r="F88" s="665">
        <v>1119.5600000000004</v>
      </c>
    </row>
    <row r="89" spans="1:6" ht="14.4" customHeight="1" x14ac:dyDescent="0.3">
      <c r="A89" s="687" t="s">
        <v>3343</v>
      </c>
      <c r="B89" s="664"/>
      <c r="C89" s="677">
        <v>0</v>
      </c>
      <c r="D89" s="664">
        <v>1088.5999999999999</v>
      </c>
      <c r="E89" s="677">
        <v>1</v>
      </c>
      <c r="F89" s="665">
        <v>1088.5999999999999</v>
      </c>
    </row>
    <row r="90" spans="1:6" ht="14.4" customHeight="1" x14ac:dyDescent="0.3">
      <c r="A90" s="687" t="s">
        <v>3344</v>
      </c>
      <c r="B90" s="664"/>
      <c r="C90" s="677">
        <v>0</v>
      </c>
      <c r="D90" s="664">
        <v>1075.9796925628887</v>
      </c>
      <c r="E90" s="677">
        <v>1</v>
      </c>
      <c r="F90" s="665">
        <v>1075.9796925628887</v>
      </c>
    </row>
    <row r="91" spans="1:6" ht="14.4" customHeight="1" thickBot="1" x14ac:dyDescent="0.35">
      <c r="A91" s="688" t="s">
        <v>3345</v>
      </c>
      <c r="B91" s="679"/>
      <c r="C91" s="680">
        <v>0</v>
      </c>
      <c r="D91" s="679">
        <v>29.25983146639917</v>
      </c>
      <c r="E91" s="680">
        <v>1</v>
      </c>
      <c r="F91" s="681">
        <v>29.25983146639917</v>
      </c>
    </row>
    <row r="92" spans="1:6" ht="14.4" customHeight="1" thickBot="1" x14ac:dyDescent="0.35">
      <c r="A92" s="682" t="s">
        <v>3</v>
      </c>
      <c r="B92" s="683">
        <v>117372.8710175279</v>
      </c>
      <c r="C92" s="684">
        <v>1.9695394325502526E-2</v>
      </c>
      <c r="D92" s="683">
        <v>5842034.1394604482</v>
      </c>
      <c r="E92" s="684">
        <v>0.98030460567449751</v>
      </c>
      <c r="F92" s="685">
        <v>5959407.0104779759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2015-05-21T19:37:20Z</dcterms:modified>
</cp:coreProperties>
</file>